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</externalReferences>
  <definedNames>
    <definedName name="_xlnm.Print_Titles" localSheetId="10">'Čerpání EU '!$4:$4</definedName>
    <definedName name="_xlnm.Print_Area" localSheetId="10">'Čerpání EU '!$A$1:$N$79</definedName>
    <definedName name="_xlnm.Print_Area" localSheetId="4">'čerpání KÚ'!$A$1:$F$90</definedName>
    <definedName name="_xlnm.Print_Area" localSheetId="5">'čerpání zastupitelstva'!$A$1:$F$87</definedName>
    <definedName name="_xlnm.Print_Area" localSheetId="9">'Fond strateg.rez.'!$A$1:$G$128</definedName>
    <definedName name="_xlnm.Print_Area" localSheetId="8">'FOND VYS GP'!$A$1:$H$151</definedName>
    <definedName name="_xlnm.Print_Area" localSheetId="7">'FOND VYSOČINY'!$A$1:$E$29</definedName>
    <definedName name="_xlnm.Print_Area" localSheetId="1">'PLNĚNÍ PŘÍJMŮ'!$A$1:$E$105</definedName>
    <definedName name="_xlnm.Print_Area" localSheetId="0">'REKAPITULACE'!$A$1:$E$50</definedName>
    <definedName name="_xlnm.Print_Area" localSheetId="6">'SOCIÁLNÍ FOND'!$A$1:$E$45</definedName>
    <definedName name="_xlnm.Print_Area" localSheetId="12">'UŽITÍ'!$A$1:$E$170</definedName>
    <definedName name="_xlnm.Print_Area" localSheetId="3">'VÝDAJE - kapitoly'!$A$1:$G$634</definedName>
  </definedNames>
  <calcPr fullCalcOnLoad="1"/>
</workbook>
</file>

<file path=xl/sharedStrings.xml><?xml version="1.0" encoding="utf-8"?>
<sst xmlns="http://schemas.openxmlformats.org/spreadsheetml/2006/main" count="2317" uniqueCount="1219">
  <si>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</si>
  <si>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</si>
  <si>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</si>
  <si>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</si>
  <si>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</si>
  <si>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</si>
  <si>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</si>
  <si>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</si>
  <si>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</si>
  <si>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</si>
  <si>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</si>
  <si>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</si>
  <si>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</si>
  <si>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</si>
  <si>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</si>
  <si>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</si>
  <si>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</si>
  <si>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</si>
  <si>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</si>
  <si>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</si>
  <si>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</si>
  <si>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</si>
  <si>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</si>
  <si>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</si>
  <si>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Část 8b) připravila : R. Tesařová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</si>
  <si>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</si>
  <si>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</si>
  <si>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</si>
  <si>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</si>
  <si>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</si>
  <si>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</si>
  <si>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</si>
  <si>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</si>
  <si>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</si>
  <si>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</si>
  <si>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</si>
  <si>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</si>
  <si>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</si>
  <si>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</si>
  <si>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</si>
  <si>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</si>
  <si>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</si>
  <si>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</si>
  <si>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2009, nerozděleno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</si>
  <si>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</si>
  <si>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</si>
  <si>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</si>
  <si>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</si>
  <si>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</si>
  <si>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</si>
  <si>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</si>
  <si>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</si>
  <si>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</si>
  <si>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</si>
  <si>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</si>
  <si>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</si>
  <si>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</si>
  <si>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</si>
  <si>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</si>
  <si>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</si>
  <si>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</si>
  <si>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</si>
  <si>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</si>
  <si>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</si>
  <si>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</si>
  <si>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</si>
  <si>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</si>
  <si>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</si>
  <si>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</si>
  <si>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</si>
  <si>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</si>
  <si>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</si>
  <si>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</si>
  <si>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</si>
  <si>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</si>
  <si>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t>Dotace na podporu společenských a kulturních aktivit obcí kraje Vysočina</t>
  </si>
  <si>
    <t>Dotace na opravu pomníků, památníku a pamětních desek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</si>
  <si>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</si>
  <si>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</si>
  <si>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</si>
  <si>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</si>
  <si>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</si>
  <si>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</si>
  <si>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</si>
  <si>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Poskytnutí půjčky pro Vysočina TOURISM na financování projektu "Zkvalitnění marketingu…"</t>
  </si>
  <si>
    <t>Na úhradu nákladů za zhotovení cen do soutěže "Bezpečná nemocnice"</t>
  </si>
  <si>
    <t>ZUŠ Ledeč nad Sázavou - na stěhování a vybavením pracovišť</t>
  </si>
  <si>
    <t>Na úhradu nákladů za svoz a likvidaci nepoužitelných léčiv</t>
  </si>
  <si>
    <t>Finanční dar M.Šiškovi Havl. Brod</t>
  </si>
  <si>
    <t>Na úhradu nákladů s prověřením hospodaření v Nemocnici Třebíč</t>
  </si>
  <si>
    <t>Zvýšení kapitoly Nemovitý majetek, příloha M1 TZ a vyjmenované opravy ve školství na rozpočtové pokrytí akce</t>
  </si>
  <si>
    <t>Střední průmyslová škola Třebíč - na podporu otevření oboru Energetika</t>
  </si>
  <si>
    <t>Zapracování neplánovaných příjmů do rozpočtu kraje</t>
  </si>
  <si>
    <t>Dotace obcím na pomoc s krytím provoz.nákladů základ. školství</t>
  </si>
  <si>
    <t>Dotace obci Číchov na zpracování dokumentace ke stavbě mostu přes řeku Jihlavu</t>
  </si>
  <si>
    <t>Dotace městu Počátky na likvidaci škod po orkánu Emma</t>
  </si>
  <si>
    <t>Na výkupy pozemků pod silnicemi II. a III.třídy</t>
  </si>
  <si>
    <t>Ná nákup nemovitostí a movitých věcí v k.ú. Helenín a obci Jihlava</t>
  </si>
  <si>
    <t>Poskytnutí finančního daru městu Nové Město na Moravě</t>
  </si>
  <si>
    <t>Zvýšení  kapitoly Nemovitý majetek, přílohy M1 TZ a vyjmenované opravy ve školství (na rozpočtové pokrytí akcí)</t>
  </si>
  <si>
    <t>Poskytnutí peněžitého daru statutárnímu městu Jihlava pro potřeby ZUŠ Jihlava</t>
  </si>
  <si>
    <t>Dotace Ústavu biologie obratlovců AV ČR, v.v.i. na přípravu projektové žádosti pro projekt "Regionální centrum biotechnologických aplikací molekulární ekologie živočichů"</t>
  </si>
  <si>
    <t>Tančírna Třešť - dotace na pořádání projektu Cihelna Třešť 2008 &amp; Obludárium bří Formanů aneb "Cihelna pro děti a jejich rodiče"</t>
  </si>
  <si>
    <t>Na zvýšené výdaje související s dopravní obslužností ve veřejné linkové osobní dopravě a s dopravní obslužností ve veřejné drážní osobní dopravě</t>
  </si>
  <si>
    <t>KSÚS Vysočiny - na mimořádné náklady vynaložené na odstranění škod způsobených vichřicí Emma</t>
  </si>
  <si>
    <t>KSÚS Vysočiny - na pokrytí zvýšených nákladů na pořízení PHM v roce 2008</t>
  </si>
  <si>
    <t>Investiční přijaté transfery z VPS SR</t>
  </si>
  <si>
    <t>Dotace městysu Jimramov na výdaje spojené s úhradou kupní ceny za výkup nemovitosti - objektu bývalého hostince Koruna v městysu Jimramov</t>
  </si>
  <si>
    <t>Dotace charitám na provoz charitní domácí hospicové péče na 4.čtvrtletí roku 2008</t>
  </si>
  <si>
    <t>Dotace městu Bystřice nad Pernštejnem na podporu systémové výstavby a financování datových úložišť veřejné správy na území kraje Vysočina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</si>
  <si>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</si>
  <si>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</si>
  <si>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</si>
  <si>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</si>
  <si>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</si>
  <si>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</si>
  <si>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</si>
  <si>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</si>
  <si>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</si>
  <si>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</si>
  <si>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</si>
  <si>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</si>
  <si>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</si>
  <si>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</si>
  <si>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</si>
  <si>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</si>
  <si>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</si>
  <si>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</si>
  <si>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</si>
  <si>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</si>
  <si>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</si>
  <si>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</si>
  <si>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</si>
  <si>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</si>
  <si>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Ostatní výdaje - příspěvek HZS kraje Vysočina</t>
  </si>
  <si>
    <t>Převod z kapitoly Rezerva a rozvoj kraje, § 6409, položka Péče o lidské zdroje a majetek kraje,  na zvl.účet na realizaci projektu "Maximalizace hodnoty a zlepšení udržitelného lesního hospodářství ve střední a severní Evropě"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</si>
  <si>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</si>
  <si>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</si>
  <si>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</si>
  <si>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</si>
  <si>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</si>
  <si>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</si>
  <si>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</si>
  <si>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</si>
  <si>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</si>
  <si>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</si>
  <si>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</si>
  <si>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</si>
  <si>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</si>
  <si>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</si>
  <si>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</si>
  <si>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</si>
  <si>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</si>
  <si>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</si>
  <si>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</si>
  <si>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</si>
  <si>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</si>
  <si>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</si>
  <si>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</si>
  <si>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</si>
  <si>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</si>
  <si>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</si>
  <si>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</si>
  <si>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</si>
  <si>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</si>
  <si>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</si>
  <si>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</si>
  <si>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</si>
  <si>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</si>
  <si>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</si>
  <si>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</si>
  <si>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</si>
  <si>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</si>
  <si>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</si>
  <si>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</si>
  <si>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</si>
  <si>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</si>
  <si>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</si>
  <si>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</si>
  <si>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</si>
  <si>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</si>
  <si>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>Dotace Svazku obcí Horácko - přístupové cesty k lodním zastávkám</t>
  </si>
  <si>
    <t xml:space="preserve">Dotace Ústavu biologie obratlovců AV ČR - projektová žádost </t>
  </si>
  <si>
    <t>Celospolečenské funkce lesů</t>
  </si>
  <si>
    <t>Na úhradu zakázky na služby - dopravní obslužnost území kraje Vysočina</t>
  </si>
  <si>
    <t xml:space="preserve">Dotace Obci Puklice na opravu silnice III/4051, dotace Obci Salačova Lhota </t>
  </si>
  <si>
    <t>Dotace Městysu Jimramov na výkup nemovitostí</t>
  </si>
  <si>
    <t>Dotace od Města Jihlavy na studii "Vyhodnocení kvality ovzduší…"</t>
  </si>
  <si>
    <t xml:space="preserve">Kapitálové příjmy </t>
  </si>
  <si>
    <t>(tis.Kč)</t>
  </si>
  <si>
    <t>Celkem přímé náklady</t>
  </si>
  <si>
    <t>Celkem dotace soukromým školám</t>
  </si>
  <si>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</si>
  <si>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</si>
  <si>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</si>
  <si>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</si>
  <si>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</si>
  <si>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</si>
  <si>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</si>
  <si>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</si>
  <si>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</si>
  <si>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</si>
  <si>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</si>
  <si>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</si>
  <si>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</si>
  <si>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</si>
  <si>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</si>
  <si>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</si>
  <si>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</si>
  <si>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</si>
  <si>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</si>
  <si>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</si>
  <si>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Prostředky z příkazních smluv u zdravotnických zařízení </t>
  </si>
  <si>
    <t>Zachování a obnova kulturních památek</t>
  </si>
  <si>
    <t>Příspěvek na aktivity v rámci programu "Podnik podporující zdraví"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</si>
  <si>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</si>
  <si>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</si>
  <si>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</si>
  <si>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</si>
  <si>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</si>
  <si>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</si>
  <si>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</si>
  <si>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</si>
  <si>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</si>
  <si>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</si>
  <si>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</si>
  <si>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</si>
  <si>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</si>
  <si>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</si>
  <si>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</si>
  <si>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</si>
  <si>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</si>
  <si>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</si>
  <si>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</si>
  <si>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</si>
  <si>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</si>
  <si>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</si>
  <si>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</si>
  <si>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</si>
  <si>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</si>
  <si>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</si>
  <si>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</si>
  <si>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</si>
  <si>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</si>
  <si>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</si>
  <si>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</si>
  <si>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</si>
  <si>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</si>
  <si>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</si>
  <si>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</si>
  <si>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</si>
  <si>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</si>
  <si>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</si>
  <si>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</si>
  <si>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</si>
  <si>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</si>
  <si>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</si>
  <si>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</si>
  <si>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</si>
  <si>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</si>
  <si>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</si>
  <si>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</si>
  <si>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</si>
  <si>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</si>
  <si>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</si>
  <si>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</si>
  <si>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</si>
  <si>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</si>
  <si>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</si>
  <si>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</si>
  <si>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</si>
  <si>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</si>
  <si>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</si>
  <si>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</si>
  <si>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</si>
  <si>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</si>
  <si>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</si>
  <si>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</si>
  <si>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</si>
  <si>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</si>
  <si>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</si>
  <si>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</si>
  <si>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</si>
  <si>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</si>
  <si>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</si>
  <si>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</si>
  <si>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</si>
  <si>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</si>
  <si>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</si>
  <si>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</si>
  <si>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</si>
  <si>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</si>
  <si>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</si>
  <si>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</si>
  <si>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</si>
  <si>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</si>
  <si>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</si>
  <si>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</si>
  <si>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</si>
  <si>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</si>
  <si>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</si>
  <si>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</si>
  <si>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</si>
  <si>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</si>
  <si>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</si>
  <si>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</si>
  <si>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</si>
  <si>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</si>
  <si>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</si>
  <si>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</si>
  <si>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</si>
  <si>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</si>
  <si>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</si>
  <si>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</si>
  <si>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</si>
  <si>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</si>
  <si>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</si>
  <si>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</si>
  <si>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</si>
  <si>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</si>
  <si>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</si>
  <si>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</si>
  <si>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</si>
  <si>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</si>
  <si>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</si>
  <si>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</si>
  <si>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</si>
  <si>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</si>
  <si>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</si>
  <si>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</si>
  <si>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</si>
  <si>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</si>
  <si>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</si>
  <si>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</si>
  <si>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</si>
  <si>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</si>
  <si>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</si>
  <si>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</si>
  <si>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</si>
  <si>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</si>
  <si>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</si>
  <si>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</si>
  <si>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</si>
  <si>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</si>
  <si>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</si>
  <si>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</si>
  <si>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Na vypracování zakázky "Stanovení a posouzení variant zajištění provozu Vědeckotechnologického parku Jihlava"</t>
  </si>
  <si>
    <t>DD Telč - na úhradu zvýš. nákladů za děti umístěné v DD - žáky ZŠ a MŠ</t>
  </si>
  <si>
    <t xml:space="preserve">Na podporu aktivit Pod střechou v rámci Týdne vzdělávání dospělých </t>
  </si>
  <si>
    <t>Zvýšení rozpočtu kapitoly Nemovitý majetek, příloha M1 TZ a vyjmenované opravy ve školství</t>
  </si>
  <si>
    <t>Asociace institucí vzdělávání dospělých ČR, o.s. - na pořádání konferencí v rámci Týdne vzdělávání dospělých</t>
  </si>
  <si>
    <t>Na podporu akce Jarmark profesí</t>
  </si>
  <si>
    <t>Na úhradu výdajů spojených s majetkem kraje</t>
  </si>
  <si>
    <t>Muzeum Vysočiny Třebíč - na financování nákladů v souvislosti se vznikem filmového dokumentu podle knihy "Mlynáři od Babic"</t>
  </si>
  <si>
    <t>Nemocnice Pelhřimov - na realizaci nákupu nového vybavení rodinného pokoje hospicového typu</t>
  </si>
  <si>
    <t>Na zajištění zpracování projektové žádosti "Zdravotnické přístroje Nemocnice Havlíčkův Brod" prostřednictvím zvláštního účtu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</si>
  <si>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</si>
  <si>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</si>
  <si>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</si>
  <si>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</si>
  <si>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</si>
  <si>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</si>
  <si>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</si>
  <si>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</si>
  <si>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</si>
  <si>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</si>
  <si>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3113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</si>
  <si>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</si>
  <si>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</si>
  <si>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</si>
  <si>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</si>
  <si>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</si>
  <si>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</si>
  <si>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</si>
  <si>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</si>
  <si>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</si>
  <si>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</si>
  <si>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</si>
  <si>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</si>
  <si>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</si>
  <si>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</si>
  <si>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</si>
  <si>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</si>
  <si>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</si>
  <si>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</si>
  <si>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</si>
  <si>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</si>
  <si>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</si>
  <si>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</si>
  <si>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</si>
  <si>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</si>
  <si>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</si>
  <si>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</si>
  <si>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</si>
  <si>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</si>
  <si>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2005 - 2007</t>
  </si>
  <si>
    <t>Převod z FSR  1-11 2008</t>
  </si>
  <si>
    <t>Skutečné výdaje za trvání projektu 2005 - 2007</t>
  </si>
  <si>
    <t>skutečné výdaje                1-11 2008</t>
  </si>
  <si>
    <t>Přijatá půjčka ze SFDI 2006 - 2007 skutečnost</t>
  </si>
  <si>
    <t>Vrácení půjčky do SFDI</t>
  </si>
  <si>
    <t>Přijatá půjčka ze SFDI                     1-11 2008              (dle smlouvy)</t>
  </si>
  <si>
    <t>Čerpání půjčky   1-11 2008</t>
  </si>
  <si>
    <t>Přijaté dotace 2006 - 2007</t>
  </si>
  <si>
    <t>Přijaté dotace             1-11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</si>
  <si>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</si>
  <si>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</si>
  <si>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</si>
  <si>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</si>
  <si>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</si>
  <si>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</si>
  <si>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</si>
  <si>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</si>
  <si>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</si>
  <si>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</si>
  <si>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</si>
  <si>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</si>
  <si>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</si>
  <si>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Část 10 připravila : H. Sošková</t>
  </si>
  <si>
    <t>* převod z FSR schválen v celkové výši 700 mil. na 22 akcí dle usnesení 0124/02/2007/ZK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</si>
  <si>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</si>
  <si>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</si>
  <si>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</si>
  <si>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</si>
  <si>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</si>
  <si>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</si>
  <si>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</si>
  <si>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</si>
  <si>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</si>
  <si>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</si>
  <si>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</si>
  <si>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</si>
  <si>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</si>
  <si>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</si>
  <si>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</si>
  <si>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</si>
  <si>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 xml:space="preserve">Ostatní nedaňové příjmy j.n. (pol.2329)  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</si>
  <si>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</si>
  <si>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</si>
  <si>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</si>
  <si>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</si>
  <si>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</si>
  <si>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</si>
  <si>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</si>
  <si>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</si>
  <si>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</si>
  <si>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</si>
  <si>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</si>
  <si>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</si>
  <si>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</si>
  <si>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</si>
  <si>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</si>
  <si>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</si>
  <si>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</si>
  <si>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</si>
  <si>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</si>
  <si>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</si>
  <si>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</si>
  <si>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</si>
  <si>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</si>
  <si>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</si>
  <si>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</si>
  <si>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</si>
  <si>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</si>
  <si>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</si>
  <si>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</si>
  <si>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</si>
  <si>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</si>
  <si>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</si>
  <si>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</si>
  <si>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</si>
  <si>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</si>
  <si>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</si>
  <si>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</si>
  <si>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</si>
  <si>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</si>
  <si>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</si>
  <si>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</si>
  <si>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</si>
  <si>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</si>
  <si>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</si>
  <si>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</si>
  <si>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</si>
  <si>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</si>
  <si>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</si>
  <si>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</si>
  <si>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</si>
  <si>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</si>
  <si>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</si>
  <si>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</si>
  <si>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</si>
  <si>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</si>
  <si>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</si>
  <si>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</si>
  <si>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Ostatní příjmy z pronájmu majetku</t>
  </si>
  <si>
    <t>Léky a zdravotnický materiál</t>
  </si>
  <si>
    <t>Dotace městu Světlá n. Sázavou - pracovní uplatnění zaměstnanců</t>
  </si>
  <si>
    <t>Dotace na podporu akce Veletrh pracovních příležitostí</t>
  </si>
  <si>
    <t xml:space="preserve">Příjmy z nájmu datového spoje 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</si>
  <si>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</si>
  <si>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</si>
  <si>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</si>
  <si>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</si>
  <si>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</si>
  <si>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</si>
  <si>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</si>
  <si>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</si>
  <si>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</si>
  <si>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</si>
  <si>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</si>
  <si>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</si>
  <si>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</si>
  <si>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</si>
  <si>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</si>
  <si>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</si>
  <si>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</si>
  <si>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</si>
  <si>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</si>
  <si>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</si>
  <si>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</si>
  <si>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</si>
  <si>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</si>
  <si>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</si>
  <si>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</si>
  <si>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 xml:space="preserve">Peněžitý dar Městu Jihlava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</si>
  <si>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</si>
  <si>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</si>
  <si>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</si>
  <si>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</si>
  <si>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</si>
  <si>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</si>
  <si>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</si>
  <si>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</si>
  <si>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</si>
  <si>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</si>
  <si>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</si>
  <si>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</si>
  <si>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</si>
  <si>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</si>
  <si>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236 77</t>
  </si>
  <si>
    <t>236 65</t>
  </si>
  <si>
    <t xml:space="preserve">Převod z FSR zvýšení rozpočtu kapitoly Zemědělství  zapojením ze zvl. účtu vod (ÚZ 00999) na zdrojové krytí k poskytování dotací na DVEA </t>
  </si>
  <si>
    <t>Nákup služeb (stravenky, bazén, 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</si>
  <si>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</si>
  <si>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</si>
  <si>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</si>
  <si>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</si>
  <si>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</si>
  <si>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</si>
  <si>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</si>
  <si>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</si>
  <si>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</si>
  <si>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</si>
  <si>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</si>
  <si>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</si>
  <si>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</si>
  <si>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</si>
  <si>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</si>
  <si>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</si>
  <si>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Dar - olympionici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</si>
  <si>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</si>
  <si>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</si>
  <si>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</si>
  <si>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</si>
  <si>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</si>
  <si>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</si>
  <si>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</si>
  <si>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</si>
  <si>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</si>
  <si>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</si>
  <si>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</si>
  <si>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</si>
  <si>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Schválení půjček - převod do rozpočtu kraje kapitola Kultura a Regionální rozvoj :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</si>
  <si>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</si>
  <si>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</si>
  <si>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</si>
  <si>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</si>
  <si>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</si>
  <si>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</si>
  <si>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</si>
  <si>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</si>
  <si>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4)  ČERPÁNÍ VÝDAJŮ ROZPOČTU KRAJE PODLE KAPITOL V OBDOBÍ 1 - 11/2008</t>
  </si>
  <si>
    <t>5)  ČERPÁNÍ VÝDAJŮ NA KAPITOLE KRAJSKÝ ÚŘAD V 1 - 11/2008</t>
  </si>
  <si>
    <t>6)  ČERPÁNÍ VÝDAJŮ NA KAPITOLE ZASTUPITELSTVO V 1 - 11/2008</t>
  </si>
  <si>
    <r>
      <t xml:space="preserve">7)  SOCIÁLNÍ FOND V OBDOBÍ 1 - 11/2008    </t>
    </r>
    <r>
      <rPr>
        <b/>
        <sz val="10"/>
        <rFont val="Arial CE"/>
        <family val="2"/>
      </rPr>
      <t>(Kč)</t>
    </r>
  </si>
  <si>
    <r>
      <t xml:space="preserve">8 a)  FOND VYSOČINY V OBDOBÍ 1 - 11/2008    </t>
    </r>
    <r>
      <rPr>
        <b/>
        <sz val="10"/>
        <rFont val="Arial CE"/>
        <family val="2"/>
      </rPr>
      <t>(Kč)</t>
    </r>
  </si>
  <si>
    <t>b)  ČERPÁNÍ  FONDU VYSOČINY DLE GRANTOVÝCH PROGRAMŮ           (Kč)     1 - 11/2008</t>
  </si>
  <si>
    <r>
      <t xml:space="preserve">9)  FOND STRATEGICKÝCH REZERV V OBDOBÍ 1 - 11/2008   </t>
    </r>
    <r>
      <rPr>
        <b/>
        <sz val="10"/>
        <rFont val="Arial CE"/>
        <family val="2"/>
      </rPr>
      <t>(Kč)</t>
    </r>
  </si>
  <si>
    <t>10 a) Čerpání projektů EU k 30.  11.  2008 (v tis. Kč)</t>
  </si>
  <si>
    <t>b) Čerpání projektů EU spolufinancovaných z půjčky SFDI k 30. 11. 2008 (v tis. Kč)</t>
  </si>
  <si>
    <t xml:space="preserve">        1 - 11/2008</t>
  </si>
  <si>
    <t>Disponibilní zdroje FSR k  30. 11. 2008</t>
  </si>
  <si>
    <t>Disponibilní zdroje FV k  30. 11.  2008</t>
  </si>
  <si>
    <t>Disponibilní zdroje SF k  30. 11.  2008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</si>
  <si>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</si>
  <si>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</si>
  <si>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</si>
  <si>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</si>
  <si>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</si>
  <si>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</si>
  <si>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</si>
  <si>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</si>
  <si>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</si>
  <si>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</si>
  <si>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</si>
  <si>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</si>
  <si>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</si>
  <si>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</si>
  <si>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</si>
  <si>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</si>
  <si>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</si>
  <si>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</si>
  <si>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</si>
  <si>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</si>
  <si>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</si>
  <si>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</si>
  <si>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</si>
  <si>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</si>
  <si>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</si>
  <si>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</si>
  <si>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</si>
  <si>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</si>
  <si>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</si>
  <si>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</si>
  <si>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</si>
  <si>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</si>
  <si>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</si>
  <si>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</si>
  <si>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</si>
  <si>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</si>
  <si>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</si>
  <si>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</si>
  <si>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</si>
  <si>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</si>
  <si>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</si>
  <si>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</si>
  <si>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</si>
  <si>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</si>
  <si>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</si>
  <si>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</si>
  <si>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</si>
  <si>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236 90</t>
  </si>
  <si>
    <t>Jaroměřice - Hrotovice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</si>
  <si>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</si>
  <si>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</si>
  <si>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</si>
  <si>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</si>
  <si>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</si>
  <si>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</si>
  <si>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</si>
  <si>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</si>
  <si>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</si>
  <si>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</si>
  <si>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Vrácené půjčené finanční prostředky od AGORA CE</t>
  </si>
  <si>
    <t>Převod nevyčerpaných prostředků z jednotlivých kapitol rozpočtu do FSR a snížení financování u zvl. účtu vod z důvodu nečerpání</t>
  </si>
  <si>
    <t>Účelová dotace z MV ČR na Koncepci prevence kriminality kraje Vysočina</t>
  </si>
  <si>
    <t>Příjmy z prodeje majetku ve správě PO</t>
  </si>
  <si>
    <t xml:space="preserve">Příjmy z prodeje krátk. a drobného dlouhodob. majetku </t>
  </si>
  <si>
    <t xml:space="preserve">Ostatní přijaté vratky transferů </t>
  </si>
  <si>
    <t xml:space="preserve">Přijaté neinvestiční dary </t>
  </si>
  <si>
    <t>Příjmy z fin. vypořádání min. let mezi reg. radou a kr. obc.DSO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</si>
  <si>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</si>
  <si>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</si>
  <si>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</si>
  <si>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</si>
  <si>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</si>
  <si>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</si>
  <si>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</si>
  <si>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</si>
  <si>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</si>
  <si>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</si>
  <si>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</si>
  <si>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</si>
  <si>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</si>
  <si>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</si>
  <si>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</si>
  <si>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</si>
  <si>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</si>
  <si>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</si>
  <si>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</si>
  <si>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</si>
  <si>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</si>
  <si>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</si>
  <si>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</si>
  <si>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</si>
  <si>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</si>
  <si>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</si>
  <si>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</si>
  <si>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</si>
  <si>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</si>
  <si>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</si>
  <si>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</si>
  <si>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</si>
  <si>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</si>
  <si>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</si>
  <si>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</si>
  <si>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</si>
  <si>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</si>
  <si>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</si>
  <si>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</si>
  <si>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</si>
  <si>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</si>
  <si>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</si>
  <si>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</si>
  <si>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</si>
  <si>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</si>
  <si>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>Kulturní aktivity</t>
  </si>
  <si>
    <t>Snížení položky Strategické a koncepční materiály při současném zvýšení položky Péče o lidské zdroje a majetek kraje</t>
  </si>
  <si>
    <t>Střední průmyslová škola Třebíč - na pořádání výstavy "Hry a klamy"</t>
  </si>
  <si>
    <t>SPŠ stavební Havl. Brod - na nákl. s generální rekonstr.elektroinstalace</t>
  </si>
  <si>
    <t>KSÚS Vysočiny - na opr.silnice III/03415 v úseku Chvojnov -Útěchovičky</t>
  </si>
  <si>
    <t>Na poskytnutí daru obci Salačova Lhota (na opravy chodníků v kritickém úseku komunikace II/128 v průtahu obce)</t>
  </si>
  <si>
    <t>Na poskytnutí fin.daru Konfederaci politických vězňů České republiky</t>
  </si>
  <si>
    <t>Dar od společnosti ZNZ Pelhřimov, s.r.o.</t>
  </si>
  <si>
    <t>Zvýšení položky Péče o lidské zdroje a majetek kraje při současném snížení položky Strategické a koncepční materiály</t>
  </si>
  <si>
    <t>DD Nová Ves u Chotěboře - na úhradu nákladů spojenou s generální opravou čističky odpadních vod</t>
  </si>
  <si>
    <t>Na poskytnutí dotace organizátorům aktivit Pod střechou v rámci Týdne vzdělávání dospělých</t>
  </si>
  <si>
    <t xml:space="preserve">Dotace Městu Světlá nad Sázavou </t>
  </si>
  <si>
    <t>Na zajištění výběrového řízení na ředitele Nemocnice Jihlava</t>
  </si>
  <si>
    <t>Na zajištění zpracování projektové žádosti individálního projektu na financování vybraných služeb sociální prevence v kraji Vysočina prostřednictvím zvláštního účtu</t>
  </si>
  <si>
    <t>Zvýšení nenárokových složek platů pedag. prac.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</si>
  <si>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</si>
  <si>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</si>
  <si>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</si>
  <si>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</si>
  <si>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</si>
  <si>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</si>
  <si>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</si>
  <si>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</si>
  <si>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</si>
  <si>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</si>
  <si>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</si>
  <si>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</si>
  <si>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</si>
  <si>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</si>
  <si>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</si>
  <si>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</si>
  <si>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</si>
  <si>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</si>
  <si>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</si>
  <si>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</si>
  <si>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</si>
  <si>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</si>
  <si>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</si>
  <si>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</si>
  <si>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</si>
  <si>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</si>
  <si>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</si>
  <si>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</si>
  <si>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</si>
  <si>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>Finanční dar Městu Nové Město na Moravě</t>
  </si>
  <si>
    <t xml:space="preserve">KAPITÁLOVÉ VÝDAJE </t>
  </si>
  <si>
    <t>HOSPODAŘENÍ BEZ TRANSFERŮ NA PŘÍMÉ NÁKLADY VE ŠKOLSTVÍ (tis.Kč)</t>
  </si>
  <si>
    <t>Převod 1., 2., 3. a 4. části finančních prostředků z rozpočtu kraje dle SR usnesení č. 0499/07/2007/ZK.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</si>
  <si>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</si>
  <si>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</si>
  <si>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</si>
  <si>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</si>
  <si>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</si>
  <si>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Dotace Regionální radě 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</si>
  <si>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</si>
  <si>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</si>
  <si>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</si>
  <si>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</si>
  <si>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</si>
  <si>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</si>
  <si>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</si>
  <si>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</si>
  <si>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</si>
  <si>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</si>
  <si>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</si>
  <si>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</si>
  <si>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</si>
  <si>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</si>
  <si>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</si>
  <si>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1-11/2008</t>
  </si>
  <si>
    <t>Zbývá převést z FSR</t>
  </si>
  <si>
    <t>Skutečné výdaje za trvání projektu            2005 - 2007</t>
  </si>
  <si>
    <t xml:space="preserve">Skutečné výdaje 1-11 2008 </t>
  </si>
  <si>
    <t>Skutečné příjmy za trvání projektu 2005 - 2007</t>
  </si>
  <si>
    <t xml:space="preserve">Příjmy 1-11 2008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</si>
  <si>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</si>
  <si>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</si>
  <si>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</si>
  <si>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</si>
  <si>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</si>
  <si>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</si>
  <si>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</si>
  <si>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</si>
  <si>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</si>
  <si>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</si>
  <si>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</si>
  <si>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</si>
  <si>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</si>
  <si>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</si>
  <si>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</si>
  <si>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</si>
  <si>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</si>
  <si>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</si>
  <si>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</si>
  <si>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</si>
  <si>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</si>
  <si>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</si>
  <si>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</si>
  <si>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</si>
  <si>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</si>
  <si>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</si>
  <si>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</si>
  <si>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</si>
  <si>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</si>
  <si>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</si>
  <si>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</si>
  <si>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</si>
  <si>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</si>
  <si>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</si>
  <si>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</si>
  <si>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</si>
  <si>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</t>
  </si>
  <si>
    <t>Zkvalitnění systému informování turistů v kraji Vysočina</t>
  </si>
  <si>
    <t>Legese</t>
  </si>
  <si>
    <t xml:space="preserve">Půjčky na projekty EU (příjmy = splátky půjčených fin. prostředků) 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</si>
  <si>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</si>
  <si>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</si>
  <si>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</si>
  <si>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</si>
  <si>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</si>
  <si>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</si>
  <si>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</si>
  <si>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</si>
  <si>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</si>
  <si>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</si>
  <si>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</si>
  <si>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</si>
  <si>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</si>
  <si>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</si>
  <si>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</si>
  <si>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</si>
  <si>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</si>
  <si>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</si>
  <si>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</si>
  <si>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</si>
  <si>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</si>
  <si>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</si>
  <si>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</si>
  <si>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</si>
  <si>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</si>
  <si>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</si>
  <si>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</si>
  <si>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II/347 Světlá nad Sázavou - D1, 2. stavba*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</si>
  <si>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</si>
  <si>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</si>
  <si>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</si>
  <si>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</si>
  <si>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(převedeno z rozpočtu kraje 300 tis. Kč na zvl. účet)</t>
  </si>
  <si>
    <t>Není možno odhadnout výdaje a příjmy v příštích letech</t>
  </si>
  <si>
    <t>Vědeckotechnologický park Jihlava 2</t>
  </si>
  <si>
    <t>Schválené, ale z důvodu ukončení projektů (Severojižní propojení, II/602 Jihlava - Velké Meziříčí, Rekonstrukce mostu v Jaroměřicích, Budování partnerství II., Budování partnerství, Půjčky na projekty EU)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</si>
  <si>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</si>
  <si>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</si>
  <si>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</si>
  <si>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</si>
  <si>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</si>
  <si>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 xml:space="preserve">Vrácené půjčené prostředky od AGORA CE </t>
  </si>
  <si>
    <t>Převod nevyčerpaných prostředků z jednotlivých kapitol rozpočtu do FSR a snížení financování u zvl.účtu vod z důvodu nečerpání</t>
  </si>
  <si>
    <t>Převod z FSR na kapitolu Nemovitý majetek na financování aktivit týkajících se sídla kraje (ÚZ 98712)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</si>
  <si>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</si>
  <si>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</si>
  <si>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</si>
  <si>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</si>
  <si>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Převod z FSR, dotace, zapojení zůstatku zvláštního účtu vod, zapojení části přebytku roku 2007, poskytnutí půjček, financování sídla kraje, zvláštní účet dotací DVEA</t>
  </si>
  <si>
    <t>Převod do FSR - fin. evropských projektů, splátka jistiny úvěru EIB, zvláštní účet na projekt v zemědělství, převod na zvláštní účet, "Změna rozpočtu kraje Vysočina na rok 2008", vrácené půjčené prostředky od AGORA CE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</si>
  <si>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</si>
  <si>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</si>
  <si>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</si>
  <si>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</si>
  <si>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</si>
  <si>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</si>
  <si>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</si>
  <si>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</si>
  <si>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</si>
  <si>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</si>
  <si>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</si>
  <si>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</si>
  <si>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</si>
  <si>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</si>
  <si>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</si>
  <si>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</si>
  <si>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</si>
  <si>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</si>
  <si>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</si>
  <si>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</si>
  <si>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</si>
  <si>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</si>
  <si>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</si>
  <si>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</si>
  <si>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</si>
  <si>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</si>
  <si>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</si>
  <si>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</si>
  <si>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</si>
  <si>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</si>
  <si>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</si>
  <si>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</si>
  <si>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</si>
  <si>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</si>
  <si>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</si>
  <si>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</si>
  <si>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</si>
  <si>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</si>
  <si>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</si>
  <si>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</si>
  <si>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</si>
  <si>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</si>
  <si>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</si>
  <si>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</si>
  <si>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</si>
  <si>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</si>
  <si>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</si>
  <si>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</si>
  <si>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</si>
  <si>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</si>
  <si>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</si>
  <si>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</si>
  <si>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</si>
  <si>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</si>
  <si>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</si>
  <si>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</si>
  <si>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</si>
  <si>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</si>
  <si>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</si>
  <si>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</si>
  <si>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</si>
  <si>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</si>
  <si>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</si>
  <si>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</si>
  <si>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</si>
  <si>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</si>
  <si>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</si>
  <si>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</si>
  <si>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</si>
  <si>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</si>
  <si>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</si>
  <si>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</si>
  <si>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</si>
  <si>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</si>
  <si>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</si>
  <si>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</si>
  <si>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</si>
  <si>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</si>
  <si>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</si>
  <si>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Dotace charitám na provoz charitní a domácí hospicové péče na 4/IV.2008</t>
  </si>
  <si>
    <t>Náhradní stravování dětí, žáků a studentů krajského a obecního školství</t>
  </si>
  <si>
    <t>PLNĚNÍ PŘÍJMŮ A VÝDAJŮ ROZPOČTU KRAJE VYSOČINA V OBDOBÍ 1 - 11/2008</t>
  </si>
  <si>
    <t>1) REKAPITULACE HOSPODAŘENÍ  KRAJE DLE ROZPOČTU V OBDOBÍ 1 - 11/2008</t>
  </si>
  <si>
    <t>2)  PLNĚNÍ PŘÍJMŮ ROZPOČTU KRAJE V OBDOBÍ 1 - 11/2008</t>
  </si>
  <si>
    <r>
      <t xml:space="preserve">3)  VÝVOJ DAŇOVÝCH PŘÍJMŮ KRAJE V OBDOBÍ  1. 1. - 30. 11. 2008 </t>
    </r>
    <r>
      <rPr>
        <b/>
        <sz val="12"/>
        <rFont val="Arial CE"/>
        <family val="2"/>
      </rPr>
      <t xml:space="preserve"> (v tis. Kč) </t>
    </r>
  </si>
  <si>
    <t>Převod finančních prostředků dle schváleného Závěrečného účtu kraje Vysočina za rok 2007 - usnesení č. 0145/03/2008/ZK</t>
  </si>
  <si>
    <t>Vítejte na Vysočině</t>
  </si>
  <si>
    <t>Vesmír Vysočiny</t>
  </si>
  <si>
    <t>Vědeckotechnoligický park I</t>
  </si>
  <si>
    <t>Zámek Třebíč - modernizace zámku a zpřístupnění nových expozic</t>
  </si>
  <si>
    <t>Financování - převod z rozpočtu kraje na zvláštní účet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</si>
  <si>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</si>
  <si>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</si>
  <si>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</si>
  <si>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</si>
  <si>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</si>
  <si>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</si>
  <si>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</si>
  <si>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</si>
  <si>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Na úhradu zakázky "Zpracování projektu pro realizaci náhrady části rozsahu veřejné drážní osobní dopravy veřejnou linkovou osobní dopravou v rámci základní dopravní obslužnosti území kraje Vysočina"</t>
  </si>
  <si>
    <t>Příprava projektových záměrů pro směry soustředěné podpory v rámci OP VK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</si>
  <si>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</si>
  <si>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</si>
  <si>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</si>
  <si>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</si>
  <si>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</si>
  <si>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</si>
  <si>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</si>
  <si>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</si>
  <si>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</si>
  <si>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</si>
  <si>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</si>
  <si>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</si>
  <si>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</si>
  <si>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</si>
  <si>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</si>
  <si>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</si>
  <si>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</si>
  <si>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Investiční přijaté transfery od obcí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</si>
  <si>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</si>
  <si>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</si>
  <si>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</si>
  <si>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</si>
  <si>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</si>
  <si>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</si>
  <si>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</si>
  <si>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</si>
  <si>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</si>
  <si>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</si>
  <si>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</si>
  <si>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</si>
  <si>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</si>
  <si>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</si>
  <si>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</si>
  <si>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</si>
  <si>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</si>
  <si>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</si>
  <si>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</si>
  <si>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</si>
  <si>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</si>
  <si>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</si>
  <si>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</si>
  <si>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</si>
  <si>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</si>
  <si>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</si>
  <si>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</si>
  <si>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</si>
  <si>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</si>
  <si>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</si>
  <si>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</si>
  <si>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</si>
  <si>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</si>
  <si>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</si>
  <si>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</si>
  <si>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</si>
  <si>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</si>
  <si>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</si>
  <si>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</si>
  <si>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</si>
  <si>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</si>
  <si>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</si>
  <si>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</si>
  <si>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</si>
  <si>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</si>
  <si>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</si>
  <si>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</si>
  <si>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</si>
  <si>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236 51</t>
  </si>
  <si>
    <t>236 79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</si>
  <si>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</si>
  <si>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</si>
  <si>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</si>
  <si>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</si>
  <si>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</si>
  <si>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</si>
  <si>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</si>
  <si>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</si>
  <si>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</si>
  <si>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</si>
  <si>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</si>
  <si>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</si>
  <si>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</si>
  <si>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</si>
  <si>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</si>
  <si>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</si>
  <si>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</si>
  <si>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</si>
  <si>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</si>
  <si>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</si>
  <si>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</si>
  <si>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</si>
  <si>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</si>
  <si>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</si>
  <si>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</si>
  <si>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</si>
  <si>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</si>
  <si>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</si>
  <si>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</si>
  <si>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</si>
  <si>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</si>
  <si>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</si>
  <si>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</si>
  <si>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</si>
  <si>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</si>
  <si>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</si>
  <si>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</si>
  <si>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</si>
  <si>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Daň z příjmů pravnických osob za kraje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</si>
  <si>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</si>
  <si>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</si>
  <si>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</si>
  <si>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</si>
  <si>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</si>
  <si>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</si>
  <si>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</si>
  <si>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>Schal.rozp.</t>
  </si>
  <si>
    <t>Uprav. rozp.</t>
  </si>
  <si>
    <t>% UR</t>
  </si>
  <si>
    <t>Schal.Rozp.</t>
  </si>
  <si>
    <t>Uprav.Rozp.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</si>
  <si>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</si>
  <si>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</si>
  <si>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</si>
  <si>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</si>
  <si>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</si>
  <si>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</si>
  <si>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</si>
  <si>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</si>
  <si>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</si>
  <si>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</si>
  <si>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</si>
  <si>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</si>
  <si>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>Městys Strážek - dotace na povodňové škody, Obec Číchov - dotace na PD na stavbu mostu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</si>
  <si>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</si>
  <si>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</si>
  <si>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</si>
  <si>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</si>
  <si>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</si>
  <si>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</si>
  <si>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</si>
  <si>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</si>
  <si>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</si>
  <si>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</si>
  <si>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</si>
  <si>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</si>
  <si>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</si>
  <si>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</si>
  <si>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</si>
  <si>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</si>
  <si>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</si>
  <si>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</si>
  <si>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>Dotace ostatním zřizovatelům sociální služeb</t>
  </si>
  <si>
    <t>Program Sokrates</t>
  </si>
  <si>
    <t>Účelové inv. dotace obcím a krajům uč. pom.</t>
  </si>
  <si>
    <t>Účelové neinv.dotace obcím a krajům uč. pom.</t>
  </si>
  <si>
    <t>Finanční výpomoc obcím s vysokým podílem školských dětí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</si>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</sst>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</numFmts>
  <fonts count="6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b/>
      <i/>
      <sz val="14"/>
      <name val="Arial CE"/>
      <family val="2"/>
    </font>
    <font>
      <sz val="11"/>
      <name val="Arial"/>
      <family val="2"/>
    </font>
    <font>
      <b/>
      <sz val="10.5"/>
      <name val="Arial CE"/>
      <family val="2"/>
    </font>
    <font>
      <sz val="10.75"/>
      <name val="Arial CE"/>
      <family val="0"/>
    </font>
    <font>
      <sz val="11.75"/>
      <name val="Arial CE"/>
      <family val="0"/>
    </font>
    <font>
      <sz val="10.5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0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1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3" fontId="41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165" fontId="2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 wrapText="1"/>
    </xf>
    <xf numFmtId="4" fontId="35" fillId="4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right" vertical="center"/>
    </xf>
    <xf numFmtId="20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left" wrapText="1"/>
    </xf>
    <xf numFmtId="3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 shrinkToFi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2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9" xfId="0" applyFont="1" applyBorder="1" applyAlignment="1">
      <alignment horizontal="left"/>
    </xf>
    <xf numFmtId="3" fontId="51" fillId="0" borderId="9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/>
    </xf>
    <xf numFmtId="3" fontId="51" fillId="0" borderId="9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1" fillId="0" borderId="16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3" fontId="56" fillId="0" borderId="1" xfId="0" applyNumberFormat="1" applyFont="1" applyBorder="1" applyAlignment="1">
      <alignment horizontal="right" vertical="top" wrapText="1"/>
    </xf>
    <xf numFmtId="0" fontId="51" fillId="0" borderId="23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3" fontId="5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3" fontId="56" fillId="0" borderId="3" xfId="0" applyNumberFormat="1" applyFont="1" applyFill="1" applyBorder="1" applyAlignment="1">
      <alignment horizontal="right" vertical="top" wrapText="1"/>
    </xf>
    <xf numFmtId="3" fontId="51" fillId="0" borderId="3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3" fillId="0" borderId="22" xfId="0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1" fillId="0" borderId="1" xfId="0" applyFont="1" applyFill="1" applyBorder="1" applyAlignment="1">
      <alignment shrinkToFit="1"/>
    </xf>
    <xf numFmtId="0" fontId="43" fillId="0" borderId="1" xfId="0" applyFont="1" applyFill="1" applyBorder="1" applyAlignment="1">
      <alignment wrapText="1"/>
    </xf>
    <xf numFmtId="0" fontId="51" fillId="0" borderId="23" xfId="0" applyFont="1" applyFill="1" applyBorder="1" applyAlignment="1">
      <alignment horizontal="center"/>
    </xf>
    <xf numFmtId="0" fontId="57" fillId="0" borderId="3" xfId="0" applyFont="1" applyFill="1" applyBorder="1" applyAlignment="1">
      <alignment wrapText="1"/>
    </xf>
    <xf numFmtId="3" fontId="51" fillId="0" borderId="3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51" fillId="0" borderId="3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3" fillId="0" borderId="3" xfId="0" applyFont="1" applyFill="1" applyBorder="1" applyAlignment="1">
      <alignment wrapText="1"/>
    </xf>
    <xf numFmtId="3" fontId="43" fillId="0" borderId="24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3" fontId="51" fillId="0" borderId="0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43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3" fillId="0" borderId="9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/>
    </xf>
    <xf numFmtId="3" fontId="51" fillId="0" borderId="1" xfId="0" applyNumberFormat="1" applyFont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3" fontId="43" fillId="0" borderId="0" xfId="0" applyNumberFormat="1" applyFont="1" applyAlignment="1">
      <alignment horizontal="right"/>
    </xf>
    <xf numFmtId="0" fontId="51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3" fontId="56" fillId="0" borderId="24" xfId="0" applyNumberFormat="1" applyFont="1" applyFill="1" applyBorder="1" applyAlignment="1">
      <alignment horizontal="right" vertical="top" wrapText="1"/>
    </xf>
    <xf numFmtId="4" fontId="51" fillId="0" borderId="24" xfId="0" applyNumberFormat="1" applyFont="1" applyBorder="1" applyAlignment="1">
      <alignment/>
    </xf>
    <xf numFmtId="4" fontId="51" fillId="0" borderId="26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3" fontId="36" fillId="4" borderId="0" xfId="0" applyNumberFormat="1" applyFont="1" applyFill="1" applyAlignment="1">
      <alignment/>
    </xf>
    <xf numFmtId="3" fontId="35" fillId="4" borderId="0" xfId="0" applyNumberFormat="1" applyFont="1" applyFill="1" applyAlignment="1">
      <alignment horizontal="right" vertic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0" fillId="4" borderId="0" xfId="0" applyNumberFormat="1" applyFill="1" applyBorder="1" applyAlignment="1">
      <alignment horizontal="center" vertical="top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Alignment="1">
      <alignment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0" fontId="43" fillId="0" borderId="2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6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1" fillId="2" borderId="28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51" fillId="2" borderId="29" xfId="0" applyFont="1" applyFill="1" applyBorder="1" applyAlignment="1">
      <alignment horizontal="left"/>
    </xf>
    <xf numFmtId="0" fontId="51" fillId="9" borderId="30" xfId="0" applyFont="1" applyFill="1" applyBorder="1" applyAlignment="1">
      <alignment/>
    </xf>
    <xf numFmtId="0" fontId="51" fillId="9" borderId="11" xfId="0" applyFont="1" applyFill="1" applyBorder="1" applyAlignment="1">
      <alignment/>
    </xf>
    <xf numFmtId="0" fontId="51" fillId="9" borderId="31" xfId="0" applyFont="1" applyFill="1" applyBorder="1" applyAlignment="1">
      <alignment/>
    </xf>
    <xf numFmtId="0" fontId="51" fillId="9" borderId="28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51" fillId="9" borderId="29" xfId="0" applyFont="1" applyFill="1" applyBorder="1" applyAlignment="1">
      <alignment/>
    </xf>
    <xf numFmtId="0" fontId="43" fillId="10" borderId="27" xfId="0" applyFont="1" applyFill="1" applyBorder="1" applyAlignment="1">
      <alignment horizontal="left"/>
    </xf>
    <xf numFmtId="0" fontId="43" fillId="10" borderId="24" xfId="0" applyFont="1" applyFill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32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9" xfId="0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0" fillId="4" borderId="9" xfId="0" applyFont="1" applyFill="1" applyBorder="1" applyAlignment="1">
      <alignment vertical="center" wrapText="1" shrinkToFit="1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43" fillId="0" borderId="9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0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9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6916487"/>
        <c:axId val="56912884"/>
      </c:barChart>
      <c:catAx>
        <c:axId val="6691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12884"/>
        <c:crosses val="autoZero"/>
        <c:auto val="1"/>
        <c:lblOffset val="100"/>
        <c:noMultiLvlLbl val="0"/>
      </c:catAx>
      <c:valAx>
        <c:axId val="56912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6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6"/>
          <c:w val="0.92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487285"/>
        <c:axId val="29995642"/>
      </c:barChart>
      <c:catAx>
        <c:axId val="3348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95642"/>
        <c:crosses val="autoZero"/>
        <c:auto val="1"/>
        <c:lblOffset val="100"/>
        <c:noMultiLvlLbl val="0"/>
      </c:catAx>
      <c:valAx>
        <c:axId val="29995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7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4"/>
          <c:w val="0.926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46265155"/>
        <c:axId val="36134112"/>
      </c:barChart>
      <c:catAx>
        <c:axId val="46265155"/>
        <c:scaling>
          <c:orientation val="minMax"/>
        </c:scaling>
        <c:axPos val="b"/>
        <c:delete val="1"/>
        <c:majorTickMark val="out"/>
        <c:minorTickMark val="none"/>
        <c:tickLblPos val="nextTo"/>
        <c:crossAx val="36134112"/>
        <c:crossesAt val="0"/>
        <c:auto val="1"/>
        <c:lblOffset val="100"/>
        <c:noMultiLvlLbl val="0"/>
      </c:catAx>
      <c:valAx>
        <c:axId val="361341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5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daně!$B$8:$M$8</c:f>
              <c:numCache/>
            </c:numRef>
          </c:val>
          <c:smooth val="0"/>
        </c:ser>
        <c:marker val="1"/>
        <c:axId val="36059745"/>
        <c:axId val="32118294"/>
      </c:lineChart>
      <c:catAx>
        <c:axId val="3605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118294"/>
        <c:crosses val="autoZero"/>
        <c:auto val="1"/>
        <c:lblOffset val="100"/>
        <c:noMultiLvlLbl val="0"/>
      </c:catAx>
      <c:valAx>
        <c:axId val="32118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59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3592837"/>
        <c:axId val="14977162"/>
      </c:barChart>
      <c:catAx>
        <c:axId val="63592837"/>
        <c:scaling>
          <c:orientation val="minMax"/>
        </c:scaling>
        <c:axPos val="b"/>
        <c:delete val="1"/>
        <c:majorTickMark val="out"/>
        <c:minorTickMark val="none"/>
        <c:tickLblPos val="nextTo"/>
        <c:crossAx val="14977162"/>
        <c:crossesAt val="0"/>
        <c:auto val="1"/>
        <c:lblOffset val="100"/>
        <c:noMultiLvlLbl val="0"/>
      </c:catAx>
      <c:valAx>
        <c:axId val="1497716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2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592083"/>
        <c:axId val="60699248"/>
      </c:lineChart>
      <c:catAx>
        <c:axId val="5559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699248"/>
        <c:crosses val="autoZero"/>
        <c:auto val="1"/>
        <c:lblOffset val="100"/>
        <c:noMultiLvlLbl val="0"/>
      </c:catAx>
      <c:valAx>
        <c:axId val="6069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92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3"/>
          <c:w val="0.873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943537"/>
        <c:axId val="47673126"/>
      </c:barChart>
      <c:catAx>
        <c:axId val="6294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73126"/>
        <c:crosses val="autoZero"/>
        <c:auto val="1"/>
        <c:lblOffset val="100"/>
        <c:noMultiLvlLbl val="0"/>
      </c:catAx>
      <c:valAx>
        <c:axId val="47673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5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45"/>
          <c:w val="0.873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43647711"/>
        <c:axId val="31627308"/>
      </c:barChart>
      <c:catAx>
        <c:axId val="4364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1627308"/>
        <c:crossesAt val="0"/>
        <c:auto val="1"/>
        <c:lblOffset val="100"/>
        <c:noMultiLvlLbl val="0"/>
      </c:catAx>
      <c:valAx>
        <c:axId val="316273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65634589"/>
        <c:axId val="56081154"/>
      </c:lineChart>
      <c:catAx>
        <c:axId val="65634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81154"/>
        <c:crosses val="autoZero"/>
        <c:auto val="1"/>
        <c:lblOffset val="100"/>
        <c:noMultiLvlLbl val="0"/>
      </c:catAx>
      <c:valAx>
        <c:axId val="56081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34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9511147"/>
        <c:axId val="27457832"/>
      </c:barChart>
      <c:catAx>
        <c:axId val="1951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457832"/>
        <c:crosses val="autoZero"/>
        <c:auto val="1"/>
        <c:lblOffset val="100"/>
        <c:noMultiLvlLbl val="0"/>
      </c:catAx>
      <c:valAx>
        <c:axId val="27457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11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5978953"/>
        <c:axId val="20965406"/>
      </c:barChart>
      <c:catAx>
        <c:axId val="45978953"/>
        <c:scaling>
          <c:orientation val="minMax"/>
        </c:scaling>
        <c:axPos val="b"/>
        <c:delete val="1"/>
        <c:majorTickMark val="out"/>
        <c:minorTickMark val="none"/>
        <c:tickLblPos val="nextTo"/>
        <c:crossAx val="20965406"/>
        <c:crossesAt val="0"/>
        <c:auto val="1"/>
        <c:lblOffset val="100"/>
        <c:noMultiLvlLbl val="0"/>
      </c:catAx>
      <c:valAx>
        <c:axId val="2096540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78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424695"/>
        <c:axId val="37351780"/>
      </c:lineChart>
      <c:catAx>
        <c:axId val="374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351780"/>
        <c:crosses val="autoZero"/>
        <c:auto val="1"/>
        <c:lblOffset val="100"/>
        <c:noMultiLvlLbl val="0"/>
      </c:catAx>
      <c:valAx>
        <c:axId val="37351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42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115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549592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1156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5429250" y="0"/>
        <a:ext cx="62293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1858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10" name="Chart 11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16</xdr:col>
      <xdr:colOff>428625</xdr:colOff>
      <xdr:row>85</xdr:row>
      <xdr:rowOff>133350</xdr:rowOff>
    </xdr:to>
    <xdr:graphicFrame>
      <xdr:nvGraphicFramePr>
        <xdr:cNvPr id="11" name="Chart 12"/>
        <xdr:cNvGraphicFramePr/>
      </xdr:nvGraphicFramePr>
      <xdr:xfrm>
        <a:off x="5457825" y="9839325"/>
        <a:ext cx="6238875" cy="4419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590550</xdr:colOff>
      <xdr:row>36</xdr:row>
      <xdr:rowOff>114300</xdr:rowOff>
    </xdr:to>
    <xdr:graphicFrame>
      <xdr:nvGraphicFramePr>
        <xdr:cNvPr id="12" name="Chart 13"/>
        <xdr:cNvGraphicFramePr/>
      </xdr:nvGraphicFramePr>
      <xdr:xfrm>
        <a:off x="0" y="2152650"/>
        <a:ext cx="11858625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I41" sqref="I4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91"/>
      <c r="E1" s="491"/>
      <c r="F1" s="491"/>
      <c r="G1" s="491"/>
      <c r="H1" s="491"/>
    </row>
    <row r="2" spans="4:8" ht="14.25">
      <c r="D2" s="491"/>
      <c r="E2" s="491"/>
      <c r="F2" s="491"/>
      <c r="G2" s="491"/>
      <c r="H2" s="491"/>
    </row>
    <row r="4" spans="1:5" ht="18">
      <c r="A4" s="814" t="s">
        <v>952</v>
      </c>
      <c r="B4" s="814"/>
      <c r="C4" s="814"/>
      <c r="D4" s="814"/>
      <c r="E4" s="814"/>
    </row>
    <row r="7" spans="1:5" ht="18">
      <c r="A7" s="815" t="s">
        <v>953</v>
      </c>
      <c r="B7" s="815"/>
      <c r="C7" s="815"/>
      <c r="D7" s="815"/>
      <c r="E7" s="815"/>
    </row>
    <row r="8" spans="2:3" ht="14.25">
      <c r="B8" s="491"/>
      <c r="C8" s="491"/>
    </row>
    <row r="9" spans="2:3" ht="14.25">
      <c r="B9" s="491"/>
      <c r="C9" s="491"/>
    </row>
    <row r="10" spans="1:3" ht="12.75">
      <c r="A10" s="63" t="s">
        <v>206</v>
      </c>
      <c r="C10" s="15"/>
    </row>
    <row r="11" spans="1:5" ht="25.5">
      <c r="A11" s="21"/>
      <c r="B11" s="49" t="s">
        <v>208</v>
      </c>
      <c r="C11" s="58" t="s">
        <v>209</v>
      </c>
      <c r="D11" s="5" t="s">
        <v>1045</v>
      </c>
      <c r="E11" s="50" t="s">
        <v>210</v>
      </c>
    </row>
    <row r="12" spans="1:5" ht="12.75">
      <c r="A12" s="22" t="s">
        <v>425</v>
      </c>
      <c r="B12" s="342">
        <v>7525545</v>
      </c>
      <c r="C12" s="342">
        <v>8180021</v>
      </c>
      <c r="D12" s="342">
        <v>8114280</v>
      </c>
      <c r="E12" s="341">
        <f>+D12/C12*100</f>
        <v>99.19632235662965</v>
      </c>
    </row>
    <row r="13" spans="1:5" ht="12.75">
      <c r="A13" s="22" t="s">
        <v>424</v>
      </c>
      <c r="B13" s="321">
        <v>7525545</v>
      </c>
      <c r="C13" s="310">
        <v>8180021</v>
      </c>
      <c r="D13" s="310">
        <v>7378251</v>
      </c>
      <c r="E13" s="341">
        <f>+D13/C13*100</f>
        <v>90.19843592088577</v>
      </c>
    </row>
    <row r="14" spans="1:5" ht="12.75">
      <c r="A14" s="33" t="s">
        <v>764</v>
      </c>
      <c r="B14" s="27">
        <f>B12-B13</f>
        <v>0</v>
      </c>
      <c r="C14" s="310">
        <f>C12-C13</f>
        <v>0</v>
      </c>
      <c r="D14" s="297">
        <f>D12-D13</f>
        <v>736029</v>
      </c>
      <c r="E14" s="302">
        <v>0</v>
      </c>
    </row>
    <row r="15" spans="1:5" ht="12.75">
      <c r="A15" s="300"/>
      <c r="B15" s="428"/>
      <c r="C15" s="428"/>
      <c r="D15" s="428"/>
      <c r="E15" s="37"/>
    </row>
    <row r="16" spans="1:5" ht="12.75">
      <c r="A16" s="17"/>
      <c r="B16" s="53"/>
      <c r="C16" s="53"/>
      <c r="D16" s="53"/>
      <c r="E16" s="37"/>
    </row>
    <row r="17" spans="1:5" ht="15">
      <c r="A17" s="812"/>
      <c r="B17" s="813"/>
      <c r="C17" s="813"/>
      <c r="D17" s="813"/>
      <c r="E17" s="813"/>
    </row>
    <row r="18" spans="1:5" ht="12.75">
      <c r="A18" s="63" t="s">
        <v>752</v>
      </c>
      <c r="B18" s="315"/>
      <c r="C18" s="316"/>
      <c r="D18" s="316"/>
      <c r="E18" s="317"/>
    </row>
    <row r="19" spans="1:9" ht="25.5">
      <c r="A19" s="21"/>
      <c r="B19" s="49" t="s">
        <v>208</v>
      </c>
      <c r="C19" s="58" t="s">
        <v>209</v>
      </c>
      <c r="D19" s="5" t="s">
        <v>1045</v>
      </c>
      <c r="E19" s="50" t="s">
        <v>210</v>
      </c>
      <c r="I19" s="119"/>
    </row>
    <row r="20" spans="1:9" ht="12.75">
      <c r="A20" s="107" t="s">
        <v>426</v>
      </c>
      <c r="B20" s="297">
        <v>3794165</v>
      </c>
      <c r="C20" s="297">
        <v>4407943</v>
      </c>
      <c r="D20" s="322">
        <v>4342202</v>
      </c>
      <c r="E20" s="120">
        <f>+D20/C20*100</f>
        <v>98.50857871800974</v>
      </c>
      <c r="I20" s="119"/>
    </row>
    <row r="21" spans="1:9" ht="12.75">
      <c r="A21" s="107" t="s">
        <v>424</v>
      </c>
      <c r="B21" s="322">
        <v>3794165</v>
      </c>
      <c r="C21" s="322">
        <v>4407943</v>
      </c>
      <c r="D21" s="322">
        <v>3606173</v>
      </c>
      <c r="E21" s="120">
        <f>+D21/C21*100</f>
        <v>81.81079020304935</v>
      </c>
      <c r="I21" s="119"/>
    </row>
    <row r="22" spans="1:5" ht="12.75">
      <c r="A22" s="107" t="s">
        <v>764</v>
      </c>
      <c r="B22" s="108">
        <f>B20-B21</f>
        <v>0</v>
      </c>
      <c r="C22" s="297">
        <f>C20-C21</f>
        <v>0</v>
      </c>
      <c r="D22" s="297">
        <f>D20-D21</f>
        <v>736029</v>
      </c>
      <c r="E22" s="231">
        <v>0</v>
      </c>
    </row>
    <row r="23" spans="2:3" ht="14.25">
      <c r="B23" s="491"/>
      <c r="C23" s="491"/>
    </row>
    <row r="24" spans="2:3" ht="14.25">
      <c r="B24" s="491"/>
      <c r="C24" s="491"/>
    </row>
    <row r="25" spans="2:3" ht="14.25">
      <c r="B25" s="491"/>
      <c r="C25" s="491"/>
    </row>
    <row r="26" spans="1:12" s="15" customFormat="1" ht="26.25" customHeight="1">
      <c r="A26" s="235" t="s">
        <v>736</v>
      </c>
      <c r="B26" s="49" t="s">
        <v>208</v>
      </c>
      <c r="C26" s="58" t="s">
        <v>209</v>
      </c>
      <c r="D26" s="5" t="s">
        <v>1045</v>
      </c>
      <c r="E26" s="50" t="s">
        <v>210</v>
      </c>
      <c r="F26"/>
      <c r="G26"/>
      <c r="H26"/>
      <c r="I26"/>
      <c r="J26"/>
      <c r="K26"/>
      <c r="L26"/>
    </row>
    <row r="27" spans="1:12" s="15" customFormat="1" ht="16.5" customHeight="1">
      <c r="A27" s="576" t="s">
        <v>733</v>
      </c>
      <c r="B27" s="465">
        <v>3431507</v>
      </c>
      <c r="C27" s="496">
        <v>3490199</v>
      </c>
      <c r="D27" s="496">
        <v>3604326</v>
      </c>
      <c r="E27" s="298">
        <f>D27/C27*100</f>
        <v>103.26992816168934</v>
      </c>
      <c r="F27"/>
      <c r="G27"/>
      <c r="H27"/>
      <c r="I27"/>
      <c r="J27"/>
      <c r="K27"/>
      <c r="L27"/>
    </row>
    <row r="28" spans="1:12" s="15" customFormat="1" ht="15" customHeight="1">
      <c r="A28" s="576" t="s">
        <v>737</v>
      </c>
      <c r="B28" s="465">
        <v>252130</v>
      </c>
      <c r="C28" s="496">
        <v>318816</v>
      </c>
      <c r="D28" s="304">
        <v>281821</v>
      </c>
      <c r="E28" s="298">
        <f>D28/C28*100</f>
        <v>88.39612817424471</v>
      </c>
      <c r="F28"/>
      <c r="G28"/>
      <c r="H28"/>
      <c r="I28"/>
      <c r="J28"/>
      <c r="K28"/>
      <c r="L28"/>
    </row>
    <row r="29" spans="1:12" s="15" customFormat="1" ht="15.75" customHeight="1">
      <c r="A29" s="576" t="s">
        <v>734</v>
      </c>
      <c r="B29" s="465">
        <v>8000</v>
      </c>
      <c r="C29" s="496">
        <v>20612</v>
      </c>
      <c r="D29" s="304">
        <v>30657</v>
      </c>
      <c r="E29" s="298">
        <f>D29/C29*100</f>
        <v>148.73374733165144</v>
      </c>
      <c r="F29"/>
      <c r="G29"/>
      <c r="H29"/>
      <c r="I29"/>
      <c r="J29"/>
      <c r="K29"/>
      <c r="L29"/>
    </row>
    <row r="30" spans="1:12" s="15" customFormat="1" ht="15.75" customHeight="1">
      <c r="A30" s="576" t="s">
        <v>738</v>
      </c>
      <c r="B30" s="465">
        <v>3814888</v>
      </c>
      <c r="C30" s="496">
        <v>4192546</v>
      </c>
      <c r="D30" s="304">
        <v>4125349</v>
      </c>
      <c r="E30" s="298">
        <f>D30/C30*100</f>
        <v>98.39722688791012</v>
      </c>
      <c r="F30"/>
      <c r="G30"/>
      <c r="H30"/>
      <c r="I30"/>
      <c r="J30"/>
      <c r="K30"/>
      <c r="L30"/>
    </row>
    <row r="31" spans="1:12" s="15" customFormat="1" ht="16.5" customHeight="1">
      <c r="A31" s="579" t="s">
        <v>739</v>
      </c>
      <c r="B31" s="534">
        <f>SUM(B27:B30)</f>
        <v>7506525</v>
      </c>
      <c r="C31" s="652">
        <f>SUM(C27:C30)</f>
        <v>8022173</v>
      </c>
      <c r="D31" s="653">
        <f>SUM(D27:D30)</f>
        <v>8042153</v>
      </c>
      <c r="E31" s="535">
        <f>D31/C31*100</f>
        <v>100.24905969990925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580" t="s">
        <v>868</v>
      </c>
      <c r="B33" s="536" t="s">
        <v>208</v>
      </c>
      <c r="C33" s="490" t="s">
        <v>209</v>
      </c>
      <c r="D33" s="537" t="s">
        <v>1045</v>
      </c>
      <c r="E33" s="538" t="s">
        <v>210</v>
      </c>
      <c r="F33"/>
      <c r="G33"/>
      <c r="H33"/>
      <c r="I33"/>
      <c r="J33"/>
      <c r="K33"/>
      <c r="L33"/>
    </row>
    <row r="34" spans="1:12" s="15" customFormat="1" ht="50.25" customHeight="1">
      <c r="A34" s="576" t="s">
        <v>869</v>
      </c>
      <c r="B34" s="465">
        <v>19020</v>
      </c>
      <c r="C34" s="496">
        <v>157848</v>
      </c>
      <c r="D34" s="304">
        <v>72127</v>
      </c>
      <c r="E34" s="298">
        <f>D34/C34*100</f>
        <v>45.69395874512189</v>
      </c>
      <c r="F34"/>
      <c r="G34"/>
      <c r="H34"/>
      <c r="I34"/>
      <c r="J34"/>
      <c r="K34"/>
      <c r="L34"/>
    </row>
    <row r="35" spans="1:12" s="15" customFormat="1" ht="12.75">
      <c r="A35" s="529"/>
      <c r="B35" s="532"/>
      <c r="C35" s="404"/>
      <c r="D35" s="533"/>
      <c r="E35" s="417"/>
      <c r="F35"/>
      <c r="G35"/>
      <c r="H35"/>
      <c r="I35"/>
      <c r="J35"/>
      <c r="K35"/>
      <c r="L35"/>
    </row>
    <row r="36" spans="1:12" s="15" customFormat="1" ht="12.75">
      <c r="A36" s="577" t="s">
        <v>740</v>
      </c>
      <c r="B36" s="206">
        <f>B31+B34</f>
        <v>7525545</v>
      </c>
      <c r="C36" s="206">
        <f>C31+C34</f>
        <v>8180021</v>
      </c>
      <c r="D36" s="206">
        <f>D31+D34</f>
        <v>8114280</v>
      </c>
      <c r="E36" s="220">
        <f>D36/C36*100</f>
        <v>99.19632235662965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5" t="s">
        <v>741</v>
      </c>
      <c r="B39" s="49" t="s">
        <v>208</v>
      </c>
      <c r="C39" s="58" t="s">
        <v>209</v>
      </c>
      <c r="D39" s="5" t="s">
        <v>1045</v>
      </c>
      <c r="E39" s="50" t="s">
        <v>210</v>
      </c>
      <c r="F39"/>
      <c r="G39"/>
      <c r="H39"/>
      <c r="I39"/>
      <c r="J39"/>
      <c r="K39"/>
      <c r="L39"/>
    </row>
    <row r="40" spans="1:12" s="15" customFormat="1" ht="16.5" customHeight="1">
      <c r="A40" s="576" t="s">
        <v>742</v>
      </c>
      <c r="B40" s="465">
        <v>6685304</v>
      </c>
      <c r="C40" s="496">
        <v>7071300</v>
      </c>
      <c r="D40" s="496">
        <v>6703579</v>
      </c>
      <c r="E40" s="298">
        <f>D40/C40*100</f>
        <v>94.79981050160508</v>
      </c>
      <c r="F40"/>
      <c r="G40"/>
      <c r="H40"/>
      <c r="I40"/>
      <c r="J40"/>
      <c r="K40"/>
      <c r="L40"/>
    </row>
    <row r="41" spans="1:12" s="15" customFormat="1" ht="15" customHeight="1">
      <c r="A41" s="576" t="s">
        <v>743</v>
      </c>
      <c r="B41" s="465">
        <v>628041</v>
      </c>
      <c r="C41" s="496">
        <v>883486</v>
      </c>
      <c r="D41" s="304">
        <v>452342</v>
      </c>
      <c r="E41" s="298">
        <f>D41/C41*100</f>
        <v>51.19967945162686</v>
      </c>
      <c r="F41"/>
      <c r="G41"/>
      <c r="H41"/>
      <c r="I41" s="119"/>
      <c r="J41"/>
      <c r="K41"/>
      <c r="L41"/>
    </row>
    <row r="42" spans="1:12" s="15" customFormat="1" ht="16.5" customHeight="1">
      <c r="A42" s="579" t="s">
        <v>1012</v>
      </c>
      <c r="B42" s="534">
        <f>SUM(B40:B41)</f>
        <v>7313345</v>
      </c>
      <c r="C42" s="652">
        <f>SUM(C40:C41)</f>
        <v>7954786</v>
      </c>
      <c r="D42" s="653">
        <f>SUM(D40:D41)</f>
        <v>7155921</v>
      </c>
      <c r="E42" s="535">
        <f>D42/C42*100</f>
        <v>89.95742940162062</v>
      </c>
      <c r="F42"/>
      <c r="G42"/>
      <c r="H42"/>
      <c r="I42"/>
      <c r="J42"/>
      <c r="K42"/>
      <c r="L42"/>
    </row>
    <row r="43" spans="1:12" s="15" customFormat="1" ht="12.75">
      <c r="A43" s="28"/>
      <c r="C43" s="148"/>
      <c r="D43" s="148"/>
      <c r="E43"/>
      <c r="F43"/>
      <c r="G43"/>
      <c r="H43"/>
      <c r="I43"/>
      <c r="J43"/>
      <c r="K43"/>
      <c r="L43"/>
    </row>
    <row r="44" spans="1:12" s="15" customFormat="1" ht="25.5">
      <c r="A44" s="580" t="s">
        <v>758</v>
      </c>
      <c r="B44" s="536" t="s">
        <v>208</v>
      </c>
      <c r="C44" s="490" t="s">
        <v>209</v>
      </c>
      <c r="D44" s="537" t="s">
        <v>1045</v>
      </c>
      <c r="E44" s="538" t="s">
        <v>210</v>
      </c>
      <c r="F44"/>
      <c r="G44"/>
      <c r="H44"/>
      <c r="I44"/>
      <c r="J44"/>
      <c r="K44"/>
      <c r="L44"/>
    </row>
    <row r="45" spans="1:12" s="15" customFormat="1" ht="63.75" customHeight="1">
      <c r="A45" s="465" t="s">
        <v>870</v>
      </c>
      <c r="B45" s="465">
        <v>212200</v>
      </c>
      <c r="C45" s="496">
        <v>225235</v>
      </c>
      <c r="D45" s="304">
        <v>222330</v>
      </c>
      <c r="E45" s="298">
        <f>D45/C45*100</f>
        <v>98.71023597575865</v>
      </c>
      <c r="F45"/>
      <c r="G45"/>
      <c r="H45"/>
      <c r="I45"/>
      <c r="J45"/>
      <c r="K45"/>
      <c r="L45"/>
    </row>
    <row r="46" spans="1:12" s="15" customFormat="1" ht="12.75">
      <c r="A46" s="529"/>
      <c r="B46" s="532"/>
      <c r="C46" s="404"/>
      <c r="D46" s="533"/>
      <c r="E46" s="417"/>
      <c r="F46"/>
      <c r="G46"/>
      <c r="H46"/>
      <c r="I46"/>
      <c r="J46"/>
      <c r="K46"/>
      <c r="L46"/>
    </row>
    <row r="47" spans="1:12" s="15" customFormat="1" ht="12.75">
      <c r="A47" s="577" t="s">
        <v>744</v>
      </c>
      <c r="B47" s="206">
        <f>B42+B45</f>
        <v>7525545</v>
      </c>
      <c r="C47" s="206">
        <f>C42+C45</f>
        <v>8180021</v>
      </c>
      <c r="D47" s="206">
        <f>D42+D45</f>
        <v>7378251</v>
      </c>
      <c r="E47" s="220">
        <f>D47/C47*100</f>
        <v>90.19843592088577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78" t="s">
        <v>764</v>
      </c>
      <c r="B50" s="270">
        <f>B36-B47</f>
        <v>0</v>
      </c>
      <c r="C50" s="270">
        <f>C36-C47</f>
        <v>0</v>
      </c>
      <c r="D50" s="270">
        <f>D36-D47</f>
        <v>736029</v>
      </c>
      <c r="E50" s="220" t="s">
        <v>456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1"/>
  <sheetViews>
    <sheetView workbookViewId="0" topLeftCell="A1">
      <selection activeCell="F34" sqref="F34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3" t="s">
        <v>587</v>
      </c>
      <c r="C1" s="193"/>
      <c r="D1" s="193"/>
      <c r="E1" s="193"/>
      <c r="F1" s="193"/>
      <c r="I1" s="2"/>
    </row>
    <row r="2" spans="2:9" ht="15" customHeight="1">
      <c r="B2" s="193"/>
      <c r="C2" s="193"/>
      <c r="D2" s="193"/>
      <c r="E2" s="193"/>
      <c r="F2" s="193"/>
      <c r="I2" s="2"/>
    </row>
    <row r="3" spans="2:9" ht="15" customHeight="1">
      <c r="B3" s="193"/>
      <c r="C3" s="193"/>
      <c r="D3" s="193"/>
      <c r="E3" s="193"/>
      <c r="F3" s="193"/>
      <c r="I3" s="2"/>
    </row>
    <row r="4" spans="2:9" ht="15" customHeight="1">
      <c r="B4" s="193"/>
      <c r="C4" s="193"/>
      <c r="D4" s="193"/>
      <c r="E4" s="193"/>
      <c r="F4" s="193"/>
      <c r="I4" s="2"/>
    </row>
    <row r="5" spans="1:8" ht="16.5" customHeight="1">
      <c r="A5" s="911" t="s">
        <v>755</v>
      </c>
      <c r="B5" s="833"/>
      <c r="E5" s="632">
        <v>1015666738.71</v>
      </c>
      <c r="F5" s="2" t="s">
        <v>174</v>
      </c>
      <c r="H5" s="150"/>
    </row>
    <row r="6" spans="2:8" ht="15" customHeight="1">
      <c r="B6" s="1"/>
      <c r="E6" s="150"/>
      <c r="H6" s="150"/>
    </row>
    <row r="7" spans="2:8" ht="15" customHeight="1">
      <c r="B7" s="1"/>
      <c r="E7" s="150"/>
      <c r="H7" s="150"/>
    </row>
    <row r="8" spans="1:7" ht="15.75">
      <c r="A8" s="1" t="s">
        <v>574</v>
      </c>
      <c r="C8" s="1"/>
      <c r="G8" s="311"/>
    </row>
    <row r="9" spans="1:7" ht="25.5">
      <c r="A9" s="917"/>
      <c r="B9" s="915"/>
      <c r="C9" s="51" t="s">
        <v>208</v>
      </c>
      <c r="D9" s="6" t="s">
        <v>209</v>
      </c>
      <c r="E9" s="5" t="s">
        <v>1045</v>
      </c>
      <c r="F9" s="923" t="s">
        <v>210</v>
      </c>
      <c r="G9" s="924"/>
    </row>
    <row r="10" spans="1:8" ht="36" customHeight="1">
      <c r="A10" s="884" t="s">
        <v>237</v>
      </c>
      <c r="B10" s="809"/>
      <c r="C10" s="429">
        <v>0</v>
      </c>
      <c r="D10" s="429">
        <v>0</v>
      </c>
      <c r="E10" s="429">
        <v>122671483</v>
      </c>
      <c r="F10" s="882" t="s">
        <v>456</v>
      </c>
      <c r="G10" s="883"/>
      <c r="H10" s="495"/>
    </row>
    <row r="11" spans="1:8" ht="24.75" customHeight="1">
      <c r="A11" s="884" t="s">
        <v>753</v>
      </c>
      <c r="B11" s="809"/>
      <c r="C11" s="429">
        <v>0</v>
      </c>
      <c r="D11" s="429">
        <v>0</v>
      </c>
      <c r="E11" s="429">
        <v>200000000</v>
      </c>
      <c r="F11" s="882" t="s">
        <v>456</v>
      </c>
      <c r="G11" s="883"/>
      <c r="H11" s="495"/>
    </row>
    <row r="12" spans="1:8" ht="34.5" customHeight="1">
      <c r="A12" s="884" t="s">
        <v>956</v>
      </c>
      <c r="B12" s="809"/>
      <c r="C12" s="429">
        <v>0</v>
      </c>
      <c r="D12" s="429">
        <v>0</v>
      </c>
      <c r="E12" s="429">
        <v>119812752</v>
      </c>
      <c r="F12" s="882" t="s">
        <v>456</v>
      </c>
      <c r="G12" s="883"/>
      <c r="H12" s="495"/>
    </row>
    <row r="13" spans="1:8" ht="16.5" customHeight="1">
      <c r="A13" s="884" t="s">
        <v>1101</v>
      </c>
      <c r="B13" s="809"/>
      <c r="C13" s="429">
        <v>0</v>
      </c>
      <c r="D13" s="429">
        <v>0</v>
      </c>
      <c r="E13" s="429">
        <v>10147275</v>
      </c>
      <c r="F13" s="882" t="s">
        <v>456</v>
      </c>
      <c r="G13" s="883"/>
      <c r="H13" s="495"/>
    </row>
    <row r="14" spans="1:8" ht="16.5" customHeight="1">
      <c r="A14" s="884" t="s">
        <v>653</v>
      </c>
      <c r="B14" s="887"/>
      <c r="C14" s="429">
        <v>0</v>
      </c>
      <c r="D14" s="429">
        <v>0</v>
      </c>
      <c r="E14" s="429">
        <v>4039000</v>
      </c>
      <c r="F14" s="882" t="s">
        <v>456</v>
      </c>
      <c r="G14" s="883"/>
      <c r="H14" s="495"/>
    </row>
    <row r="15" spans="1:8" ht="33.75" customHeight="1">
      <c r="A15" s="884" t="s">
        <v>654</v>
      </c>
      <c r="B15" s="887"/>
      <c r="C15" s="429">
        <v>0</v>
      </c>
      <c r="D15" s="429">
        <v>0</v>
      </c>
      <c r="E15" s="429">
        <v>5796000</v>
      </c>
      <c r="F15" s="882" t="s">
        <v>456</v>
      </c>
      <c r="G15" s="883"/>
      <c r="H15" s="495"/>
    </row>
    <row r="16" spans="1:7" ht="15" customHeight="1">
      <c r="A16" s="914" t="s">
        <v>482</v>
      </c>
      <c r="B16" s="915"/>
      <c r="C16" s="9">
        <v>0</v>
      </c>
      <c r="D16" s="9">
        <v>0</v>
      </c>
      <c r="E16" s="9">
        <f>SUM(E10:E15)</f>
        <v>462466510</v>
      </c>
      <c r="F16" s="925" t="s">
        <v>456</v>
      </c>
      <c r="G16" s="926"/>
    </row>
    <row r="17" spans="2:6" ht="15" customHeight="1">
      <c r="B17" s="246"/>
      <c r="C17" s="247"/>
      <c r="D17" s="247"/>
      <c r="E17" s="247"/>
      <c r="F17" s="290"/>
    </row>
    <row r="18" spans="1:6" ht="15.75" customHeight="1">
      <c r="A18" s="1" t="s">
        <v>548</v>
      </c>
      <c r="B18" s="1"/>
      <c r="C18" s="247"/>
      <c r="D18" s="247"/>
      <c r="E18" s="477">
        <f>E5+E16</f>
        <v>1478133248.71</v>
      </c>
      <c r="F18" s="478" t="s">
        <v>174</v>
      </c>
    </row>
    <row r="19" spans="2:7" ht="12.75" customHeight="1">
      <c r="B19" s="246"/>
      <c r="C19" s="247"/>
      <c r="D19" s="247"/>
      <c r="E19" s="247"/>
      <c r="F19" s="290"/>
      <c r="G19" t="s">
        <v>965</v>
      </c>
    </row>
    <row r="20" ht="15.75">
      <c r="A20" s="1" t="s">
        <v>1024</v>
      </c>
    </row>
    <row r="21" spans="1:7" ht="24" customHeight="1">
      <c r="A21" s="914"/>
      <c r="B21" s="914"/>
      <c r="C21" s="51" t="s">
        <v>208</v>
      </c>
      <c r="D21" s="6" t="s">
        <v>209</v>
      </c>
      <c r="E21" s="235" t="s">
        <v>1045</v>
      </c>
      <c r="F21" s="923" t="s">
        <v>210</v>
      </c>
      <c r="G21" s="924"/>
    </row>
    <row r="22" spans="1:8" ht="16.5" customHeight="1">
      <c r="A22" s="918" t="s">
        <v>1025</v>
      </c>
      <c r="B22" s="919"/>
      <c r="C22" s="312">
        <v>0</v>
      </c>
      <c r="D22" s="312">
        <v>0</v>
      </c>
      <c r="E22" s="304">
        <v>269834023</v>
      </c>
      <c r="F22" s="882" t="s">
        <v>456</v>
      </c>
      <c r="G22" s="883"/>
      <c r="H22" s="331"/>
    </row>
    <row r="23" spans="1:8" ht="23.25" customHeight="1">
      <c r="A23" s="884" t="s">
        <v>979</v>
      </c>
      <c r="B23" s="910"/>
      <c r="C23" s="312">
        <v>0</v>
      </c>
      <c r="D23" s="312">
        <v>0</v>
      </c>
      <c r="E23" s="304">
        <v>1000000</v>
      </c>
      <c r="F23" s="882" t="s">
        <v>456</v>
      </c>
      <c r="G23" s="883"/>
      <c r="H23" s="331"/>
    </row>
    <row r="24" spans="1:8" ht="23.25" customHeight="1">
      <c r="A24" s="884" t="s">
        <v>731</v>
      </c>
      <c r="B24" s="910"/>
      <c r="C24" s="312">
        <v>0</v>
      </c>
      <c r="D24" s="312">
        <v>0</v>
      </c>
      <c r="E24" s="304">
        <v>13430158</v>
      </c>
      <c r="F24" s="882" t="s">
        <v>456</v>
      </c>
      <c r="G24" s="883"/>
      <c r="H24" s="331"/>
    </row>
    <row r="25" spans="1:8" ht="36" customHeight="1">
      <c r="A25" s="884" t="s">
        <v>1091</v>
      </c>
      <c r="B25" s="910"/>
      <c r="C25" s="312">
        <v>0</v>
      </c>
      <c r="D25" s="312">
        <v>0</v>
      </c>
      <c r="E25" s="304">
        <v>3000000</v>
      </c>
      <c r="F25" s="882" t="s">
        <v>456</v>
      </c>
      <c r="G25" s="883"/>
      <c r="H25" s="331"/>
    </row>
    <row r="26" spans="1:8" ht="24.75" customHeight="1">
      <c r="A26" s="912" t="s">
        <v>72</v>
      </c>
      <c r="B26" s="913"/>
      <c r="C26" s="312">
        <v>0</v>
      </c>
      <c r="D26" s="312">
        <v>0</v>
      </c>
      <c r="E26" s="304">
        <v>140000</v>
      </c>
      <c r="F26" s="882" t="s">
        <v>456</v>
      </c>
      <c r="G26" s="883"/>
      <c r="H26" s="331"/>
    </row>
    <row r="27" spans="1:8" ht="24.75" customHeight="1">
      <c r="A27" s="912" t="s">
        <v>643</v>
      </c>
      <c r="B27" s="913"/>
      <c r="C27" s="312">
        <v>0</v>
      </c>
      <c r="D27" s="312">
        <v>0</v>
      </c>
      <c r="E27" s="304">
        <v>10000000</v>
      </c>
      <c r="F27" s="882" t="s">
        <v>456</v>
      </c>
      <c r="G27" s="883"/>
      <c r="H27" s="331"/>
    </row>
    <row r="28" spans="1:8" ht="16.5" customHeight="1">
      <c r="A28" s="920" t="s">
        <v>732</v>
      </c>
      <c r="B28" s="809"/>
      <c r="C28" s="312">
        <v>0</v>
      </c>
      <c r="D28" s="312">
        <v>0</v>
      </c>
      <c r="E28" s="304">
        <v>16233743</v>
      </c>
      <c r="F28" s="882" t="s">
        <v>456</v>
      </c>
      <c r="G28" s="883"/>
      <c r="H28" s="331"/>
    </row>
    <row r="29" spans="1:7" ht="15.75" customHeight="1">
      <c r="A29" s="914" t="s">
        <v>483</v>
      </c>
      <c r="B29" s="915"/>
      <c r="C29" s="9">
        <v>0</v>
      </c>
      <c r="D29" s="279">
        <v>0</v>
      </c>
      <c r="E29" s="9">
        <f>SUM(E22:E28)</f>
        <v>313637924</v>
      </c>
      <c r="F29" s="925" t="s">
        <v>456</v>
      </c>
      <c r="G29" s="926"/>
    </row>
    <row r="30" spans="1:6" ht="12.75" customHeight="1">
      <c r="A30" s="479"/>
      <c r="B30" s="433"/>
      <c r="C30" s="247"/>
      <c r="D30" s="326"/>
      <c r="E30" s="247"/>
      <c r="F30" s="248"/>
    </row>
    <row r="31" spans="1:6" ht="12.75" customHeight="1">
      <c r="A31" s="479"/>
      <c r="B31" s="433"/>
      <c r="C31" s="247"/>
      <c r="D31" s="326"/>
      <c r="E31" s="247"/>
      <c r="F31" s="248"/>
    </row>
    <row r="32" spans="1:6" ht="15.75" customHeight="1">
      <c r="A32" s="1" t="s">
        <v>591</v>
      </c>
      <c r="B32" s="1"/>
      <c r="C32" s="247"/>
      <c r="D32" s="326"/>
      <c r="E32" s="477">
        <f>E18-E29</f>
        <v>1164495324.71</v>
      </c>
      <c r="F32" s="478" t="s">
        <v>174</v>
      </c>
    </row>
    <row r="33" spans="5:6" ht="13.5" customHeight="1">
      <c r="E33" s="477"/>
      <c r="F33" s="478"/>
    </row>
    <row r="34" spans="5:6" ht="13.5" customHeight="1">
      <c r="E34" s="477"/>
      <c r="F34" s="478"/>
    </row>
    <row r="35" spans="1:5" ht="13.5" customHeight="1">
      <c r="A35" s="411" t="s">
        <v>1042</v>
      </c>
      <c r="E35" s="289"/>
    </row>
    <row r="36" spans="1:6" ht="14.25" customHeight="1">
      <c r="A36" s="407" t="s">
        <v>984</v>
      </c>
      <c r="E36" s="306"/>
      <c r="F36" s="305"/>
    </row>
    <row r="37" ht="15">
      <c r="A37" s="288" t="s">
        <v>985</v>
      </c>
    </row>
    <row r="38" ht="15">
      <c r="A38" s="288"/>
    </row>
    <row r="39" ht="15">
      <c r="A39" s="288"/>
    </row>
    <row r="40" spans="1:6" ht="16.5" customHeight="1">
      <c r="A40" s="916" t="s">
        <v>1015</v>
      </c>
      <c r="B40" s="833"/>
      <c r="C40" s="833"/>
      <c r="D40" s="833"/>
      <c r="E40" s="813"/>
      <c r="F40" s="436"/>
    </row>
    <row r="41" spans="1:7" ht="35.25" customHeight="1">
      <c r="A41" s="605" t="s">
        <v>1033</v>
      </c>
      <c r="B41" s="888" t="s">
        <v>1034</v>
      </c>
      <c r="C41" s="889"/>
      <c r="D41" s="889"/>
      <c r="E41" s="890"/>
      <c r="F41" s="606" t="s">
        <v>312</v>
      </c>
      <c r="G41" s="607" t="s">
        <v>313</v>
      </c>
    </row>
    <row r="42" spans="1:7" ht="18.75" customHeight="1">
      <c r="A42" s="341" t="s">
        <v>1035</v>
      </c>
      <c r="B42" s="885" t="s">
        <v>1019</v>
      </c>
      <c r="C42" s="886"/>
      <c r="D42" s="886"/>
      <c r="E42" s="887"/>
      <c r="F42" s="494">
        <v>2139000</v>
      </c>
      <c r="G42" s="492">
        <v>1925000</v>
      </c>
    </row>
    <row r="43" spans="1:7" ht="18.75" customHeight="1">
      <c r="A43" s="341" t="s">
        <v>466</v>
      </c>
      <c r="B43" s="885" t="s">
        <v>983</v>
      </c>
      <c r="C43" s="886"/>
      <c r="D43" s="886"/>
      <c r="E43" s="887"/>
      <c r="F43" s="494">
        <v>1703000</v>
      </c>
      <c r="G43" s="492">
        <v>1508860</v>
      </c>
    </row>
    <row r="44" spans="1:7" ht="18.75" customHeight="1">
      <c r="A44" s="341" t="s">
        <v>1036</v>
      </c>
      <c r="B44" s="885" t="s">
        <v>1021</v>
      </c>
      <c r="C44" s="886"/>
      <c r="D44" s="886"/>
      <c r="E44" s="887"/>
      <c r="F44" s="492">
        <v>666000</v>
      </c>
      <c r="G44" s="492">
        <v>579420</v>
      </c>
    </row>
    <row r="45" spans="1:7" ht="18.75" customHeight="1">
      <c r="A45" s="341" t="s">
        <v>540</v>
      </c>
      <c r="B45" s="885" t="s">
        <v>1020</v>
      </c>
      <c r="C45" s="886"/>
      <c r="D45" s="886"/>
      <c r="E45" s="887"/>
      <c r="F45" s="494">
        <v>377000</v>
      </c>
      <c r="G45" s="492">
        <v>331760</v>
      </c>
    </row>
    <row r="46" spans="1:7" ht="18.75" customHeight="1">
      <c r="A46" s="341" t="s">
        <v>1037</v>
      </c>
      <c r="B46" s="885" t="s">
        <v>543</v>
      </c>
      <c r="C46" s="886"/>
      <c r="D46" s="886"/>
      <c r="E46" s="887"/>
      <c r="F46" s="494">
        <v>1982000</v>
      </c>
      <c r="G46" s="492">
        <v>1813530</v>
      </c>
    </row>
    <row r="47" spans="1:7" ht="18.75" customHeight="1">
      <c r="A47" s="341" t="s">
        <v>539</v>
      </c>
      <c r="B47" s="885" t="s">
        <v>577</v>
      </c>
      <c r="C47" s="886"/>
      <c r="D47" s="886"/>
      <c r="E47" s="887"/>
      <c r="F47" s="494">
        <v>342000</v>
      </c>
      <c r="G47" s="492">
        <v>342000</v>
      </c>
    </row>
    <row r="48" spans="1:7" ht="18.75" customHeight="1">
      <c r="A48" s="341" t="s">
        <v>1039</v>
      </c>
      <c r="B48" s="885" t="s">
        <v>515</v>
      </c>
      <c r="C48" s="886"/>
      <c r="D48" s="886"/>
      <c r="E48" s="887"/>
      <c r="F48" s="494">
        <v>260000</v>
      </c>
      <c r="G48" s="492">
        <v>0</v>
      </c>
    </row>
    <row r="49" spans="1:7" ht="18.75" customHeight="1">
      <c r="A49" s="341" t="s">
        <v>1040</v>
      </c>
      <c r="B49" s="885" t="s">
        <v>564</v>
      </c>
      <c r="C49" s="886"/>
      <c r="D49" s="886"/>
      <c r="E49" s="887"/>
      <c r="F49" s="494">
        <v>5000000</v>
      </c>
      <c r="G49" s="492">
        <v>3750000</v>
      </c>
    </row>
    <row r="50" spans="1:7" ht="18.75" customHeight="1">
      <c r="A50" s="341" t="s">
        <v>1041</v>
      </c>
      <c r="B50" s="885" t="s">
        <v>1026</v>
      </c>
      <c r="C50" s="886"/>
      <c r="D50" s="886"/>
      <c r="E50" s="887"/>
      <c r="F50" s="494">
        <v>1411000</v>
      </c>
      <c r="G50" s="492">
        <v>1058250</v>
      </c>
    </row>
    <row r="51" spans="1:7" ht="18.75" customHeight="1">
      <c r="A51" s="341" t="s">
        <v>735</v>
      </c>
      <c r="B51" s="885" t="s">
        <v>987</v>
      </c>
      <c r="C51" s="886"/>
      <c r="D51" s="886"/>
      <c r="E51" s="887"/>
      <c r="F51" s="494">
        <v>238000</v>
      </c>
      <c r="G51" s="492">
        <v>202300</v>
      </c>
    </row>
    <row r="52" spans="1:7" ht="18.75" customHeight="1">
      <c r="A52" s="341" t="s">
        <v>641</v>
      </c>
      <c r="B52" s="885" t="s">
        <v>988</v>
      </c>
      <c r="C52" s="886"/>
      <c r="D52" s="886"/>
      <c r="E52" s="887"/>
      <c r="F52" s="494">
        <v>11776000</v>
      </c>
      <c r="G52" s="492">
        <v>10010450</v>
      </c>
    </row>
    <row r="53" spans="1:7" ht="18.75" customHeight="1">
      <c r="A53" s="341">
        <v>236108</v>
      </c>
      <c r="B53" s="885" t="s">
        <v>911</v>
      </c>
      <c r="C53" s="886"/>
      <c r="D53" s="886"/>
      <c r="E53" s="887"/>
      <c r="F53" s="494">
        <v>11950000</v>
      </c>
      <c r="G53" s="492">
        <v>10755000</v>
      </c>
    </row>
    <row r="54" spans="1:7" ht="34.5" customHeight="1">
      <c r="A54" s="605" t="s">
        <v>1033</v>
      </c>
      <c r="B54" s="888" t="s">
        <v>1034</v>
      </c>
      <c r="C54" s="889"/>
      <c r="D54" s="889"/>
      <c r="E54" s="890"/>
      <c r="F54" s="606" t="s">
        <v>312</v>
      </c>
      <c r="G54" s="607" t="s">
        <v>313</v>
      </c>
    </row>
    <row r="55" spans="1:7" ht="18.75" customHeight="1">
      <c r="A55" s="341" t="s">
        <v>119</v>
      </c>
      <c r="B55" s="885" t="s">
        <v>551</v>
      </c>
      <c r="C55" s="886" t="s">
        <v>551</v>
      </c>
      <c r="D55" s="886" t="s">
        <v>551</v>
      </c>
      <c r="E55" s="887" t="s">
        <v>551</v>
      </c>
      <c r="F55" s="903">
        <v>498392000</v>
      </c>
      <c r="G55" s="903">
        <v>461012600</v>
      </c>
    </row>
    <row r="56" spans="1:7" ht="18.75" customHeight="1">
      <c r="A56" s="341" t="s">
        <v>120</v>
      </c>
      <c r="B56" s="885" t="s">
        <v>552</v>
      </c>
      <c r="C56" s="886" t="s">
        <v>552</v>
      </c>
      <c r="D56" s="886" t="s">
        <v>552</v>
      </c>
      <c r="E56" s="887" t="s">
        <v>552</v>
      </c>
      <c r="F56" s="921"/>
      <c r="G56" s="921"/>
    </row>
    <row r="57" spans="1:7" ht="18.75" customHeight="1">
      <c r="A57" s="341" t="s">
        <v>121</v>
      </c>
      <c r="B57" s="885" t="s">
        <v>553</v>
      </c>
      <c r="C57" s="886" t="s">
        <v>553</v>
      </c>
      <c r="D57" s="886" t="s">
        <v>553</v>
      </c>
      <c r="E57" s="887" t="s">
        <v>553</v>
      </c>
      <c r="F57" s="921"/>
      <c r="G57" s="921"/>
    </row>
    <row r="58" spans="1:7" ht="18.75" customHeight="1">
      <c r="A58" s="341" t="s">
        <v>122</v>
      </c>
      <c r="B58" s="885" t="s">
        <v>554</v>
      </c>
      <c r="C58" s="886" t="s">
        <v>554</v>
      </c>
      <c r="D58" s="886" t="s">
        <v>554</v>
      </c>
      <c r="E58" s="887" t="s">
        <v>554</v>
      </c>
      <c r="F58" s="921"/>
      <c r="G58" s="921"/>
    </row>
    <row r="59" spans="1:7" ht="18.75" customHeight="1">
      <c r="A59" s="341" t="s">
        <v>123</v>
      </c>
      <c r="B59" s="885" t="s">
        <v>73</v>
      </c>
      <c r="C59" s="886" t="s">
        <v>557</v>
      </c>
      <c r="D59" s="886" t="s">
        <v>557</v>
      </c>
      <c r="E59" s="887" t="s">
        <v>557</v>
      </c>
      <c r="F59" s="921"/>
      <c r="G59" s="921"/>
    </row>
    <row r="60" spans="1:7" ht="18.75" customHeight="1">
      <c r="A60" s="341" t="s">
        <v>124</v>
      </c>
      <c r="B60" s="885" t="s">
        <v>556</v>
      </c>
      <c r="C60" s="886" t="s">
        <v>556</v>
      </c>
      <c r="D60" s="886" t="s">
        <v>556</v>
      </c>
      <c r="E60" s="887" t="s">
        <v>556</v>
      </c>
      <c r="F60" s="921"/>
      <c r="G60" s="921"/>
    </row>
    <row r="61" spans="1:7" ht="18.75" customHeight="1">
      <c r="A61" s="341">
        <v>236102</v>
      </c>
      <c r="B61" s="885" t="s">
        <v>74</v>
      </c>
      <c r="C61" s="886" t="s">
        <v>555</v>
      </c>
      <c r="D61" s="886" t="s">
        <v>555</v>
      </c>
      <c r="E61" s="887" t="s">
        <v>555</v>
      </c>
      <c r="F61" s="921"/>
      <c r="G61" s="921"/>
    </row>
    <row r="62" spans="1:7" ht="18.75" customHeight="1">
      <c r="A62" s="341">
        <v>236103</v>
      </c>
      <c r="B62" s="885" t="s">
        <v>558</v>
      </c>
      <c r="C62" s="886" t="s">
        <v>558</v>
      </c>
      <c r="D62" s="886" t="s">
        <v>558</v>
      </c>
      <c r="E62" s="887" t="s">
        <v>558</v>
      </c>
      <c r="F62" s="921"/>
      <c r="G62" s="921"/>
    </row>
    <row r="63" spans="1:7" ht="18.75" customHeight="1">
      <c r="A63" s="341">
        <v>236104</v>
      </c>
      <c r="B63" s="885" t="s">
        <v>560</v>
      </c>
      <c r="C63" s="886" t="s">
        <v>560</v>
      </c>
      <c r="D63" s="886" t="s">
        <v>560</v>
      </c>
      <c r="E63" s="887" t="s">
        <v>560</v>
      </c>
      <c r="F63" s="921"/>
      <c r="G63" s="921"/>
    </row>
    <row r="64" spans="1:7" ht="18.75" customHeight="1">
      <c r="A64" s="341">
        <v>236105</v>
      </c>
      <c r="B64" s="885" t="s">
        <v>561</v>
      </c>
      <c r="C64" s="886" t="s">
        <v>561</v>
      </c>
      <c r="D64" s="886" t="s">
        <v>561</v>
      </c>
      <c r="E64" s="887" t="s">
        <v>561</v>
      </c>
      <c r="F64" s="921"/>
      <c r="G64" s="921"/>
    </row>
    <row r="65" spans="1:7" ht="18.75" customHeight="1">
      <c r="A65" s="341">
        <v>236106</v>
      </c>
      <c r="B65" s="885" t="s">
        <v>562</v>
      </c>
      <c r="C65" s="886" t="s">
        <v>562</v>
      </c>
      <c r="D65" s="886" t="s">
        <v>562</v>
      </c>
      <c r="E65" s="887" t="s">
        <v>562</v>
      </c>
      <c r="F65" s="921"/>
      <c r="G65" s="921"/>
    </row>
    <row r="66" spans="1:7" ht="18.75" customHeight="1">
      <c r="A66" s="341">
        <v>236107</v>
      </c>
      <c r="B66" s="885" t="s">
        <v>563</v>
      </c>
      <c r="C66" s="886" t="s">
        <v>563</v>
      </c>
      <c r="D66" s="886" t="s">
        <v>563</v>
      </c>
      <c r="E66" s="887" t="s">
        <v>563</v>
      </c>
      <c r="F66" s="921"/>
      <c r="G66" s="921"/>
    </row>
    <row r="67" spans="1:7" ht="18.75" customHeight="1">
      <c r="A67" s="341" t="s">
        <v>1040</v>
      </c>
      <c r="B67" s="885" t="s">
        <v>564</v>
      </c>
      <c r="C67" s="886" t="s">
        <v>564</v>
      </c>
      <c r="D67" s="886" t="s">
        <v>564</v>
      </c>
      <c r="E67" s="887" t="s">
        <v>564</v>
      </c>
      <c r="F67" s="921"/>
      <c r="G67" s="921"/>
    </row>
    <row r="68" spans="1:7" ht="18.75" customHeight="1">
      <c r="A68" s="341">
        <v>236109</v>
      </c>
      <c r="B68" s="885" t="s">
        <v>565</v>
      </c>
      <c r="C68" s="886" t="s">
        <v>565</v>
      </c>
      <c r="D68" s="886" t="s">
        <v>565</v>
      </c>
      <c r="E68" s="887" t="s">
        <v>565</v>
      </c>
      <c r="F68" s="921"/>
      <c r="G68" s="921"/>
    </row>
    <row r="69" spans="1:7" ht="18.75" customHeight="1">
      <c r="A69" s="341">
        <v>236110</v>
      </c>
      <c r="B69" s="885" t="s">
        <v>566</v>
      </c>
      <c r="C69" s="886" t="s">
        <v>566</v>
      </c>
      <c r="D69" s="886" t="s">
        <v>566</v>
      </c>
      <c r="E69" s="887" t="s">
        <v>566</v>
      </c>
      <c r="F69" s="921"/>
      <c r="G69" s="921"/>
    </row>
    <row r="70" spans="1:7" ht="21" customHeight="1">
      <c r="A70" s="341">
        <v>236111</v>
      </c>
      <c r="B70" s="885" t="s">
        <v>567</v>
      </c>
      <c r="C70" s="886" t="s">
        <v>567</v>
      </c>
      <c r="D70" s="886" t="s">
        <v>567</v>
      </c>
      <c r="E70" s="887" t="s">
        <v>567</v>
      </c>
      <c r="F70" s="921"/>
      <c r="G70" s="921"/>
    </row>
    <row r="71" spans="1:7" ht="18.75" customHeight="1">
      <c r="A71" s="341">
        <v>236112</v>
      </c>
      <c r="B71" s="885" t="s">
        <v>568</v>
      </c>
      <c r="C71" s="886" t="s">
        <v>568</v>
      </c>
      <c r="D71" s="886" t="s">
        <v>568</v>
      </c>
      <c r="E71" s="887" t="s">
        <v>568</v>
      </c>
      <c r="F71" s="921"/>
      <c r="G71" s="921"/>
    </row>
    <row r="72" spans="1:7" ht="18.75" customHeight="1">
      <c r="A72" s="341">
        <v>236113</v>
      </c>
      <c r="B72" s="885" t="s">
        <v>569</v>
      </c>
      <c r="C72" s="886" t="s">
        <v>569</v>
      </c>
      <c r="D72" s="886" t="s">
        <v>569</v>
      </c>
      <c r="E72" s="887" t="s">
        <v>569</v>
      </c>
      <c r="F72" s="921"/>
      <c r="G72" s="921"/>
    </row>
    <row r="73" spans="1:7" ht="18.75" customHeight="1">
      <c r="A73" s="341">
        <v>236114</v>
      </c>
      <c r="B73" s="885" t="s">
        <v>570</v>
      </c>
      <c r="C73" s="886" t="s">
        <v>570</v>
      </c>
      <c r="D73" s="886" t="s">
        <v>570</v>
      </c>
      <c r="E73" s="887" t="s">
        <v>570</v>
      </c>
      <c r="F73" s="921"/>
      <c r="G73" s="921"/>
    </row>
    <row r="74" spans="1:7" ht="18.75" customHeight="1">
      <c r="A74" s="341">
        <v>236115</v>
      </c>
      <c r="B74" s="885" t="s">
        <v>571</v>
      </c>
      <c r="C74" s="886" t="s">
        <v>571</v>
      </c>
      <c r="D74" s="886" t="s">
        <v>571</v>
      </c>
      <c r="E74" s="887" t="s">
        <v>571</v>
      </c>
      <c r="F74" s="921"/>
      <c r="G74" s="921"/>
    </row>
    <row r="75" spans="1:7" ht="18.75" customHeight="1">
      <c r="A75" s="341">
        <v>236116</v>
      </c>
      <c r="B75" s="885" t="s">
        <v>573</v>
      </c>
      <c r="C75" s="886" t="s">
        <v>573</v>
      </c>
      <c r="D75" s="886" t="s">
        <v>573</v>
      </c>
      <c r="E75" s="887" t="s">
        <v>573</v>
      </c>
      <c r="F75" s="922"/>
      <c r="G75" s="922"/>
    </row>
    <row r="76" spans="1:7" ht="18.75" customHeight="1">
      <c r="A76" s="341">
        <v>236117</v>
      </c>
      <c r="B76" s="885" t="s">
        <v>1048</v>
      </c>
      <c r="C76" s="886"/>
      <c r="D76" s="886"/>
      <c r="E76" s="887"/>
      <c r="F76" s="903">
        <v>1195900000</v>
      </c>
      <c r="G76" s="903">
        <v>1106207500</v>
      </c>
    </row>
    <row r="77" spans="1:7" ht="18.75" customHeight="1">
      <c r="A77" s="341">
        <v>236118</v>
      </c>
      <c r="B77" s="885" t="s">
        <v>1049</v>
      </c>
      <c r="C77" s="886"/>
      <c r="D77" s="886"/>
      <c r="E77" s="887"/>
      <c r="F77" s="904"/>
      <c r="G77" s="904"/>
    </row>
    <row r="78" spans="1:7" ht="18.75" customHeight="1">
      <c r="A78" s="341">
        <v>236119</v>
      </c>
      <c r="B78" s="885" t="s">
        <v>1050</v>
      </c>
      <c r="C78" s="886"/>
      <c r="D78" s="886"/>
      <c r="E78" s="887"/>
      <c r="F78" s="904"/>
      <c r="G78" s="904"/>
    </row>
    <row r="79" spans="1:7" ht="18.75" customHeight="1">
      <c r="A79" s="341">
        <v>236120</v>
      </c>
      <c r="B79" s="885" t="s">
        <v>1051</v>
      </c>
      <c r="C79" s="886"/>
      <c r="D79" s="886"/>
      <c r="E79" s="887"/>
      <c r="F79" s="904"/>
      <c r="G79" s="904"/>
    </row>
    <row r="80" spans="1:7" ht="18.75" customHeight="1">
      <c r="A80" s="341">
        <v>236121</v>
      </c>
      <c r="B80" s="885" t="s">
        <v>1052</v>
      </c>
      <c r="C80" s="886"/>
      <c r="D80" s="886"/>
      <c r="E80" s="887"/>
      <c r="F80" s="904"/>
      <c r="G80" s="904"/>
    </row>
    <row r="81" spans="1:7" ht="18.75" customHeight="1">
      <c r="A81" s="341">
        <v>236122</v>
      </c>
      <c r="B81" s="885" t="s">
        <v>1053</v>
      </c>
      <c r="C81" s="886"/>
      <c r="D81" s="886"/>
      <c r="E81" s="887"/>
      <c r="F81" s="904"/>
      <c r="G81" s="904"/>
    </row>
    <row r="82" spans="1:7" ht="18.75" customHeight="1">
      <c r="A82" s="341">
        <v>236123</v>
      </c>
      <c r="B82" s="885" t="s">
        <v>1054</v>
      </c>
      <c r="C82" s="886"/>
      <c r="D82" s="886"/>
      <c r="E82" s="887"/>
      <c r="F82" s="904"/>
      <c r="G82" s="904"/>
    </row>
    <row r="83" spans="1:7" ht="18.75" customHeight="1">
      <c r="A83" s="341">
        <v>236124</v>
      </c>
      <c r="B83" s="885" t="s">
        <v>1055</v>
      </c>
      <c r="C83" s="886"/>
      <c r="D83" s="886"/>
      <c r="E83" s="887"/>
      <c r="F83" s="904"/>
      <c r="G83" s="904"/>
    </row>
    <row r="84" spans="1:7" ht="18.75" customHeight="1">
      <c r="A84" s="341">
        <v>236125</v>
      </c>
      <c r="B84" s="885" t="s">
        <v>1056</v>
      </c>
      <c r="C84" s="886"/>
      <c r="D84" s="886"/>
      <c r="E84" s="887"/>
      <c r="F84" s="904"/>
      <c r="G84" s="904"/>
    </row>
    <row r="85" spans="1:7" ht="18.75" customHeight="1">
      <c r="A85" s="341">
        <v>236126</v>
      </c>
      <c r="B85" s="885" t="s">
        <v>1057</v>
      </c>
      <c r="C85" s="886"/>
      <c r="D85" s="886"/>
      <c r="E85" s="887"/>
      <c r="F85" s="904"/>
      <c r="G85" s="904"/>
    </row>
    <row r="86" spans="1:7" ht="18.75" customHeight="1">
      <c r="A86" s="341">
        <v>236127</v>
      </c>
      <c r="B86" s="885" t="s">
        <v>1058</v>
      </c>
      <c r="C86" s="886"/>
      <c r="D86" s="886"/>
      <c r="E86" s="887"/>
      <c r="F86" s="904"/>
      <c r="G86" s="904"/>
    </row>
    <row r="87" spans="1:7" ht="18.75" customHeight="1">
      <c r="A87" s="341">
        <v>236128</v>
      </c>
      <c r="B87" s="885" t="s">
        <v>1059</v>
      </c>
      <c r="C87" s="886"/>
      <c r="D87" s="886"/>
      <c r="E87" s="887"/>
      <c r="F87" s="904"/>
      <c r="G87" s="904"/>
    </row>
    <row r="88" spans="1:7" ht="18.75" customHeight="1">
      <c r="A88" s="341">
        <v>236129</v>
      </c>
      <c r="B88" s="885" t="s">
        <v>1060</v>
      </c>
      <c r="C88" s="886"/>
      <c r="D88" s="886"/>
      <c r="E88" s="887"/>
      <c r="F88" s="904"/>
      <c r="G88" s="904"/>
    </row>
    <row r="89" spans="1:7" ht="18.75" customHeight="1">
      <c r="A89" s="341">
        <v>236130</v>
      </c>
      <c r="B89" s="885" t="s">
        <v>1061</v>
      </c>
      <c r="C89" s="886"/>
      <c r="D89" s="886"/>
      <c r="E89" s="887"/>
      <c r="F89" s="904"/>
      <c r="G89" s="904"/>
    </row>
    <row r="90" spans="1:7" ht="18.75" customHeight="1">
      <c r="A90" s="341">
        <v>236131</v>
      </c>
      <c r="B90" s="885" t="s">
        <v>1062</v>
      </c>
      <c r="C90" s="886"/>
      <c r="D90" s="886"/>
      <c r="E90" s="887"/>
      <c r="F90" s="904"/>
      <c r="G90" s="904"/>
    </row>
    <row r="91" spans="1:7" ht="18.75" customHeight="1">
      <c r="A91" s="341">
        <v>236132</v>
      </c>
      <c r="B91" s="885" t="s">
        <v>1063</v>
      </c>
      <c r="C91" s="886"/>
      <c r="D91" s="886"/>
      <c r="E91" s="887"/>
      <c r="F91" s="904"/>
      <c r="G91" s="904"/>
    </row>
    <row r="92" spans="1:7" ht="18.75" customHeight="1">
      <c r="A92" s="341">
        <v>236133</v>
      </c>
      <c r="B92" s="885" t="s">
        <v>1064</v>
      </c>
      <c r="C92" s="886"/>
      <c r="D92" s="886"/>
      <c r="E92" s="887"/>
      <c r="F92" s="904"/>
      <c r="G92" s="904"/>
    </row>
    <row r="93" spans="1:7" ht="18.75" customHeight="1">
      <c r="A93" s="341">
        <v>236134</v>
      </c>
      <c r="B93" s="885" t="s">
        <v>1065</v>
      </c>
      <c r="C93" s="886"/>
      <c r="D93" s="886"/>
      <c r="E93" s="887"/>
      <c r="F93" s="904"/>
      <c r="G93" s="904"/>
    </row>
    <row r="94" spans="1:7" ht="18.75" customHeight="1">
      <c r="A94" s="341">
        <v>236135</v>
      </c>
      <c r="B94" s="885" t="s">
        <v>1066</v>
      </c>
      <c r="C94" s="886"/>
      <c r="D94" s="886"/>
      <c r="E94" s="887"/>
      <c r="F94" s="904"/>
      <c r="G94" s="904"/>
    </row>
    <row r="95" spans="1:7" ht="18.75" customHeight="1">
      <c r="A95" s="341">
        <v>236136</v>
      </c>
      <c r="B95" s="885" t="s">
        <v>1068</v>
      </c>
      <c r="C95" s="886"/>
      <c r="D95" s="886"/>
      <c r="E95" s="887"/>
      <c r="F95" s="904"/>
      <c r="G95" s="904"/>
    </row>
    <row r="96" spans="1:7" ht="18.75" customHeight="1">
      <c r="A96" s="341">
        <v>236137</v>
      </c>
      <c r="B96" s="885" t="s">
        <v>1069</v>
      </c>
      <c r="C96" s="886"/>
      <c r="D96" s="886"/>
      <c r="E96" s="887"/>
      <c r="F96" s="904"/>
      <c r="G96" s="904"/>
    </row>
    <row r="97" spans="1:7" ht="18.75" customHeight="1">
      <c r="A97" s="341" t="s">
        <v>278</v>
      </c>
      <c r="B97" s="885" t="s">
        <v>279</v>
      </c>
      <c r="C97" s="886"/>
      <c r="D97" s="886"/>
      <c r="E97" s="887"/>
      <c r="F97" s="492">
        <v>248917000</v>
      </c>
      <c r="G97" s="492">
        <v>211579450</v>
      </c>
    </row>
    <row r="98" spans="1:7" ht="18.75" customHeight="1">
      <c r="A98" s="341">
        <v>236138</v>
      </c>
      <c r="B98" s="879" t="s">
        <v>468</v>
      </c>
      <c r="C98" s="880"/>
      <c r="D98" s="880"/>
      <c r="E98" s="881"/>
      <c r="F98" s="492">
        <v>381699000</v>
      </c>
      <c r="G98" s="492">
        <v>137411640</v>
      </c>
    </row>
    <row r="99" spans="1:7" ht="16.5" customHeight="1">
      <c r="A99" s="341">
        <v>236139</v>
      </c>
      <c r="B99" s="879" t="s">
        <v>469</v>
      </c>
      <c r="C99" s="880"/>
      <c r="D99" s="880"/>
      <c r="E99" s="881"/>
      <c r="F99" s="492">
        <v>431680000</v>
      </c>
      <c r="G99" s="492">
        <v>142454400</v>
      </c>
    </row>
    <row r="100" spans="1:7" ht="16.5" customHeight="1">
      <c r="A100" s="341">
        <v>236140</v>
      </c>
      <c r="B100" s="879" t="s">
        <v>470</v>
      </c>
      <c r="C100" s="880"/>
      <c r="D100" s="880"/>
      <c r="E100" s="881"/>
      <c r="F100" s="494">
        <v>308950000</v>
      </c>
      <c r="G100" s="492">
        <v>123580000</v>
      </c>
    </row>
    <row r="101" spans="1:7" ht="16.5" customHeight="1">
      <c r="A101" s="341">
        <v>236141</v>
      </c>
      <c r="B101" s="899" t="s">
        <v>471</v>
      </c>
      <c r="C101" s="900"/>
      <c r="D101" s="900"/>
      <c r="E101" s="901"/>
      <c r="F101" s="494">
        <v>155700000</v>
      </c>
      <c r="G101" s="492">
        <v>60723000</v>
      </c>
    </row>
    <row r="102" spans="1:7" ht="24.75" customHeight="1">
      <c r="A102" s="341">
        <v>236145</v>
      </c>
      <c r="B102" s="879" t="s">
        <v>430</v>
      </c>
      <c r="C102" s="880"/>
      <c r="D102" s="880"/>
      <c r="E102" s="881"/>
      <c r="F102" s="494">
        <v>1080000</v>
      </c>
      <c r="G102" s="492">
        <v>1080000</v>
      </c>
    </row>
    <row r="103" spans="1:7" ht="24.75" customHeight="1">
      <c r="A103" s="341">
        <v>236146</v>
      </c>
      <c r="B103" s="879" t="s">
        <v>909</v>
      </c>
      <c r="C103" s="880"/>
      <c r="D103" s="880"/>
      <c r="E103" s="881"/>
      <c r="F103" s="494">
        <v>300000</v>
      </c>
      <c r="G103" s="492">
        <v>300000</v>
      </c>
    </row>
    <row r="104" spans="1:7" ht="17.25" customHeight="1">
      <c r="A104" s="341">
        <v>236148</v>
      </c>
      <c r="B104" s="879" t="s">
        <v>314</v>
      </c>
      <c r="C104" s="880"/>
      <c r="D104" s="880"/>
      <c r="E104" s="881"/>
      <c r="F104" s="494">
        <v>465000</v>
      </c>
      <c r="G104" s="492">
        <v>395250</v>
      </c>
    </row>
    <row r="105" spans="1:7" ht="16.5" customHeight="1">
      <c r="A105" s="341">
        <v>236152</v>
      </c>
      <c r="B105" s="879" t="s">
        <v>855</v>
      </c>
      <c r="C105" s="880"/>
      <c r="D105" s="880"/>
      <c r="E105" s="881"/>
      <c r="F105" s="494">
        <v>49850000</v>
      </c>
      <c r="G105" s="492">
        <v>37387500</v>
      </c>
    </row>
    <row r="106" spans="1:7" ht="18.75" customHeight="1">
      <c r="A106" s="341">
        <v>236154</v>
      </c>
      <c r="B106" s="879" t="s">
        <v>957</v>
      </c>
      <c r="C106" s="880"/>
      <c r="D106" s="880"/>
      <c r="E106" s="881"/>
      <c r="F106" s="494">
        <v>6635000</v>
      </c>
      <c r="G106" s="492">
        <v>6137375</v>
      </c>
    </row>
    <row r="107" spans="1:7" ht="16.5" customHeight="1">
      <c r="A107" s="341">
        <v>236157</v>
      </c>
      <c r="B107" s="879" t="s">
        <v>875</v>
      </c>
      <c r="C107" s="880"/>
      <c r="D107" s="880"/>
      <c r="E107" s="881"/>
      <c r="F107" s="494">
        <v>3998000</v>
      </c>
      <c r="G107" s="492">
        <v>3398300</v>
      </c>
    </row>
    <row r="108" spans="1:7" ht="18.75" customHeight="1">
      <c r="A108" s="341">
        <v>236158</v>
      </c>
      <c r="B108" s="879" t="s">
        <v>642</v>
      </c>
      <c r="C108" s="880"/>
      <c r="D108" s="880"/>
      <c r="E108" s="881"/>
      <c r="F108" s="494">
        <v>34000000</v>
      </c>
      <c r="G108" s="492">
        <v>30600000</v>
      </c>
    </row>
    <row r="109" spans="1:7" ht="18.75" customHeight="1">
      <c r="A109" s="905" t="s">
        <v>1030</v>
      </c>
      <c r="B109" s="906"/>
      <c r="C109" s="906"/>
      <c r="D109" s="906"/>
      <c r="E109" s="907"/>
      <c r="F109" s="597">
        <f>SUM(F42:F108)</f>
        <v>3355410000</v>
      </c>
      <c r="G109" s="597">
        <f>SUM(G42:G108)</f>
        <v>2354543585</v>
      </c>
    </row>
    <row r="110" ht="15.75" customHeight="1"/>
    <row r="111" spans="1:7" ht="18.75" customHeight="1">
      <c r="A111" s="932" t="s">
        <v>1016</v>
      </c>
      <c r="B111" s="915"/>
      <c r="C111" s="915"/>
      <c r="D111" s="915"/>
      <c r="E111" s="915"/>
      <c r="F111" s="894" t="s">
        <v>1023</v>
      </c>
      <c r="G111" s="895"/>
    </row>
    <row r="112" spans="1:7" ht="18.75" customHeight="1">
      <c r="A112" s="899" t="s">
        <v>986</v>
      </c>
      <c r="B112" s="900"/>
      <c r="C112" s="900"/>
      <c r="D112" s="900"/>
      <c r="E112" s="901"/>
      <c r="F112" s="896">
        <v>1500000</v>
      </c>
      <c r="G112" s="897"/>
    </row>
    <row r="113" spans="1:7" ht="18.75" customHeight="1">
      <c r="A113" s="899" t="s">
        <v>873</v>
      </c>
      <c r="B113" s="900"/>
      <c r="C113" s="900"/>
      <c r="D113" s="900"/>
      <c r="E113" s="901"/>
      <c r="F113" s="896">
        <v>6400000</v>
      </c>
      <c r="G113" s="897"/>
    </row>
    <row r="114" spans="1:7" ht="18.75" customHeight="1">
      <c r="A114" s="899" t="s">
        <v>958</v>
      </c>
      <c r="B114" s="900"/>
      <c r="C114" s="900"/>
      <c r="D114" s="900"/>
      <c r="E114" s="901"/>
      <c r="F114" s="896">
        <v>10000000</v>
      </c>
      <c r="G114" s="897"/>
    </row>
    <row r="115" spans="1:7" ht="18.75" customHeight="1">
      <c r="A115" s="899" t="s">
        <v>959</v>
      </c>
      <c r="B115" s="900"/>
      <c r="C115" s="900"/>
      <c r="D115" s="900"/>
      <c r="E115" s="901"/>
      <c r="F115" s="896">
        <v>50000000</v>
      </c>
      <c r="G115" s="897"/>
    </row>
    <row r="116" spans="1:7" ht="18.75" customHeight="1">
      <c r="A116" s="899" t="s">
        <v>960</v>
      </c>
      <c r="B116" s="900"/>
      <c r="C116" s="900"/>
      <c r="D116" s="900"/>
      <c r="E116" s="901"/>
      <c r="F116" s="896">
        <v>10000000</v>
      </c>
      <c r="G116" s="897"/>
    </row>
    <row r="117" spans="1:7" ht="18.75" customHeight="1">
      <c r="A117" s="899" t="s">
        <v>874</v>
      </c>
      <c r="B117" s="900"/>
      <c r="C117" s="900"/>
      <c r="D117" s="900"/>
      <c r="E117" s="901"/>
      <c r="F117" s="896">
        <v>600000</v>
      </c>
      <c r="G117" s="897"/>
    </row>
    <row r="118" spans="1:7" ht="18.75" customHeight="1">
      <c r="A118" s="899" t="s">
        <v>876</v>
      </c>
      <c r="B118" s="900"/>
      <c r="C118" s="900"/>
      <c r="D118" s="900"/>
      <c r="E118" s="901"/>
      <c r="F118" s="896">
        <v>24000000</v>
      </c>
      <c r="G118" s="897"/>
    </row>
    <row r="119" spans="1:7" ht="18.75" customHeight="1">
      <c r="A119" s="891" t="s">
        <v>1032</v>
      </c>
      <c r="B119" s="892"/>
      <c r="C119" s="892"/>
      <c r="D119" s="892"/>
      <c r="E119" s="893"/>
      <c r="F119" s="927">
        <f>SUM(F112:F118)</f>
        <v>102500000</v>
      </c>
      <c r="G119" s="928"/>
    </row>
    <row r="120" spans="2:6" ht="15.75" customHeight="1">
      <c r="B120" s="413"/>
      <c r="C120" s="408"/>
      <c r="D120" s="408"/>
      <c r="E120" s="408"/>
      <c r="F120" s="410"/>
    </row>
    <row r="121" spans="1:7" ht="15.75" customHeight="1">
      <c r="A121" s="929" t="s">
        <v>1031</v>
      </c>
      <c r="B121" s="930"/>
      <c r="C121" s="930"/>
      <c r="D121" s="930"/>
      <c r="E121" s="931"/>
      <c r="F121" s="898">
        <f>F109+F119</f>
        <v>3457910000</v>
      </c>
      <c r="G121" s="809"/>
    </row>
    <row r="122" spans="2:6" ht="17.25" customHeight="1">
      <c r="B122" s="413"/>
      <c r="C122" s="408"/>
      <c r="D122" s="408"/>
      <c r="E122" s="408"/>
      <c r="F122" s="410"/>
    </row>
    <row r="123" spans="1:7" ht="17.25" customHeight="1">
      <c r="A123" s="891" t="s">
        <v>572</v>
      </c>
      <c r="B123" s="892"/>
      <c r="C123" s="892"/>
      <c r="D123" s="892"/>
      <c r="E123" s="893"/>
      <c r="F123" s="894" t="s">
        <v>1023</v>
      </c>
      <c r="G123" s="895"/>
    </row>
    <row r="124" spans="1:7" ht="17.25" customHeight="1">
      <c r="A124" s="908" t="s">
        <v>643</v>
      </c>
      <c r="B124" s="909"/>
      <c r="C124" s="909"/>
      <c r="D124" s="909"/>
      <c r="E124" s="910"/>
      <c r="F124" s="896">
        <v>16799000</v>
      </c>
      <c r="G124" s="897"/>
    </row>
    <row r="125" spans="1:7" ht="17.25" customHeight="1">
      <c r="A125" s="908" t="s">
        <v>84</v>
      </c>
      <c r="B125" s="909"/>
      <c r="C125" s="909"/>
      <c r="D125" s="909"/>
      <c r="E125" s="910"/>
      <c r="F125" s="896">
        <v>10800000</v>
      </c>
      <c r="G125" s="897"/>
    </row>
    <row r="126" spans="2:6" ht="17.25" customHeight="1">
      <c r="B126" s="413"/>
      <c r="C126" s="408"/>
      <c r="D126" s="408"/>
      <c r="E126" s="408"/>
      <c r="F126" s="410"/>
    </row>
    <row r="127" spans="1:7" ht="18.75" customHeight="1">
      <c r="A127" s="891" t="s">
        <v>236</v>
      </c>
      <c r="B127" s="892"/>
      <c r="C127" s="892"/>
      <c r="D127" s="892"/>
      <c r="E127" s="893"/>
      <c r="F127" s="894" t="s">
        <v>1023</v>
      </c>
      <c r="G127" s="895"/>
    </row>
    <row r="128" spans="1:7" ht="18.75" customHeight="1">
      <c r="A128" s="902" t="s">
        <v>1022</v>
      </c>
      <c r="B128" s="808"/>
      <c r="C128" s="808"/>
      <c r="D128" s="808"/>
      <c r="E128" s="809"/>
      <c r="F128" s="896">
        <v>7705000</v>
      </c>
      <c r="G128" s="897"/>
    </row>
    <row r="129" spans="2:6" ht="12" customHeight="1">
      <c r="B129" s="346"/>
      <c r="C129" s="346"/>
      <c r="D129" s="346"/>
      <c r="E129" s="346"/>
      <c r="F129" s="409"/>
    </row>
    <row r="130" spans="2:6" ht="18.75" customHeight="1">
      <c r="B130" s="346"/>
      <c r="C130" s="346"/>
      <c r="D130" s="346"/>
      <c r="E130" s="346"/>
      <c r="F130" s="432"/>
    </row>
    <row r="131" spans="2:6" ht="18.75" customHeight="1">
      <c r="B131" s="346"/>
      <c r="C131" s="346"/>
      <c r="D131" s="346"/>
      <c r="E131" s="346"/>
      <c r="F131" s="409"/>
    </row>
  </sheetData>
  <mergeCells count="139">
    <mergeCell ref="F14:G14"/>
    <mergeCell ref="F15:G15"/>
    <mergeCell ref="A15:B15"/>
    <mergeCell ref="A14:B14"/>
    <mergeCell ref="B103:E103"/>
    <mergeCell ref="B96:E96"/>
    <mergeCell ref="A116:E116"/>
    <mergeCell ref="F116:G116"/>
    <mergeCell ref="A111:E111"/>
    <mergeCell ref="A115:E115"/>
    <mergeCell ref="A112:E112"/>
    <mergeCell ref="B104:E104"/>
    <mergeCell ref="B105:E105"/>
    <mergeCell ref="B106:E106"/>
    <mergeCell ref="F127:G127"/>
    <mergeCell ref="F113:G113"/>
    <mergeCell ref="F114:G114"/>
    <mergeCell ref="A121:E121"/>
    <mergeCell ref="A125:E125"/>
    <mergeCell ref="F125:G125"/>
    <mergeCell ref="A127:E127"/>
    <mergeCell ref="F124:G124"/>
    <mergeCell ref="A119:E119"/>
    <mergeCell ref="A113:E113"/>
    <mergeCell ref="F128:G128"/>
    <mergeCell ref="F9:G9"/>
    <mergeCell ref="F16:G16"/>
    <mergeCell ref="F10:G10"/>
    <mergeCell ref="F11:G11"/>
    <mergeCell ref="F13:G13"/>
    <mergeCell ref="F115:G115"/>
    <mergeCell ref="F119:G119"/>
    <mergeCell ref="F21:G21"/>
    <mergeCell ref="F29:G29"/>
    <mergeCell ref="F55:F75"/>
    <mergeCell ref="F22:G22"/>
    <mergeCell ref="F23:G23"/>
    <mergeCell ref="F24:G24"/>
    <mergeCell ref="F25:G25"/>
    <mergeCell ref="F27:G27"/>
    <mergeCell ref="G55:G75"/>
    <mergeCell ref="F26:G26"/>
    <mergeCell ref="F28:G28"/>
    <mergeCell ref="A27:B27"/>
    <mergeCell ref="B51:E51"/>
    <mergeCell ref="A9:B9"/>
    <mergeCell ref="B43:E43"/>
    <mergeCell ref="A22:B22"/>
    <mergeCell ref="A16:B16"/>
    <mergeCell ref="A10:B10"/>
    <mergeCell ref="A23:B23"/>
    <mergeCell ref="B41:E41"/>
    <mergeCell ref="A28:B28"/>
    <mergeCell ref="A11:B11"/>
    <mergeCell ref="A21:B21"/>
    <mergeCell ref="A24:B24"/>
    <mergeCell ref="A25:B25"/>
    <mergeCell ref="A13:B13"/>
    <mergeCell ref="B49:E49"/>
    <mergeCell ref="B50:E50"/>
    <mergeCell ref="B44:E44"/>
    <mergeCell ref="A29:B29"/>
    <mergeCell ref="B46:E46"/>
    <mergeCell ref="A40:E40"/>
    <mergeCell ref="B42:E42"/>
    <mergeCell ref="B70:E70"/>
    <mergeCell ref="B75:E75"/>
    <mergeCell ref="B67:E67"/>
    <mergeCell ref="B68:E68"/>
    <mergeCell ref="B71:E71"/>
    <mergeCell ref="B72:E72"/>
    <mergeCell ref="A5:B5"/>
    <mergeCell ref="B76:E76"/>
    <mergeCell ref="B47:E47"/>
    <mergeCell ref="B48:E48"/>
    <mergeCell ref="A26:B26"/>
    <mergeCell ref="B45:E45"/>
    <mergeCell ref="B60:E60"/>
    <mergeCell ref="B61:E61"/>
    <mergeCell ref="B73:E73"/>
    <mergeCell ref="B74:E74"/>
    <mergeCell ref="B65:E65"/>
    <mergeCell ref="B66:E66"/>
    <mergeCell ref="B69:E69"/>
    <mergeCell ref="B57:E57"/>
    <mergeCell ref="B64:E64"/>
    <mergeCell ref="B52:E52"/>
    <mergeCell ref="B59:E59"/>
    <mergeCell ref="B62:E62"/>
    <mergeCell ref="B63:E63"/>
    <mergeCell ref="B56:E56"/>
    <mergeCell ref="B53:E53"/>
    <mergeCell ref="B86:E86"/>
    <mergeCell ref="B87:E87"/>
    <mergeCell ref="B85:E85"/>
    <mergeCell ref="B77:E77"/>
    <mergeCell ref="B82:E82"/>
    <mergeCell ref="B79:E79"/>
    <mergeCell ref="B84:E84"/>
    <mergeCell ref="B80:E80"/>
    <mergeCell ref="B81:E81"/>
    <mergeCell ref="B83:E83"/>
    <mergeCell ref="B90:E90"/>
    <mergeCell ref="B93:E93"/>
    <mergeCell ref="B91:E91"/>
    <mergeCell ref="B88:E88"/>
    <mergeCell ref="B95:E95"/>
    <mergeCell ref="B97:E97"/>
    <mergeCell ref="B98:E98"/>
    <mergeCell ref="B94:E94"/>
    <mergeCell ref="A128:E128"/>
    <mergeCell ref="G76:G96"/>
    <mergeCell ref="B102:E102"/>
    <mergeCell ref="A109:E109"/>
    <mergeCell ref="A114:E114"/>
    <mergeCell ref="F76:F96"/>
    <mergeCell ref="B101:E101"/>
    <mergeCell ref="B78:E78"/>
    <mergeCell ref="B92:E92"/>
    <mergeCell ref="A124:E124"/>
    <mergeCell ref="A123:E123"/>
    <mergeCell ref="F123:G123"/>
    <mergeCell ref="F111:G111"/>
    <mergeCell ref="F112:G112"/>
    <mergeCell ref="F121:G121"/>
    <mergeCell ref="A117:E117"/>
    <mergeCell ref="F117:G117"/>
    <mergeCell ref="A118:E118"/>
    <mergeCell ref="F118:G118"/>
    <mergeCell ref="B107:E107"/>
    <mergeCell ref="B108:E108"/>
    <mergeCell ref="F12:G12"/>
    <mergeCell ref="A12:B12"/>
    <mergeCell ref="B100:E100"/>
    <mergeCell ref="B58:E58"/>
    <mergeCell ref="B54:E54"/>
    <mergeCell ref="B55:E55"/>
    <mergeCell ref="B89:E89"/>
    <mergeCell ref="B99:E99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3" max="6" man="1"/>
    <brk id="10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2" sqref="G72:G76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33" t="s">
        <v>588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</row>
    <row r="2" spans="2:14" ht="13.5" customHeight="1" hidden="1">
      <c r="B2" s="480"/>
      <c r="C2" s="480"/>
      <c r="G2" s="934" t="s">
        <v>275</v>
      </c>
      <c r="H2" s="935"/>
      <c r="I2" s="935"/>
      <c r="J2" s="936"/>
      <c r="K2" s="937" t="s">
        <v>276</v>
      </c>
      <c r="L2" s="938"/>
      <c r="M2" s="934" t="s">
        <v>277</v>
      </c>
      <c r="N2" s="936"/>
    </row>
    <row r="3" spans="2:14" ht="10.5" customHeight="1">
      <c r="B3" s="480"/>
      <c r="C3" s="480"/>
      <c r="G3" s="934" t="s">
        <v>275</v>
      </c>
      <c r="H3" s="935"/>
      <c r="I3" s="935"/>
      <c r="J3" s="935"/>
      <c r="K3" s="937" t="s">
        <v>276</v>
      </c>
      <c r="L3" s="938"/>
      <c r="M3" s="934" t="s">
        <v>277</v>
      </c>
      <c r="N3" s="936"/>
    </row>
    <row r="4" spans="1:14" ht="65.25" customHeight="1">
      <c r="A4" s="742" t="s">
        <v>1033</v>
      </c>
      <c r="B4" s="742" t="s">
        <v>1034</v>
      </c>
      <c r="C4" s="743" t="s">
        <v>769</v>
      </c>
      <c r="D4" s="743" t="s">
        <v>770</v>
      </c>
      <c r="E4" s="744" t="s">
        <v>771</v>
      </c>
      <c r="F4" s="744" t="s">
        <v>772</v>
      </c>
      <c r="G4" s="744" t="s">
        <v>773</v>
      </c>
      <c r="H4" s="744" t="s">
        <v>774</v>
      </c>
      <c r="I4" s="745" t="s">
        <v>775</v>
      </c>
      <c r="J4" s="745" t="s">
        <v>776</v>
      </c>
      <c r="K4" s="744" t="s">
        <v>777</v>
      </c>
      <c r="L4" s="744" t="s">
        <v>778</v>
      </c>
      <c r="M4" s="744" t="s">
        <v>779</v>
      </c>
      <c r="N4" s="744" t="s">
        <v>780</v>
      </c>
    </row>
    <row r="5" spans="1:16" ht="24" customHeight="1">
      <c r="A5" s="746" t="s">
        <v>781</v>
      </c>
      <c r="B5" s="747" t="s">
        <v>782</v>
      </c>
      <c r="C5" s="748">
        <v>1308</v>
      </c>
      <c r="D5" s="748">
        <v>1308</v>
      </c>
      <c r="E5" s="749">
        <v>0</v>
      </c>
      <c r="F5" s="748">
        <v>0</v>
      </c>
      <c r="G5" s="939">
        <v>1939</v>
      </c>
      <c r="H5" s="941">
        <v>1939</v>
      </c>
      <c r="I5" s="941">
        <v>0</v>
      </c>
      <c r="J5" s="941">
        <v>0</v>
      </c>
      <c r="K5" s="750">
        <v>1428</v>
      </c>
      <c r="L5" s="751">
        <v>0</v>
      </c>
      <c r="M5" s="943">
        <v>1871</v>
      </c>
      <c r="N5" s="945">
        <v>0</v>
      </c>
      <c r="O5" s="15"/>
      <c r="P5" s="15"/>
    </row>
    <row r="6" spans="1:16" ht="24" customHeight="1">
      <c r="A6" s="746" t="s">
        <v>781</v>
      </c>
      <c r="B6" s="747" t="s">
        <v>783</v>
      </c>
      <c r="C6" s="748">
        <v>475</v>
      </c>
      <c r="D6" s="748">
        <v>361</v>
      </c>
      <c r="E6" s="749">
        <v>0</v>
      </c>
      <c r="F6" s="748">
        <v>0</v>
      </c>
      <c r="G6" s="940"/>
      <c r="H6" s="942"/>
      <c r="I6" s="942"/>
      <c r="J6" s="942"/>
      <c r="K6" s="750">
        <v>361</v>
      </c>
      <c r="L6" s="751">
        <v>0</v>
      </c>
      <c r="M6" s="944"/>
      <c r="N6" s="946"/>
      <c r="O6" s="15"/>
      <c r="P6" s="15"/>
    </row>
    <row r="7" spans="1:16" ht="27" customHeight="1">
      <c r="A7" s="746" t="s">
        <v>784</v>
      </c>
      <c r="B7" s="747" t="s">
        <v>785</v>
      </c>
      <c r="C7" s="748">
        <v>28230</v>
      </c>
      <c r="D7" s="751">
        <v>25215</v>
      </c>
      <c r="E7" s="752">
        <v>12.5</v>
      </c>
      <c r="F7" s="751">
        <v>3152</v>
      </c>
      <c r="G7" s="753">
        <v>21000</v>
      </c>
      <c r="H7" s="754">
        <v>14000</v>
      </c>
      <c r="I7" s="755">
        <v>0</v>
      </c>
      <c r="J7" s="754">
        <v>0</v>
      </c>
      <c r="K7" s="750">
        <v>21859</v>
      </c>
      <c r="L7" s="751">
        <v>595</v>
      </c>
      <c r="M7" s="755">
        <v>18257</v>
      </c>
      <c r="N7" s="753">
        <v>1538</v>
      </c>
      <c r="O7" s="15"/>
      <c r="P7" s="15"/>
    </row>
    <row r="8" spans="1:15" ht="24" customHeight="1">
      <c r="A8" s="746" t="s">
        <v>786</v>
      </c>
      <c r="B8" s="756" t="s">
        <v>787</v>
      </c>
      <c r="C8" s="748">
        <v>53452</v>
      </c>
      <c r="D8" s="748">
        <v>53452</v>
      </c>
      <c r="E8" s="749">
        <v>0</v>
      </c>
      <c r="F8" s="748">
        <v>0</v>
      </c>
      <c r="G8" s="757">
        <v>0</v>
      </c>
      <c r="H8" s="754">
        <v>0</v>
      </c>
      <c r="I8" s="755">
        <v>0</v>
      </c>
      <c r="J8" s="755">
        <v>0</v>
      </c>
      <c r="K8" s="750">
        <v>31004</v>
      </c>
      <c r="L8" s="751">
        <v>12323</v>
      </c>
      <c r="M8" s="755">
        <v>38358</v>
      </c>
      <c r="N8" s="758">
        <v>8701</v>
      </c>
      <c r="O8" s="15"/>
    </row>
    <row r="9" spans="1:16" ht="24" customHeight="1">
      <c r="A9" s="746" t="s">
        <v>788</v>
      </c>
      <c r="B9" s="759" t="s">
        <v>789</v>
      </c>
      <c r="C9" s="748">
        <v>32292</v>
      </c>
      <c r="D9" s="751">
        <v>32292</v>
      </c>
      <c r="E9" s="752">
        <v>50.4</v>
      </c>
      <c r="F9" s="751">
        <v>16287</v>
      </c>
      <c r="G9" s="753">
        <v>34637</v>
      </c>
      <c r="H9" s="754">
        <v>34637</v>
      </c>
      <c r="I9" s="755">
        <v>0</v>
      </c>
      <c r="J9" s="754">
        <v>0</v>
      </c>
      <c r="K9" s="750">
        <v>32297</v>
      </c>
      <c r="L9" s="751">
        <v>0</v>
      </c>
      <c r="M9" s="755">
        <v>16005</v>
      </c>
      <c r="N9" s="753">
        <v>0</v>
      </c>
      <c r="O9" s="15"/>
      <c r="P9" s="15"/>
    </row>
    <row r="10" spans="1:16" ht="33" customHeight="1">
      <c r="A10" s="746" t="s">
        <v>790</v>
      </c>
      <c r="B10" s="747" t="s">
        <v>791</v>
      </c>
      <c r="C10" s="748">
        <v>190</v>
      </c>
      <c r="D10" s="748">
        <v>190</v>
      </c>
      <c r="E10" s="749">
        <v>25</v>
      </c>
      <c r="F10" s="748">
        <v>47</v>
      </c>
      <c r="G10" s="757">
        <v>190</v>
      </c>
      <c r="H10" s="754">
        <v>190</v>
      </c>
      <c r="I10" s="755">
        <v>0</v>
      </c>
      <c r="J10" s="754">
        <v>0</v>
      </c>
      <c r="K10" s="750">
        <v>190</v>
      </c>
      <c r="L10" s="751">
        <v>0</v>
      </c>
      <c r="M10" s="755">
        <v>142</v>
      </c>
      <c r="N10" s="753">
        <v>0</v>
      </c>
      <c r="O10" s="15"/>
      <c r="P10" s="15"/>
    </row>
    <row r="11" spans="1:16" ht="24" customHeight="1">
      <c r="A11" s="746" t="s">
        <v>792</v>
      </c>
      <c r="B11" s="759" t="s">
        <v>793</v>
      </c>
      <c r="C11" s="748">
        <v>7797</v>
      </c>
      <c r="D11" s="751">
        <v>7797</v>
      </c>
      <c r="E11" s="752">
        <v>12.5</v>
      </c>
      <c r="F11" s="751">
        <v>974</v>
      </c>
      <c r="G11" s="753">
        <v>6600</v>
      </c>
      <c r="H11" s="754">
        <v>6600</v>
      </c>
      <c r="I11" s="755">
        <v>0</v>
      </c>
      <c r="J11" s="754">
        <v>0</v>
      </c>
      <c r="K11" s="750">
        <v>7311</v>
      </c>
      <c r="L11" s="751">
        <v>0</v>
      </c>
      <c r="M11" s="755">
        <v>5331</v>
      </c>
      <c r="N11" s="753">
        <v>0</v>
      </c>
      <c r="O11" s="15"/>
      <c r="P11" s="15"/>
    </row>
    <row r="12" spans="1:14" ht="24" customHeight="1">
      <c r="A12" s="746" t="s">
        <v>794</v>
      </c>
      <c r="B12" s="756" t="s">
        <v>795</v>
      </c>
      <c r="C12" s="748">
        <v>13000</v>
      </c>
      <c r="D12" s="748">
        <v>13000</v>
      </c>
      <c r="E12" s="749">
        <v>25</v>
      </c>
      <c r="F12" s="748">
        <v>2593</v>
      </c>
      <c r="G12" s="757">
        <v>13000</v>
      </c>
      <c r="H12" s="754">
        <v>13000</v>
      </c>
      <c r="I12" s="755">
        <v>0</v>
      </c>
      <c r="J12" s="755">
        <v>0</v>
      </c>
      <c r="K12" s="750">
        <v>10372</v>
      </c>
      <c r="L12" s="751">
        <v>0</v>
      </c>
      <c r="M12" s="755">
        <v>7781</v>
      </c>
      <c r="N12" s="758">
        <v>0</v>
      </c>
    </row>
    <row r="13" spans="1:14" ht="27" customHeight="1">
      <c r="A13" s="746" t="s">
        <v>796</v>
      </c>
      <c r="B13" s="756" t="s">
        <v>797</v>
      </c>
      <c r="C13" s="748">
        <v>20000</v>
      </c>
      <c r="D13" s="748">
        <v>20000</v>
      </c>
      <c r="E13" s="749">
        <v>25</v>
      </c>
      <c r="F13" s="748">
        <v>5000</v>
      </c>
      <c r="G13" s="757">
        <v>20000</v>
      </c>
      <c r="H13" s="754">
        <v>20000</v>
      </c>
      <c r="I13" s="755">
        <v>0</v>
      </c>
      <c r="J13" s="755">
        <v>0</v>
      </c>
      <c r="K13" s="750">
        <v>19816</v>
      </c>
      <c r="L13" s="751">
        <v>0</v>
      </c>
      <c r="M13" s="755">
        <v>14730</v>
      </c>
      <c r="N13" s="758">
        <v>0</v>
      </c>
    </row>
    <row r="14" spans="1:14" ht="27" customHeight="1">
      <c r="A14" s="746" t="s">
        <v>798</v>
      </c>
      <c r="B14" s="756" t="s">
        <v>799</v>
      </c>
      <c r="C14" s="748">
        <v>998</v>
      </c>
      <c r="D14" s="748">
        <v>861</v>
      </c>
      <c r="E14" s="749">
        <v>20</v>
      </c>
      <c r="F14" s="748">
        <v>172</v>
      </c>
      <c r="G14" s="757">
        <v>946</v>
      </c>
      <c r="H14" s="754">
        <v>946</v>
      </c>
      <c r="I14" s="755">
        <v>0</v>
      </c>
      <c r="J14" s="755">
        <v>0</v>
      </c>
      <c r="K14" s="750">
        <v>868</v>
      </c>
      <c r="L14" s="751">
        <v>0</v>
      </c>
      <c r="M14" s="755">
        <v>695</v>
      </c>
      <c r="N14" s="758">
        <v>0</v>
      </c>
    </row>
    <row r="15" spans="1:15" ht="27" customHeight="1">
      <c r="A15" s="746" t="s">
        <v>800</v>
      </c>
      <c r="B15" s="760" t="s">
        <v>801</v>
      </c>
      <c r="C15" s="748">
        <v>3791</v>
      </c>
      <c r="D15" s="748">
        <v>3791</v>
      </c>
      <c r="E15" s="749">
        <v>0</v>
      </c>
      <c r="F15" s="748">
        <v>0</v>
      </c>
      <c r="G15" s="757">
        <v>600</v>
      </c>
      <c r="H15" s="754">
        <v>600</v>
      </c>
      <c r="I15" s="755">
        <v>0</v>
      </c>
      <c r="J15" s="755">
        <v>0</v>
      </c>
      <c r="K15" s="750">
        <v>3521</v>
      </c>
      <c r="L15" s="751">
        <v>150</v>
      </c>
      <c r="M15" s="755">
        <v>3412</v>
      </c>
      <c r="N15" s="758">
        <v>147</v>
      </c>
      <c r="O15" s="15"/>
    </row>
    <row r="16" spans="1:15" ht="24" customHeight="1">
      <c r="A16" s="746" t="s">
        <v>802</v>
      </c>
      <c r="B16" s="756" t="s">
        <v>803</v>
      </c>
      <c r="C16" s="748">
        <v>9936</v>
      </c>
      <c r="D16" s="748">
        <v>9936</v>
      </c>
      <c r="E16" s="749">
        <v>0</v>
      </c>
      <c r="F16" s="748">
        <v>0</v>
      </c>
      <c r="G16" s="757">
        <v>500</v>
      </c>
      <c r="H16" s="754">
        <v>500</v>
      </c>
      <c r="I16" s="755">
        <v>0</v>
      </c>
      <c r="J16" s="755">
        <v>0</v>
      </c>
      <c r="K16" s="750">
        <v>3901</v>
      </c>
      <c r="L16" s="751">
        <v>1916</v>
      </c>
      <c r="M16" s="755">
        <v>3896</v>
      </c>
      <c r="N16" s="758">
        <v>2002</v>
      </c>
      <c r="O16" s="15"/>
    </row>
    <row r="17" spans="1:15" ht="24" customHeight="1">
      <c r="A17" s="746" t="s">
        <v>804</v>
      </c>
      <c r="B17" s="756" t="s">
        <v>805</v>
      </c>
      <c r="C17" s="748">
        <v>11850</v>
      </c>
      <c r="D17" s="748">
        <v>11850</v>
      </c>
      <c r="E17" s="749">
        <v>25</v>
      </c>
      <c r="F17" s="748">
        <v>3000</v>
      </c>
      <c r="G17" s="757">
        <v>11850</v>
      </c>
      <c r="H17" s="754">
        <v>11842</v>
      </c>
      <c r="I17" s="755">
        <v>0</v>
      </c>
      <c r="J17" s="755">
        <v>0</v>
      </c>
      <c r="K17" s="750">
        <v>11842</v>
      </c>
      <c r="L17" s="751">
        <v>0</v>
      </c>
      <c r="M17" s="755">
        <v>8881</v>
      </c>
      <c r="N17" s="758">
        <v>0</v>
      </c>
      <c r="O17" s="15"/>
    </row>
    <row r="18" spans="1:15" ht="24" customHeight="1">
      <c r="A18" s="746" t="s">
        <v>806</v>
      </c>
      <c r="B18" s="756" t="s">
        <v>807</v>
      </c>
      <c r="C18" s="748">
        <v>41159</v>
      </c>
      <c r="D18" s="748">
        <v>683</v>
      </c>
      <c r="E18" s="749">
        <v>100</v>
      </c>
      <c r="F18" s="748">
        <v>683</v>
      </c>
      <c r="G18" s="757">
        <v>45000</v>
      </c>
      <c r="H18" s="754">
        <v>758</v>
      </c>
      <c r="I18" s="755">
        <v>0</v>
      </c>
      <c r="J18" s="755">
        <v>0</v>
      </c>
      <c r="K18" s="750">
        <v>683</v>
      </c>
      <c r="L18" s="751">
        <v>0</v>
      </c>
      <c r="M18" s="755">
        <v>0</v>
      </c>
      <c r="N18" s="758">
        <v>0</v>
      </c>
      <c r="O18" s="15"/>
    </row>
    <row r="19" spans="1:15" ht="24" customHeight="1">
      <c r="A19" s="746" t="s">
        <v>808</v>
      </c>
      <c r="B19" s="756" t="s">
        <v>809</v>
      </c>
      <c r="C19" s="748">
        <v>28582</v>
      </c>
      <c r="D19" s="748">
        <v>26500</v>
      </c>
      <c r="E19" s="749">
        <v>25</v>
      </c>
      <c r="F19" s="748">
        <v>6625</v>
      </c>
      <c r="G19" s="757">
        <v>30000</v>
      </c>
      <c r="H19" s="754">
        <v>29000</v>
      </c>
      <c r="I19" s="755">
        <v>0</v>
      </c>
      <c r="J19" s="755">
        <v>0</v>
      </c>
      <c r="K19" s="750">
        <v>25725</v>
      </c>
      <c r="L19" s="751">
        <v>0</v>
      </c>
      <c r="M19" s="755">
        <v>19214</v>
      </c>
      <c r="N19" s="758">
        <v>0</v>
      </c>
      <c r="O19" s="15"/>
    </row>
    <row r="20" spans="1:15" ht="23.25" customHeight="1">
      <c r="A20" s="761" t="s">
        <v>810</v>
      </c>
      <c r="B20" s="762" t="s">
        <v>811</v>
      </c>
      <c r="C20" s="763">
        <v>4700</v>
      </c>
      <c r="D20" s="763">
        <v>4700</v>
      </c>
      <c r="E20" s="764">
        <v>12.5</v>
      </c>
      <c r="F20" s="763">
        <v>587</v>
      </c>
      <c r="G20" s="765">
        <v>4700</v>
      </c>
      <c r="H20" s="766">
        <v>3601</v>
      </c>
      <c r="I20" s="766">
        <v>0</v>
      </c>
      <c r="J20" s="766">
        <v>0</v>
      </c>
      <c r="K20" s="764">
        <v>2521</v>
      </c>
      <c r="L20" s="763">
        <v>0</v>
      </c>
      <c r="M20" s="766">
        <v>2206</v>
      </c>
      <c r="N20" s="765">
        <v>0</v>
      </c>
      <c r="O20" s="15"/>
    </row>
    <row r="21" spans="1:15" ht="24" customHeight="1">
      <c r="A21" s="746" t="s">
        <v>812</v>
      </c>
      <c r="B21" s="756" t="s">
        <v>813</v>
      </c>
      <c r="C21" s="748">
        <v>1404</v>
      </c>
      <c r="D21" s="748">
        <v>1404</v>
      </c>
      <c r="E21" s="749">
        <v>0</v>
      </c>
      <c r="F21" s="748">
        <v>0</v>
      </c>
      <c r="G21" s="757">
        <v>1404</v>
      </c>
      <c r="H21" s="754">
        <v>200</v>
      </c>
      <c r="I21" s="755">
        <v>1204</v>
      </c>
      <c r="J21" s="755">
        <v>0</v>
      </c>
      <c r="K21" s="750">
        <v>188</v>
      </c>
      <c r="L21" s="751">
        <v>0</v>
      </c>
      <c r="M21" s="755">
        <v>0</v>
      </c>
      <c r="N21" s="758">
        <v>188</v>
      </c>
      <c r="O21" s="15"/>
    </row>
    <row r="22" spans="1:15" ht="24" customHeight="1">
      <c r="A22" s="746" t="s">
        <v>814</v>
      </c>
      <c r="B22" s="747" t="s">
        <v>815</v>
      </c>
      <c r="C22" s="748">
        <v>897</v>
      </c>
      <c r="D22" s="748">
        <v>897</v>
      </c>
      <c r="E22" s="767">
        <v>20</v>
      </c>
      <c r="F22" s="748">
        <v>179</v>
      </c>
      <c r="G22" s="757">
        <v>897</v>
      </c>
      <c r="H22" s="754">
        <v>897</v>
      </c>
      <c r="I22" s="755">
        <v>0</v>
      </c>
      <c r="J22" s="755">
        <v>0</v>
      </c>
      <c r="K22" s="750">
        <v>609</v>
      </c>
      <c r="L22" s="751">
        <v>62</v>
      </c>
      <c r="M22" s="755">
        <v>0</v>
      </c>
      <c r="N22" s="758">
        <v>486</v>
      </c>
      <c r="O22" s="15"/>
    </row>
    <row r="23" spans="1:15" ht="24" customHeight="1">
      <c r="A23" s="746" t="s">
        <v>816</v>
      </c>
      <c r="B23" s="756" t="s">
        <v>817</v>
      </c>
      <c r="C23" s="748">
        <v>1050</v>
      </c>
      <c r="D23" s="748">
        <v>1050</v>
      </c>
      <c r="E23" s="749">
        <v>0</v>
      </c>
      <c r="F23" s="748">
        <v>0</v>
      </c>
      <c r="G23" s="757">
        <v>1050</v>
      </c>
      <c r="H23" s="754">
        <v>245</v>
      </c>
      <c r="I23" s="755">
        <v>805</v>
      </c>
      <c r="J23" s="755">
        <v>0</v>
      </c>
      <c r="K23" s="750">
        <v>204</v>
      </c>
      <c r="L23" s="751">
        <v>384</v>
      </c>
      <c r="M23" s="755">
        <v>0</v>
      </c>
      <c r="N23" s="758">
        <v>3</v>
      </c>
      <c r="O23" s="15"/>
    </row>
    <row r="24" spans="1:15" ht="24" customHeight="1">
      <c r="A24" s="768">
        <v>236100</v>
      </c>
      <c r="B24" s="756" t="s">
        <v>818</v>
      </c>
      <c r="C24" s="748">
        <v>5919</v>
      </c>
      <c r="D24" s="748">
        <v>5919</v>
      </c>
      <c r="E24" s="767">
        <v>48</v>
      </c>
      <c r="F24" s="748">
        <v>2889</v>
      </c>
      <c r="G24" s="757">
        <v>5919</v>
      </c>
      <c r="H24" s="754">
        <v>4370</v>
      </c>
      <c r="I24" s="755">
        <v>1549</v>
      </c>
      <c r="J24" s="755">
        <v>0</v>
      </c>
      <c r="K24" s="750">
        <v>244</v>
      </c>
      <c r="L24" s="751">
        <v>5526</v>
      </c>
      <c r="M24" s="755">
        <v>0</v>
      </c>
      <c r="N24" s="758">
        <v>0</v>
      </c>
      <c r="O24" s="15"/>
    </row>
    <row r="25" spans="1:15" ht="24" customHeight="1">
      <c r="A25" s="768">
        <v>236101</v>
      </c>
      <c r="B25" s="747" t="s">
        <v>819</v>
      </c>
      <c r="C25" s="748">
        <v>1302</v>
      </c>
      <c r="D25" s="748">
        <v>1302</v>
      </c>
      <c r="E25" s="767">
        <v>25</v>
      </c>
      <c r="F25" s="748">
        <v>326</v>
      </c>
      <c r="G25" s="757">
        <v>570</v>
      </c>
      <c r="H25" s="754">
        <v>570</v>
      </c>
      <c r="I25" s="755">
        <v>0</v>
      </c>
      <c r="J25" s="755">
        <v>0</v>
      </c>
      <c r="K25" s="750">
        <v>109</v>
      </c>
      <c r="L25" s="751">
        <v>1104</v>
      </c>
      <c r="M25" s="755">
        <v>727</v>
      </c>
      <c r="N25" s="758">
        <v>0</v>
      </c>
      <c r="O25" s="15"/>
    </row>
    <row r="26" spans="1:14" ht="24.75" customHeight="1">
      <c r="A26" s="746" t="s">
        <v>1038</v>
      </c>
      <c r="B26" s="756" t="s">
        <v>820</v>
      </c>
      <c r="C26" s="748">
        <v>70029</v>
      </c>
      <c r="D26" s="748">
        <v>70029</v>
      </c>
      <c r="E26" s="749">
        <v>0</v>
      </c>
      <c r="F26" s="748">
        <v>0</v>
      </c>
      <c r="G26" s="757">
        <v>60629</v>
      </c>
      <c r="H26" s="754">
        <v>34200</v>
      </c>
      <c r="I26" s="755">
        <v>0</v>
      </c>
      <c r="J26" s="755">
        <v>0</v>
      </c>
      <c r="K26" s="750">
        <v>35316</v>
      </c>
      <c r="L26" s="751">
        <v>8670</v>
      </c>
      <c r="M26" s="755">
        <v>11596</v>
      </c>
      <c r="N26" s="758">
        <v>31996</v>
      </c>
    </row>
    <row r="27" spans="1:15" ht="27" customHeight="1">
      <c r="A27" s="746" t="s">
        <v>1035</v>
      </c>
      <c r="B27" s="756" t="s">
        <v>821</v>
      </c>
      <c r="C27" s="748">
        <v>121654</v>
      </c>
      <c r="D27" s="748">
        <v>156581</v>
      </c>
      <c r="E27" s="767">
        <v>10</v>
      </c>
      <c r="F27" s="748">
        <v>15591</v>
      </c>
      <c r="G27" s="757">
        <v>20680</v>
      </c>
      <c r="H27" s="754">
        <v>11380</v>
      </c>
      <c r="I27" s="755">
        <v>7161</v>
      </c>
      <c r="J27" s="755">
        <v>2139</v>
      </c>
      <c r="K27" s="750">
        <v>31346</v>
      </c>
      <c r="L27" s="751">
        <v>26079</v>
      </c>
      <c r="M27" s="755">
        <v>22856</v>
      </c>
      <c r="N27" s="758">
        <v>19016</v>
      </c>
      <c r="O27" s="15"/>
    </row>
    <row r="28" spans="1:15" ht="27" customHeight="1">
      <c r="A28" s="746" t="s">
        <v>466</v>
      </c>
      <c r="B28" s="756" t="s">
        <v>822</v>
      </c>
      <c r="C28" s="748">
        <v>54264</v>
      </c>
      <c r="D28" s="769">
        <v>47102</v>
      </c>
      <c r="E28" s="767">
        <v>11.4</v>
      </c>
      <c r="F28" s="748">
        <v>5377</v>
      </c>
      <c r="G28" s="757">
        <v>8103</v>
      </c>
      <c r="H28" s="754">
        <v>5503</v>
      </c>
      <c r="I28" s="755">
        <v>897</v>
      </c>
      <c r="J28" s="755">
        <v>1703</v>
      </c>
      <c r="K28" s="750">
        <v>16554</v>
      </c>
      <c r="L28" s="751">
        <v>1643</v>
      </c>
      <c r="M28" s="755">
        <v>12070</v>
      </c>
      <c r="N28" s="758">
        <v>1198</v>
      </c>
      <c r="O28" s="15"/>
    </row>
    <row r="29" spans="1:15" ht="27" customHeight="1">
      <c r="A29" s="746" t="s">
        <v>1036</v>
      </c>
      <c r="B29" s="756" t="s">
        <v>823</v>
      </c>
      <c r="C29" s="748">
        <v>136100</v>
      </c>
      <c r="D29" s="748">
        <v>130366</v>
      </c>
      <c r="E29" s="767">
        <v>13</v>
      </c>
      <c r="F29" s="748">
        <v>16947</v>
      </c>
      <c r="G29" s="757">
        <v>19515</v>
      </c>
      <c r="H29" s="754">
        <v>11215</v>
      </c>
      <c r="I29" s="755">
        <v>7634</v>
      </c>
      <c r="J29" s="755">
        <v>666</v>
      </c>
      <c r="K29" s="750">
        <v>32282</v>
      </c>
      <c r="L29" s="751">
        <v>22411</v>
      </c>
      <c r="M29" s="755">
        <v>23539</v>
      </c>
      <c r="N29" s="758">
        <v>16341</v>
      </c>
      <c r="O29" s="15"/>
    </row>
    <row r="30" spans="1:15" ht="26.25" customHeight="1">
      <c r="A30" s="746" t="s">
        <v>540</v>
      </c>
      <c r="B30" s="756" t="s">
        <v>824</v>
      </c>
      <c r="C30" s="748">
        <v>40978</v>
      </c>
      <c r="D30" s="748">
        <v>33984</v>
      </c>
      <c r="E30" s="767">
        <v>12</v>
      </c>
      <c r="F30" s="748">
        <v>3947</v>
      </c>
      <c r="G30" s="757">
        <v>5800</v>
      </c>
      <c r="H30" s="754">
        <v>2000</v>
      </c>
      <c r="I30" s="755">
        <v>3423</v>
      </c>
      <c r="J30" s="755">
        <v>377</v>
      </c>
      <c r="K30" s="750">
        <v>7099</v>
      </c>
      <c r="L30" s="751">
        <v>15162</v>
      </c>
      <c r="M30" s="755">
        <v>6734</v>
      </c>
      <c r="N30" s="758">
        <v>13101</v>
      </c>
      <c r="O30" s="15"/>
    </row>
    <row r="31" spans="1:14" ht="22.5" customHeight="1">
      <c r="A31" s="140" t="s">
        <v>1037</v>
      </c>
      <c r="B31" s="770" t="s">
        <v>825</v>
      </c>
      <c r="C31" s="748">
        <v>97037</v>
      </c>
      <c r="D31" s="748">
        <v>69870</v>
      </c>
      <c r="E31" s="749">
        <v>9.5</v>
      </c>
      <c r="F31" s="748">
        <v>5651</v>
      </c>
      <c r="G31" s="757">
        <v>8988</v>
      </c>
      <c r="H31" s="754">
        <v>7006</v>
      </c>
      <c r="I31" s="755">
        <v>0</v>
      </c>
      <c r="J31" s="755">
        <v>1982</v>
      </c>
      <c r="K31" s="750">
        <v>14245</v>
      </c>
      <c r="L31" s="751">
        <v>43978</v>
      </c>
      <c r="M31" s="755">
        <v>12498</v>
      </c>
      <c r="N31" s="758">
        <v>40551</v>
      </c>
    </row>
    <row r="32" spans="1:15" ht="21" customHeight="1">
      <c r="A32" s="746" t="s">
        <v>539</v>
      </c>
      <c r="B32" s="756" t="s">
        <v>577</v>
      </c>
      <c r="C32" s="748">
        <v>9625</v>
      </c>
      <c r="D32" s="748">
        <v>9625</v>
      </c>
      <c r="E32" s="749">
        <v>0</v>
      </c>
      <c r="F32" s="748">
        <v>0</v>
      </c>
      <c r="G32" s="757">
        <v>1000</v>
      </c>
      <c r="H32" s="754">
        <v>658</v>
      </c>
      <c r="I32" s="755">
        <v>0</v>
      </c>
      <c r="J32" s="755">
        <v>342</v>
      </c>
      <c r="K32" s="750">
        <v>4716</v>
      </c>
      <c r="L32" s="751">
        <v>828</v>
      </c>
      <c r="M32" s="755">
        <v>4486</v>
      </c>
      <c r="N32" s="758">
        <v>1115</v>
      </c>
      <c r="O32" s="15"/>
    </row>
    <row r="33" spans="1:15" ht="21" customHeight="1">
      <c r="A33" s="746" t="s">
        <v>1039</v>
      </c>
      <c r="B33" s="756" t="s">
        <v>826</v>
      </c>
      <c r="C33" s="748">
        <v>4616</v>
      </c>
      <c r="D33" s="748">
        <v>4616</v>
      </c>
      <c r="E33" s="749">
        <v>100</v>
      </c>
      <c r="F33" s="748">
        <v>4616</v>
      </c>
      <c r="G33" s="757">
        <v>4616</v>
      </c>
      <c r="H33" s="754">
        <v>4275</v>
      </c>
      <c r="I33" s="755">
        <v>81</v>
      </c>
      <c r="J33" s="755">
        <v>260</v>
      </c>
      <c r="K33" s="750">
        <v>4274</v>
      </c>
      <c r="L33" s="751">
        <v>103</v>
      </c>
      <c r="M33" s="755">
        <v>0</v>
      </c>
      <c r="N33" s="758">
        <v>0</v>
      </c>
      <c r="O33" s="15"/>
    </row>
    <row r="34" spans="1:15" ht="21.75" customHeight="1">
      <c r="A34" s="746" t="s">
        <v>1040</v>
      </c>
      <c r="B34" s="756" t="s">
        <v>827</v>
      </c>
      <c r="C34" s="748">
        <v>202163</v>
      </c>
      <c r="D34" s="748">
        <v>202163</v>
      </c>
      <c r="E34" s="749">
        <v>15</v>
      </c>
      <c r="F34" s="748">
        <v>30320</v>
      </c>
      <c r="G34" s="757">
        <v>30000</v>
      </c>
      <c r="H34" s="754">
        <v>10200</v>
      </c>
      <c r="I34" s="755">
        <v>14800</v>
      </c>
      <c r="J34" s="755">
        <v>5000</v>
      </c>
      <c r="K34" s="750">
        <v>8456</v>
      </c>
      <c r="L34" s="751">
        <v>13705</v>
      </c>
      <c r="M34" s="755">
        <v>0</v>
      </c>
      <c r="N34" s="758">
        <v>0</v>
      </c>
      <c r="O34" s="15"/>
    </row>
    <row r="35" spans="1:15" ht="24" customHeight="1">
      <c r="A35" s="746" t="s">
        <v>1041</v>
      </c>
      <c r="B35" s="756" t="s">
        <v>1026</v>
      </c>
      <c r="C35" s="748">
        <v>9131</v>
      </c>
      <c r="D35" s="748">
        <v>9131</v>
      </c>
      <c r="E35" s="767">
        <v>25</v>
      </c>
      <c r="F35" s="748">
        <v>2283</v>
      </c>
      <c r="G35" s="757">
        <v>9131</v>
      </c>
      <c r="H35" s="754">
        <v>7720</v>
      </c>
      <c r="I35" s="755">
        <v>0</v>
      </c>
      <c r="J35" s="755">
        <v>1411</v>
      </c>
      <c r="K35" s="750">
        <v>4565</v>
      </c>
      <c r="L35" s="751">
        <v>2</v>
      </c>
      <c r="M35" s="755">
        <v>0</v>
      </c>
      <c r="N35" s="758">
        <v>51</v>
      </c>
      <c r="O35" s="15"/>
    </row>
    <row r="36" spans="1:15" ht="24" customHeight="1">
      <c r="A36" s="746" t="s">
        <v>735</v>
      </c>
      <c r="B36" s="756" t="s">
        <v>828</v>
      </c>
      <c r="C36" s="748">
        <v>778</v>
      </c>
      <c r="D36" s="748">
        <v>778</v>
      </c>
      <c r="E36" s="767">
        <v>15</v>
      </c>
      <c r="F36" s="748">
        <v>117</v>
      </c>
      <c r="G36" s="757">
        <v>795</v>
      </c>
      <c r="H36" s="754">
        <v>0</v>
      </c>
      <c r="I36" s="755">
        <v>557</v>
      </c>
      <c r="J36" s="754">
        <v>238</v>
      </c>
      <c r="K36" s="750">
        <v>0</v>
      </c>
      <c r="L36" s="751">
        <v>557</v>
      </c>
      <c r="M36" s="755">
        <v>0</v>
      </c>
      <c r="N36" s="758">
        <v>445</v>
      </c>
      <c r="O36" s="15"/>
    </row>
    <row r="37" spans="1:15" ht="24" customHeight="1">
      <c r="A37" s="746" t="s">
        <v>641</v>
      </c>
      <c r="B37" s="756" t="s">
        <v>829</v>
      </c>
      <c r="C37" s="748">
        <v>18655</v>
      </c>
      <c r="D37" s="748">
        <v>18655</v>
      </c>
      <c r="E37" s="767">
        <v>15</v>
      </c>
      <c r="F37" s="748">
        <v>2798</v>
      </c>
      <c r="G37" s="757">
        <v>19069</v>
      </c>
      <c r="H37" s="754">
        <v>0</v>
      </c>
      <c r="I37" s="755">
        <v>7293</v>
      </c>
      <c r="J37" s="754">
        <v>11776</v>
      </c>
      <c r="K37" s="750">
        <v>0</v>
      </c>
      <c r="L37" s="751">
        <v>7293</v>
      </c>
      <c r="M37" s="755">
        <v>0</v>
      </c>
      <c r="N37" s="758">
        <v>0</v>
      </c>
      <c r="O37" s="15"/>
    </row>
    <row r="38" spans="1:15" ht="24" customHeight="1">
      <c r="A38" s="768">
        <v>236108</v>
      </c>
      <c r="B38" s="756" t="s">
        <v>911</v>
      </c>
      <c r="C38" s="748">
        <v>12000</v>
      </c>
      <c r="D38" s="748">
        <v>12000</v>
      </c>
      <c r="E38" s="767">
        <v>10</v>
      </c>
      <c r="F38" s="748">
        <v>1200</v>
      </c>
      <c r="G38" s="765">
        <v>12000</v>
      </c>
      <c r="H38" s="754">
        <v>0</v>
      </c>
      <c r="I38" s="755">
        <v>50</v>
      </c>
      <c r="J38" s="771">
        <v>11950</v>
      </c>
      <c r="K38" s="750">
        <v>0</v>
      </c>
      <c r="L38" s="751">
        <v>8</v>
      </c>
      <c r="M38" s="755">
        <v>0</v>
      </c>
      <c r="N38" s="758">
        <v>0</v>
      </c>
      <c r="O38" s="15"/>
    </row>
    <row r="39" spans="1:15" ht="24" customHeight="1">
      <c r="A39" s="746" t="s">
        <v>123</v>
      </c>
      <c r="B39" s="747" t="s">
        <v>830</v>
      </c>
      <c r="C39" s="748">
        <v>305088</v>
      </c>
      <c r="D39" s="748">
        <v>305088</v>
      </c>
      <c r="E39" s="767">
        <v>7.5</v>
      </c>
      <c r="F39" s="748">
        <v>22882</v>
      </c>
      <c r="G39" s="947">
        <v>700000</v>
      </c>
      <c r="H39" s="754">
        <v>5500</v>
      </c>
      <c r="I39" s="755">
        <v>10500</v>
      </c>
      <c r="J39" s="950">
        <v>498392</v>
      </c>
      <c r="K39" s="750">
        <v>5088</v>
      </c>
      <c r="L39" s="751">
        <v>10057</v>
      </c>
      <c r="M39" s="755">
        <v>0</v>
      </c>
      <c r="N39" s="758">
        <v>0</v>
      </c>
      <c r="O39" s="15"/>
    </row>
    <row r="40" spans="1:15" ht="24" customHeight="1">
      <c r="A40" s="746" t="s">
        <v>831</v>
      </c>
      <c r="B40" s="747" t="s">
        <v>832</v>
      </c>
      <c r="C40" s="748">
        <v>20000</v>
      </c>
      <c r="D40" s="748">
        <v>0</v>
      </c>
      <c r="E40" s="767">
        <v>15</v>
      </c>
      <c r="F40" s="748">
        <v>0</v>
      </c>
      <c r="G40" s="948"/>
      <c r="H40" s="754">
        <v>2000</v>
      </c>
      <c r="I40" s="755">
        <v>0</v>
      </c>
      <c r="J40" s="951"/>
      <c r="K40" s="750">
        <v>332</v>
      </c>
      <c r="L40" s="751">
        <v>99</v>
      </c>
      <c r="M40" s="755">
        <v>0</v>
      </c>
      <c r="N40" s="758">
        <v>0</v>
      </c>
      <c r="O40" s="15"/>
    </row>
    <row r="41" spans="1:15" ht="24" customHeight="1">
      <c r="A41" s="746" t="s">
        <v>124</v>
      </c>
      <c r="B41" s="747" t="s">
        <v>833</v>
      </c>
      <c r="C41" s="748">
        <v>51792</v>
      </c>
      <c r="D41" s="748">
        <v>51792</v>
      </c>
      <c r="E41" s="767">
        <v>10</v>
      </c>
      <c r="F41" s="748">
        <v>5172</v>
      </c>
      <c r="G41" s="948"/>
      <c r="H41" s="754">
        <v>2100</v>
      </c>
      <c r="I41" s="755">
        <v>0</v>
      </c>
      <c r="J41" s="951"/>
      <c r="K41" s="750">
        <v>598</v>
      </c>
      <c r="L41" s="751">
        <v>184</v>
      </c>
      <c r="M41" s="755">
        <v>0</v>
      </c>
      <c r="N41" s="758">
        <v>0</v>
      </c>
      <c r="O41" s="15"/>
    </row>
    <row r="42" spans="1:15" ht="24" customHeight="1">
      <c r="A42" s="768">
        <v>236103</v>
      </c>
      <c r="B42" s="747" t="s">
        <v>834</v>
      </c>
      <c r="C42" s="748">
        <v>140000</v>
      </c>
      <c r="D42" s="748">
        <v>140000</v>
      </c>
      <c r="E42" s="767">
        <v>7.5</v>
      </c>
      <c r="F42" s="748">
        <v>10500</v>
      </c>
      <c r="G42" s="948"/>
      <c r="H42" s="754">
        <v>250</v>
      </c>
      <c r="I42" s="755">
        <v>1500</v>
      </c>
      <c r="J42" s="951"/>
      <c r="K42" s="750">
        <v>234</v>
      </c>
      <c r="L42" s="751">
        <v>1511</v>
      </c>
      <c r="M42" s="755">
        <v>0</v>
      </c>
      <c r="N42" s="758">
        <v>0</v>
      </c>
      <c r="O42" s="15"/>
    </row>
    <row r="43" spans="1:15" ht="24" customHeight="1">
      <c r="A43" s="768">
        <v>236104</v>
      </c>
      <c r="B43" s="747" t="s">
        <v>835</v>
      </c>
      <c r="C43" s="748">
        <v>82000</v>
      </c>
      <c r="D43" s="748">
        <v>82000</v>
      </c>
      <c r="E43" s="767">
        <v>7.5</v>
      </c>
      <c r="F43" s="748">
        <v>6150</v>
      </c>
      <c r="G43" s="948"/>
      <c r="H43" s="754">
        <v>50</v>
      </c>
      <c r="I43" s="755">
        <v>650</v>
      </c>
      <c r="J43" s="951"/>
      <c r="K43" s="750">
        <v>0</v>
      </c>
      <c r="L43" s="751">
        <v>494</v>
      </c>
      <c r="M43" s="755">
        <v>0</v>
      </c>
      <c r="N43" s="758">
        <v>0</v>
      </c>
      <c r="O43" s="15"/>
    </row>
    <row r="44" spans="1:15" ht="24" customHeight="1">
      <c r="A44" s="768">
        <v>236105</v>
      </c>
      <c r="B44" s="747" t="s">
        <v>836</v>
      </c>
      <c r="C44" s="748">
        <v>150000</v>
      </c>
      <c r="D44" s="748">
        <v>150000</v>
      </c>
      <c r="E44" s="767">
        <v>7.5</v>
      </c>
      <c r="F44" s="748">
        <v>11250</v>
      </c>
      <c r="G44" s="948"/>
      <c r="H44" s="754">
        <v>250</v>
      </c>
      <c r="I44" s="755">
        <v>0</v>
      </c>
      <c r="J44" s="951"/>
      <c r="K44" s="750">
        <v>220</v>
      </c>
      <c r="L44" s="751">
        <v>0</v>
      </c>
      <c r="M44" s="755">
        <v>0</v>
      </c>
      <c r="N44" s="758">
        <v>0</v>
      </c>
      <c r="O44" s="15"/>
    </row>
    <row r="45" spans="1:15" ht="24" customHeight="1">
      <c r="A45" s="768">
        <v>236106</v>
      </c>
      <c r="B45" s="747" t="s">
        <v>837</v>
      </c>
      <c r="C45" s="748">
        <v>80000</v>
      </c>
      <c r="D45" s="748">
        <v>80000</v>
      </c>
      <c r="E45" s="767">
        <v>7.5</v>
      </c>
      <c r="F45" s="748">
        <v>6000</v>
      </c>
      <c r="G45" s="948"/>
      <c r="H45" s="754">
        <v>800</v>
      </c>
      <c r="I45" s="755">
        <v>0</v>
      </c>
      <c r="J45" s="951"/>
      <c r="K45" s="750">
        <v>774</v>
      </c>
      <c r="L45" s="751">
        <v>0</v>
      </c>
      <c r="M45" s="755">
        <v>0</v>
      </c>
      <c r="N45" s="758">
        <v>0</v>
      </c>
      <c r="O45" s="15"/>
    </row>
    <row r="46" spans="1:15" ht="24" customHeight="1">
      <c r="A46" s="768">
        <v>236107</v>
      </c>
      <c r="B46" s="747" t="s">
        <v>838</v>
      </c>
      <c r="C46" s="748">
        <v>72114</v>
      </c>
      <c r="D46" s="748">
        <v>72114</v>
      </c>
      <c r="E46" s="767">
        <v>7.5</v>
      </c>
      <c r="F46" s="748">
        <v>5409</v>
      </c>
      <c r="G46" s="948"/>
      <c r="H46" s="754">
        <v>1650</v>
      </c>
      <c r="I46" s="755">
        <v>0</v>
      </c>
      <c r="J46" s="951"/>
      <c r="K46" s="750">
        <v>1648</v>
      </c>
      <c r="L46" s="751">
        <v>0</v>
      </c>
      <c r="M46" s="755">
        <v>0</v>
      </c>
      <c r="N46" s="758">
        <v>0</v>
      </c>
      <c r="O46" s="15"/>
    </row>
    <row r="47" spans="1:15" ht="24" customHeight="1">
      <c r="A47" s="768">
        <v>236109</v>
      </c>
      <c r="B47" s="747" t="s">
        <v>839</v>
      </c>
      <c r="C47" s="748">
        <v>50000</v>
      </c>
      <c r="D47" s="748">
        <v>50000</v>
      </c>
      <c r="E47" s="767">
        <v>7.5</v>
      </c>
      <c r="F47" s="748">
        <v>3750</v>
      </c>
      <c r="G47" s="948"/>
      <c r="H47" s="754">
        <v>0</v>
      </c>
      <c r="I47" s="755">
        <v>1500</v>
      </c>
      <c r="J47" s="951"/>
      <c r="K47" s="750">
        <v>0</v>
      </c>
      <c r="L47" s="751">
        <v>1079</v>
      </c>
      <c r="M47" s="755">
        <v>0</v>
      </c>
      <c r="N47" s="758">
        <v>0</v>
      </c>
      <c r="O47" s="15"/>
    </row>
    <row r="48" spans="1:15" ht="24" customHeight="1">
      <c r="A48" s="768">
        <v>236112</v>
      </c>
      <c r="B48" s="747" t="s">
        <v>840</v>
      </c>
      <c r="C48" s="748">
        <v>140000</v>
      </c>
      <c r="D48" s="748">
        <v>140000</v>
      </c>
      <c r="E48" s="767">
        <v>7.5</v>
      </c>
      <c r="F48" s="748">
        <v>10500</v>
      </c>
      <c r="G48" s="948"/>
      <c r="H48" s="754">
        <v>510</v>
      </c>
      <c r="I48" s="755">
        <v>2000</v>
      </c>
      <c r="J48" s="951"/>
      <c r="K48" s="750">
        <v>319</v>
      </c>
      <c r="L48" s="751">
        <v>1559</v>
      </c>
      <c r="M48" s="755">
        <v>0</v>
      </c>
      <c r="N48" s="758">
        <v>0</v>
      </c>
      <c r="O48" s="15"/>
    </row>
    <row r="49" spans="1:15" ht="24" customHeight="1">
      <c r="A49" s="768">
        <v>236113</v>
      </c>
      <c r="B49" s="747" t="s">
        <v>841</v>
      </c>
      <c r="C49" s="748">
        <v>40000</v>
      </c>
      <c r="D49" s="748">
        <v>40000</v>
      </c>
      <c r="E49" s="767">
        <v>7.5</v>
      </c>
      <c r="F49" s="748">
        <v>3000</v>
      </c>
      <c r="G49" s="948"/>
      <c r="H49" s="754">
        <v>100</v>
      </c>
      <c r="I49" s="755">
        <v>2900</v>
      </c>
      <c r="J49" s="951"/>
      <c r="K49" s="750">
        <v>1</v>
      </c>
      <c r="L49" s="751">
        <v>2381</v>
      </c>
      <c r="M49" s="755">
        <v>0</v>
      </c>
      <c r="N49" s="758">
        <v>0</v>
      </c>
      <c r="O49" s="15"/>
    </row>
    <row r="50" spans="1:15" ht="24" customHeight="1">
      <c r="A50" s="768">
        <v>236114</v>
      </c>
      <c r="B50" s="747" t="s">
        <v>842</v>
      </c>
      <c r="C50" s="748">
        <v>60000</v>
      </c>
      <c r="D50" s="748">
        <v>60000</v>
      </c>
      <c r="E50" s="767">
        <v>7.5</v>
      </c>
      <c r="F50" s="748">
        <v>4500</v>
      </c>
      <c r="G50" s="948"/>
      <c r="H50" s="754">
        <v>600</v>
      </c>
      <c r="I50" s="755">
        <v>0</v>
      </c>
      <c r="J50" s="951"/>
      <c r="K50" s="750">
        <v>583</v>
      </c>
      <c r="L50" s="751">
        <v>0</v>
      </c>
      <c r="M50" s="755">
        <v>0</v>
      </c>
      <c r="N50" s="758">
        <v>0</v>
      </c>
      <c r="O50" s="15"/>
    </row>
    <row r="51" spans="1:15" ht="24" customHeight="1">
      <c r="A51" s="768">
        <v>236115</v>
      </c>
      <c r="B51" s="747" t="s">
        <v>843</v>
      </c>
      <c r="C51" s="748">
        <v>50000</v>
      </c>
      <c r="D51" s="748">
        <v>50000</v>
      </c>
      <c r="E51" s="767">
        <v>7.5</v>
      </c>
      <c r="F51" s="748">
        <v>3750</v>
      </c>
      <c r="G51" s="948"/>
      <c r="H51" s="754">
        <v>0</v>
      </c>
      <c r="I51" s="755">
        <v>1000</v>
      </c>
      <c r="J51" s="951"/>
      <c r="K51" s="750">
        <v>0</v>
      </c>
      <c r="L51" s="751">
        <v>867</v>
      </c>
      <c r="M51" s="755">
        <v>0</v>
      </c>
      <c r="N51" s="758">
        <v>0</v>
      </c>
      <c r="O51" s="15"/>
    </row>
    <row r="52" spans="1:15" ht="24" customHeight="1">
      <c r="A52" s="768">
        <v>236116</v>
      </c>
      <c r="B52" s="747" t="s">
        <v>844</v>
      </c>
      <c r="C52" s="748">
        <v>100000</v>
      </c>
      <c r="D52" s="748">
        <v>100000</v>
      </c>
      <c r="E52" s="767">
        <v>7.5</v>
      </c>
      <c r="F52" s="748">
        <v>7500</v>
      </c>
      <c r="G52" s="949"/>
      <c r="H52" s="754">
        <v>0</v>
      </c>
      <c r="I52" s="755">
        <v>2000</v>
      </c>
      <c r="J52" s="952"/>
      <c r="K52" s="750">
        <v>0</v>
      </c>
      <c r="L52" s="751">
        <v>1805</v>
      </c>
      <c r="M52" s="755">
        <v>0</v>
      </c>
      <c r="N52" s="758">
        <v>0</v>
      </c>
      <c r="O52" s="15"/>
    </row>
    <row r="53" spans="1:15" ht="24" customHeight="1">
      <c r="A53" s="768">
        <v>236117</v>
      </c>
      <c r="B53" s="747" t="s">
        <v>1048</v>
      </c>
      <c r="C53" s="748">
        <v>270000</v>
      </c>
      <c r="D53" s="748">
        <v>270000</v>
      </c>
      <c r="E53" s="767">
        <v>7.5</v>
      </c>
      <c r="F53" s="748">
        <v>20250</v>
      </c>
      <c r="G53" s="953">
        <v>1200000</v>
      </c>
      <c r="H53" s="754">
        <v>0</v>
      </c>
      <c r="I53" s="755">
        <v>500</v>
      </c>
      <c r="J53" s="950">
        <v>1195900</v>
      </c>
      <c r="K53" s="750">
        <v>0</v>
      </c>
      <c r="L53" s="751">
        <v>111</v>
      </c>
      <c r="M53" s="755">
        <v>0</v>
      </c>
      <c r="N53" s="758">
        <v>0</v>
      </c>
      <c r="O53" s="15"/>
    </row>
    <row r="54" spans="1:15" ht="24" customHeight="1">
      <c r="A54" s="768">
        <v>236118</v>
      </c>
      <c r="B54" s="747" t="s">
        <v>845</v>
      </c>
      <c r="C54" s="748">
        <v>140000</v>
      </c>
      <c r="D54" s="748">
        <v>140000</v>
      </c>
      <c r="E54" s="767">
        <v>7.5</v>
      </c>
      <c r="F54" s="748">
        <v>10500</v>
      </c>
      <c r="G54" s="954"/>
      <c r="H54" s="754">
        <v>0</v>
      </c>
      <c r="I54" s="755">
        <v>1000</v>
      </c>
      <c r="J54" s="954"/>
      <c r="K54" s="750">
        <v>0</v>
      </c>
      <c r="L54" s="751">
        <v>15</v>
      </c>
      <c r="M54" s="755">
        <v>0</v>
      </c>
      <c r="N54" s="758">
        <v>0</v>
      </c>
      <c r="O54" s="15"/>
    </row>
    <row r="55" spans="1:15" ht="24" customHeight="1">
      <c r="A55" s="768">
        <v>236126</v>
      </c>
      <c r="B55" s="747" t="s">
        <v>846</v>
      </c>
      <c r="C55" s="748">
        <v>115000</v>
      </c>
      <c r="D55" s="748">
        <v>115000</v>
      </c>
      <c r="E55" s="767">
        <v>7.5</v>
      </c>
      <c r="F55" s="748">
        <v>8625</v>
      </c>
      <c r="G55" s="954"/>
      <c r="H55" s="754">
        <v>200</v>
      </c>
      <c r="I55" s="755">
        <v>100</v>
      </c>
      <c r="J55" s="954"/>
      <c r="K55" s="750">
        <v>104</v>
      </c>
      <c r="L55" s="751">
        <v>173</v>
      </c>
      <c r="M55" s="755">
        <v>0</v>
      </c>
      <c r="N55" s="758">
        <v>0</v>
      </c>
      <c r="O55" s="15"/>
    </row>
    <row r="56" spans="1:15" ht="24" customHeight="1">
      <c r="A56" s="768">
        <v>236127</v>
      </c>
      <c r="B56" s="747" t="s">
        <v>847</v>
      </c>
      <c r="C56" s="748">
        <v>104300</v>
      </c>
      <c r="D56" s="748">
        <v>104300</v>
      </c>
      <c r="E56" s="767">
        <v>7.5</v>
      </c>
      <c r="F56" s="748">
        <v>7823</v>
      </c>
      <c r="G56" s="954"/>
      <c r="H56" s="754">
        <v>200</v>
      </c>
      <c r="I56" s="755">
        <v>0</v>
      </c>
      <c r="J56" s="954"/>
      <c r="K56" s="750">
        <v>134</v>
      </c>
      <c r="L56" s="751">
        <v>0</v>
      </c>
      <c r="M56" s="755">
        <v>0</v>
      </c>
      <c r="N56" s="758">
        <v>0</v>
      </c>
      <c r="O56" s="15"/>
    </row>
    <row r="57" spans="1:15" ht="24" customHeight="1">
      <c r="A57" s="768">
        <v>236128</v>
      </c>
      <c r="B57" s="747" t="s">
        <v>1059</v>
      </c>
      <c r="C57" s="748">
        <v>105000</v>
      </c>
      <c r="D57" s="748">
        <v>105000</v>
      </c>
      <c r="E57" s="767">
        <v>7.5</v>
      </c>
      <c r="F57" s="748">
        <v>7875</v>
      </c>
      <c r="G57" s="954"/>
      <c r="H57" s="754">
        <v>0</v>
      </c>
      <c r="I57" s="755">
        <v>100</v>
      </c>
      <c r="J57" s="954"/>
      <c r="K57" s="750">
        <v>0</v>
      </c>
      <c r="L57" s="751">
        <v>0</v>
      </c>
      <c r="M57" s="755">
        <v>0</v>
      </c>
      <c r="N57" s="758">
        <v>0</v>
      </c>
      <c r="O57" s="15"/>
    </row>
    <row r="58" spans="1:15" ht="22.5" customHeight="1">
      <c r="A58" s="768">
        <v>236137</v>
      </c>
      <c r="B58" s="747" t="s">
        <v>848</v>
      </c>
      <c r="C58" s="748">
        <v>100000</v>
      </c>
      <c r="D58" s="748">
        <v>100000</v>
      </c>
      <c r="E58" s="767">
        <v>7.5</v>
      </c>
      <c r="F58" s="748">
        <v>7500</v>
      </c>
      <c r="G58" s="952"/>
      <c r="H58" s="754">
        <v>0</v>
      </c>
      <c r="I58" s="755">
        <v>2000</v>
      </c>
      <c r="J58" s="952"/>
      <c r="K58" s="750">
        <v>0</v>
      </c>
      <c r="L58" s="751">
        <v>1241</v>
      </c>
      <c r="M58" s="755">
        <v>0</v>
      </c>
      <c r="N58" s="758">
        <v>0</v>
      </c>
      <c r="O58" s="15"/>
    </row>
    <row r="59" spans="1:15" ht="20.25" customHeight="1">
      <c r="A59" s="768" t="s">
        <v>278</v>
      </c>
      <c r="B59" s="747" t="s">
        <v>279</v>
      </c>
      <c r="C59" s="748">
        <v>245000</v>
      </c>
      <c r="D59" s="748">
        <v>245000</v>
      </c>
      <c r="E59" s="767">
        <v>15</v>
      </c>
      <c r="F59" s="748">
        <f>C59*0.15</f>
        <v>36750</v>
      </c>
      <c r="G59" s="757">
        <v>251000</v>
      </c>
      <c r="H59" s="754">
        <v>2083</v>
      </c>
      <c r="I59" s="755">
        <v>0</v>
      </c>
      <c r="J59" s="755">
        <v>248917</v>
      </c>
      <c r="K59" s="750">
        <v>2079</v>
      </c>
      <c r="L59" s="751">
        <v>0</v>
      </c>
      <c r="M59" s="755">
        <v>0</v>
      </c>
      <c r="N59" s="758">
        <v>0</v>
      </c>
      <c r="O59" s="15"/>
    </row>
    <row r="60" spans="1:15" ht="21" customHeight="1">
      <c r="A60" s="768">
        <v>236138</v>
      </c>
      <c r="B60" s="747" t="s">
        <v>468</v>
      </c>
      <c r="C60" s="748">
        <v>397000</v>
      </c>
      <c r="D60" s="748">
        <v>397000</v>
      </c>
      <c r="E60" s="767">
        <v>64</v>
      </c>
      <c r="F60" s="748">
        <v>255000</v>
      </c>
      <c r="G60" s="757">
        <v>397000</v>
      </c>
      <c r="H60" s="754">
        <v>0</v>
      </c>
      <c r="I60" s="755">
        <v>15301</v>
      </c>
      <c r="J60" s="755">
        <v>381699</v>
      </c>
      <c r="K60" s="750">
        <v>0</v>
      </c>
      <c r="L60" s="751">
        <v>1858</v>
      </c>
      <c r="M60" s="755">
        <v>0</v>
      </c>
      <c r="N60" s="758">
        <v>0</v>
      </c>
      <c r="O60" s="15"/>
    </row>
    <row r="61" spans="1:15" ht="21" customHeight="1">
      <c r="A61" s="768">
        <v>236139</v>
      </c>
      <c r="B61" s="747" t="s">
        <v>469</v>
      </c>
      <c r="C61" s="748">
        <v>457000</v>
      </c>
      <c r="D61" s="748">
        <v>457000</v>
      </c>
      <c r="E61" s="767">
        <v>67</v>
      </c>
      <c r="F61" s="748">
        <v>304000</v>
      </c>
      <c r="G61" s="757">
        <v>457000</v>
      </c>
      <c r="H61" s="754">
        <v>0</v>
      </c>
      <c r="I61" s="755">
        <v>25320</v>
      </c>
      <c r="J61" s="755">
        <v>431680</v>
      </c>
      <c r="K61" s="750">
        <v>0</v>
      </c>
      <c r="L61" s="751">
        <v>1253</v>
      </c>
      <c r="M61" s="755">
        <v>0</v>
      </c>
      <c r="N61" s="758">
        <v>0</v>
      </c>
      <c r="O61" s="15"/>
    </row>
    <row r="62" spans="1:15" ht="21" customHeight="1">
      <c r="A62" s="768">
        <v>236140</v>
      </c>
      <c r="B62" s="747" t="s">
        <v>470</v>
      </c>
      <c r="C62" s="748">
        <v>309000</v>
      </c>
      <c r="D62" s="748">
        <v>309000</v>
      </c>
      <c r="E62" s="767">
        <v>60</v>
      </c>
      <c r="F62" s="748">
        <v>185000</v>
      </c>
      <c r="G62" s="757">
        <v>309000</v>
      </c>
      <c r="H62" s="754">
        <v>0</v>
      </c>
      <c r="I62" s="755">
        <v>50</v>
      </c>
      <c r="J62" s="755">
        <v>308950</v>
      </c>
      <c r="K62" s="750">
        <v>0</v>
      </c>
      <c r="L62" s="751">
        <v>124</v>
      </c>
      <c r="M62" s="755">
        <v>0</v>
      </c>
      <c r="N62" s="758">
        <v>0</v>
      </c>
      <c r="O62" s="15"/>
    </row>
    <row r="63" spans="1:15" ht="21" customHeight="1">
      <c r="A63" s="768">
        <v>236141</v>
      </c>
      <c r="B63" s="747" t="s">
        <v>471</v>
      </c>
      <c r="C63" s="748">
        <v>165000</v>
      </c>
      <c r="D63" s="748">
        <v>165000</v>
      </c>
      <c r="E63" s="767">
        <v>61</v>
      </c>
      <c r="F63" s="748">
        <v>101000</v>
      </c>
      <c r="G63" s="757">
        <v>165000</v>
      </c>
      <c r="H63" s="754">
        <v>0</v>
      </c>
      <c r="I63" s="755">
        <v>9300</v>
      </c>
      <c r="J63" s="755">
        <v>155700</v>
      </c>
      <c r="K63" s="750">
        <v>0</v>
      </c>
      <c r="L63" s="751">
        <v>274</v>
      </c>
      <c r="M63" s="755">
        <v>0</v>
      </c>
      <c r="N63" s="758">
        <v>0</v>
      </c>
      <c r="O63" s="15"/>
    </row>
    <row r="64" spans="1:15" ht="23.25" customHeight="1">
      <c r="A64" s="768">
        <v>236142</v>
      </c>
      <c r="B64" s="772" t="s">
        <v>849</v>
      </c>
      <c r="C64" s="748">
        <v>213570</v>
      </c>
      <c r="D64" s="748">
        <v>213570</v>
      </c>
      <c r="E64" s="767">
        <v>0</v>
      </c>
      <c r="F64" s="748">
        <v>0</v>
      </c>
      <c r="G64" s="757">
        <v>0</v>
      </c>
      <c r="H64" s="754">
        <v>0</v>
      </c>
      <c r="I64" s="755">
        <v>0</v>
      </c>
      <c r="J64" s="755">
        <v>0</v>
      </c>
      <c r="K64" s="750">
        <v>0</v>
      </c>
      <c r="L64" s="751">
        <v>0</v>
      </c>
      <c r="M64" s="755">
        <v>0</v>
      </c>
      <c r="N64" s="758">
        <v>53392</v>
      </c>
      <c r="O64" s="15"/>
    </row>
    <row r="65" spans="1:15" ht="24" customHeight="1">
      <c r="A65" s="768">
        <v>236143</v>
      </c>
      <c r="B65" s="772" t="s">
        <v>850</v>
      </c>
      <c r="C65" s="748">
        <v>77661</v>
      </c>
      <c r="D65" s="748">
        <v>77661</v>
      </c>
      <c r="E65" s="767">
        <v>0</v>
      </c>
      <c r="F65" s="748">
        <v>0</v>
      </c>
      <c r="G65" s="757">
        <v>0</v>
      </c>
      <c r="H65" s="754">
        <v>0</v>
      </c>
      <c r="I65" s="755">
        <v>0</v>
      </c>
      <c r="J65" s="755">
        <v>0</v>
      </c>
      <c r="K65" s="750">
        <v>0</v>
      </c>
      <c r="L65" s="751">
        <v>0</v>
      </c>
      <c r="M65" s="755">
        <v>0</v>
      </c>
      <c r="N65" s="758">
        <v>19415</v>
      </c>
      <c r="O65" s="15"/>
    </row>
    <row r="66" spans="1:15" ht="24" customHeight="1">
      <c r="A66" s="768">
        <v>236144</v>
      </c>
      <c r="B66" s="772" t="s">
        <v>851</v>
      </c>
      <c r="C66" s="748">
        <v>97077</v>
      </c>
      <c r="D66" s="748">
        <v>97077</v>
      </c>
      <c r="E66" s="767">
        <v>0</v>
      </c>
      <c r="F66" s="748">
        <v>0</v>
      </c>
      <c r="G66" s="757">
        <v>0</v>
      </c>
      <c r="H66" s="754">
        <v>0</v>
      </c>
      <c r="I66" s="755">
        <v>0</v>
      </c>
      <c r="J66" s="755">
        <v>0</v>
      </c>
      <c r="K66" s="750">
        <v>0</v>
      </c>
      <c r="L66" s="751">
        <v>0</v>
      </c>
      <c r="M66" s="755">
        <v>0</v>
      </c>
      <c r="N66" s="758">
        <v>24269</v>
      </c>
      <c r="O66" s="15"/>
    </row>
    <row r="67" spans="1:15" ht="24" customHeight="1">
      <c r="A67" s="768">
        <v>236145</v>
      </c>
      <c r="B67" s="772" t="s">
        <v>430</v>
      </c>
      <c r="C67" s="748">
        <v>16933</v>
      </c>
      <c r="D67" s="748">
        <v>16933</v>
      </c>
      <c r="E67" s="767">
        <v>0</v>
      </c>
      <c r="F67" s="748">
        <v>0</v>
      </c>
      <c r="G67" s="757">
        <v>1500</v>
      </c>
      <c r="H67" s="754">
        <v>0</v>
      </c>
      <c r="I67" s="755">
        <v>420</v>
      </c>
      <c r="J67" s="755">
        <v>1080</v>
      </c>
      <c r="K67" s="750">
        <v>0</v>
      </c>
      <c r="L67" s="751">
        <v>700</v>
      </c>
      <c r="M67" s="755">
        <v>0</v>
      </c>
      <c r="N67" s="758">
        <v>4233</v>
      </c>
      <c r="O67" s="15"/>
    </row>
    <row r="68" spans="1:15" ht="24" customHeight="1">
      <c r="A68" s="768">
        <v>236146</v>
      </c>
      <c r="B68" s="772" t="s">
        <v>909</v>
      </c>
      <c r="C68" s="748">
        <v>940</v>
      </c>
      <c r="D68" s="748">
        <v>940</v>
      </c>
      <c r="E68" s="767">
        <v>0</v>
      </c>
      <c r="F68" s="748">
        <v>0</v>
      </c>
      <c r="G68" s="757">
        <v>400</v>
      </c>
      <c r="H68" s="754">
        <v>0</v>
      </c>
      <c r="I68" s="755">
        <v>100</v>
      </c>
      <c r="J68" s="755">
        <v>300</v>
      </c>
      <c r="K68" s="750">
        <v>0</v>
      </c>
      <c r="L68" s="751">
        <v>26</v>
      </c>
      <c r="M68" s="755">
        <v>0</v>
      </c>
      <c r="N68" s="758">
        <v>235</v>
      </c>
      <c r="O68" s="15"/>
    </row>
    <row r="69" spans="1:15" ht="24" customHeight="1">
      <c r="A69" s="768">
        <v>236147</v>
      </c>
      <c r="B69" s="772" t="s">
        <v>852</v>
      </c>
      <c r="C69" s="748">
        <v>940</v>
      </c>
      <c r="D69" s="748">
        <v>940</v>
      </c>
      <c r="E69" s="767">
        <v>0</v>
      </c>
      <c r="F69" s="748">
        <v>0</v>
      </c>
      <c r="G69" s="757">
        <v>0</v>
      </c>
      <c r="H69" s="754">
        <v>0</v>
      </c>
      <c r="I69" s="755">
        <v>0</v>
      </c>
      <c r="J69" s="755">
        <v>0</v>
      </c>
      <c r="K69" s="750">
        <v>0</v>
      </c>
      <c r="L69" s="751">
        <v>0</v>
      </c>
      <c r="M69" s="755">
        <v>0</v>
      </c>
      <c r="N69" s="758">
        <v>235</v>
      </c>
      <c r="O69" s="15"/>
    </row>
    <row r="70" spans="1:15" ht="19.5" customHeight="1">
      <c r="A70" s="768">
        <v>236148</v>
      </c>
      <c r="B70" s="772" t="s">
        <v>314</v>
      </c>
      <c r="C70" s="748">
        <v>6951</v>
      </c>
      <c r="D70" s="748">
        <v>6951</v>
      </c>
      <c r="E70" s="767">
        <v>15</v>
      </c>
      <c r="F70" s="748">
        <v>1042</v>
      </c>
      <c r="G70" s="757">
        <v>1000</v>
      </c>
      <c r="H70" s="754">
        <v>0</v>
      </c>
      <c r="I70" s="755">
        <v>535</v>
      </c>
      <c r="J70" s="755">
        <v>465</v>
      </c>
      <c r="K70" s="750">
        <v>0</v>
      </c>
      <c r="L70" s="751">
        <v>135</v>
      </c>
      <c r="M70" s="755">
        <v>0</v>
      </c>
      <c r="N70" s="758">
        <v>0</v>
      </c>
      <c r="O70" s="15"/>
    </row>
    <row r="71" spans="1:15" ht="35.25" customHeight="1">
      <c r="A71" s="768">
        <v>236149</v>
      </c>
      <c r="B71" s="772" t="s">
        <v>853</v>
      </c>
      <c r="C71" s="955" t="s">
        <v>854</v>
      </c>
      <c r="D71" s="909"/>
      <c r="E71" s="909"/>
      <c r="F71" s="910"/>
      <c r="G71" s="757">
        <v>0</v>
      </c>
      <c r="H71" s="754">
        <v>0</v>
      </c>
      <c r="I71" s="755">
        <v>0</v>
      </c>
      <c r="J71" s="755">
        <v>0</v>
      </c>
      <c r="K71" s="750">
        <v>0</v>
      </c>
      <c r="L71" s="751">
        <v>84</v>
      </c>
      <c r="M71" s="755">
        <v>0</v>
      </c>
      <c r="N71" s="758">
        <v>0</v>
      </c>
      <c r="O71" s="15"/>
    </row>
    <row r="72" spans="1:15" ht="19.5" customHeight="1">
      <c r="A72" s="768">
        <v>236152</v>
      </c>
      <c r="B72" s="772" t="s">
        <v>855</v>
      </c>
      <c r="C72" s="748">
        <v>400000</v>
      </c>
      <c r="D72" s="748">
        <v>400000</v>
      </c>
      <c r="E72" s="767">
        <v>25</v>
      </c>
      <c r="F72" s="748">
        <v>100000</v>
      </c>
      <c r="G72" s="757">
        <v>50000</v>
      </c>
      <c r="H72" s="754">
        <v>0</v>
      </c>
      <c r="I72" s="755">
        <v>150</v>
      </c>
      <c r="J72" s="755">
        <v>49850</v>
      </c>
      <c r="K72" s="750">
        <v>0</v>
      </c>
      <c r="L72" s="751">
        <v>119</v>
      </c>
      <c r="M72" s="755">
        <v>0</v>
      </c>
      <c r="N72" s="758">
        <v>0</v>
      </c>
      <c r="O72" s="15"/>
    </row>
    <row r="73" spans="1:15" ht="19.5" customHeight="1">
      <c r="A73" s="768">
        <v>236154</v>
      </c>
      <c r="B73" s="772" t="s">
        <v>957</v>
      </c>
      <c r="C73" s="748">
        <v>6735</v>
      </c>
      <c r="D73" s="748">
        <v>6735</v>
      </c>
      <c r="E73" s="767">
        <v>7.5</v>
      </c>
      <c r="F73" s="748">
        <v>505</v>
      </c>
      <c r="G73" s="757">
        <v>6735</v>
      </c>
      <c r="H73" s="754">
        <v>0</v>
      </c>
      <c r="I73" s="755">
        <v>100</v>
      </c>
      <c r="J73" s="755">
        <v>6635</v>
      </c>
      <c r="K73" s="750">
        <v>0</v>
      </c>
      <c r="L73" s="751">
        <v>97</v>
      </c>
      <c r="M73" s="755">
        <v>0</v>
      </c>
      <c r="N73" s="758">
        <v>0</v>
      </c>
      <c r="O73" s="15"/>
    </row>
    <row r="74" spans="1:15" ht="19.5" customHeight="1">
      <c r="A74" s="768">
        <v>236157</v>
      </c>
      <c r="B74" s="772" t="s">
        <v>875</v>
      </c>
      <c r="C74" s="748">
        <v>4703</v>
      </c>
      <c r="D74" s="748">
        <v>4703</v>
      </c>
      <c r="E74" s="767">
        <v>15</v>
      </c>
      <c r="F74" s="748">
        <v>705</v>
      </c>
      <c r="G74" s="757">
        <v>4703</v>
      </c>
      <c r="H74" s="754">
        <v>0</v>
      </c>
      <c r="I74" s="755">
        <v>705</v>
      </c>
      <c r="J74" s="755">
        <v>3998</v>
      </c>
      <c r="K74" s="750">
        <v>0</v>
      </c>
      <c r="L74" s="751">
        <v>208</v>
      </c>
      <c r="M74" s="755">
        <v>0</v>
      </c>
      <c r="N74" s="758">
        <v>0</v>
      </c>
      <c r="O74" s="15"/>
    </row>
    <row r="75" spans="1:15" ht="19.5" customHeight="1">
      <c r="A75" s="768">
        <v>236158</v>
      </c>
      <c r="B75" s="772" t="s">
        <v>642</v>
      </c>
      <c r="C75" s="748">
        <v>35000</v>
      </c>
      <c r="D75" s="748">
        <v>35000</v>
      </c>
      <c r="E75" s="767">
        <v>10</v>
      </c>
      <c r="F75" s="748">
        <v>3500</v>
      </c>
      <c r="G75" s="757">
        <v>35000</v>
      </c>
      <c r="H75" s="754">
        <v>0</v>
      </c>
      <c r="I75" s="755">
        <v>1000</v>
      </c>
      <c r="J75" s="755">
        <v>34000</v>
      </c>
      <c r="K75" s="750">
        <v>0</v>
      </c>
      <c r="L75" s="751">
        <v>900</v>
      </c>
      <c r="M75" s="755">
        <v>0</v>
      </c>
      <c r="N75" s="758">
        <v>0</v>
      </c>
      <c r="O75" s="15"/>
    </row>
    <row r="76" spans="1:15" ht="49.5" customHeight="1">
      <c r="A76" s="956" t="s">
        <v>856</v>
      </c>
      <c r="B76" s="957"/>
      <c r="C76" s="748"/>
      <c r="D76" s="748"/>
      <c r="E76" s="767"/>
      <c r="F76" s="748"/>
      <c r="G76" s="757">
        <v>-79778</v>
      </c>
      <c r="H76" s="754"/>
      <c r="I76" s="755"/>
      <c r="J76" s="755"/>
      <c r="K76" s="750"/>
      <c r="L76" s="751"/>
      <c r="M76" s="755"/>
      <c r="N76" s="758"/>
      <c r="O76" s="15"/>
    </row>
    <row r="77" spans="1:15" ht="23.25" customHeight="1">
      <c r="A77" s="958" t="s">
        <v>166</v>
      </c>
      <c r="B77" s="959"/>
      <c r="C77" s="9">
        <f>SUM(C5:C76)</f>
        <v>5654166</v>
      </c>
      <c r="D77" s="9">
        <f>SUM(D5:D76)</f>
        <v>5576212</v>
      </c>
      <c r="E77" s="773" t="s">
        <v>456</v>
      </c>
      <c r="F77" s="9">
        <f aca="true" t="shared" si="0" ref="F77:N77">SUM(F5:F76)</f>
        <v>1281799</v>
      </c>
      <c r="G77" s="9">
        <f t="shared" si="0"/>
        <v>3899688</v>
      </c>
      <c r="H77" s="9">
        <f t="shared" si="0"/>
        <v>254345</v>
      </c>
      <c r="I77" s="9">
        <f>SUM(I5:I76)</f>
        <v>124185</v>
      </c>
      <c r="J77" s="9">
        <f>SUM(J5:J76)</f>
        <v>3355410</v>
      </c>
      <c r="K77" s="9">
        <f t="shared" si="0"/>
        <v>346020</v>
      </c>
      <c r="L77" s="9">
        <f t="shared" si="0"/>
        <v>189853</v>
      </c>
      <c r="M77" s="9">
        <f t="shared" si="0"/>
        <v>235285</v>
      </c>
      <c r="N77" s="9">
        <f t="shared" si="0"/>
        <v>238658</v>
      </c>
      <c r="O77" s="15"/>
    </row>
    <row r="78" spans="2:14" ht="12.75">
      <c r="B78" s="960" t="s">
        <v>857</v>
      </c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</row>
    <row r="79" ht="12.75" customHeight="1">
      <c r="B79" t="s">
        <v>858</v>
      </c>
    </row>
  </sheetData>
  <mergeCells count="21">
    <mergeCell ref="C71:F71"/>
    <mergeCell ref="A76:B76"/>
    <mergeCell ref="A77:B77"/>
    <mergeCell ref="B78:N78"/>
    <mergeCell ref="G39:G52"/>
    <mergeCell ref="J39:J52"/>
    <mergeCell ref="G53:G58"/>
    <mergeCell ref="J53:J58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16" sqref="N16:Q16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33" t="s">
        <v>589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</row>
    <row r="2" spans="2:17" ht="30" customHeight="1">
      <c r="B2" s="480"/>
      <c r="F2" s="934" t="s">
        <v>275</v>
      </c>
      <c r="G2" s="935"/>
      <c r="H2" s="935"/>
      <c r="I2" s="935"/>
      <c r="J2" s="934" t="s">
        <v>390</v>
      </c>
      <c r="K2" s="963"/>
      <c r="L2" s="937" t="s">
        <v>391</v>
      </c>
      <c r="M2" s="964"/>
      <c r="N2" s="964"/>
      <c r="O2" s="965"/>
      <c r="P2" s="937" t="s">
        <v>277</v>
      </c>
      <c r="Q2" s="965"/>
    </row>
    <row r="3" spans="1:17" ht="57" customHeight="1">
      <c r="A3" s="742" t="s">
        <v>1033</v>
      </c>
      <c r="B3" s="742" t="s">
        <v>392</v>
      </c>
      <c r="C3" s="744" t="s">
        <v>393</v>
      </c>
      <c r="D3" s="744" t="s">
        <v>771</v>
      </c>
      <c r="E3" s="744" t="s">
        <v>772</v>
      </c>
      <c r="F3" s="744" t="s">
        <v>394</v>
      </c>
      <c r="G3" s="744" t="s">
        <v>395</v>
      </c>
      <c r="H3" s="745" t="s">
        <v>396</v>
      </c>
      <c r="I3" s="745" t="s">
        <v>776</v>
      </c>
      <c r="J3" s="745" t="s">
        <v>397</v>
      </c>
      <c r="K3" s="774" t="s">
        <v>398</v>
      </c>
      <c r="L3" s="774" t="s">
        <v>399</v>
      </c>
      <c r="M3" s="774" t="s">
        <v>400</v>
      </c>
      <c r="N3" s="774" t="s">
        <v>401</v>
      </c>
      <c r="O3" s="774" t="s">
        <v>402</v>
      </c>
      <c r="P3" s="774" t="s">
        <v>403</v>
      </c>
      <c r="Q3" s="744" t="s">
        <v>404</v>
      </c>
    </row>
    <row r="4" spans="1:18" ht="27" customHeight="1">
      <c r="A4" s="961" t="s">
        <v>405</v>
      </c>
      <c r="B4" s="756" t="s">
        <v>406</v>
      </c>
      <c r="C4" s="748">
        <v>185000</v>
      </c>
      <c r="D4" s="749">
        <v>25</v>
      </c>
      <c r="E4" s="748">
        <v>46250</v>
      </c>
      <c r="F4" s="757">
        <v>120000</v>
      </c>
      <c r="G4" s="754">
        <v>117700</v>
      </c>
      <c r="H4" s="755">
        <v>0</v>
      </c>
      <c r="I4" s="755">
        <v>0</v>
      </c>
      <c r="J4" s="750">
        <v>110993</v>
      </c>
      <c r="K4" s="751">
        <v>14</v>
      </c>
      <c r="L4" s="755">
        <v>62985</v>
      </c>
      <c r="M4" s="755">
        <v>62985</v>
      </c>
      <c r="N4" s="755">
        <v>0</v>
      </c>
      <c r="O4" s="758">
        <v>0</v>
      </c>
      <c r="P4" s="775">
        <v>122741</v>
      </c>
      <c r="Q4" s="751">
        <v>0</v>
      </c>
      <c r="R4" s="15"/>
    </row>
    <row r="5" spans="1:18" ht="27" customHeight="1">
      <c r="A5" s="962"/>
      <c r="B5" s="756" t="s">
        <v>407</v>
      </c>
      <c r="C5" s="748"/>
      <c r="D5" s="749"/>
      <c r="E5" s="748"/>
      <c r="F5" s="757">
        <v>-2300</v>
      </c>
      <c r="G5" s="754"/>
      <c r="H5" s="755"/>
      <c r="I5" s="755"/>
      <c r="J5" s="750"/>
      <c r="K5" s="751"/>
      <c r="L5" s="755"/>
      <c r="M5" s="755"/>
      <c r="N5" s="755"/>
      <c r="O5" s="758"/>
      <c r="P5" s="775"/>
      <c r="Q5" s="751"/>
      <c r="R5" s="15"/>
    </row>
    <row r="6" spans="1:18" ht="27" customHeight="1">
      <c r="A6" s="961" t="s">
        <v>408</v>
      </c>
      <c r="B6" s="756" t="s">
        <v>409</v>
      </c>
      <c r="C6" s="748">
        <v>22408</v>
      </c>
      <c r="D6" s="749">
        <v>25</v>
      </c>
      <c r="E6" s="748">
        <v>5602</v>
      </c>
      <c r="F6" s="757">
        <v>25000</v>
      </c>
      <c r="G6" s="754">
        <v>12000</v>
      </c>
      <c r="H6" s="755">
        <v>0</v>
      </c>
      <c r="I6" s="755">
        <v>0</v>
      </c>
      <c r="J6" s="750">
        <v>4628</v>
      </c>
      <c r="K6" s="751">
        <v>0</v>
      </c>
      <c r="L6" s="755">
        <v>11112</v>
      </c>
      <c r="M6" s="755">
        <v>11112</v>
      </c>
      <c r="N6" s="755">
        <v>0</v>
      </c>
      <c r="O6" s="758">
        <v>0</v>
      </c>
      <c r="P6" s="775">
        <v>0</v>
      </c>
      <c r="Q6" s="751">
        <v>11785</v>
      </c>
      <c r="R6" s="15"/>
    </row>
    <row r="7" spans="1:18" ht="27" customHeight="1">
      <c r="A7" s="962"/>
      <c r="B7" s="756" t="s">
        <v>407</v>
      </c>
      <c r="C7" s="748"/>
      <c r="D7" s="749"/>
      <c r="E7" s="748"/>
      <c r="F7" s="757">
        <v>-13000</v>
      </c>
      <c r="G7" s="754"/>
      <c r="H7" s="755"/>
      <c r="I7" s="755"/>
      <c r="J7" s="750"/>
      <c r="K7" s="751"/>
      <c r="L7" s="755"/>
      <c r="M7" s="755"/>
      <c r="N7" s="755"/>
      <c r="O7" s="758"/>
      <c r="P7" s="775"/>
      <c r="Q7" s="751"/>
      <c r="R7" s="15"/>
    </row>
    <row r="8" spans="1:18" ht="27" customHeight="1">
      <c r="A8" s="746" t="s">
        <v>410</v>
      </c>
      <c r="B8" s="756" t="s">
        <v>411</v>
      </c>
      <c r="C8" s="748">
        <v>40818</v>
      </c>
      <c r="D8" s="749">
        <v>25</v>
      </c>
      <c r="E8" s="748">
        <v>10105</v>
      </c>
      <c r="F8" s="757">
        <v>43000</v>
      </c>
      <c r="G8" s="754">
        <v>15573</v>
      </c>
      <c r="H8" s="755">
        <v>0</v>
      </c>
      <c r="I8" s="755">
        <v>0</v>
      </c>
      <c r="J8" s="750">
        <v>13503</v>
      </c>
      <c r="K8" s="751">
        <v>0</v>
      </c>
      <c r="L8" s="755">
        <v>14681</v>
      </c>
      <c r="M8" s="755">
        <v>14681</v>
      </c>
      <c r="N8" s="755">
        <v>0</v>
      </c>
      <c r="O8" s="758">
        <v>0</v>
      </c>
      <c r="P8" s="775">
        <v>0</v>
      </c>
      <c r="Q8" s="751">
        <v>19898</v>
      </c>
      <c r="R8" s="15"/>
    </row>
    <row r="9" spans="1:18" ht="27" customHeight="1">
      <c r="A9" s="746"/>
      <c r="B9" s="756" t="s">
        <v>407</v>
      </c>
      <c r="C9" s="748"/>
      <c r="D9" s="749"/>
      <c r="E9" s="748"/>
      <c r="F9" s="757">
        <v>-27427</v>
      </c>
      <c r="G9" s="754"/>
      <c r="H9" s="755"/>
      <c r="I9" s="755"/>
      <c r="J9" s="750"/>
      <c r="K9" s="751"/>
      <c r="L9" s="755"/>
      <c r="M9" s="755"/>
      <c r="N9" s="755"/>
      <c r="O9" s="758"/>
      <c r="P9" s="775"/>
      <c r="Q9" s="751"/>
      <c r="R9" s="15"/>
    </row>
    <row r="10" spans="1:18" ht="27" customHeight="1">
      <c r="A10" s="746" t="s">
        <v>119</v>
      </c>
      <c r="B10" s="756" t="s">
        <v>412</v>
      </c>
      <c r="C10" s="748">
        <v>141442</v>
      </c>
      <c r="D10" s="749">
        <v>7.5</v>
      </c>
      <c r="E10" s="748">
        <v>10768</v>
      </c>
      <c r="F10" s="776" t="s">
        <v>413</v>
      </c>
      <c r="G10" s="754">
        <v>1200</v>
      </c>
      <c r="H10" s="755">
        <v>2800</v>
      </c>
      <c r="I10" s="776" t="s">
        <v>413</v>
      </c>
      <c r="J10" s="750">
        <v>439</v>
      </c>
      <c r="K10" s="751">
        <v>147</v>
      </c>
      <c r="L10" s="755">
        <v>0</v>
      </c>
      <c r="M10" s="755">
        <v>0</v>
      </c>
      <c r="N10" s="755">
        <v>20000</v>
      </c>
      <c r="O10" s="758">
        <v>69</v>
      </c>
      <c r="P10" s="775">
        <v>0</v>
      </c>
      <c r="Q10" s="751">
        <v>0</v>
      </c>
      <c r="R10" s="15"/>
    </row>
    <row r="11" spans="1:18" ht="27" customHeight="1">
      <c r="A11" s="746" t="s">
        <v>120</v>
      </c>
      <c r="B11" s="756" t="s">
        <v>414</v>
      </c>
      <c r="C11" s="748">
        <v>98462</v>
      </c>
      <c r="D11" s="749">
        <v>7.5</v>
      </c>
      <c r="E11" s="748">
        <v>7385</v>
      </c>
      <c r="F11" s="776" t="s">
        <v>413</v>
      </c>
      <c r="G11" s="754">
        <v>4200</v>
      </c>
      <c r="H11" s="755">
        <v>12800</v>
      </c>
      <c r="I11" s="776" t="s">
        <v>413</v>
      </c>
      <c r="J11" s="750">
        <v>4176</v>
      </c>
      <c r="K11" s="751">
        <v>10702</v>
      </c>
      <c r="L11" s="755">
        <v>0</v>
      </c>
      <c r="M11" s="755">
        <v>0</v>
      </c>
      <c r="N11" s="755">
        <v>34000</v>
      </c>
      <c r="O11" s="758">
        <v>5103</v>
      </c>
      <c r="P11" s="775">
        <v>0</v>
      </c>
      <c r="Q11" s="751">
        <v>0</v>
      </c>
      <c r="R11" s="15"/>
    </row>
    <row r="12" spans="1:18" ht="27" customHeight="1">
      <c r="A12" s="746" t="s">
        <v>121</v>
      </c>
      <c r="B12" s="756" t="s">
        <v>415</v>
      </c>
      <c r="C12" s="748">
        <v>267801</v>
      </c>
      <c r="D12" s="767">
        <v>7.5</v>
      </c>
      <c r="E12" s="748">
        <v>20085</v>
      </c>
      <c r="F12" s="776" t="s">
        <v>413</v>
      </c>
      <c r="G12" s="754">
        <v>6000</v>
      </c>
      <c r="H12" s="755">
        <v>24000</v>
      </c>
      <c r="I12" s="776" t="s">
        <v>413</v>
      </c>
      <c r="J12" s="750">
        <v>5917</v>
      </c>
      <c r="K12" s="751">
        <v>3919</v>
      </c>
      <c r="L12" s="755">
        <v>0</v>
      </c>
      <c r="M12" s="755">
        <v>0</v>
      </c>
      <c r="N12" s="755">
        <v>25500</v>
      </c>
      <c r="O12" s="758">
        <v>16724</v>
      </c>
      <c r="P12" s="775">
        <v>0</v>
      </c>
      <c r="Q12" s="751">
        <v>0</v>
      </c>
      <c r="R12" s="15"/>
    </row>
    <row r="13" spans="1:18" ht="27" customHeight="1">
      <c r="A13" s="746" t="s">
        <v>122</v>
      </c>
      <c r="B13" s="747" t="s">
        <v>416</v>
      </c>
      <c r="C13" s="748">
        <v>81736</v>
      </c>
      <c r="D13" s="767">
        <v>7.5</v>
      </c>
      <c r="E13" s="748">
        <v>8783</v>
      </c>
      <c r="F13" s="776" t="s">
        <v>413</v>
      </c>
      <c r="G13" s="754">
        <v>2700</v>
      </c>
      <c r="H13" s="755">
        <v>43475</v>
      </c>
      <c r="I13" s="776" t="s">
        <v>413</v>
      </c>
      <c r="J13" s="750">
        <v>1858</v>
      </c>
      <c r="K13" s="751">
        <v>36417</v>
      </c>
      <c r="L13" s="755">
        <v>0</v>
      </c>
      <c r="M13" s="755">
        <v>0</v>
      </c>
      <c r="N13" s="755">
        <v>39698</v>
      </c>
      <c r="O13" s="758">
        <v>37247</v>
      </c>
      <c r="P13" s="775">
        <v>0</v>
      </c>
      <c r="Q13" s="751">
        <v>0</v>
      </c>
      <c r="R13" s="15"/>
    </row>
    <row r="14" spans="1:18" ht="27" customHeight="1">
      <c r="A14" s="768">
        <v>236102</v>
      </c>
      <c r="B14" s="747" t="s">
        <v>417</v>
      </c>
      <c r="C14" s="748">
        <v>164689</v>
      </c>
      <c r="D14" s="767">
        <v>7.5</v>
      </c>
      <c r="E14" s="748">
        <v>12352</v>
      </c>
      <c r="F14" s="776" t="s">
        <v>413</v>
      </c>
      <c r="G14" s="754">
        <v>6000</v>
      </c>
      <c r="H14" s="755">
        <v>62573</v>
      </c>
      <c r="I14" s="776" t="s">
        <v>413</v>
      </c>
      <c r="J14" s="750">
        <v>5236</v>
      </c>
      <c r="K14" s="751">
        <v>47240</v>
      </c>
      <c r="L14" s="755">
        <v>0</v>
      </c>
      <c r="M14" s="755">
        <v>0</v>
      </c>
      <c r="N14" s="755">
        <v>104685</v>
      </c>
      <c r="O14" s="758">
        <v>94031</v>
      </c>
      <c r="P14" s="775">
        <v>0</v>
      </c>
      <c r="Q14" s="751">
        <v>53871</v>
      </c>
      <c r="R14" s="15"/>
    </row>
    <row r="15" spans="1:18" ht="27" customHeight="1">
      <c r="A15" s="777"/>
      <c r="B15" s="777" t="s">
        <v>166</v>
      </c>
      <c r="C15" s="9">
        <f>SUM(C4:C14)</f>
        <v>1002356</v>
      </c>
      <c r="D15" s="773" t="s">
        <v>456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165373</v>
      </c>
      <c r="H15" s="9">
        <f t="shared" si="0"/>
        <v>145648</v>
      </c>
      <c r="I15" s="9">
        <f t="shared" si="0"/>
        <v>0</v>
      </c>
      <c r="J15" s="9">
        <f t="shared" si="0"/>
        <v>146750</v>
      </c>
      <c r="K15" s="9">
        <f t="shared" si="0"/>
        <v>98439</v>
      </c>
      <c r="L15" s="9">
        <f t="shared" si="0"/>
        <v>88778</v>
      </c>
      <c r="M15" s="9">
        <f t="shared" si="0"/>
        <v>88778</v>
      </c>
      <c r="N15" s="9">
        <f t="shared" si="0"/>
        <v>223883</v>
      </c>
      <c r="O15" s="9">
        <f t="shared" si="0"/>
        <v>153174</v>
      </c>
      <c r="P15" s="9">
        <f t="shared" si="0"/>
        <v>122741</v>
      </c>
      <c r="Q15" s="9">
        <f t="shared" si="0"/>
        <v>85554</v>
      </c>
      <c r="R15" s="15"/>
    </row>
    <row r="16" spans="14:17" ht="21.75" customHeight="1">
      <c r="N16" s="861" t="s">
        <v>418</v>
      </c>
      <c r="O16" s="861"/>
      <c r="P16" s="861"/>
      <c r="Q16" s="861"/>
    </row>
    <row r="17" ht="12.75">
      <c r="B17" t="s">
        <v>419</v>
      </c>
    </row>
  </sheetData>
  <mergeCells count="8">
    <mergeCell ref="A4:A5"/>
    <mergeCell ref="A6:A7"/>
    <mergeCell ref="N16:Q16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70"/>
  <sheetViews>
    <sheetView workbookViewId="0" topLeftCell="A1">
      <selection activeCell="C48" sqref="C48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8" customFormat="1" ht="18">
      <c r="A1" s="811" t="s">
        <v>1104</v>
      </c>
      <c r="B1" s="811"/>
      <c r="C1" s="811"/>
      <c r="D1" s="811"/>
      <c r="E1" s="811"/>
      <c r="F1" s="833"/>
      <c r="G1" s="833"/>
      <c r="H1" s="28"/>
      <c r="I1" s="9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99" t="s">
        <v>590</v>
      </c>
      <c r="B2" s="28"/>
      <c r="C2" s="28"/>
      <c r="D2" s="28"/>
      <c r="E2" s="91"/>
      <c r="I2" s="23"/>
    </row>
    <row r="3" spans="1:9" ht="12.75" customHeight="1">
      <c r="A3" s="64"/>
      <c r="B3" s="28"/>
      <c r="C3" s="28"/>
      <c r="E3" s="91"/>
      <c r="I3" s="23"/>
    </row>
    <row r="4" spans="1:9" ht="12.75" customHeight="1">
      <c r="A4" s="64"/>
      <c r="B4" s="28"/>
      <c r="C4" s="28"/>
      <c r="E4" s="91"/>
      <c r="I4" s="23"/>
    </row>
    <row r="5" spans="1:5" s="28" customFormat="1" ht="14.25" customHeight="1">
      <c r="A5" s="63" t="s">
        <v>154</v>
      </c>
      <c r="E5" s="63"/>
    </row>
    <row r="6" ht="12" customHeight="1">
      <c r="E6" s="63" t="s">
        <v>467</v>
      </c>
    </row>
    <row r="7" spans="1:5" ht="23.25" customHeight="1">
      <c r="A7" s="85" t="s">
        <v>224</v>
      </c>
      <c r="B7" s="86" t="s">
        <v>225</v>
      </c>
      <c r="C7" s="519" t="s">
        <v>1073</v>
      </c>
      <c r="D7" s="87" t="s">
        <v>611</v>
      </c>
      <c r="E7" s="87" t="s">
        <v>226</v>
      </c>
    </row>
    <row r="8" spans="1:5" ht="13.5" customHeight="1">
      <c r="A8" s="85"/>
      <c r="B8" s="86" t="s">
        <v>112</v>
      </c>
      <c r="C8" s="518">
        <v>1700</v>
      </c>
      <c r="D8" s="270">
        <v>30000</v>
      </c>
      <c r="E8" s="89"/>
    </row>
    <row r="9" spans="1:5" ht="12.75">
      <c r="A9" s="446">
        <v>39469</v>
      </c>
      <c r="B9" s="447" t="s">
        <v>639</v>
      </c>
      <c r="C9" s="434">
        <v>8001</v>
      </c>
      <c r="D9" s="457">
        <v>-618</v>
      </c>
      <c r="E9" s="458">
        <v>29382</v>
      </c>
    </row>
    <row r="10" spans="1:5" ht="25.5">
      <c r="A10" s="90">
        <v>39469</v>
      </c>
      <c r="B10" s="448" t="s">
        <v>640</v>
      </c>
      <c r="C10" s="434">
        <v>1800</v>
      </c>
      <c r="D10" s="459">
        <v>-20</v>
      </c>
      <c r="E10" s="458">
        <v>29362</v>
      </c>
    </row>
    <row r="11" spans="1:5" ht="25.5">
      <c r="A11" s="90">
        <v>39469</v>
      </c>
      <c r="B11" s="448" t="s">
        <v>645</v>
      </c>
      <c r="C11" s="434">
        <v>1800</v>
      </c>
      <c r="D11" s="158">
        <v>-20</v>
      </c>
      <c r="E11" s="460">
        <v>29342</v>
      </c>
    </row>
    <row r="12" spans="1:5" ht="25.5">
      <c r="A12" s="88">
        <v>39469</v>
      </c>
      <c r="B12" s="448" t="s">
        <v>646</v>
      </c>
      <c r="C12" s="434">
        <v>1800</v>
      </c>
      <c r="D12" s="158">
        <v>-100</v>
      </c>
      <c r="E12" s="460">
        <v>29242</v>
      </c>
    </row>
    <row r="13" spans="1:5" ht="25.5">
      <c r="A13" s="450">
        <v>39476</v>
      </c>
      <c r="B13" s="451" t="s">
        <v>649</v>
      </c>
      <c r="C13" s="454">
        <v>6000</v>
      </c>
      <c r="D13" s="461">
        <v>-1130</v>
      </c>
      <c r="E13" s="462">
        <v>28112</v>
      </c>
    </row>
    <row r="14" spans="1:5" ht="12.75">
      <c r="A14" s="88">
        <v>39497</v>
      </c>
      <c r="B14" s="438" t="s">
        <v>650</v>
      </c>
      <c r="C14" s="434">
        <v>8001</v>
      </c>
      <c r="D14" s="158">
        <v>-500</v>
      </c>
      <c r="E14" s="460">
        <v>27612</v>
      </c>
    </row>
    <row r="15" spans="1:5" ht="12.75">
      <c r="A15" s="88">
        <v>39497</v>
      </c>
      <c r="B15" s="497" t="s">
        <v>651</v>
      </c>
      <c r="C15" s="43">
        <v>2000</v>
      </c>
      <c r="D15" s="158">
        <v>-800</v>
      </c>
      <c r="E15" s="460">
        <v>26812</v>
      </c>
    </row>
    <row r="16" spans="1:5" ht="12.75">
      <c r="A16" s="88">
        <v>39497</v>
      </c>
      <c r="B16" s="4" t="s">
        <v>652</v>
      </c>
      <c r="C16" s="43">
        <v>3000</v>
      </c>
      <c r="D16" s="158">
        <v>-20</v>
      </c>
      <c r="E16" s="460">
        <v>26792</v>
      </c>
    </row>
    <row r="17" spans="1:5" ht="12.75">
      <c r="A17" s="88">
        <v>39497</v>
      </c>
      <c r="B17" s="4" t="s">
        <v>661</v>
      </c>
      <c r="C17" s="434">
        <v>3000</v>
      </c>
      <c r="D17" s="158">
        <v>-230</v>
      </c>
      <c r="E17" s="460">
        <v>26562</v>
      </c>
    </row>
    <row r="18" spans="1:5" ht="12.75">
      <c r="A18" s="88">
        <v>39497</v>
      </c>
      <c r="B18" s="4" t="s">
        <v>662</v>
      </c>
      <c r="C18" s="434">
        <v>3000</v>
      </c>
      <c r="D18" s="463">
        <v>-380</v>
      </c>
      <c r="E18" s="460">
        <v>26182</v>
      </c>
    </row>
    <row r="19" spans="1:5" ht="12.75">
      <c r="A19" s="450">
        <v>39504</v>
      </c>
      <c r="B19" s="452" t="s">
        <v>663</v>
      </c>
      <c r="C19" s="455">
        <v>8001</v>
      </c>
      <c r="D19" s="464">
        <v>-600</v>
      </c>
      <c r="E19" s="462">
        <v>25582</v>
      </c>
    </row>
    <row r="20" spans="1:5" ht="12.75" customHeight="1">
      <c r="A20" s="88">
        <v>39504</v>
      </c>
      <c r="B20" s="453" t="s">
        <v>664</v>
      </c>
      <c r="C20" s="456">
        <v>8002</v>
      </c>
      <c r="D20" s="464">
        <v>-1700</v>
      </c>
      <c r="E20" s="458">
        <v>23882</v>
      </c>
    </row>
    <row r="21" spans="1:5" ht="12.75">
      <c r="A21" s="88">
        <v>39504</v>
      </c>
      <c r="B21" s="4" t="s">
        <v>665</v>
      </c>
      <c r="C21" s="434">
        <v>8002</v>
      </c>
      <c r="D21" s="463">
        <v>-600</v>
      </c>
      <c r="E21" s="460">
        <v>23282</v>
      </c>
    </row>
    <row r="22" spans="1:5" ht="12.75">
      <c r="A22" s="88">
        <v>39511</v>
      </c>
      <c r="B22" s="4" t="s">
        <v>1092</v>
      </c>
      <c r="C22" s="434">
        <v>8000</v>
      </c>
      <c r="D22" s="463">
        <v>-1000</v>
      </c>
      <c r="E22" s="460">
        <v>22282</v>
      </c>
    </row>
    <row r="23" spans="1:5" ht="12.75">
      <c r="A23" s="88">
        <v>39511</v>
      </c>
      <c r="B23" s="4" t="s">
        <v>1093</v>
      </c>
      <c r="C23" s="434">
        <v>1000</v>
      </c>
      <c r="D23" s="463">
        <v>-41</v>
      </c>
      <c r="E23" s="460">
        <v>22241</v>
      </c>
    </row>
    <row r="24" spans="1:5" ht="12.75">
      <c r="A24" s="88">
        <v>39525</v>
      </c>
      <c r="B24" s="4" t="s">
        <v>1094</v>
      </c>
      <c r="C24" s="434">
        <v>8001</v>
      </c>
      <c r="D24" s="463">
        <v>-203</v>
      </c>
      <c r="E24" s="460">
        <v>22038</v>
      </c>
    </row>
    <row r="25" spans="1:5" ht="12.75">
      <c r="A25" s="88">
        <v>39525</v>
      </c>
      <c r="B25" s="4" t="s">
        <v>1095</v>
      </c>
      <c r="C25" s="434">
        <v>4000</v>
      </c>
      <c r="D25" s="463">
        <v>-500</v>
      </c>
      <c r="E25" s="460">
        <v>21538</v>
      </c>
    </row>
    <row r="26" spans="1:5" ht="12.75">
      <c r="A26" s="88">
        <v>39525</v>
      </c>
      <c r="B26" s="4" t="s">
        <v>1096</v>
      </c>
      <c r="C26" s="434">
        <v>3000</v>
      </c>
      <c r="D26" s="463">
        <v>-22</v>
      </c>
      <c r="E26" s="460">
        <v>21516</v>
      </c>
    </row>
    <row r="27" spans="1:5" ht="12.75">
      <c r="A27" s="88">
        <v>39539</v>
      </c>
      <c r="B27" s="449" t="s">
        <v>963</v>
      </c>
      <c r="C27" s="434">
        <v>1800</v>
      </c>
      <c r="D27" s="463">
        <v>-55</v>
      </c>
      <c r="E27" s="460">
        <v>21461</v>
      </c>
    </row>
    <row r="28" spans="1:5" ht="12.75">
      <c r="A28" s="88">
        <v>39539</v>
      </c>
      <c r="B28" s="449" t="s">
        <v>964</v>
      </c>
      <c r="C28" s="434">
        <v>1600</v>
      </c>
      <c r="D28" s="463">
        <v>-1021.6</v>
      </c>
      <c r="E28" s="460">
        <v>20439.4</v>
      </c>
    </row>
    <row r="29" spans="1:5" ht="25.5">
      <c r="A29" s="88">
        <v>39539</v>
      </c>
      <c r="B29" s="449" t="s">
        <v>966</v>
      </c>
      <c r="C29" s="590">
        <v>4000</v>
      </c>
      <c r="D29" s="463">
        <v>-306</v>
      </c>
      <c r="E29" s="460">
        <v>20133.4</v>
      </c>
    </row>
    <row r="30" spans="1:5" ht="12.75">
      <c r="A30" s="88">
        <v>39553</v>
      </c>
      <c r="B30" s="4" t="s">
        <v>967</v>
      </c>
      <c r="C30" s="43">
        <v>3000</v>
      </c>
      <c r="D30" s="158">
        <v>-95</v>
      </c>
      <c r="E30" s="460">
        <v>20038.4</v>
      </c>
    </row>
    <row r="31" spans="1:5" ht="12.75">
      <c r="A31" s="588">
        <v>39560</v>
      </c>
      <c r="B31" s="449" t="s">
        <v>968</v>
      </c>
      <c r="C31" s="591" t="s">
        <v>618</v>
      </c>
      <c r="D31" s="593">
        <v>-700</v>
      </c>
      <c r="E31" s="460">
        <v>19338.4</v>
      </c>
    </row>
    <row r="32" spans="1:5" ht="25.5">
      <c r="A32" s="588">
        <v>39560</v>
      </c>
      <c r="B32" s="589" t="s">
        <v>969</v>
      </c>
      <c r="C32" s="592">
        <v>3000</v>
      </c>
      <c r="D32" s="593">
        <v>-100</v>
      </c>
      <c r="E32" s="460">
        <v>19238.4</v>
      </c>
    </row>
    <row r="33" spans="1:5" ht="25.5">
      <c r="A33" s="588">
        <v>39560</v>
      </c>
      <c r="B33" s="449" t="s">
        <v>971</v>
      </c>
      <c r="C33" s="592">
        <v>3000</v>
      </c>
      <c r="D33" s="593">
        <v>-600</v>
      </c>
      <c r="E33" s="460">
        <v>18638.4</v>
      </c>
    </row>
    <row r="34" spans="1:5" ht="25.5">
      <c r="A34" s="588">
        <v>39567</v>
      </c>
      <c r="B34" s="449" t="s">
        <v>972</v>
      </c>
      <c r="C34" s="592">
        <v>9000</v>
      </c>
      <c r="D34" s="593">
        <v>-200</v>
      </c>
      <c r="E34" s="595">
        <v>18438.4</v>
      </c>
    </row>
    <row r="35" spans="1:5" ht="25.5">
      <c r="A35" s="588">
        <v>39567</v>
      </c>
      <c r="B35" s="449" t="s">
        <v>973</v>
      </c>
      <c r="C35" s="594" t="s">
        <v>974</v>
      </c>
      <c r="D35" s="593">
        <v>-400</v>
      </c>
      <c r="E35" s="600">
        <v>18038.4</v>
      </c>
    </row>
    <row r="36" spans="1:5" ht="12.75">
      <c r="A36" s="588">
        <v>39574</v>
      </c>
      <c r="B36" s="449" t="s">
        <v>677</v>
      </c>
      <c r="C36" s="592">
        <v>8000</v>
      </c>
      <c r="D36" s="593">
        <v>-1685</v>
      </c>
      <c r="E36" s="600">
        <v>16353.4</v>
      </c>
    </row>
    <row r="37" spans="1:5" ht="38.25">
      <c r="A37" s="588">
        <v>39574</v>
      </c>
      <c r="B37" s="449" t="s">
        <v>678</v>
      </c>
      <c r="C37" s="592">
        <v>9000</v>
      </c>
      <c r="D37" s="593">
        <v>-68.2</v>
      </c>
      <c r="E37" s="600">
        <v>16285.2</v>
      </c>
    </row>
    <row r="38" spans="1:5" ht="12.75">
      <c r="A38" s="588">
        <v>39574</v>
      </c>
      <c r="B38" s="449" t="s">
        <v>679</v>
      </c>
      <c r="C38" s="592">
        <v>5000</v>
      </c>
      <c r="D38" s="593">
        <v>-250</v>
      </c>
      <c r="E38" s="600">
        <v>16035.2</v>
      </c>
    </row>
    <row r="39" spans="1:5" ht="12.75">
      <c r="A39" s="588">
        <v>39574</v>
      </c>
      <c r="B39" s="449" t="s">
        <v>680</v>
      </c>
      <c r="C39" s="592">
        <v>1800</v>
      </c>
      <c r="D39" s="593">
        <v>-3.4</v>
      </c>
      <c r="E39" s="600">
        <v>16031.8</v>
      </c>
    </row>
    <row r="40" spans="1:5" ht="25.5">
      <c r="A40" s="588">
        <v>39588</v>
      </c>
      <c r="B40" s="449" t="s">
        <v>681</v>
      </c>
      <c r="C40" s="592">
        <v>1600</v>
      </c>
      <c r="D40" s="593">
        <v>-130</v>
      </c>
      <c r="E40" s="600">
        <v>15901.8</v>
      </c>
    </row>
    <row r="41" spans="1:5" ht="12" customHeight="1">
      <c r="A41" s="588">
        <v>39588</v>
      </c>
      <c r="B41" s="449" t="s">
        <v>682</v>
      </c>
      <c r="C41" s="592">
        <v>3000</v>
      </c>
      <c r="D41" s="593">
        <v>-405</v>
      </c>
      <c r="E41" s="600">
        <v>15496.8</v>
      </c>
    </row>
    <row r="42" spans="1:5" ht="25.5">
      <c r="A42" s="588">
        <v>39588</v>
      </c>
      <c r="B42" s="449" t="s">
        <v>683</v>
      </c>
      <c r="C42" s="592">
        <v>1800</v>
      </c>
      <c r="D42" s="593">
        <v>-50</v>
      </c>
      <c r="E42" s="600">
        <v>15446.8</v>
      </c>
    </row>
    <row r="43" spans="1:5" ht="12.75">
      <c r="A43" s="588">
        <v>39588</v>
      </c>
      <c r="B43" s="449" t="s">
        <v>684</v>
      </c>
      <c r="C43" s="592">
        <v>1800</v>
      </c>
      <c r="D43" s="593">
        <v>-80</v>
      </c>
      <c r="E43" s="600">
        <v>15366.8</v>
      </c>
    </row>
    <row r="44" spans="1:5" ht="25.5">
      <c r="A44" s="588">
        <v>39595</v>
      </c>
      <c r="B44" s="449" t="s">
        <v>685</v>
      </c>
      <c r="C44" s="592">
        <v>5100</v>
      </c>
      <c r="D44" s="593">
        <v>-32.5</v>
      </c>
      <c r="E44" s="600">
        <v>15334.3</v>
      </c>
    </row>
    <row r="45" spans="1:5" ht="25.5">
      <c r="A45" s="588">
        <v>39595</v>
      </c>
      <c r="B45" s="449" t="s">
        <v>686</v>
      </c>
      <c r="C45" s="592">
        <v>3000</v>
      </c>
      <c r="D45" s="593">
        <v>-860</v>
      </c>
      <c r="E45" s="600">
        <v>14474.3</v>
      </c>
    </row>
    <row r="46" spans="1:5" ht="25.5">
      <c r="A46" s="88">
        <v>39602</v>
      </c>
      <c r="B46" s="449" t="s">
        <v>473</v>
      </c>
      <c r="C46" s="43">
        <v>1500</v>
      </c>
      <c r="D46" s="158">
        <v>-420</v>
      </c>
      <c r="E46" s="458">
        <v>14054.3</v>
      </c>
    </row>
    <row r="47" spans="1:5" ht="12.75">
      <c r="A47" s="159"/>
      <c r="B47" s="626"/>
      <c r="C47" s="115"/>
      <c r="D47" s="431"/>
      <c r="E47" s="431"/>
    </row>
    <row r="48" spans="1:5" ht="12.75">
      <c r="A48" s="159"/>
      <c r="B48" s="626"/>
      <c r="C48" s="115"/>
      <c r="D48" s="431"/>
      <c r="E48" s="63"/>
    </row>
    <row r="49" spans="1:5" ht="12.75">
      <c r="A49" s="63" t="s">
        <v>154</v>
      </c>
      <c r="B49" s="28"/>
      <c r="C49" s="115"/>
      <c r="D49" s="431"/>
      <c r="E49" s="63"/>
    </row>
    <row r="50" spans="1:5" ht="12.75">
      <c r="A50" s="613"/>
      <c r="B50" s="614"/>
      <c r="C50" s="615"/>
      <c r="D50" s="616"/>
      <c r="E50" s="63" t="s">
        <v>467</v>
      </c>
    </row>
    <row r="51" spans="1:5" ht="25.5">
      <c r="A51" s="617" t="s">
        <v>224</v>
      </c>
      <c r="B51" s="618" t="s">
        <v>225</v>
      </c>
      <c r="C51" s="619" t="s">
        <v>1073</v>
      </c>
      <c r="D51" s="620" t="s">
        <v>611</v>
      </c>
      <c r="E51" s="87" t="s">
        <v>226</v>
      </c>
    </row>
    <row r="52" spans="1:5" ht="12.75">
      <c r="A52" s="588">
        <v>39602</v>
      </c>
      <c r="B52" s="608" t="s">
        <v>474</v>
      </c>
      <c r="C52" s="592">
        <v>3000</v>
      </c>
      <c r="D52" s="593">
        <v>-1238</v>
      </c>
      <c r="E52" s="595">
        <v>12816.3</v>
      </c>
    </row>
    <row r="53" spans="1:5" ht="25.5">
      <c r="A53" s="88">
        <v>39609</v>
      </c>
      <c r="B53" s="449" t="s">
        <v>475</v>
      </c>
      <c r="C53" s="43">
        <v>1800</v>
      </c>
      <c r="D53" s="158">
        <v>-12.2</v>
      </c>
      <c r="E53" s="458">
        <v>12804.1</v>
      </c>
    </row>
    <row r="54" spans="1:5" ht="38.25">
      <c r="A54" s="588">
        <v>39616</v>
      </c>
      <c r="B54" s="449" t="s">
        <v>476</v>
      </c>
      <c r="C54" s="592" t="s">
        <v>626</v>
      </c>
      <c r="D54" s="593">
        <v>-300</v>
      </c>
      <c r="E54" s="595">
        <v>12504.1</v>
      </c>
    </row>
    <row r="55" spans="1:5" ht="12.75">
      <c r="A55" s="588">
        <v>39616</v>
      </c>
      <c r="B55" s="449" t="s">
        <v>477</v>
      </c>
      <c r="C55" s="592">
        <v>4000</v>
      </c>
      <c r="D55" s="593">
        <v>-150</v>
      </c>
      <c r="E55" s="595">
        <v>12354.1</v>
      </c>
    </row>
    <row r="56" spans="1:5" ht="12.75">
      <c r="A56" s="588">
        <v>39616</v>
      </c>
      <c r="B56" s="449" t="s">
        <v>478</v>
      </c>
      <c r="C56" s="592">
        <v>4000</v>
      </c>
      <c r="D56" s="593">
        <v>-120</v>
      </c>
      <c r="E56" s="595">
        <v>12234.1</v>
      </c>
    </row>
    <row r="57" spans="1:5" ht="12.75">
      <c r="A57" s="588">
        <v>39616</v>
      </c>
      <c r="B57" s="4" t="s">
        <v>479</v>
      </c>
      <c r="C57" s="592">
        <v>3000</v>
      </c>
      <c r="D57" s="593">
        <v>-560</v>
      </c>
      <c r="E57" s="600">
        <v>11674.1</v>
      </c>
    </row>
    <row r="58" spans="1:5" ht="38.25">
      <c r="A58" s="588">
        <v>39626</v>
      </c>
      <c r="B58" s="449" t="s">
        <v>1005</v>
      </c>
      <c r="C58" s="592">
        <v>4000</v>
      </c>
      <c r="D58" s="593">
        <v>-200</v>
      </c>
      <c r="E58" s="600">
        <v>11474.1</v>
      </c>
    </row>
    <row r="59" spans="1:5" ht="12.75">
      <c r="A59" s="588">
        <v>39637</v>
      </c>
      <c r="B59" s="449" t="s">
        <v>368</v>
      </c>
      <c r="C59" s="592">
        <v>8001</v>
      </c>
      <c r="D59" s="593">
        <v>-1600</v>
      </c>
      <c r="E59" s="600">
        <v>9874.1</v>
      </c>
    </row>
    <row r="60" spans="1:5" ht="12.75">
      <c r="A60" s="588">
        <v>39637</v>
      </c>
      <c r="B60" s="449" t="s">
        <v>369</v>
      </c>
      <c r="C60" s="592">
        <v>3000</v>
      </c>
      <c r="D60" s="593">
        <v>-500</v>
      </c>
      <c r="E60" s="600">
        <v>9374.1</v>
      </c>
    </row>
    <row r="61" spans="1:5" ht="25.5">
      <c r="A61" s="588">
        <v>39637</v>
      </c>
      <c r="B61" s="624" t="s">
        <v>370</v>
      </c>
      <c r="C61" s="592">
        <v>3000</v>
      </c>
      <c r="D61" s="593">
        <v>-45</v>
      </c>
      <c r="E61" s="600">
        <v>9329.1</v>
      </c>
    </row>
    <row r="62" spans="1:5" ht="25.5">
      <c r="A62" s="588">
        <v>39637</v>
      </c>
      <c r="B62" s="449" t="s">
        <v>371</v>
      </c>
      <c r="C62" s="592">
        <v>5000</v>
      </c>
      <c r="D62" s="593">
        <v>-250</v>
      </c>
      <c r="E62" s="600">
        <v>9079.1</v>
      </c>
    </row>
    <row r="63" spans="1:5" ht="25.5">
      <c r="A63" s="588">
        <v>39637</v>
      </c>
      <c r="B63" s="449" t="s">
        <v>372</v>
      </c>
      <c r="C63" s="592">
        <v>5000</v>
      </c>
      <c r="D63" s="593">
        <v>-2000</v>
      </c>
      <c r="E63" s="600">
        <v>7079.1</v>
      </c>
    </row>
    <row r="64" spans="1:5" ht="25.5">
      <c r="A64" s="588">
        <v>39637</v>
      </c>
      <c r="B64" s="449" t="s">
        <v>373</v>
      </c>
      <c r="C64" s="592">
        <v>1800</v>
      </c>
      <c r="D64" s="593">
        <v>-20</v>
      </c>
      <c r="E64" s="600">
        <v>7059.1</v>
      </c>
    </row>
    <row r="65" spans="1:5" ht="25.5">
      <c r="A65" s="588">
        <v>39651</v>
      </c>
      <c r="B65" s="449" t="s">
        <v>374</v>
      </c>
      <c r="C65" s="592">
        <v>3000</v>
      </c>
      <c r="D65" s="593">
        <v>-114</v>
      </c>
      <c r="E65" s="600">
        <v>6945.1</v>
      </c>
    </row>
    <row r="66" spans="1:5" ht="25.5">
      <c r="A66" s="588">
        <v>39651</v>
      </c>
      <c r="B66" s="449" t="s">
        <v>375</v>
      </c>
      <c r="C66" s="592">
        <v>3000</v>
      </c>
      <c r="D66" s="593">
        <v>-100</v>
      </c>
      <c r="E66" s="600">
        <v>6845.1</v>
      </c>
    </row>
    <row r="67" spans="1:5" ht="12.75">
      <c r="A67" s="588">
        <v>39651</v>
      </c>
      <c r="B67" s="608" t="s">
        <v>376</v>
      </c>
      <c r="C67" s="592">
        <v>3000</v>
      </c>
      <c r="D67" s="593">
        <v>400</v>
      </c>
      <c r="E67" s="600">
        <v>7245.1</v>
      </c>
    </row>
    <row r="68" spans="1:5" ht="25.5">
      <c r="A68" s="588">
        <v>39651</v>
      </c>
      <c r="B68" s="449" t="s">
        <v>377</v>
      </c>
      <c r="C68" s="592">
        <v>3000</v>
      </c>
      <c r="D68" s="593">
        <v>-150</v>
      </c>
      <c r="E68" s="600">
        <v>7095.1</v>
      </c>
    </row>
    <row r="69" spans="1:5" ht="25.5">
      <c r="A69" s="588">
        <v>39651</v>
      </c>
      <c r="B69" s="449" t="s">
        <v>378</v>
      </c>
      <c r="C69" s="592">
        <v>3000</v>
      </c>
      <c r="D69" s="593">
        <v>-49.8</v>
      </c>
      <c r="E69" s="600">
        <v>7045.3</v>
      </c>
    </row>
    <row r="70" spans="1:5" ht="25.5">
      <c r="A70" s="588">
        <v>39651</v>
      </c>
      <c r="B70" s="449" t="s">
        <v>379</v>
      </c>
      <c r="C70" s="592">
        <v>1800</v>
      </c>
      <c r="D70" s="593">
        <v>-12.5</v>
      </c>
      <c r="E70" s="600">
        <v>7032.8</v>
      </c>
    </row>
    <row r="71" spans="1:5" ht="25.5">
      <c r="A71" s="588">
        <v>39651</v>
      </c>
      <c r="B71" s="449" t="s">
        <v>380</v>
      </c>
      <c r="C71" s="592">
        <v>1000</v>
      </c>
      <c r="D71" s="593">
        <v>-430</v>
      </c>
      <c r="E71" s="596">
        <v>6602.8</v>
      </c>
    </row>
    <row r="72" spans="1:5" ht="25.5">
      <c r="A72" s="588">
        <v>39665</v>
      </c>
      <c r="B72" s="449" t="s">
        <v>347</v>
      </c>
      <c r="C72" s="592">
        <v>3000</v>
      </c>
      <c r="D72" s="593">
        <v>-60</v>
      </c>
      <c r="E72" s="595">
        <v>6542.8</v>
      </c>
    </row>
    <row r="73" spans="1:5" ht="12.75">
      <c r="A73" s="588">
        <v>39665</v>
      </c>
      <c r="B73" s="449" t="s">
        <v>348</v>
      </c>
      <c r="C73" s="592">
        <v>3000</v>
      </c>
      <c r="D73" s="593">
        <v>-85</v>
      </c>
      <c r="E73" s="595">
        <v>6457.8</v>
      </c>
    </row>
    <row r="74" spans="1:5" ht="25.5">
      <c r="A74" s="588">
        <v>39679</v>
      </c>
      <c r="B74" s="449" t="s">
        <v>349</v>
      </c>
      <c r="C74" s="592">
        <v>8001</v>
      </c>
      <c r="D74" s="593">
        <v>-1759</v>
      </c>
      <c r="E74" s="595">
        <v>4698.8</v>
      </c>
    </row>
    <row r="75" spans="1:5" ht="25.5">
      <c r="A75" s="588">
        <v>39679</v>
      </c>
      <c r="B75" s="449" t="s">
        <v>350</v>
      </c>
      <c r="C75" s="592">
        <v>3000</v>
      </c>
      <c r="D75" s="593">
        <v>-5</v>
      </c>
      <c r="E75" s="595">
        <v>4693.8</v>
      </c>
    </row>
    <row r="76" spans="1:5" ht="12.75">
      <c r="A76" s="588">
        <v>39679</v>
      </c>
      <c r="B76" s="449" t="s">
        <v>351</v>
      </c>
      <c r="C76" s="592">
        <v>3000</v>
      </c>
      <c r="D76" s="593">
        <v>-65</v>
      </c>
      <c r="E76" s="595">
        <v>4628.8</v>
      </c>
    </row>
    <row r="77" spans="1:5" ht="12.75">
      <c r="A77" s="588">
        <v>39686</v>
      </c>
      <c r="B77" s="449" t="s">
        <v>352</v>
      </c>
      <c r="C77" s="592">
        <v>8000</v>
      </c>
      <c r="D77" s="593">
        <v>-1400</v>
      </c>
      <c r="E77" s="595">
        <v>3228.8</v>
      </c>
    </row>
    <row r="78" spans="1:5" ht="25.5">
      <c r="A78" s="588">
        <v>39686</v>
      </c>
      <c r="B78" s="449" t="s">
        <v>353</v>
      </c>
      <c r="C78" s="592">
        <v>4000</v>
      </c>
      <c r="D78" s="593">
        <v>-200</v>
      </c>
      <c r="E78" s="595">
        <v>3028.8</v>
      </c>
    </row>
    <row r="79" spans="1:5" ht="25.5">
      <c r="A79" s="588">
        <v>39686</v>
      </c>
      <c r="B79" s="449" t="s">
        <v>354</v>
      </c>
      <c r="C79" s="592">
        <v>5000</v>
      </c>
      <c r="D79" s="593">
        <v>-60</v>
      </c>
      <c r="E79" s="595">
        <v>2968.8</v>
      </c>
    </row>
    <row r="80" spans="1:5" ht="25.5">
      <c r="A80" s="588">
        <v>39686</v>
      </c>
      <c r="B80" s="449" t="s">
        <v>355</v>
      </c>
      <c r="C80" s="592">
        <v>5000</v>
      </c>
      <c r="D80" s="593">
        <v>-119</v>
      </c>
      <c r="E80" s="600">
        <v>2849.8</v>
      </c>
    </row>
    <row r="81" spans="1:5" ht="12.75">
      <c r="A81" s="588">
        <v>39693</v>
      </c>
      <c r="B81" s="449" t="s">
        <v>85</v>
      </c>
      <c r="C81" s="592">
        <v>5000</v>
      </c>
      <c r="D81" s="593">
        <v>-21</v>
      </c>
      <c r="E81" s="600">
        <v>2828.8</v>
      </c>
    </row>
    <row r="82" spans="1:5" ht="12.75">
      <c r="A82" s="588">
        <v>39706</v>
      </c>
      <c r="B82" s="449" t="s">
        <v>86</v>
      </c>
      <c r="C82" s="592">
        <v>3000</v>
      </c>
      <c r="D82" s="593">
        <v>-180</v>
      </c>
      <c r="E82" s="600">
        <v>2648.8</v>
      </c>
    </row>
    <row r="83" spans="1:5" ht="12.75">
      <c r="A83" s="588">
        <v>39706</v>
      </c>
      <c r="B83" s="449" t="s">
        <v>87</v>
      </c>
      <c r="C83" s="592">
        <v>5000</v>
      </c>
      <c r="D83" s="593">
        <v>-250</v>
      </c>
      <c r="E83" s="600">
        <v>2398.8</v>
      </c>
    </row>
    <row r="84" spans="1:5" ht="12.75">
      <c r="A84" s="588">
        <v>39706</v>
      </c>
      <c r="B84" s="449" t="s">
        <v>88</v>
      </c>
      <c r="C84" s="592">
        <v>1800</v>
      </c>
      <c r="D84" s="593">
        <v>-40</v>
      </c>
      <c r="E84" s="600">
        <v>2358.8</v>
      </c>
    </row>
    <row r="85" spans="1:5" ht="12.75">
      <c r="A85" s="588">
        <v>39706</v>
      </c>
      <c r="B85" s="449" t="s">
        <v>89</v>
      </c>
      <c r="C85" s="592">
        <v>5000</v>
      </c>
      <c r="D85" s="593">
        <v>-345.1</v>
      </c>
      <c r="E85" s="600">
        <v>2013.7</v>
      </c>
    </row>
    <row r="86" spans="1:5" ht="25.5">
      <c r="A86" s="588">
        <v>39714</v>
      </c>
      <c r="B86" s="449" t="s">
        <v>90</v>
      </c>
      <c r="C86" s="592">
        <v>8001</v>
      </c>
      <c r="D86" s="593">
        <v>-100</v>
      </c>
      <c r="E86" s="600">
        <v>1913.7</v>
      </c>
    </row>
    <row r="87" spans="1:5" ht="12" customHeight="1">
      <c r="A87" s="588">
        <v>39721</v>
      </c>
      <c r="B87" s="449" t="s">
        <v>91</v>
      </c>
      <c r="C87" s="592">
        <v>3000</v>
      </c>
      <c r="D87" s="593">
        <v>-300</v>
      </c>
      <c r="E87" s="600">
        <v>1613.7</v>
      </c>
    </row>
    <row r="88" spans="1:5" ht="12.75">
      <c r="A88" s="588">
        <v>39728</v>
      </c>
      <c r="B88" s="449" t="s">
        <v>708</v>
      </c>
      <c r="C88" s="592">
        <v>3000</v>
      </c>
      <c r="D88" s="593">
        <v>-45</v>
      </c>
      <c r="E88" s="600">
        <v>1568.7</v>
      </c>
    </row>
    <row r="89" spans="1:5" ht="12.75">
      <c r="A89" s="88">
        <v>39728</v>
      </c>
      <c r="B89" s="449" t="s">
        <v>709</v>
      </c>
      <c r="C89" s="43">
        <v>3000</v>
      </c>
      <c r="D89" s="158">
        <v>-200</v>
      </c>
      <c r="E89" s="460">
        <v>1368.7</v>
      </c>
    </row>
    <row r="90" spans="1:5" ht="12.75">
      <c r="A90" s="159"/>
      <c r="B90" s="626"/>
      <c r="C90" s="115"/>
      <c r="D90" s="431"/>
      <c r="E90" s="646"/>
    </row>
    <row r="91" spans="1:5" ht="12.75">
      <c r="A91" s="63" t="s">
        <v>154</v>
      </c>
      <c r="B91" s="28"/>
      <c r="C91" s="115"/>
      <c r="D91" s="431"/>
      <c r="E91" s="646"/>
    </row>
    <row r="92" spans="1:5" ht="12.75">
      <c r="A92" s="613"/>
      <c r="B92" s="614"/>
      <c r="C92" s="615"/>
      <c r="D92" s="616"/>
      <c r="E92" s="63" t="s">
        <v>467</v>
      </c>
    </row>
    <row r="93" spans="1:5" ht="25.5">
      <c r="A93" s="85" t="s">
        <v>224</v>
      </c>
      <c r="B93" s="86" t="s">
        <v>225</v>
      </c>
      <c r="C93" s="519" t="s">
        <v>1073</v>
      </c>
      <c r="D93" s="87" t="s">
        <v>611</v>
      </c>
      <c r="E93" s="87" t="s">
        <v>226</v>
      </c>
    </row>
    <row r="94" spans="1:5" ht="12.75">
      <c r="A94" s="88">
        <v>39728</v>
      </c>
      <c r="B94" s="449" t="s">
        <v>710</v>
      </c>
      <c r="C94" s="43">
        <v>1000</v>
      </c>
      <c r="D94" s="158">
        <v>-500</v>
      </c>
      <c r="E94" s="600">
        <v>868.7</v>
      </c>
    </row>
    <row r="95" spans="1:5" ht="25.5">
      <c r="A95" s="88">
        <v>39728</v>
      </c>
      <c r="B95" s="449" t="s">
        <v>711</v>
      </c>
      <c r="C95" s="43">
        <v>1000</v>
      </c>
      <c r="D95" s="158">
        <v>-20</v>
      </c>
      <c r="E95" s="600">
        <v>848.7</v>
      </c>
    </row>
    <row r="96" spans="1:5" ht="12.75">
      <c r="A96" s="88">
        <v>39728</v>
      </c>
      <c r="B96" s="449" t="s">
        <v>712</v>
      </c>
      <c r="C96" s="43">
        <v>1800</v>
      </c>
      <c r="D96" s="158">
        <v>-5</v>
      </c>
      <c r="E96" s="600">
        <v>843.7</v>
      </c>
    </row>
    <row r="97" spans="1:5" ht="12.75">
      <c r="A97" s="88">
        <v>39742</v>
      </c>
      <c r="B97" s="4" t="s">
        <v>713</v>
      </c>
      <c r="C97" s="43">
        <v>1700</v>
      </c>
      <c r="D97" s="158">
        <v>300</v>
      </c>
      <c r="E97" s="600">
        <v>1143.7</v>
      </c>
    </row>
    <row r="98" spans="1:5" ht="25.5">
      <c r="A98" s="88">
        <v>39742</v>
      </c>
      <c r="B98" s="449" t="s">
        <v>714</v>
      </c>
      <c r="C98" s="43">
        <v>1700</v>
      </c>
      <c r="D98" s="158">
        <v>2000</v>
      </c>
      <c r="E98" s="600">
        <v>3143.7</v>
      </c>
    </row>
    <row r="99" spans="1:5" ht="25.5">
      <c r="A99" s="88">
        <v>39742</v>
      </c>
      <c r="B99" s="449" t="s">
        <v>715</v>
      </c>
      <c r="C99" s="43">
        <v>3000</v>
      </c>
      <c r="D99" s="158">
        <v>-160</v>
      </c>
      <c r="E99" s="600">
        <v>2983.7</v>
      </c>
    </row>
    <row r="100" spans="1:5" ht="25.5">
      <c r="A100" s="88">
        <v>39742</v>
      </c>
      <c r="B100" s="449" t="s">
        <v>716</v>
      </c>
      <c r="C100" s="43">
        <v>3000</v>
      </c>
      <c r="D100" s="158">
        <v>-5.9</v>
      </c>
      <c r="E100" s="600">
        <v>2977.8</v>
      </c>
    </row>
    <row r="101" spans="1:5" ht="12.75">
      <c r="A101" s="88">
        <v>39742</v>
      </c>
      <c r="B101" s="449" t="s">
        <v>718</v>
      </c>
      <c r="C101" s="43">
        <v>5000</v>
      </c>
      <c r="D101" s="158">
        <v>-114</v>
      </c>
      <c r="E101" s="600">
        <v>2863.8</v>
      </c>
    </row>
    <row r="102" spans="1:5" ht="38.25">
      <c r="A102" s="88">
        <v>39742</v>
      </c>
      <c r="B102" s="449" t="s">
        <v>719</v>
      </c>
      <c r="C102" s="43">
        <v>5100</v>
      </c>
      <c r="D102" s="158">
        <v>-100</v>
      </c>
      <c r="E102" s="600">
        <v>2763.8</v>
      </c>
    </row>
    <row r="103" spans="1:5" ht="15" customHeight="1">
      <c r="A103" s="88">
        <v>39756</v>
      </c>
      <c r="B103" s="449" t="s">
        <v>497</v>
      </c>
      <c r="C103" s="43">
        <v>3000</v>
      </c>
      <c r="D103" s="158">
        <v>-55</v>
      </c>
      <c r="E103" s="600">
        <v>2708.8</v>
      </c>
    </row>
    <row r="104" spans="1:5" ht="14.25" customHeight="1">
      <c r="A104" s="88">
        <v>39777</v>
      </c>
      <c r="B104" s="654" t="s">
        <v>498</v>
      </c>
      <c r="C104" s="43">
        <v>1700</v>
      </c>
      <c r="D104" s="158">
        <v>953.4</v>
      </c>
      <c r="E104" s="596">
        <v>3662.2</v>
      </c>
    </row>
    <row r="105" spans="1:5" ht="12" customHeight="1">
      <c r="A105" s="88"/>
      <c r="B105" s="4"/>
      <c r="C105" s="43"/>
      <c r="D105" s="158"/>
      <c r="E105" s="460"/>
    </row>
    <row r="106" spans="1:5" ht="9.75" customHeight="1">
      <c r="A106" s="159"/>
      <c r="B106" s="160"/>
      <c r="C106" s="484"/>
      <c r="D106" s="485"/>
      <c r="E106" s="486"/>
    </row>
    <row r="107" spans="1:5" ht="9" customHeight="1">
      <c r="A107" s="159"/>
      <c r="B107" s="160"/>
      <c r="C107" s="13"/>
      <c r="D107" s="24"/>
      <c r="E107" s="161"/>
    </row>
    <row r="108" spans="1:5" s="28" customFormat="1" ht="14.25" customHeight="1">
      <c r="A108" s="63" t="s">
        <v>227</v>
      </c>
      <c r="E108" s="63"/>
    </row>
    <row r="109" ht="13.5" customHeight="1">
      <c r="E109" s="63" t="s">
        <v>467</v>
      </c>
    </row>
    <row r="110" spans="1:5" ht="23.25" customHeight="1">
      <c r="A110" s="85" t="s">
        <v>224</v>
      </c>
      <c r="B110" s="86" t="s">
        <v>225</v>
      </c>
      <c r="C110" s="519" t="s">
        <v>1073</v>
      </c>
      <c r="D110" s="87" t="s">
        <v>612</v>
      </c>
      <c r="E110" s="87" t="s">
        <v>226</v>
      </c>
    </row>
    <row r="111" spans="1:8" ht="14.25" customHeight="1">
      <c r="A111" s="85"/>
      <c r="B111" s="86" t="s">
        <v>111</v>
      </c>
      <c r="C111" s="518">
        <v>1700</v>
      </c>
      <c r="D111" s="270">
        <v>10000</v>
      </c>
      <c r="E111" s="301" t="s">
        <v>229</v>
      </c>
      <c r="H111" s="2"/>
    </row>
    <row r="112" spans="1:8" ht="25.5" customHeight="1">
      <c r="A112" s="481">
        <v>39469</v>
      </c>
      <c r="B112" s="448" t="s">
        <v>666</v>
      </c>
      <c r="C112" s="434">
        <v>6000</v>
      </c>
      <c r="D112" s="498" t="s">
        <v>667</v>
      </c>
      <c r="E112" s="460">
        <v>9565.6</v>
      </c>
      <c r="H112" s="2"/>
    </row>
    <row r="113" spans="1:8" ht="25.5" customHeight="1">
      <c r="A113" s="450">
        <v>39553</v>
      </c>
      <c r="B113" s="449" t="s">
        <v>962</v>
      </c>
      <c r="C113" s="454">
        <v>6000</v>
      </c>
      <c r="D113" s="461">
        <v>-278</v>
      </c>
      <c r="E113" s="625">
        <v>9287.6</v>
      </c>
      <c r="H113" s="2"/>
    </row>
    <row r="114" spans="1:8" ht="14.25" customHeight="1">
      <c r="A114" s="88">
        <v>39637</v>
      </c>
      <c r="B114" s="449" t="s">
        <v>381</v>
      </c>
      <c r="C114" s="454">
        <v>9000</v>
      </c>
      <c r="D114" s="461">
        <v>-1000</v>
      </c>
      <c r="E114" s="629">
        <v>8287.6</v>
      </c>
      <c r="H114" s="2"/>
    </row>
    <row r="115" spans="1:8" ht="25.5" customHeight="1">
      <c r="A115" s="450">
        <v>39686</v>
      </c>
      <c r="B115" s="451" t="s">
        <v>346</v>
      </c>
      <c r="C115" s="454">
        <v>9000</v>
      </c>
      <c r="D115" s="461">
        <v>-389.1</v>
      </c>
      <c r="E115" s="638">
        <v>7898.5</v>
      </c>
      <c r="H115" s="2"/>
    </row>
    <row r="116" spans="1:8" ht="37.5" customHeight="1">
      <c r="A116" s="90">
        <v>39721</v>
      </c>
      <c r="B116" s="449" t="s">
        <v>970</v>
      </c>
      <c r="C116" s="637">
        <v>1000</v>
      </c>
      <c r="D116" s="625">
        <v>-786</v>
      </c>
      <c r="E116" s="638">
        <v>7112.5</v>
      </c>
      <c r="H116" s="2"/>
    </row>
    <row r="117" spans="1:8" ht="25.5" customHeight="1">
      <c r="A117" s="90">
        <v>39742</v>
      </c>
      <c r="B117" s="449" t="s">
        <v>707</v>
      </c>
      <c r="C117" s="456"/>
      <c r="D117" s="641">
        <v>-2000</v>
      </c>
      <c r="E117" s="628">
        <v>5112.5</v>
      </c>
      <c r="H117" s="2"/>
    </row>
    <row r="118" spans="1:8" ht="12" customHeight="1">
      <c r="A118" s="450"/>
      <c r="B118" s="612"/>
      <c r="C118" s="452"/>
      <c r="D118" s="630"/>
      <c r="E118" s="631"/>
      <c r="H118" s="2"/>
    </row>
    <row r="119" spans="1:8" ht="12.75">
      <c r="A119" s="442"/>
      <c r="B119" s="443"/>
      <c r="C119" s="160"/>
      <c r="D119" s="444"/>
      <c r="E119" s="445"/>
      <c r="H119" s="2"/>
    </row>
    <row r="120" spans="1:8" ht="7.5" customHeight="1">
      <c r="A120" s="442"/>
      <c r="B120" s="443"/>
      <c r="C120" s="160"/>
      <c r="D120" s="444"/>
      <c r="E120" s="445"/>
      <c r="H120" s="2"/>
    </row>
    <row r="121" spans="1:5" s="28" customFormat="1" ht="13.5" customHeight="1">
      <c r="A121" s="63" t="s">
        <v>228</v>
      </c>
      <c r="E121" s="63"/>
    </row>
    <row r="122" ht="12" customHeight="1">
      <c r="E122" s="63" t="s">
        <v>467</v>
      </c>
    </row>
    <row r="123" spans="1:5" ht="23.25" customHeight="1">
      <c r="A123" s="85" t="s">
        <v>224</v>
      </c>
      <c r="B123" s="86" t="s">
        <v>225</v>
      </c>
      <c r="C123" s="519" t="s">
        <v>1073</v>
      </c>
      <c r="D123" s="87" t="s">
        <v>613</v>
      </c>
      <c r="E123" s="87" t="s">
        <v>226</v>
      </c>
    </row>
    <row r="124" spans="1:7" ht="15" customHeight="1">
      <c r="A124" s="85"/>
      <c r="B124" s="86" t="s">
        <v>111</v>
      </c>
      <c r="C124" s="518">
        <v>1700</v>
      </c>
      <c r="D124" s="270">
        <v>100000</v>
      </c>
      <c r="E124" s="89"/>
      <c r="G124" s="335"/>
    </row>
    <row r="125" spans="1:9" ht="12.75">
      <c r="A125" s="441">
        <v>39490</v>
      </c>
      <c r="B125" s="33" t="s">
        <v>668</v>
      </c>
      <c r="C125" s="32">
        <v>4000</v>
      </c>
      <c r="D125" s="499">
        <v>-2000</v>
      </c>
      <c r="E125" s="544">
        <v>98000</v>
      </c>
      <c r="I125" s="245"/>
    </row>
    <row r="126" spans="1:9" ht="25.5">
      <c r="A126" s="441">
        <v>39532</v>
      </c>
      <c r="B126" s="449" t="s">
        <v>1121</v>
      </c>
      <c r="C126" s="32">
        <v>1500</v>
      </c>
      <c r="D126" s="542" t="s">
        <v>71</v>
      </c>
      <c r="E126" s="544">
        <v>97881.3</v>
      </c>
      <c r="I126" s="245"/>
    </row>
    <row r="127" spans="1:9" ht="12.75">
      <c r="A127" s="441">
        <v>39532</v>
      </c>
      <c r="B127" s="449" t="s">
        <v>1127</v>
      </c>
      <c r="C127" s="32">
        <v>8005</v>
      </c>
      <c r="D127" s="284">
        <v>-3000</v>
      </c>
      <c r="E127" s="544">
        <v>94881.3</v>
      </c>
      <c r="I127" s="245"/>
    </row>
    <row r="128" spans="1:9" ht="25.5">
      <c r="A128" s="441">
        <v>39532</v>
      </c>
      <c r="B128" s="449" t="s">
        <v>1128</v>
      </c>
      <c r="C128" s="32">
        <v>8000</v>
      </c>
      <c r="D128" s="284">
        <v>-5000</v>
      </c>
      <c r="E128" s="544">
        <v>89881.3</v>
      </c>
      <c r="I128" s="245"/>
    </row>
    <row r="129" spans="1:9" ht="12.75">
      <c r="A129" s="441">
        <v>39532</v>
      </c>
      <c r="B129" s="449" t="s">
        <v>1129</v>
      </c>
      <c r="C129" s="162">
        <v>1000</v>
      </c>
      <c r="D129" s="543">
        <v>-199.5</v>
      </c>
      <c r="E129" s="544">
        <v>89681.8</v>
      </c>
      <c r="I129" s="245"/>
    </row>
    <row r="130" spans="1:9" ht="12.75">
      <c r="A130" s="441">
        <v>39532</v>
      </c>
      <c r="B130" s="540" t="s">
        <v>1130</v>
      </c>
      <c r="C130" s="541" t="s">
        <v>66</v>
      </c>
      <c r="D130" s="284">
        <v>-47</v>
      </c>
      <c r="E130" s="544">
        <v>89634.8</v>
      </c>
      <c r="I130" s="245"/>
    </row>
    <row r="131" spans="1:9" ht="25.5">
      <c r="A131" s="441">
        <v>39532</v>
      </c>
      <c r="B131" s="449" t="s">
        <v>62</v>
      </c>
      <c r="C131" s="541" t="s">
        <v>67</v>
      </c>
      <c r="D131" s="543">
        <v>-4936.5</v>
      </c>
      <c r="E131" s="544">
        <v>84698.3</v>
      </c>
      <c r="I131" s="245"/>
    </row>
    <row r="132" spans="1:9" ht="25.5">
      <c r="A132" s="441">
        <v>39532</v>
      </c>
      <c r="B132" s="449" t="s">
        <v>63</v>
      </c>
      <c r="C132" s="541" t="s">
        <v>68</v>
      </c>
      <c r="D132" s="284">
        <v>-9250</v>
      </c>
      <c r="E132" s="544">
        <v>75448.3</v>
      </c>
      <c r="I132" s="245"/>
    </row>
    <row r="133" spans="1:9" ht="12.75">
      <c r="A133" s="441">
        <v>39532</v>
      </c>
      <c r="B133" s="540" t="s">
        <v>64</v>
      </c>
      <c r="C133" s="541" t="s">
        <v>69</v>
      </c>
      <c r="D133" s="543">
        <v>-3506.4</v>
      </c>
      <c r="E133" s="544">
        <v>71941.9</v>
      </c>
      <c r="I133" s="245"/>
    </row>
    <row r="134" spans="1:9" ht="25.5">
      <c r="A134" s="441">
        <v>39532</v>
      </c>
      <c r="B134" s="449" t="s">
        <v>65</v>
      </c>
      <c r="C134" s="541" t="s">
        <v>70</v>
      </c>
      <c r="D134" s="284">
        <v>-15000</v>
      </c>
      <c r="E134" s="544">
        <v>56941.9</v>
      </c>
      <c r="I134" s="245"/>
    </row>
    <row r="135" spans="1:9" ht="25.5">
      <c r="A135" s="441">
        <v>39581</v>
      </c>
      <c r="B135" s="449" t="s">
        <v>672</v>
      </c>
      <c r="C135" s="541" t="s">
        <v>617</v>
      </c>
      <c r="D135" s="284">
        <v>-238</v>
      </c>
      <c r="E135" s="544">
        <v>56703.9</v>
      </c>
      <c r="I135" s="245"/>
    </row>
    <row r="136" spans="1:9" ht="12.75">
      <c r="A136" s="599">
        <v>39581</v>
      </c>
      <c r="B136" s="449" t="s">
        <v>673</v>
      </c>
      <c r="C136" s="541">
        <v>1000</v>
      </c>
      <c r="D136" s="25">
        <v>-763</v>
      </c>
      <c r="E136" s="544">
        <v>55940.9</v>
      </c>
      <c r="I136" s="245"/>
    </row>
    <row r="137" spans="1:9" ht="12.75">
      <c r="A137" s="642"/>
      <c r="B137" s="626"/>
      <c r="C137" s="639"/>
      <c r="D137" s="24"/>
      <c r="E137" s="640"/>
      <c r="I137" s="245"/>
    </row>
    <row r="138" spans="1:9" ht="12.75">
      <c r="A138" s="11" t="s">
        <v>228</v>
      </c>
      <c r="B138" s="13"/>
      <c r="C138" s="639"/>
      <c r="D138" s="24"/>
      <c r="E138" s="640"/>
      <c r="I138" s="245"/>
    </row>
    <row r="139" spans="1:9" ht="12.75">
      <c r="A139" s="643"/>
      <c r="B139" s="614"/>
      <c r="C139" s="644"/>
      <c r="D139" s="645"/>
      <c r="E139" s="558" t="s">
        <v>467</v>
      </c>
      <c r="I139" s="245"/>
    </row>
    <row r="140" spans="1:9" ht="25.5">
      <c r="A140" s="85" t="s">
        <v>224</v>
      </c>
      <c r="B140" s="86" t="s">
        <v>225</v>
      </c>
      <c r="C140" s="519" t="s">
        <v>1073</v>
      </c>
      <c r="D140" s="87" t="s">
        <v>613</v>
      </c>
      <c r="E140" s="87" t="s">
        <v>226</v>
      </c>
      <c r="I140" s="245"/>
    </row>
    <row r="141" spans="1:9" ht="25.5">
      <c r="A141" s="599">
        <v>39581</v>
      </c>
      <c r="B141" s="449" t="s">
        <v>674</v>
      </c>
      <c r="C141" s="541">
        <v>1000</v>
      </c>
      <c r="D141" s="25">
        <v>-444</v>
      </c>
      <c r="E141" s="544">
        <v>55496.9</v>
      </c>
      <c r="I141" s="245"/>
    </row>
    <row r="142" spans="1:9" ht="25.5">
      <c r="A142" s="599">
        <v>39581</v>
      </c>
      <c r="B142" s="449" t="s">
        <v>675</v>
      </c>
      <c r="C142" s="541">
        <v>6000</v>
      </c>
      <c r="D142" s="463">
        <v>-4114.8</v>
      </c>
      <c r="E142" s="544">
        <v>51382.1</v>
      </c>
      <c r="I142" s="245"/>
    </row>
    <row r="143" spans="1:9" ht="25.5">
      <c r="A143" s="599">
        <v>39581</v>
      </c>
      <c r="B143" s="449" t="s">
        <v>676</v>
      </c>
      <c r="C143" s="541">
        <v>1600</v>
      </c>
      <c r="D143" s="25">
        <v>-10919</v>
      </c>
      <c r="E143" s="610">
        <v>40463.1</v>
      </c>
      <c r="I143" s="245"/>
    </row>
    <row r="144" spans="1:9" ht="25.5">
      <c r="A144" s="599">
        <v>39623</v>
      </c>
      <c r="B144" s="449" t="s">
        <v>530</v>
      </c>
      <c r="C144" s="541">
        <v>1500</v>
      </c>
      <c r="D144" s="463">
        <v>-12.8</v>
      </c>
      <c r="E144" s="610">
        <v>40450.3</v>
      </c>
      <c r="I144" s="245"/>
    </row>
    <row r="145" spans="1:9" ht="12.75">
      <c r="A145" s="599">
        <v>39623</v>
      </c>
      <c r="B145" s="449" t="s">
        <v>531</v>
      </c>
      <c r="C145" s="541">
        <v>1500</v>
      </c>
      <c r="D145" s="25">
        <v>-400</v>
      </c>
      <c r="E145" s="610">
        <v>40050.3</v>
      </c>
      <c r="I145" s="245"/>
    </row>
    <row r="146" spans="1:9" ht="12.75">
      <c r="A146" s="599">
        <v>39623</v>
      </c>
      <c r="B146" s="449" t="s">
        <v>532</v>
      </c>
      <c r="C146" s="541">
        <v>1900</v>
      </c>
      <c r="D146" s="25">
        <v>-3800</v>
      </c>
      <c r="E146" s="610">
        <v>36250.3</v>
      </c>
      <c r="I146" s="245"/>
    </row>
    <row r="147" spans="1:9" ht="12.75">
      <c r="A147" s="599">
        <v>39623</v>
      </c>
      <c r="B147" s="449" t="s">
        <v>533</v>
      </c>
      <c r="C147" s="541">
        <v>9000</v>
      </c>
      <c r="D147" s="25">
        <v>-1000</v>
      </c>
      <c r="E147" s="610">
        <v>35250.3</v>
      </c>
      <c r="I147" s="245"/>
    </row>
    <row r="148" spans="1:9" ht="12.75">
      <c r="A148" s="599">
        <v>39623</v>
      </c>
      <c r="B148" s="449" t="s">
        <v>534</v>
      </c>
      <c r="C148" s="541">
        <v>9000</v>
      </c>
      <c r="D148" s="25">
        <v>-200</v>
      </c>
      <c r="E148" s="610">
        <v>35050.3</v>
      </c>
      <c r="I148" s="245"/>
    </row>
    <row r="149" spans="1:9" ht="25.5">
      <c r="A149" s="599">
        <v>39623</v>
      </c>
      <c r="B149" s="449" t="s">
        <v>535</v>
      </c>
      <c r="C149" s="541">
        <v>3000</v>
      </c>
      <c r="D149" s="25">
        <v>-7000</v>
      </c>
      <c r="E149" s="610">
        <v>28050.3</v>
      </c>
      <c r="I149" s="245"/>
    </row>
    <row r="150" spans="1:9" ht="25.5">
      <c r="A150" s="88">
        <v>39623</v>
      </c>
      <c r="B150" s="449" t="s">
        <v>536</v>
      </c>
      <c r="C150" s="541">
        <v>5100</v>
      </c>
      <c r="D150" s="609">
        <v>-1443</v>
      </c>
      <c r="E150" s="610">
        <v>26607.3</v>
      </c>
      <c r="I150" s="245"/>
    </row>
    <row r="151" spans="1:9" ht="25.5">
      <c r="A151" s="88">
        <v>39623</v>
      </c>
      <c r="B151" s="449" t="s">
        <v>537</v>
      </c>
      <c r="C151" s="541">
        <v>5100</v>
      </c>
      <c r="D151" s="158">
        <v>-5775</v>
      </c>
      <c r="E151" s="544">
        <v>20832.3</v>
      </c>
      <c r="I151" s="245"/>
    </row>
    <row r="152" spans="1:9" ht="12.75">
      <c r="A152" s="88">
        <v>39707</v>
      </c>
      <c r="B152" s="449" t="s">
        <v>92</v>
      </c>
      <c r="C152" s="541">
        <v>1700</v>
      </c>
      <c r="D152" s="636">
        <v>50000</v>
      </c>
      <c r="E152" s="544">
        <v>70832.3</v>
      </c>
      <c r="I152" s="245"/>
    </row>
    <row r="153" spans="1:9" ht="12.75">
      <c r="A153" s="88">
        <v>39707</v>
      </c>
      <c r="B153" s="449" t="s">
        <v>93</v>
      </c>
      <c r="C153" s="541">
        <v>3000</v>
      </c>
      <c r="D153" s="609">
        <v>-80</v>
      </c>
      <c r="E153" s="544">
        <v>70752.3</v>
      </c>
      <c r="I153" s="245"/>
    </row>
    <row r="154" spans="1:9" ht="25.5">
      <c r="A154" s="88">
        <v>39707</v>
      </c>
      <c r="B154" s="449" t="s">
        <v>94</v>
      </c>
      <c r="C154" s="541">
        <v>1500</v>
      </c>
      <c r="D154" s="158">
        <v>-658.3</v>
      </c>
      <c r="E154" s="544">
        <v>70094</v>
      </c>
      <c r="I154" s="245"/>
    </row>
    <row r="155" spans="1:9" ht="12.75">
      <c r="A155" s="88">
        <v>39707</v>
      </c>
      <c r="B155" s="449" t="s">
        <v>95</v>
      </c>
      <c r="C155" s="541">
        <v>1500</v>
      </c>
      <c r="D155" s="158">
        <v>-278.3</v>
      </c>
      <c r="E155" s="544">
        <v>69815.7</v>
      </c>
      <c r="I155" s="245"/>
    </row>
    <row r="156" spans="1:9" ht="12.75">
      <c r="A156" s="88">
        <v>39707</v>
      </c>
      <c r="B156" s="449" t="s">
        <v>96</v>
      </c>
      <c r="C156" s="541">
        <v>8000</v>
      </c>
      <c r="D156" s="158">
        <v>-3000</v>
      </c>
      <c r="E156" s="544">
        <v>66815.7</v>
      </c>
      <c r="I156" s="245"/>
    </row>
    <row r="157" spans="1:9" ht="12.75">
      <c r="A157" s="88">
        <v>39707</v>
      </c>
      <c r="B157" s="449" t="s">
        <v>97</v>
      </c>
      <c r="C157" s="541">
        <v>8000</v>
      </c>
      <c r="D157" s="609">
        <v>-3282</v>
      </c>
      <c r="E157" s="544">
        <v>63533.7</v>
      </c>
      <c r="I157" s="245"/>
    </row>
    <row r="158" spans="1:9" ht="12.75">
      <c r="A158" s="88">
        <v>39707</v>
      </c>
      <c r="B158" s="449" t="s">
        <v>98</v>
      </c>
      <c r="C158" s="541">
        <v>8000</v>
      </c>
      <c r="D158" s="609">
        <v>-7850</v>
      </c>
      <c r="E158" s="544">
        <v>55683.7</v>
      </c>
      <c r="I158" s="245"/>
    </row>
    <row r="159" spans="1:9" ht="25.5">
      <c r="A159" s="88">
        <v>39707</v>
      </c>
      <c r="B159" s="449" t="s">
        <v>99</v>
      </c>
      <c r="C159" s="541">
        <v>8001</v>
      </c>
      <c r="D159" s="609">
        <v>-4000</v>
      </c>
      <c r="E159" s="544">
        <v>51683.7</v>
      </c>
      <c r="I159" s="245"/>
    </row>
    <row r="160" spans="1:9" ht="25.5">
      <c r="A160" s="88">
        <v>39707</v>
      </c>
      <c r="B160" s="449" t="s">
        <v>100</v>
      </c>
      <c r="C160" s="541">
        <v>8000</v>
      </c>
      <c r="D160" s="609">
        <v>-15000</v>
      </c>
      <c r="E160" s="544">
        <v>36683.7</v>
      </c>
      <c r="I160" s="245"/>
    </row>
    <row r="161" spans="1:9" ht="38.25">
      <c r="A161" s="88">
        <v>39707</v>
      </c>
      <c r="B161" s="449" t="s">
        <v>101</v>
      </c>
      <c r="C161" s="541">
        <v>9000</v>
      </c>
      <c r="D161" s="609">
        <v>-2000</v>
      </c>
      <c r="E161" s="544">
        <v>34683.7</v>
      </c>
      <c r="I161" s="245"/>
    </row>
    <row r="162" spans="1:9" ht="25.5">
      <c r="A162" s="88">
        <v>39707</v>
      </c>
      <c r="B162" s="449" t="s">
        <v>102</v>
      </c>
      <c r="C162" s="541">
        <v>1800</v>
      </c>
      <c r="D162" s="158">
        <v>-200</v>
      </c>
      <c r="E162" s="544">
        <v>34483.7</v>
      </c>
      <c r="I162" s="245"/>
    </row>
    <row r="163" spans="1:9" ht="38.25">
      <c r="A163" s="88">
        <v>39707</v>
      </c>
      <c r="B163" s="449" t="s">
        <v>103</v>
      </c>
      <c r="C163" s="541">
        <v>1000</v>
      </c>
      <c r="D163" s="158">
        <v>-12410.7</v>
      </c>
      <c r="E163" s="544">
        <v>22073</v>
      </c>
      <c r="I163" s="245"/>
    </row>
    <row r="164" spans="1:9" ht="25.5">
      <c r="A164" s="88">
        <v>39707</v>
      </c>
      <c r="B164" s="449" t="s">
        <v>104</v>
      </c>
      <c r="C164" s="541">
        <v>1000</v>
      </c>
      <c r="D164" s="158">
        <v>-3962</v>
      </c>
      <c r="E164" s="544">
        <v>18111</v>
      </c>
      <c r="I164" s="245"/>
    </row>
    <row r="165" spans="1:9" ht="25.5">
      <c r="A165" s="88">
        <v>39707</v>
      </c>
      <c r="B165" s="449" t="s">
        <v>105</v>
      </c>
      <c r="C165" s="541">
        <v>1000</v>
      </c>
      <c r="D165" s="158">
        <v>-3447</v>
      </c>
      <c r="E165" s="544">
        <v>14664</v>
      </c>
      <c r="I165" s="245"/>
    </row>
    <row r="166" spans="1:9" ht="27.75" customHeight="1">
      <c r="A166" s="88">
        <v>39707</v>
      </c>
      <c r="B166" s="449" t="s">
        <v>107</v>
      </c>
      <c r="C166" s="541">
        <v>1000</v>
      </c>
      <c r="D166" s="158">
        <v>-200</v>
      </c>
      <c r="E166" s="544">
        <v>14464</v>
      </c>
      <c r="I166" s="245"/>
    </row>
    <row r="167" spans="1:9" ht="25.5">
      <c r="A167" s="88">
        <v>39707</v>
      </c>
      <c r="B167" s="449" t="s">
        <v>108</v>
      </c>
      <c r="C167" s="541">
        <v>5100</v>
      </c>
      <c r="D167" s="158">
        <v>-2550</v>
      </c>
      <c r="E167" s="544">
        <v>11914</v>
      </c>
      <c r="I167" s="245"/>
    </row>
    <row r="168" spans="1:9" ht="27" customHeight="1">
      <c r="A168" s="88">
        <v>39707</v>
      </c>
      <c r="B168" s="612" t="s">
        <v>109</v>
      </c>
      <c r="C168" s="541">
        <v>1600</v>
      </c>
      <c r="D168" s="158">
        <v>-248</v>
      </c>
      <c r="E168" s="544">
        <v>11666</v>
      </c>
      <c r="I168" s="245"/>
    </row>
    <row r="169" spans="1:9" ht="14.25" customHeight="1">
      <c r="A169" s="88">
        <v>39766</v>
      </c>
      <c r="B169" s="612" t="s">
        <v>496</v>
      </c>
      <c r="C169" s="541" t="s">
        <v>66</v>
      </c>
      <c r="D169" s="158">
        <v>-135</v>
      </c>
      <c r="E169" s="500">
        <v>11531</v>
      </c>
      <c r="I169" s="245"/>
    </row>
    <row r="170" spans="1:5" ht="12.75">
      <c r="A170" s="88"/>
      <c r="B170" s="612"/>
      <c r="C170" s="541"/>
      <c r="D170" s="158"/>
      <c r="E170" s="500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83" r:id="rId1"/>
  <headerFooter alignWithMargins="0">
    <oddFooter>&amp;C&amp;P</oddFooter>
  </headerFooter>
  <rowBreaks count="3" manualBreakCount="3">
    <brk id="46" max="4" man="1"/>
    <brk id="89" max="4" man="1"/>
    <brk id="1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6"/>
  <sheetViews>
    <sheetView workbookViewId="0" topLeftCell="A1">
      <selection activeCell="A110" sqref="A110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14" t="s">
        <v>954</v>
      </c>
      <c r="B1" s="814"/>
      <c r="C1" s="814"/>
      <c r="D1" s="814"/>
      <c r="E1" s="814"/>
      <c r="I1" t="s">
        <v>229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444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1043</v>
      </c>
      <c r="B7" s="49" t="s">
        <v>208</v>
      </c>
      <c r="C7" s="58" t="s">
        <v>209</v>
      </c>
      <c r="D7" s="5" t="s">
        <v>1045</v>
      </c>
      <c r="E7" s="50" t="s">
        <v>210</v>
      </c>
      <c r="F7" t="s">
        <v>319</v>
      </c>
      <c r="G7" s="314"/>
    </row>
    <row r="8" spans="1:5" ht="12.75">
      <c r="A8" s="94" t="s">
        <v>725</v>
      </c>
      <c r="B8" s="308">
        <v>684730</v>
      </c>
      <c r="C8" s="308">
        <v>684730</v>
      </c>
      <c r="D8" s="666">
        <v>699725</v>
      </c>
      <c r="E8" s="341">
        <f aca="true" t="shared" si="0" ref="E8:E14">+D8/C8*100</f>
        <v>102.18991427277906</v>
      </c>
    </row>
    <row r="9" spans="1:5" ht="12.75">
      <c r="A9" s="93" t="s">
        <v>510</v>
      </c>
      <c r="B9" s="308">
        <v>54240</v>
      </c>
      <c r="C9" s="308">
        <v>54240</v>
      </c>
      <c r="D9" s="666">
        <v>60387</v>
      </c>
      <c r="E9" s="341">
        <f t="shared" si="0"/>
        <v>111.33296460176992</v>
      </c>
    </row>
    <row r="10" spans="1:5" ht="12.75">
      <c r="A10" s="93" t="s">
        <v>726</v>
      </c>
      <c r="B10" s="308">
        <v>33900</v>
      </c>
      <c r="C10" s="308">
        <v>33900</v>
      </c>
      <c r="D10" s="666">
        <v>63002</v>
      </c>
      <c r="E10" s="341">
        <f t="shared" si="0"/>
        <v>185.8466076696165</v>
      </c>
    </row>
    <row r="11" spans="1:5" ht="12.75">
      <c r="A11" s="93" t="s">
        <v>511</v>
      </c>
      <c r="B11" s="308">
        <v>1010150</v>
      </c>
      <c r="C11" s="308">
        <v>1010150</v>
      </c>
      <c r="D11" s="666">
        <v>1115367</v>
      </c>
      <c r="E11" s="341">
        <f t="shared" si="0"/>
        <v>110.41597782507549</v>
      </c>
    </row>
    <row r="12" spans="1:5" ht="12.75">
      <c r="A12" s="93" t="s">
        <v>267</v>
      </c>
      <c r="B12" s="308">
        <v>1647187</v>
      </c>
      <c r="C12" s="308">
        <v>1647187</v>
      </c>
      <c r="D12" s="666">
        <v>1605890</v>
      </c>
      <c r="E12" s="341">
        <f t="shared" si="0"/>
        <v>97.4928772507311</v>
      </c>
    </row>
    <row r="13" spans="1:5" ht="12.75">
      <c r="A13" s="93" t="s">
        <v>1078</v>
      </c>
      <c r="B13" s="308">
        <v>0</v>
      </c>
      <c r="C13" s="308">
        <v>58692</v>
      </c>
      <c r="D13" s="666">
        <v>58692</v>
      </c>
      <c r="E13" s="341">
        <f t="shared" si="0"/>
        <v>100</v>
      </c>
    </row>
    <row r="14" spans="1:6" ht="12.75">
      <c r="A14" s="232" t="s">
        <v>1046</v>
      </c>
      <c r="B14" s="308">
        <v>1300</v>
      </c>
      <c r="C14" s="308">
        <v>1300</v>
      </c>
      <c r="D14" s="666">
        <v>1204</v>
      </c>
      <c r="E14" s="341">
        <f t="shared" si="0"/>
        <v>92.61538461538461</v>
      </c>
      <c r="F14" t="s">
        <v>316</v>
      </c>
    </row>
    <row r="15" spans="1:5" ht="12.75">
      <c r="A15" s="232" t="s">
        <v>727</v>
      </c>
      <c r="B15" s="308">
        <v>0</v>
      </c>
      <c r="C15" s="308">
        <v>0</v>
      </c>
      <c r="D15" s="666">
        <v>21</v>
      </c>
      <c r="E15" s="341" t="s">
        <v>456</v>
      </c>
    </row>
    <row r="16" spans="1:5" ht="12.75">
      <c r="A16" s="232" t="s">
        <v>728</v>
      </c>
      <c r="B16" s="308">
        <v>0</v>
      </c>
      <c r="C16" s="308">
        <v>0</v>
      </c>
      <c r="D16" s="666">
        <v>38</v>
      </c>
      <c r="E16" s="341" t="s">
        <v>456</v>
      </c>
    </row>
    <row r="17" spans="1:5" ht="12.75">
      <c r="A17" s="107" t="s">
        <v>464</v>
      </c>
      <c r="B17" s="108">
        <f>SUM(B8:B14)</f>
        <v>3431507</v>
      </c>
      <c r="C17" s="108">
        <f>SUM(C8:C14)</f>
        <v>3490199</v>
      </c>
      <c r="D17" s="297">
        <f>SUM(D8:D16)</f>
        <v>3604326</v>
      </c>
      <c r="E17" s="231">
        <f>+D17/C17*100</f>
        <v>103.26992816168934</v>
      </c>
    </row>
    <row r="18" spans="1:5" ht="12.75">
      <c r="A18" s="563"/>
      <c r="B18" s="553"/>
      <c r="C18" s="553"/>
      <c r="D18" s="554"/>
      <c r="E18" s="564"/>
    </row>
    <row r="19" spans="1:5" ht="14.25" customHeight="1">
      <c r="A19" s="3" t="s">
        <v>446</v>
      </c>
      <c r="B19" s="9">
        <f>B17</f>
        <v>3431507</v>
      </c>
      <c r="C19" s="9">
        <f>C17</f>
        <v>3490199</v>
      </c>
      <c r="D19" s="9">
        <f>D17</f>
        <v>3604326</v>
      </c>
      <c r="E19" s="26">
        <f>+D19/C19*100</f>
        <v>103.26992816168934</v>
      </c>
    </row>
    <row r="20" spans="1:5" ht="12.75">
      <c r="A20" s="566"/>
      <c r="B20" s="554"/>
      <c r="C20" s="554"/>
      <c r="D20" s="554"/>
      <c r="E20" s="567"/>
    </row>
    <row r="21" spans="1:5" ht="12.75">
      <c r="A21" s="246"/>
      <c r="B21" s="247"/>
      <c r="C21" s="247"/>
      <c r="D21" s="247"/>
      <c r="E21" s="290"/>
    </row>
    <row r="22" spans="1:5" ht="12.75">
      <c r="A22" s="246"/>
      <c r="B22" s="247"/>
      <c r="C22" s="247"/>
      <c r="D22" s="247"/>
      <c r="E22" s="290"/>
    </row>
    <row r="23" spans="1:11" ht="13.5" customHeight="1">
      <c r="A23" s="11" t="s">
        <v>445</v>
      </c>
      <c r="B23" s="18"/>
      <c r="C23" s="18"/>
      <c r="D23" s="247"/>
      <c r="E23" s="581"/>
      <c r="K23" t="s">
        <v>229</v>
      </c>
    </row>
    <row r="24" spans="1:5" ht="13.5" customHeight="1">
      <c r="A24" s="558"/>
      <c r="B24" s="556"/>
      <c r="C24" s="556"/>
      <c r="D24" s="551"/>
      <c r="E24" s="565"/>
    </row>
    <row r="25" spans="1:5" ht="26.25" customHeight="1">
      <c r="A25" s="5" t="s">
        <v>1043</v>
      </c>
      <c r="B25" s="49" t="s">
        <v>208</v>
      </c>
      <c r="C25" s="58" t="s">
        <v>209</v>
      </c>
      <c r="D25" s="5" t="s">
        <v>1045</v>
      </c>
      <c r="E25" s="50" t="s">
        <v>210</v>
      </c>
    </row>
    <row r="26" spans="1:7" ht="12.75">
      <c r="A26" s="33" t="s">
        <v>767</v>
      </c>
      <c r="B26" s="27">
        <v>600</v>
      </c>
      <c r="C26" s="310">
        <v>2100</v>
      </c>
      <c r="D26" s="310">
        <v>2809</v>
      </c>
      <c r="E26" s="341">
        <f aca="true" t="shared" si="1" ref="E26:E38">+D26/C26*100</f>
        <v>133.76190476190476</v>
      </c>
      <c r="G26" s="261"/>
    </row>
    <row r="27" spans="1:7" ht="12.75">
      <c r="A27" s="33" t="s">
        <v>768</v>
      </c>
      <c r="B27" s="27">
        <v>300</v>
      </c>
      <c r="C27" s="310">
        <v>300</v>
      </c>
      <c r="D27" s="310">
        <v>1116</v>
      </c>
      <c r="E27" s="341">
        <f t="shared" si="1"/>
        <v>372</v>
      </c>
      <c r="G27" s="261"/>
    </row>
    <row r="28" spans="1:5" ht="12.75">
      <c r="A28" s="33" t="s">
        <v>455</v>
      </c>
      <c r="B28" s="27">
        <v>15000</v>
      </c>
      <c r="C28" s="310">
        <v>40000</v>
      </c>
      <c r="D28" s="310">
        <v>53326</v>
      </c>
      <c r="E28" s="341">
        <f t="shared" si="1"/>
        <v>133.315</v>
      </c>
    </row>
    <row r="29" spans="1:6" ht="12.75" customHeight="1">
      <c r="A29" s="22" t="s">
        <v>1047</v>
      </c>
      <c r="B29" s="27">
        <v>41811</v>
      </c>
      <c r="C29" s="310">
        <v>42735</v>
      </c>
      <c r="D29" s="310">
        <v>42314</v>
      </c>
      <c r="E29" s="31">
        <f t="shared" si="1"/>
        <v>99.01485901485901</v>
      </c>
      <c r="F29" t="s">
        <v>317</v>
      </c>
    </row>
    <row r="30" spans="1:7" ht="13.5" customHeight="1">
      <c r="A30" s="22" t="s">
        <v>729</v>
      </c>
      <c r="B30" s="27">
        <v>38300</v>
      </c>
      <c r="C30" s="310">
        <v>48159</v>
      </c>
      <c r="D30" s="310">
        <v>20215</v>
      </c>
      <c r="E30" s="31">
        <f t="shared" si="1"/>
        <v>41.97553935920597</v>
      </c>
      <c r="G30" s="261"/>
    </row>
    <row r="31" spans="1:7" ht="12" customHeight="1">
      <c r="A31" s="22" t="s">
        <v>610</v>
      </c>
      <c r="B31" s="27">
        <v>141700</v>
      </c>
      <c r="C31" s="310">
        <v>149232</v>
      </c>
      <c r="D31" s="238">
        <v>117306</v>
      </c>
      <c r="E31" s="31">
        <f t="shared" si="1"/>
        <v>78.60646510131876</v>
      </c>
      <c r="G31" s="261"/>
    </row>
    <row r="32" spans="1:9" ht="12.75">
      <c r="A32" s="22" t="s">
        <v>609</v>
      </c>
      <c r="B32" s="27">
        <v>13000</v>
      </c>
      <c r="C32" s="310">
        <v>13000</v>
      </c>
      <c r="D32" s="238">
        <v>13832</v>
      </c>
      <c r="E32" s="31">
        <f t="shared" si="1"/>
        <v>106.4</v>
      </c>
      <c r="H32">
        <v>2143</v>
      </c>
      <c r="I32">
        <v>2</v>
      </c>
    </row>
    <row r="33" spans="1:5" ht="12.75">
      <c r="A33" s="22" t="s">
        <v>345</v>
      </c>
      <c r="B33" s="27">
        <v>1419</v>
      </c>
      <c r="C33" s="310">
        <v>5458</v>
      </c>
      <c r="D33" s="310">
        <v>5458</v>
      </c>
      <c r="E33" s="31">
        <f t="shared" si="1"/>
        <v>100</v>
      </c>
    </row>
    <row r="34" spans="1:5" ht="12.75">
      <c r="A34" s="22" t="s">
        <v>657</v>
      </c>
      <c r="B34" s="27">
        <v>0</v>
      </c>
      <c r="C34" s="27">
        <v>1626</v>
      </c>
      <c r="D34" s="238">
        <v>2162</v>
      </c>
      <c r="E34" s="31">
        <f t="shared" si="1"/>
        <v>132.96432964329642</v>
      </c>
    </row>
    <row r="35" spans="1:5" ht="12.75">
      <c r="A35" s="33" t="s">
        <v>658</v>
      </c>
      <c r="B35" s="27">
        <v>0</v>
      </c>
      <c r="C35" s="27">
        <v>309</v>
      </c>
      <c r="D35" s="238">
        <v>740</v>
      </c>
      <c r="E35" s="31">
        <f t="shared" si="1"/>
        <v>239.4822006472492</v>
      </c>
    </row>
    <row r="36" spans="1:5" ht="12.75">
      <c r="A36" s="22" t="s">
        <v>659</v>
      </c>
      <c r="B36" s="27">
        <v>0</v>
      </c>
      <c r="C36" s="27">
        <v>300</v>
      </c>
      <c r="D36" s="238">
        <v>300</v>
      </c>
      <c r="E36" s="31">
        <f t="shared" si="1"/>
        <v>100</v>
      </c>
    </row>
    <row r="37" spans="1:5" ht="12.75">
      <c r="A37" s="22" t="s">
        <v>660</v>
      </c>
      <c r="B37" s="27">
        <v>0</v>
      </c>
      <c r="C37" s="27">
        <v>14644</v>
      </c>
      <c r="D37" s="238">
        <v>15138</v>
      </c>
      <c r="E37" s="31">
        <f t="shared" si="1"/>
        <v>103.37339524720022</v>
      </c>
    </row>
    <row r="38" spans="1:5" ht="12.75">
      <c r="A38" s="22" t="s">
        <v>494</v>
      </c>
      <c r="B38" s="27">
        <v>0</v>
      </c>
      <c r="C38" s="27">
        <v>953</v>
      </c>
      <c r="D38" s="238">
        <v>358</v>
      </c>
      <c r="E38" s="31">
        <f t="shared" si="1"/>
        <v>37.56558237145855</v>
      </c>
    </row>
    <row r="39" spans="1:5" ht="12.75">
      <c r="A39" s="22" t="s">
        <v>625</v>
      </c>
      <c r="B39" s="27">
        <v>0</v>
      </c>
      <c r="C39" s="310">
        <v>0</v>
      </c>
      <c r="D39" s="310">
        <f>D48</f>
        <v>6747</v>
      </c>
      <c r="E39" s="344" t="s">
        <v>456</v>
      </c>
    </row>
    <row r="40" spans="1:5" ht="12.75">
      <c r="A40" s="107" t="s">
        <v>465</v>
      </c>
      <c r="B40" s="108">
        <f>SUM(B26:B39)</f>
        <v>252130</v>
      </c>
      <c r="C40" s="297">
        <f>SUM(C26:C39)</f>
        <v>318816</v>
      </c>
      <c r="D40" s="297">
        <f>SUM(D26:D39)</f>
        <v>281821</v>
      </c>
      <c r="E40" s="343">
        <f>+D40/C40*100</f>
        <v>88.39612817424471</v>
      </c>
    </row>
    <row r="41" spans="1:5" ht="12.75">
      <c r="A41" s="552"/>
      <c r="B41" s="553"/>
      <c r="C41" s="554"/>
      <c r="D41" s="554"/>
      <c r="E41" s="555"/>
    </row>
    <row r="42" spans="1:5" ht="12.75">
      <c r="A42" s="562" t="s">
        <v>624</v>
      </c>
      <c r="B42" s="556"/>
      <c r="C42" s="551"/>
      <c r="D42" s="551"/>
      <c r="E42" s="557"/>
    </row>
    <row r="43" spans="1:5" ht="12.75">
      <c r="A43" s="22" t="s">
        <v>435</v>
      </c>
      <c r="B43" s="27">
        <v>0</v>
      </c>
      <c r="C43" s="27">
        <v>0</v>
      </c>
      <c r="D43" s="238">
        <v>1671</v>
      </c>
      <c r="E43" s="31" t="s">
        <v>456</v>
      </c>
    </row>
    <row r="44" spans="1:5" ht="12.75">
      <c r="A44" s="22" t="s">
        <v>644</v>
      </c>
      <c r="B44" s="27">
        <v>0</v>
      </c>
      <c r="C44" s="27">
        <v>0</v>
      </c>
      <c r="D44" s="238">
        <v>615</v>
      </c>
      <c r="E44" s="31" t="s">
        <v>456</v>
      </c>
    </row>
    <row r="45" spans="1:5" ht="12.75">
      <c r="A45" s="22" t="s">
        <v>436</v>
      </c>
      <c r="B45" s="27">
        <v>0</v>
      </c>
      <c r="C45" s="27">
        <v>0</v>
      </c>
      <c r="D45" s="238">
        <v>2</v>
      </c>
      <c r="E45" s="341" t="s">
        <v>456</v>
      </c>
    </row>
    <row r="46" spans="1:5" ht="12.75">
      <c r="A46" s="22" t="s">
        <v>437</v>
      </c>
      <c r="B46" s="27">
        <v>0</v>
      </c>
      <c r="C46" s="27">
        <v>0</v>
      </c>
      <c r="D46" s="238">
        <v>4382</v>
      </c>
      <c r="E46" s="341" t="s">
        <v>456</v>
      </c>
    </row>
    <row r="47" spans="1:5" ht="12.75">
      <c r="A47" s="22" t="s">
        <v>438</v>
      </c>
      <c r="B47" s="27">
        <v>0</v>
      </c>
      <c r="C47" s="27">
        <v>0</v>
      </c>
      <c r="D47" s="238">
        <v>77</v>
      </c>
      <c r="E47" s="341" t="s">
        <v>456</v>
      </c>
    </row>
    <row r="48" spans="1:5" ht="12.75">
      <c r="A48" s="124" t="s">
        <v>441</v>
      </c>
      <c r="B48" s="297">
        <v>0</v>
      </c>
      <c r="C48" s="297">
        <v>0</v>
      </c>
      <c r="D48" s="297">
        <f>SUM(D43:D47)</f>
        <v>6747</v>
      </c>
      <c r="E48" s="550" t="s">
        <v>456</v>
      </c>
    </row>
    <row r="49" spans="1:5" ht="12.75">
      <c r="A49" s="559"/>
      <c r="B49" s="560"/>
      <c r="C49" s="560"/>
      <c r="D49" s="560"/>
      <c r="E49" s="561"/>
    </row>
    <row r="50" spans="1:5" ht="14.25" customHeight="1">
      <c r="A50" s="3" t="s">
        <v>447</v>
      </c>
      <c r="B50" s="9">
        <f>B40</f>
        <v>252130</v>
      </c>
      <c r="C50" s="9">
        <f>C40</f>
        <v>318816</v>
      </c>
      <c r="D50" s="9">
        <f>D40</f>
        <v>281821</v>
      </c>
      <c r="E50" s="26">
        <f>+D50/C50*100</f>
        <v>88.39612817424471</v>
      </c>
    </row>
    <row r="51" spans="1:5" ht="12.75">
      <c r="A51" s="246"/>
      <c r="B51" s="247"/>
      <c r="C51" s="247"/>
      <c r="D51" s="247"/>
      <c r="E51" s="248"/>
    </row>
    <row r="52" spans="1:5" ht="12.75">
      <c r="A52" s="246"/>
      <c r="B52" s="247"/>
      <c r="C52" s="247"/>
      <c r="D52" s="247"/>
      <c r="E52" s="248"/>
    </row>
    <row r="53" spans="1:5" ht="12.75">
      <c r="A53" s="246"/>
      <c r="B53" s="247"/>
      <c r="C53" s="247"/>
      <c r="D53" s="247"/>
      <c r="E53" s="248"/>
    </row>
    <row r="54" spans="1:5" s="28" customFormat="1" ht="12.75">
      <c r="A54" s="63" t="s">
        <v>188</v>
      </c>
      <c r="C54" s="80"/>
      <c r="E54"/>
    </row>
    <row r="55" spans="1:5" s="28" customFormat="1" ht="12.75">
      <c r="A55" s="63"/>
      <c r="C55" s="80"/>
      <c r="E55"/>
    </row>
    <row r="56" spans="1:5" s="28" customFormat="1" ht="27.75" customHeight="1">
      <c r="A56" s="5" t="s">
        <v>1043</v>
      </c>
      <c r="B56" s="49" t="s">
        <v>208</v>
      </c>
      <c r="C56" s="58" t="s">
        <v>209</v>
      </c>
      <c r="D56" s="5" t="s">
        <v>1045</v>
      </c>
      <c r="E56" s="50" t="s">
        <v>210</v>
      </c>
    </row>
    <row r="57" spans="1:5" s="28" customFormat="1" ht="12.75">
      <c r="A57" s="22" t="s">
        <v>211</v>
      </c>
      <c r="B57" s="215">
        <v>1500</v>
      </c>
      <c r="C57" s="238">
        <v>12276</v>
      </c>
      <c r="D57" s="238">
        <v>28568</v>
      </c>
      <c r="E57" s="341" t="s">
        <v>456</v>
      </c>
    </row>
    <row r="58" spans="1:5" s="28" customFormat="1" ht="12.75">
      <c r="A58" s="22" t="s">
        <v>215</v>
      </c>
      <c r="B58" s="215">
        <v>6500</v>
      </c>
      <c r="C58" s="238">
        <v>7110</v>
      </c>
      <c r="D58" s="238">
        <v>0</v>
      </c>
      <c r="E58" s="341">
        <f>+D58/C58*100</f>
        <v>0</v>
      </c>
    </row>
    <row r="59" spans="1:5" s="28" customFormat="1" ht="12.75">
      <c r="A59" s="22" t="s">
        <v>730</v>
      </c>
      <c r="B59" s="215">
        <v>0</v>
      </c>
      <c r="C59" s="238">
        <v>1226</v>
      </c>
      <c r="D59" s="238">
        <v>2089</v>
      </c>
      <c r="E59" s="341">
        <f>+D59/C59*100</f>
        <v>170.3915171288744</v>
      </c>
    </row>
    <row r="60" spans="1:5" s="28" customFormat="1" ht="12.75">
      <c r="A60" s="107" t="s">
        <v>472</v>
      </c>
      <c r="B60" s="233">
        <f>SUM(B57:B59)</f>
        <v>8000</v>
      </c>
      <c r="C60" s="322">
        <f>SUM(C57:C59)</f>
        <v>20612</v>
      </c>
      <c r="D60" s="322">
        <f>SUM(D57:D59)</f>
        <v>30657</v>
      </c>
      <c r="E60" s="120">
        <f>+D60/C60*100</f>
        <v>148.73374733165144</v>
      </c>
    </row>
    <row r="61" spans="1:5" ht="12.75">
      <c r="A61" s="246"/>
      <c r="B61" s="247"/>
      <c r="C61" s="247"/>
      <c r="D61" s="247"/>
      <c r="E61" s="248"/>
    </row>
    <row r="62" spans="1:5" ht="15.75" customHeight="1">
      <c r="A62" s="3" t="s">
        <v>448</v>
      </c>
      <c r="B62" s="9">
        <f>B60</f>
        <v>8000</v>
      </c>
      <c r="C62" s="9">
        <f>C60</f>
        <v>20612</v>
      </c>
      <c r="D62" s="9">
        <f>D60</f>
        <v>30657</v>
      </c>
      <c r="E62" s="26">
        <f>+D62/C62*100</f>
        <v>148.73374733165144</v>
      </c>
    </row>
    <row r="63" spans="1:5" ht="12.75">
      <c r="A63" s="246"/>
      <c r="B63" s="247"/>
      <c r="C63" s="247"/>
      <c r="D63" s="247"/>
      <c r="E63" s="248"/>
    </row>
    <row r="64" spans="1:5" ht="15">
      <c r="A64" s="568" t="s">
        <v>449</v>
      </c>
      <c r="B64" s="247"/>
      <c r="C64" s="247"/>
      <c r="D64" s="247"/>
      <c r="E64" s="248"/>
    </row>
    <row r="65" spans="1:5" ht="12.75">
      <c r="A65" s="246" t="s">
        <v>439</v>
      </c>
      <c r="B65" s="247"/>
      <c r="C65" s="247"/>
      <c r="D65" s="247"/>
      <c r="E65" s="248"/>
    </row>
    <row r="66" spans="1:5" ht="12.75">
      <c r="A66" s="246"/>
      <c r="B66" s="247"/>
      <c r="C66" s="247"/>
      <c r="D66" s="247"/>
      <c r="E66" s="248"/>
    </row>
    <row r="67" spans="1:5" ht="27" customHeight="1">
      <c r="A67" s="5" t="s">
        <v>1043</v>
      </c>
      <c r="B67" s="49" t="s">
        <v>208</v>
      </c>
      <c r="C67" s="58" t="s">
        <v>209</v>
      </c>
      <c r="D67" s="5" t="s">
        <v>1045</v>
      </c>
      <c r="E67" s="50" t="s">
        <v>210</v>
      </c>
    </row>
    <row r="68" spans="1:5" ht="12.75">
      <c r="A68" s="33" t="s">
        <v>427</v>
      </c>
      <c r="B68" s="27">
        <v>0</v>
      </c>
      <c r="C68" s="310">
        <v>3844</v>
      </c>
      <c r="D68" s="310">
        <v>12286</v>
      </c>
      <c r="E68" s="31" t="s">
        <v>456</v>
      </c>
    </row>
    <row r="69" spans="1:5" ht="12.75">
      <c r="A69" s="22" t="s">
        <v>428</v>
      </c>
      <c r="B69" s="27">
        <v>71336</v>
      </c>
      <c r="C69" s="310">
        <v>71336</v>
      </c>
      <c r="D69" s="321">
        <v>65392</v>
      </c>
      <c r="E69" s="31">
        <f aca="true" t="shared" si="2" ref="E69:E75">+D69/C69*100</f>
        <v>91.66760121116968</v>
      </c>
    </row>
    <row r="70" spans="1:5" ht="12.75">
      <c r="A70" s="22" t="s">
        <v>429</v>
      </c>
      <c r="B70" s="27">
        <v>3622</v>
      </c>
      <c r="C70" s="310">
        <v>31622</v>
      </c>
      <c r="D70" s="321">
        <v>731</v>
      </c>
      <c r="E70" s="31">
        <f t="shared" si="2"/>
        <v>2.3116817405603696</v>
      </c>
    </row>
    <row r="71" spans="1:5" ht="12.75">
      <c r="A71" s="33" t="s">
        <v>431</v>
      </c>
      <c r="B71" s="27">
        <v>3731380</v>
      </c>
      <c r="C71" s="310">
        <v>3772078</v>
      </c>
      <c r="D71" s="321">
        <v>3772078</v>
      </c>
      <c r="E71" s="31">
        <f t="shared" si="2"/>
        <v>100</v>
      </c>
    </row>
    <row r="72" spans="1:5" ht="12.75">
      <c r="A72" s="33" t="s">
        <v>432</v>
      </c>
      <c r="B72" s="27">
        <v>0</v>
      </c>
      <c r="C72" s="310">
        <v>194367</v>
      </c>
      <c r="D72" s="321">
        <v>195814</v>
      </c>
      <c r="E72" s="31">
        <f t="shared" si="2"/>
        <v>100.74446793951648</v>
      </c>
    </row>
    <row r="73" spans="1:5" ht="12.75">
      <c r="A73" s="33" t="s">
        <v>433</v>
      </c>
      <c r="B73" s="27">
        <v>6500</v>
      </c>
      <c r="C73" s="27">
        <v>6500</v>
      </c>
      <c r="D73" s="321">
        <v>6000</v>
      </c>
      <c r="E73" s="31">
        <f t="shared" si="2"/>
        <v>92.3076923076923</v>
      </c>
    </row>
    <row r="74" spans="1:5" ht="12.75">
      <c r="A74" s="33" t="s">
        <v>434</v>
      </c>
      <c r="B74" s="27">
        <v>2050</v>
      </c>
      <c r="C74" s="27">
        <v>2050</v>
      </c>
      <c r="D74" s="321">
        <v>1062</v>
      </c>
      <c r="E74" s="31">
        <f t="shared" si="2"/>
        <v>51.80487804878049</v>
      </c>
    </row>
    <row r="75" spans="1:5" ht="25.5">
      <c r="A75" s="234" t="s">
        <v>243</v>
      </c>
      <c r="B75" s="233">
        <f>SUM(B68:B74)</f>
        <v>3814888</v>
      </c>
      <c r="C75" s="233">
        <f>SUM(C68:C74)</f>
        <v>4081797</v>
      </c>
      <c r="D75" s="322">
        <f>SUM(D68:D74)</f>
        <v>4053363</v>
      </c>
      <c r="E75" s="31">
        <f t="shared" si="2"/>
        <v>99.30339504879836</v>
      </c>
    </row>
    <row r="76" spans="1:5" s="28" customFormat="1" ht="12.75" customHeight="1">
      <c r="A76" s="569"/>
      <c r="B76" s="570"/>
      <c r="C76" s="570"/>
      <c r="D76" s="571"/>
      <c r="E76" s="572"/>
    </row>
    <row r="77" spans="1:5" s="28" customFormat="1" ht="9.75" customHeight="1">
      <c r="A77" s="582"/>
      <c r="B77" s="583"/>
      <c r="C77" s="583"/>
      <c r="D77" s="584"/>
      <c r="E77" s="585"/>
    </row>
    <row r="78" spans="1:5" s="28" customFormat="1" ht="12.75">
      <c r="A78" s="586" t="s">
        <v>440</v>
      </c>
      <c r="B78" s="247"/>
      <c r="C78" s="247"/>
      <c r="D78" s="247"/>
      <c r="E78" s="587"/>
    </row>
    <row r="79" spans="1:5" s="28" customFormat="1" ht="12.75">
      <c r="A79" s="562"/>
      <c r="B79" s="551"/>
      <c r="C79" s="551"/>
      <c r="D79" s="551"/>
      <c r="E79" s="573"/>
    </row>
    <row r="80" spans="1:5" ht="26.25" customHeight="1">
      <c r="A80" s="5" t="s">
        <v>1043</v>
      </c>
      <c r="B80" s="49" t="s">
        <v>208</v>
      </c>
      <c r="C80" s="58" t="s">
        <v>209</v>
      </c>
      <c r="D80" s="5" t="s">
        <v>1045</v>
      </c>
      <c r="E80" s="50" t="s">
        <v>210</v>
      </c>
    </row>
    <row r="81" spans="1:5" ht="12.75" customHeight="1">
      <c r="A81" s="22" t="s">
        <v>106</v>
      </c>
      <c r="B81" s="215">
        <v>0</v>
      </c>
      <c r="C81" s="238">
        <v>581</v>
      </c>
      <c r="D81" s="238">
        <v>581</v>
      </c>
      <c r="E81" s="341">
        <f>+D81/C81*100</f>
        <v>100</v>
      </c>
    </row>
    <row r="82" spans="1:5" ht="12.75">
      <c r="A82" s="22" t="s">
        <v>1099</v>
      </c>
      <c r="B82" s="215">
        <v>0</v>
      </c>
      <c r="C82" s="238">
        <v>85000</v>
      </c>
      <c r="D82" s="238">
        <v>54560</v>
      </c>
      <c r="E82" s="341">
        <f>+D82/C82*100</f>
        <v>64.18823529411765</v>
      </c>
    </row>
    <row r="83" spans="1:5" ht="12.75">
      <c r="A83" s="22" t="s">
        <v>1100</v>
      </c>
      <c r="B83" s="215">
        <v>0</v>
      </c>
      <c r="C83" s="238">
        <v>24139</v>
      </c>
      <c r="D83" s="238">
        <v>15816</v>
      </c>
      <c r="E83" s="341">
        <f>+D83/C83*100</f>
        <v>65.5205269480923</v>
      </c>
    </row>
    <row r="84" spans="1:5" ht="12.75">
      <c r="A84" s="22" t="s">
        <v>989</v>
      </c>
      <c r="B84" s="215">
        <v>0</v>
      </c>
      <c r="C84" s="238">
        <v>1029</v>
      </c>
      <c r="D84" s="238">
        <v>1029</v>
      </c>
      <c r="E84" s="341">
        <f>+D84/C84*100</f>
        <v>100</v>
      </c>
    </row>
    <row r="85" spans="1:5" ht="25.5">
      <c r="A85" s="234" t="s">
        <v>442</v>
      </c>
      <c r="B85" s="233">
        <f>SUM(B82:B83)</f>
        <v>0</v>
      </c>
      <c r="C85" s="233">
        <f>SUM(C81:C84)</f>
        <v>110749</v>
      </c>
      <c r="D85" s="322">
        <f>SUM(D81:D84)</f>
        <v>71986</v>
      </c>
      <c r="E85" s="109">
        <f>+D85/C85*100</f>
        <v>64.99923249871331</v>
      </c>
    </row>
    <row r="86" spans="1:5" ht="12.75">
      <c r="A86" s="246"/>
      <c r="B86" s="247"/>
      <c r="C86" s="247"/>
      <c r="D86" s="247"/>
      <c r="E86" s="248"/>
    </row>
    <row r="87" spans="1:5" ht="12.75">
      <c r="A87" s="3" t="s">
        <v>450</v>
      </c>
      <c r="B87" s="9">
        <f>B75+B85</f>
        <v>3814888</v>
      </c>
      <c r="C87" s="9">
        <f>C75+C85</f>
        <v>4192546</v>
      </c>
      <c r="D87" s="9">
        <f>D75+D85</f>
        <v>4125349</v>
      </c>
      <c r="E87" s="10">
        <f>+D87/C87*100</f>
        <v>98.39722688791012</v>
      </c>
    </row>
    <row r="88" spans="1:5" ht="12.75">
      <c r="A88" s="246"/>
      <c r="B88" s="247"/>
      <c r="C88" s="247"/>
      <c r="D88" s="247"/>
      <c r="E88" s="248"/>
    </row>
    <row r="89" spans="1:5" ht="12.75">
      <c r="A89" s="3" t="s">
        <v>443</v>
      </c>
      <c r="B89" s="9">
        <f>B19+B50+B62+B87</f>
        <v>7506525</v>
      </c>
      <c r="C89" s="9">
        <f>C19+C50+C62+C87</f>
        <v>8022173</v>
      </c>
      <c r="D89" s="9">
        <f>D19+D50+D62+D87</f>
        <v>8042153</v>
      </c>
      <c r="E89" s="10">
        <f>+D89/C89*100</f>
        <v>100.24905969990925</v>
      </c>
    </row>
    <row r="90" spans="1:5" ht="12.75">
      <c r="A90" s="246"/>
      <c r="B90" s="247"/>
      <c r="C90" s="247"/>
      <c r="D90" s="247"/>
      <c r="E90" s="248"/>
    </row>
    <row r="91" spans="1:10" ht="15.75">
      <c r="A91" s="72" t="s">
        <v>868</v>
      </c>
      <c r="B91" s="2"/>
      <c r="C91" s="2"/>
      <c r="J91" t="s">
        <v>229</v>
      </c>
    </row>
    <row r="93" spans="1:5" ht="25.5" customHeight="1">
      <c r="A93" s="5" t="s">
        <v>868</v>
      </c>
      <c r="B93" s="49" t="s">
        <v>208</v>
      </c>
      <c r="C93" s="58" t="s">
        <v>209</v>
      </c>
      <c r="D93" s="5" t="s">
        <v>1045</v>
      </c>
      <c r="E93" s="50" t="s">
        <v>210</v>
      </c>
    </row>
    <row r="94" spans="1:6" ht="15" customHeight="1">
      <c r="A94" s="358" t="s">
        <v>759</v>
      </c>
      <c r="B94" s="215">
        <v>9000</v>
      </c>
      <c r="C94" s="238">
        <v>4900</v>
      </c>
      <c r="D94" s="238">
        <v>3000</v>
      </c>
      <c r="E94" s="341">
        <f aca="true" t="shared" si="3" ref="E94:E102">+D94/C94*100</f>
        <v>61.224489795918366</v>
      </c>
      <c r="F94" t="s">
        <v>318</v>
      </c>
    </row>
    <row r="95" spans="1:11" ht="15" customHeight="1">
      <c r="A95" s="22" t="s">
        <v>760</v>
      </c>
      <c r="B95" s="215">
        <v>10020</v>
      </c>
      <c r="C95" s="238">
        <v>10020</v>
      </c>
      <c r="D95" s="238">
        <v>7809</v>
      </c>
      <c r="E95" s="341">
        <f t="shared" si="3"/>
        <v>77.93413173652695</v>
      </c>
      <c r="K95" s="119"/>
    </row>
    <row r="96" spans="1:11" ht="25.5" customHeight="1">
      <c r="A96" s="598" t="s">
        <v>601</v>
      </c>
      <c r="B96" s="465">
        <v>0</v>
      </c>
      <c r="C96" s="496">
        <v>82698</v>
      </c>
      <c r="D96" s="304">
        <v>44921</v>
      </c>
      <c r="E96" s="298">
        <f t="shared" si="3"/>
        <v>54.31933057631382</v>
      </c>
      <c r="K96" s="119"/>
    </row>
    <row r="97" spans="1:11" ht="15" customHeight="1">
      <c r="A97" s="22" t="s">
        <v>72</v>
      </c>
      <c r="B97" s="215">
        <v>0</v>
      </c>
      <c r="C97" s="238">
        <v>140</v>
      </c>
      <c r="D97" s="238">
        <v>140</v>
      </c>
      <c r="E97" s="341">
        <f t="shared" si="3"/>
        <v>100</v>
      </c>
      <c r="K97" s="119"/>
    </row>
    <row r="98" spans="1:11" ht="25.5">
      <c r="A98" s="598" t="s">
        <v>687</v>
      </c>
      <c r="B98" s="465">
        <v>0</v>
      </c>
      <c r="C98" s="496">
        <v>26799</v>
      </c>
      <c r="D98" s="304">
        <v>10000</v>
      </c>
      <c r="E98" s="298">
        <f t="shared" si="3"/>
        <v>37.31482518004403</v>
      </c>
      <c r="K98" s="119"/>
    </row>
    <row r="99" spans="1:5" ht="25.5" customHeight="1">
      <c r="A99" s="612" t="s">
        <v>338</v>
      </c>
      <c r="B99" s="465">
        <v>0</v>
      </c>
      <c r="C99" s="496">
        <v>10800</v>
      </c>
      <c r="D99" s="304">
        <v>0</v>
      </c>
      <c r="E99" s="298">
        <f t="shared" si="3"/>
        <v>0</v>
      </c>
    </row>
    <row r="100" spans="1:10" ht="25.5" customHeight="1">
      <c r="A100" s="449" t="s">
        <v>864</v>
      </c>
      <c r="B100" s="465">
        <v>0</v>
      </c>
      <c r="C100" s="496">
        <v>16234</v>
      </c>
      <c r="D100" s="304">
        <v>0</v>
      </c>
      <c r="E100" s="298">
        <f t="shared" si="3"/>
        <v>0</v>
      </c>
      <c r="J100" s="119"/>
    </row>
    <row r="101" spans="1:5" ht="25.5" customHeight="1">
      <c r="A101" s="448" t="s">
        <v>541</v>
      </c>
      <c r="B101" s="465">
        <v>0</v>
      </c>
      <c r="C101" s="496">
        <v>6257</v>
      </c>
      <c r="D101" s="304">
        <v>6257</v>
      </c>
      <c r="E101" s="298">
        <f t="shared" si="3"/>
        <v>100</v>
      </c>
    </row>
    <row r="102" spans="1:5" ht="12.75">
      <c r="A102" s="3" t="s">
        <v>695</v>
      </c>
      <c r="B102" s="9">
        <f>SUM(B94:B101)</f>
        <v>19020</v>
      </c>
      <c r="C102" s="9">
        <f>SUM(C94:C101)</f>
        <v>157848</v>
      </c>
      <c r="D102" s="9">
        <f>SUM(D94:D101)</f>
        <v>72127</v>
      </c>
      <c r="E102" s="10">
        <f t="shared" si="3"/>
        <v>45.69395874512189</v>
      </c>
    </row>
    <row r="103" ht="12.75">
      <c r="A103" s="627"/>
    </row>
    <row r="104" ht="12.75">
      <c r="A104" s="611"/>
    </row>
    <row r="105" spans="1:5" ht="12.75">
      <c r="A105" s="3" t="s">
        <v>501</v>
      </c>
      <c r="B105" s="9">
        <f>B89+B102</f>
        <v>7525545</v>
      </c>
      <c r="C105" s="9">
        <f>C89+C102</f>
        <v>8180021</v>
      </c>
      <c r="D105" s="9">
        <f>D89+D102</f>
        <v>8114280</v>
      </c>
      <c r="E105" s="10">
        <f>+D105/C105*100</f>
        <v>99.19632235662965</v>
      </c>
    </row>
    <row r="109" spans="1:2" ht="12.75">
      <c r="A109" s="92"/>
      <c r="B109" s="92"/>
    </row>
    <row r="110" spans="1:2" ht="12.75">
      <c r="A110" s="92"/>
      <c r="B110" s="92"/>
    </row>
    <row r="111" spans="1:2" ht="12.75">
      <c r="A111" s="92"/>
      <c r="B111" s="92"/>
    </row>
    <row r="112" spans="1:2" ht="12.75">
      <c r="A112" s="92"/>
      <c r="B112" s="92"/>
    </row>
    <row r="113" spans="1:2" ht="12.75">
      <c r="A113" s="92"/>
      <c r="B113" s="92"/>
    </row>
    <row r="114" spans="1:5" ht="12.75">
      <c r="A114" s="816"/>
      <c r="B114" s="816"/>
      <c r="C114" s="816"/>
      <c r="D114" s="816"/>
      <c r="E114" s="816"/>
    </row>
    <row r="115" spans="1:5" ht="12.75">
      <c r="A115" s="92"/>
      <c r="B115" s="229"/>
      <c r="C115" s="230"/>
      <c r="D115" s="229"/>
      <c r="E115" s="229"/>
    </row>
    <row r="116" spans="1:5" ht="12.75">
      <c r="A116" s="92"/>
      <c r="B116" s="229"/>
      <c r="C116" s="230"/>
      <c r="D116" s="229"/>
      <c r="E116" s="229"/>
    </row>
  </sheetData>
  <mergeCells count="2">
    <mergeCell ref="A1:E1"/>
    <mergeCell ref="A114:E11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61"/>
  <sheetViews>
    <sheetView workbookViewId="0" topLeftCell="A1">
      <selection activeCell="Q52" sqref="Q52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4" width="8.75390625" style="0" customWidth="1"/>
    <col min="15" max="15" width="10.00390625" style="0" customWidth="1"/>
    <col min="16" max="16" width="9.75390625" style="0" customWidth="1"/>
    <col min="17" max="17" width="9.625" style="0" customWidth="1"/>
  </cols>
  <sheetData>
    <row r="1" spans="1:17" ht="20.25" customHeight="1">
      <c r="A1" s="817" t="s">
        <v>955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3" spans="1:17" ht="12.75">
      <c r="A3" s="44" t="s">
        <v>1043</v>
      </c>
      <c r="B3" s="44" t="s">
        <v>193</v>
      </c>
      <c r="C3" s="44" t="s">
        <v>194</v>
      </c>
      <c r="D3" s="44" t="s">
        <v>195</v>
      </c>
      <c r="E3" s="44" t="s">
        <v>196</v>
      </c>
      <c r="F3" s="44" t="s">
        <v>197</v>
      </c>
      <c r="G3" s="44" t="s">
        <v>198</v>
      </c>
      <c r="H3" s="44" t="s">
        <v>199</v>
      </c>
      <c r="I3" s="44" t="s">
        <v>200</v>
      </c>
      <c r="J3" s="44" t="s">
        <v>201</v>
      </c>
      <c r="K3" s="44" t="s">
        <v>202</v>
      </c>
      <c r="L3" s="44" t="s">
        <v>203</v>
      </c>
      <c r="M3" s="44" t="s">
        <v>204</v>
      </c>
      <c r="N3" s="44" t="s">
        <v>166</v>
      </c>
      <c r="O3" s="44" t="s">
        <v>1089</v>
      </c>
      <c r="P3" s="44" t="s">
        <v>1090</v>
      </c>
      <c r="Q3" s="45" t="s">
        <v>1088</v>
      </c>
    </row>
    <row r="4" spans="1:17" ht="12.75">
      <c r="A4" s="76" t="s">
        <v>178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>
        <v>64976</v>
      </c>
      <c r="J4" s="46">
        <v>59172</v>
      </c>
      <c r="K4" s="46">
        <v>63054</v>
      </c>
      <c r="L4" s="46">
        <v>80421</v>
      </c>
      <c r="M4" s="46"/>
      <c r="N4" s="241">
        <f>SUM(B4:M4)</f>
        <v>699725</v>
      </c>
      <c r="O4" s="46">
        <v>684730</v>
      </c>
      <c r="P4" s="46">
        <v>684730</v>
      </c>
      <c r="Q4" s="29">
        <f aca="true" t="shared" si="0" ref="Q4:Q9">+N4/P4*100</f>
        <v>102.18991427277906</v>
      </c>
    </row>
    <row r="5" spans="1:17" ht="12.75">
      <c r="A5" s="78" t="s">
        <v>1070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>
        <v>0</v>
      </c>
      <c r="J5" s="46">
        <v>1255</v>
      </c>
      <c r="K5" s="46">
        <v>5376</v>
      </c>
      <c r="L5" s="46">
        <v>1887</v>
      </c>
      <c r="M5" s="46"/>
      <c r="N5" s="241">
        <f>SUM(B5:M5)</f>
        <v>60387</v>
      </c>
      <c r="O5" s="46">
        <v>54240</v>
      </c>
      <c r="P5" s="46">
        <v>54240</v>
      </c>
      <c r="Q5" s="29">
        <f t="shared" si="0"/>
        <v>111.33296460176992</v>
      </c>
    </row>
    <row r="6" spans="1:17" ht="12.75">
      <c r="A6" s="78" t="s">
        <v>1071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>
        <v>7523</v>
      </c>
      <c r="J6" s="46">
        <v>5507</v>
      </c>
      <c r="K6" s="46">
        <v>5502</v>
      </c>
      <c r="L6" s="46">
        <v>7799</v>
      </c>
      <c r="M6" s="46"/>
      <c r="N6" s="241">
        <f>SUM(B6:M6)</f>
        <v>63002</v>
      </c>
      <c r="O6" s="46">
        <v>33900</v>
      </c>
      <c r="P6" s="46">
        <v>33900</v>
      </c>
      <c r="Q6" s="29">
        <f t="shared" si="0"/>
        <v>185.8466076696165</v>
      </c>
    </row>
    <row r="7" spans="1:17" ht="12.75">
      <c r="A7" s="78" t="s">
        <v>489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>
        <v>2302</v>
      </c>
      <c r="J7" s="46">
        <v>131946</v>
      </c>
      <c r="K7" s="46">
        <v>130699</v>
      </c>
      <c r="L7" s="46">
        <v>13184</v>
      </c>
      <c r="M7" s="46"/>
      <c r="N7" s="241">
        <f>SUM(B7:M7)</f>
        <v>1115367</v>
      </c>
      <c r="O7" s="46">
        <v>1010150</v>
      </c>
      <c r="P7" s="46">
        <v>1010150</v>
      </c>
      <c r="Q7" s="29">
        <f t="shared" si="0"/>
        <v>110.41597782507549</v>
      </c>
    </row>
    <row r="8" spans="1:17" ht="12.75">
      <c r="A8" s="78" t="s">
        <v>1072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>
        <v>244470</v>
      </c>
      <c r="J8" s="46">
        <v>52804</v>
      </c>
      <c r="K8" s="46">
        <v>118920</v>
      </c>
      <c r="L8" s="46">
        <v>267427</v>
      </c>
      <c r="M8" s="46"/>
      <c r="N8" s="241">
        <f>SUM(B8:M8)</f>
        <v>1605890</v>
      </c>
      <c r="O8" s="46">
        <v>1647187</v>
      </c>
      <c r="P8" s="46">
        <v>1647187</v>
      </c>
      <c r="Q8" s="29">
        <f t="shared" si="0"/>
        <v>97.4928772507311</v>
      </c>
    </row>
    <row r="9" spans="1:17" ht="12.75">
      <c r="A9" s="79" t="s">
        <v>205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319271</v>
      </c>
      <c r="J9" s="47">
        <f t="shared" si="1"/>
        <v>250684</v>
      </c>
      <c r="K9" s="47">
        <f t="shared" si="1"/>
        <v>323551</v>
      </c>
      <c r="L9" s="47">
        <f t="shared" si="1"/>
        <v>370718</v>
      </c>
      <c r="M9" s="47">
        <f t="shared" si="1"/>
        <v>0</v>
      </c>
      <c r="N9" s="48">
        <f t="shared" si="1"/>
        <v>3544371</v>
      </c>
      <c r="O9" s="48">
        <f t="shared" si="1"/>
        <v>3430207</v>
      </c>
      <c r="P9" s="48">
        <f>SUM(P4:P8)</f>
        <v>3430207</v>
      </c>
      <c r="Q9" s="34">
        <f t="shared" si="0"/>
        <v>103.32819564533568</v>
      </c>
    </row>
    <row r="10" spans="1:17" ht="12.75">
      <c r="A10" s="263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4"/>
      <c r="O10" s="264"/>
      <c r="P10" s="264"/>
      <c r="Q10" s="265"/>
    </row>
    <row r="11" spans="1:17" ht="12.75">
      <c r="A11" s="44" t="s">
        <v>1043</v>
      </c>
      <c r="B11" s="44" t="s">
        <v>193</v>
      </c>
      <c r="C11" s="44" t="s">
        <v>194</v>
      </c>
      <c r="D11" s="44" t="s">
        <v>195</v>
      </c>
      <c r="E11" s="44" t="s">
        <v>196</v>
      </c>
      <c r="F11" s="44" t="s">
        <v>197</v>
      </c>
      <c r="G11" s="44" t="s">
        <v>198</v>
      </c>
      <c r="H11" s="44" t="s">
        <v>199</v>
      </c>
      <c r="I11" s="44" t="s">
        <v>200</v>
      </c>
      <c r="J11" s="44" t="s">
        <v>201</v>
      </c>
      <c r="K11" s="44" t="s">
        <v>202</v>
      </c>
      <c r="L11" s="44" t="s">
        <v>203</v>
      </c>
      <c r="M11" s="44" t="s">
        <v>204</v>
      </c>
      <c r="N11" s="44" t="s">
        <v>166</v>
      </c>
      <c r="O11" s="44" t="s">
        <v>1086</v>
      </c>
      <c r="P11" s="44" t="s">
        <v>1087</v>
      </c>
      <c r="Q11" s="45" t="s">
        <v>1044</v>
      </c>
    </row>
    <row r="12" spans="1:17" ht="18.75" customHeight="1">
      <c r="A12" s="76" t="s">
        <v>490</v>
      </c>
      <c r="B12" s="46" t="s">
        <v>229</v>
      </c>
      <c r="C12" s="46" t="s">
        <v>229</v>
      </c>
      <c r="D12" s="46" t="s">
        <v>229</v>
      </c>
      <c r="E12" s="46" t="s">
        <v>229</v>
      </c>
      <c r="F12" s="46" t="s">
        <v>229</v>
      </c>
      <c r="G12" s="46">
        <v>58692</v>
      </c>
      <c r="H12" s="46"/>
      <c r="I12" s="46"/>
      <c r="J12" s="46"/>
      <c r="K12" s="46"/>
      <c r="L12" s="46"/>
      <c r="M12" s="46"/>
      <c r="N12" s="241">
        <v>58692</v>
      </c>
      <c r="O12" s="29" t="s">
        <v>456</v>
      </c>
      <c r="P12" s="46">
        <v>58692</v>
      </c>
      <c r="Q12" s="29">
        <f>+N12/P12*100</f>
        <v>100</v>
      </c>
    </row>
    <row r="13" ht="22.5" customHeight="1"/>
    <row r="39" spans="1:17" ht="18">
      <c r="A39" s="811" t="s">
        <v>81</v>
      </c>
      <c r="B39" s="811"/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</row>
    <row r="41" ht="12.75">
      <c r="A41" s="2" t="s">
        <v>1085</v>
      </c>
    </row>
    <row r="42" spans="1:17" ht="12.75">
      <c r="A42" s="44" t="s">
        <v>1043</v>
      </c>
      <c r="B42" s="44" t="s">
        <v>193</v>
      </c>
      <c r="C42" s="44" t="s">
        <v>194</v>
      </c>
      <c r="D42" s="44" t="s">
        <v>195</v>
      </c>
      <c r="E42" s="44" t="s">
        <v>196</v>
      </c>
      <c r="F42" s="44" t="s">
        <v>197</v>
      </c>
      <c r="G42" s="44" t="s">
        <v>198</v>
      </c>
      <c r="H42" s="44" t="s">
        <v>199</v>
      </c>
      <c r="I42" s="44" t="s">
        <v>200</v>
      </c>
      <c r="J42" s="44" t="s">
        <v>201</v>
      </c>
      <c r="K42" s="44" t="s">
        <v>202</v>
      </c>
      <c r="L42" s="44" t="s">
        <v>203</v>
      </c>
      <c r="M42" s="44" t="s">
        <v>204</v>
      </c>
      <c r="N42" s="44" t="s">
        <v>166</v>
      </c>
      <c r="O42" s="44" t="s">
        <v>1089</v>
      </c>
      <c r="P42" s="44" t="s">
        <v>1090</v>
      </c>
      <c r="Q42" s="45" t="s">
        <v>1088</v>
      </c>
    </row>
    <row r="43" spans="1:17" ht="12.75">
      <c r="A43" s="76" t="s">
        <v>178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>
        <v>64976</v>
      </c>
      <c r="J43" s="46">
        <v>59172</v>
      </c>
      <c r="K43" s="46">
        <v>63054</v>
      </c>
      <c r="L43" s="46">
        <v>80421</v>
      </c>
      <c r="M43" s="46"/>
      <c r="N43" s="241">
        <f>SUM(B43:M43)</f>
        <v>699725</v>
      </c>
      <c r="O43" s="46">
        <v>684730</v>
      </c>
      <c r="P43" s="46">
        <v>684730</v>
      </c>
      <c r="Q43" s="29">
        <f aca="true" t="shared" si="2" ref="Q43:Q48">+N43/P43*100</f>
        <v>102.18991427277906</v>
      </c>
    </row>
    <row r="44" spans="1:17" ht="12.75">
      <c r="A44" s="78" t="s">
        <v>1070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>
        <v>0</v>
      </c>
      <c r="J44" s="46">
        <v>1255</v>
      </c>
      <c r="K44" s="46">
        <v>5376</v>
      </c>
      <c r="L44" s="46">
        <v>1887</v>
      </c>
      <c r="M44" s="46"/>
      <c r="N44" s="241">
        <f>SUM(B44:M44)</f>
        <v>60387</v>
      </c>
      <c r="O44" s="46">
        <v>54240</v>
      </c>
      <c r="P44" s="46">
        <v>54240</v>
      </c>
      <c r="Q44" s="29">
        <f t="shared" si="2"/>
        <v>111.33296460176992</v>
      </c>
    </row>
    <row r="45" spans="1:17" ht="12.75">
      <c r="A45" s="78" t="s">
        <v>1071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>
        <v>7523</v>
      </c>
      <c r="J45" s="46">
        <v>5507</v>
      </c>
      <c r="K45" s="46">
        <v>5502</v>
      </c>
      <c r="L45" s="46">
        <v>7799</v>
      </c>
      <c r="M45" s="46"/>
      <c r="N45" s="241">
        <f>SUM(B45:M45)</f>
        <v>63002</v>
      </c>
      <c r="O45" s="46">
        <v>33900</v>
      </c>
      <c r="P45" s="46">
        <v>33900</v>
      </c>
      <c r="Q45" s="29">
        <f t="shared" si="2"/>
        <v>185.8466076696165</v>
      </c>
    </row>
    <row r="46" spans="1:17" ht="12.75">
      <c r="A46" s="78" t="s">
        <v>489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>
        <v>2302</v>
      </c>
      <c r="J46" s="46">
        <v>131946</v>
      </c>
      <c r="K46" s="46">
        <v>130699</v>
      </c>
      <c r="L46" s="46">
        <v>13184</v>
      </c>
      <c r="M46" s="46"/>
      <c r="N46" s="241">
        <f>SUM(B46:M46)</f>
        <v>1115367</v>
      </c>
      <c r="O46" s="46">
        <v>1010150</v>
      </c>
      <c r="P46" s="46">
        <v>1010150</v>
      </c>
      <c r="Q46" s="29">
        <f t="shared" si="2"/>
        <v>110.41597782507549</v>
      </c>
    </row>
    <row r="47" spans="1:17" ht="12.75">
      <c r="A47" s="78" t="s">
        <v>1072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>
        <v>244470</v>
      </c>
      <c r="J47" s="46">
        <v>52804</v>
      </c>
      <c r="K47" s="46">
        <v>118920</v>
      </c>
      <c r="L47" s="46">
        <v>267427</v>
      </c>
      <c r="M47" s="46"/>
      <c r="N47" s="241">
        <f>SUM(B47:M47)</f>
        <v>1605890</v>
      </c>
      <c r="O47" s="46">
        <v>1647187</v>
      </c>
      <c r="P47" s="46">
        <v>1647187</v>
      </c>
      <c r="Q47" s="29">
        <f t="shared" si="2"/>
        <v>97.4928772507311</v>
      </c>
    </row>
    <row r="48" spans="1:17" ht="12.75">
      <c r="A48" s="79" t="s">
        <v>205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319271</v>
      </c>
      <c r="J48" s="47">
        <f t="shared" si="3"/>
        <v>250684</v>
      </c>
      <c r="K48" s="47">
        <f t="shared" si="3"/>
        <v>323551</v>
      </c>
      <c r="L48" s="47">
        <f t="shared" si="3"/>
        <v>370718</v>
      </c>
      <c r="M48" s="47">
        <f t="shared" si="3"/>
        <v>0</v>
      </c>
      <c r="N48" s="48">
        <f t="shared" si="3"/>
        <v>3544371</v>
      </c>
      <c r="O48" s="48">
        <f t="shared" si="3"/>
        <v>3430207</v>
      </c>
      <c r="P48" s="48">
        <f>SUM(P43:P47)</f>
        <v>3430207</v>
      </c>
      <c r="Q48" s="34">
        <f t="shared" si="2"/>
        <v>103.32819564533568</v>
      </c>
    </row>
    <row r="49" spans="1:17" ht="12.75">
      <c r="A49" s="263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4"/>
      <c r="O49" s="264"/>
      <c r="P49" s="264"/>
      <c r="Q49" s="260"/>
    </row>
    <row r="50" spans="1:17" ht="12.75">
      <c r="A50" s="259" t="s">
        <v>622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64"/>
      <c r="P50" s="264"/>
      <c r="Q50" s="260"/>
    </row>
    <row r="51" spans="1:17" ht="12.75">
      <c r="A51" s="83" t="s">
        <v>1043</v>
      </c>
      <c r="B51" s="83" t="s">
        <v>193</v>
      </c>
      <c r="C51" s="83" t="s">
        <v>194</v>
      </c>
      <c r="D51" s="83" t="s">
        <v>195</v>
      </c>
      <c r="E51" s="83" t="s">
        <v>196</v>
      </c>
      <c r="F51" s="83" t="s">
        <v>197</v>
      </c>
      <c r="G51" s="83" t="s">
        <v>198</v>
      </c>
      <c r="H51" s="83" t="s">
        <v>199</v>
      </c>
      <c r="I51" s="83" t="s">
        <v>200</v>
      </c>
      <c r="J51" s="83" t="s">
        <v>201</v>
      </c>
      <c r="K51" s="83" t="s">
        <v>202</v>
      </c>
      <c r="L51" s="83" t="s">
        <v>203</v>
      </c>
      <c r="M51" s="83" t="s">
        <v>204</v>
      </c>
      <c r="N51" s="83" t="s">
        <v>166</v>
      </c>
      <c r="O51" s="44" t="s">
        <v>1089</v>
      </c>
      <c r="P51" s="44" t="s">
        <v>1090</v>
      </c>
      <c r="Q51" s="45" t="s">
        <v>1088</v>
      </c>
    </row>
    <row r="52" spans="1:17" ht="12.75">
      <c r="A52" s="84" t="s">
        <v>178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>
        <v>76883</v>
      </c>
      <c r="J52" s="46">
        <v>68747</v>
      </c>
      <c r="K52" s="46">
        <v>67783</v>
      </c>
      <c r="L52" s="46">
        <v>74324</v>
      </c>
      <c r="M52" s="46"/>
      <c r="N52" s="46">
        <f aca="true" t="shared" si="4" ref="N52:N57">SUM(B52:M52)</f>
        <v>735165</v>
      </c>
      <c r="O52" s="46">
        <v>752940</v>
      </c>
      <c r="P52" s="46">
        <v>819740</v>
      </c>
      <c r="Q52" s="467">
        <f aca="true" t="shared" si="5" ref="Q52:Q57">N52/P52*100</f>
        <v>89.68270427208627</v>
      </c>
    </row>
    <row r="53" spans="1:17" ht="12.75">
      <c r="A53" s="84" t="s">
        <v>1070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>
        <v>0</v>
      </c>
      <c r="J53" s="46">
        <v>3457</v>
      </c>
      <c r="K53" s="46">
        <v>5762</v>
      </c>
      <c r="L53" s="46">
        <v>1623</v>
      </c>
      <c r="M53" s="46"/>
      <c r="N53" s="46">
        <f t="shared" si="4"/>
        <v>54365</v>
      </c>
      <c r="O53" s="46">
        <v>69720</v>
      </c>
      <c r="P53" s="46">
        <v>69720</v>
      </c>
      <c r="Q53" s="467">
        <f t="shared" si="5"/>
        <v>77.97619047619048</v>
      </c>
    </row>
    <row r="54" spans="1:17" ht="12.75">
      <c r="A54" s="84" t="s">
        <v>1071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>
        <v>5764</v>
      </c>
      <c r="J54" s="46">
        <v>4740</v>
      </c>
      <c r="K54" s="46">
        <v>4553</v>
      </c>
      <c r="L54" s="46">
        <v>5605</v>
      </c>
      <c r="M54" s="46"/>
      <c r="N54" s="46">
        <f t="shared" si="4"/>
        <v>50876</v>
      </c>
      <c r="O54" s="46">
        <v>41830</v>
      </c>
      <c r="P54" s="46">
        <v>55400</v>
      </c>
      <c r="Q54" s="467">
        <f t="shared" si="5"/>
        <v>91.83393501805054</v>
      </c>
    </row>
    <row r="55" spans="1:17" ht="12.75">
      <c r="A55" s="84" t="s">
        <v>489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>
        <v>0</v>
      </c>
      <c r="J55" s="46">
        <v>39238</v>
      </c>
      <c r="K55" s="46">
        <v>146464</v>
      </c>
      <c r="L55" s="46">
        <v>16911</v>
      </c>
      <c r="M55" s="46"/>
      <c r="N55" s="46">
        <f t="shared" si="4"/>
        <v>932538</v>
      </c>
      <c r="O55" s="46">
        <v>948150</v>
      </c>
      <c r="P55" s="46">
        <v>1006100</v>
      </c>
      <c r="Q55" s="467">
        <f t="shared" si="5"/>
        <v>92.68840075539211</v>
      </c>
    </row>
    <row r="56" spans="1:17" ht="12.75">
      <c r="A56" s="84" t="s">
        <v>1072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>
        <v>213351</v>
      </c>
      <c r="J56" s="46">
        <v>35893</v>
      </c>
      <c r="K56" s="46">
        <v>114607</v>
      </c>
      <c r="L56" s="46">
        <v>225655</v>
      </c>
      <c r="M56" s="46"/>
      <c r="N56" s="46">
        <f t="shared" si="4"/>
        <v>1450514</v>
      </c>
      <c r="O56" s="46">
        <v>1399399</v>
      </c>
      <c r="P56" s="46">
        <v>1501079</v>
      </c>
      <c r="Q56" s="467">
        <f t="shared" si="5"/>
        <v>96.63142312962876</v>
      </c>
    </row>
    <row r="57" spans="1:17" ht="12.75">
      <c r="A57" s="47" t="s">
        <v>205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>SUM(H52:H56)</f>
        <v>445049</v>
      </c>
      <c r="I57" s="47">
        <f>SUM(I52:I56)</f>
        <v>295998</v>
      </c>
      <c r="J57" s="47">
        <f>SUM(J52:J56)</f>
        <v>152075</v>
      </c>
      <c r="K57" s="47">
        <f>SUM(K52:K56)</f>
        <v>339169</v>
      </c>
      <c r="L57" s="47">
        <f>SUM(L52:L56)</f>
        <v>324118</v>
      </c>
      <c r="M57" s="47">
        <v>0</v>
      </c>
      <c r="N57" s="47">
        <f t="shared" si="4"/>
        <v>3223458</v>
      </c>
      <c r="O57" s="48">
        <f>SUM(O52:O56)</f>
        <v>3212039</v>
      </c>
      <c r="P57" s="48">
        <f>SUM(P52:P56)</f>
        <v>3452039</v>
      </c>
      <c r="Q57" s="468">
        <f t="shared" si="5"/>
        <v>93.3783772431308</v>
      </c>
    </row>
    <row r="58" spans="1:17" ht="12.75">
      <c r="A58" s="263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4"/>
      <c r="O58" s="264"/>
      <c r="P58" s="264"/>
      <c r="Q58" s="260"/>
    </row>
    <row r="59" spans="1:17" ht="12.7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</row>
    <row r="60" spans="1:17" ht="12.7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60"/>
    </row>
    <row r="61" ht="12.75">
      <c r="F61" s="15"/>
    </row>
  </sheetData>
  <mergeCells count="2">
    <mergeCell ref="A1:Q1"/>
    <mergeCell ref="A39:Q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3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38"/>
  <sheetViews>
    <sheetView zoomScaleSheetLayoutView="70" workbookViewId="0" topLeftCell="A1">
      <selection activeCell="U251" sqref="U251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15" t="s">
        <v>581</v>
      </c>
      <c r="B1" s="815"/>
      <c r="C1" s="815"/>
      <c r="D1" s="815"/>
      <c r="E1" s="815"/>
      <c r="F1" s="815"/>
      <c r="G1" s="815"/>
      <c r="I1" s="8"/>
    </row>
    <row r="2" spans="1:9" ht="14.25" customHeight="1">
      <c r="A2" s="328"/>
      <c r="B2" s="328"/>
      <c r="C2" s="328"/>
      <c r="D2" s="328"/>
      <c r="E2" s="328"/>
      <c r="F2" s="328"/>
      <c r="G2" s="328"/>
      <c r="I2" s="8"/>
    </row>
    <row r="3" ht="12.75" hidden="1">
      <c r="G3" s="23"/>
    </row>
    <row r="4" spans="1:7" ht="23.25" customHeight="1">
      <c r="A4" s="827" t="s">
        <v>167</v>
      </c>
      <c r="B4" s="828"/>
      <c r="C4" s="829"/>
      <c r="D4" s="51" t="s">
        <v>208</v>
      </c>
      <c r="E4" s="58" t="s">
        <v>209</v>
      </c>
      <c r="F4" s="5" t="s">
        <v>1045</v>
      </c>
      <c r="G4" s="50" t="s">
        <v>210</v>
      </c>
    </row>
    <row r="5" spans="1:256" s="28" customFormat="1" ht="15">
      <c r="A5" s="780" t="s">
        <v>155</v>
      </c>
      <c r="B5" s="781"/>
      <c r="C5" s="782"/>
      <c r="D5" s="319">
        <v>96870</v>
      </c>
      <c r="E5" s="319">
        <f>E56</f>
        <v>96110</v>
      </c>
      <c r="F5" s="319">
        <f>F56</f>
        <v>65935</v>
      </c>
      <c r="G5" s="341">
        <f aca="true" t="shared" si="0" ref="G5:G29">F5/E5*100</f>
        <v>68.60368327957549</v>
      </c>
      <c r="O5" s="80"/>
      <c r="P5" s="189"/>
      <c r="Q5" s="15"/>
      <c r="R5" s="15"/>
      <c r="S5" s="15"/>
      <c r="T5" s="148"/>
      <c r="U5" s="33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830" t="s">
        <v>343</v>
      </c>
      <c r="B6" s="831"/>
      <c r="C6" s="832"/>
      <c r="D6" s="319">
        <f>D190</f>
        <v>4108275</v>
      </c>
      <c r="E6" s="319">
        <f>E190</f>
        <v>4371593</v>
      </c>
      <c r="F6" s="319">
        <f>F190</f>
        <v>4329863</v>
      </c>
      <c r="G6" s="341">
        <f t="shared" si="0"/>
        <v>99.04542806249347</v>
      </c>
      <c r="O6" s="80"/>
      <c r="P6" s="148"/>
      <c r="Q6" s="15"/>
      <c r="R6" s="148"/>
      <c r="S6" s="15"/>
      <c r="T6" s="148"/>
      <c r="U6" s="14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80" t="s">
        <v>156</v>
      </c>
      <c r="B7" s="781"/>
      <c r="C7" s="782"/>
      <c r="D7" s="319">
        <f>D246</f>
        <v>143560</v>
      </c>
      <c r="E7" s="319">
        <f>E246</f>
        <v>179315</v>
      </c>
      <c r="F7" s="319">
        <f>F246</f>
        <v>136282</v>
      </c>
      <c r="G7" s="341">
        <f t="shared" si="0"/>
        <v>76.00144996235674</v>
      </c>
      <c r="O7" s="80"/>
      <c r="P7" s="189"/>
      <c r="Q7" s="15"/>
      <c r="R7" s="15"/>
      <c r="S7" s="15"/>
      <c r="T7" s="14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80" t="s">
        <v>157</v>
      </c>
      <c r="B8" s="781"/>
      <c r="C8" s="782"/>
      <c r="D8" s="319">
        <f>D284</f>
        <v>504070</v>
      </c>
      <c r="E8" s="319">
        <f>E284</f>
        <v>558205</v>
      </c>
      <c r="F8" s="319">
        <f>F284</f>
        <v>381425</v>
      </c>
      <c r="G8" s="341">
        <f t="shared" si="0"/>
        <v>68.33063121971318</v>
      </c>
      <c r="I8" s="80"/>
      <c r="O8" s="80"/>
      <c r="P8" s="189"/>
      <c r="Q8" s="15"/>
      <c r="R8" s="15"/>
      <c r="S8" s="15"/>
      <c r="T8" s="14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80" t="s">
        <v>158</v>
      </c>
      <c r="B9" s="781"/>
      <c r="C9" s="782"/>
      <c r="D9" s="319">
        <f>D314</f>
        <v>5480</v>
      </c>
      <c r="E9" s="319">
        <f>E314</f>
        <v>11914</v>
      </c>
      <c r="F9" s="319">
        <f>F314</f>
        <v>8214</v>
      </c>
      <c r="G9" s="341">
        <f t="shared" si="0"/>
        <v>68.94409937888199</v>
      </c>
      <c r="O9" s="80"/>
      <c r="P9" s="190"/>
      <c r="Q9" s="15"/>
      <c r="R9" s="15"/>
      <c r="S9" s="15"/>
      <c r="T9" s="14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80" t="s">
        <v>159</v>
      </c>
      <c r="B10" s="781"/>
      <c r="C10" s="782"/>
      <c r="D10" s="319">
        <f>D331</f>
        <v>12900</v>
      </c>
      <c r="E10" s="319">
        <f>E331</f>
        <v>12480</v>
      </c>
      <c r="F10" s="319">
        <f>F331</f>
        <v>5360</v>
      </c>
      <c r="G10" s="341">
        <f>F10/E10*100</f>
        <v>42.94871794871795</v>
      </c>
      <c r="O10" s="80"/>
      <c r="P10" s="148"/>
      <c r="Q10" s="15"/>
      <c r="R10" s="15"/>
      <c r="S10" s="15"/>
      <c r="T10" s="14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80" t="s">
        <v>765</v>
      </c>
      <c r="B11" s="781"/>
      <c r="C11" s="782"/>
      <c r="D11" s="319">
        <f>D387</f>
        <v>1464190</v>
      </c>
      <c r="E11" s="319">
        <f>E387</f>
        <v>1630084</v>
      </c>
      <c r="F11" s="319">
        <f>F387</f>
        <v>1446774</v>
      </c>
      <c r="G11" s="341">
        <f t="shared" si="0"/>
        <v>88.75456724929512</v>
      </c>
      <c r="O11" s="80"/>
      <c r="P11" s="148"/>
      <c r="Q11" s="15"/>
      <c r="R11" s="15"/>
      <c r="S11" s="15"/>
      <c r="T11" s="14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80" t="s">
        <v>160</v>
      </c>
      <c r="B12" s="781"/>
      <c r="C12" s="782"/>
      <c r="D12" s="319">
        <f>D431</f>
        <v>61480</v>
      </c>
      <c r="E12" s="319">
        <f>E431</f>
        <v>87058</v>
      </c>
      <c r="F12" s="319">
        <f>F431</f>
        <v>78547</v>
      </c>
      <c r="G12" s="341">
        <f t="shared" si="0"/>
        <v>90.22375887339474</v>
      </c>
      <c r="O12" s="80"/>
      <c r="P12" s="148"/>
      <c r="Q12" s="15"/>
      <c r="R12" s="15"/>
      <c r="S12" s="15"/>
      <c r="T12" s="1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80" t="s">
        <v>161</v>
      </c>
      <c r="B13" s="781"/>
      <c r="C13" s="782"/>
      <c r="D13" s="319">
        <f>D464</f>
        <v>11700</v>
      </c>
      <c r="E13" s="319">
        <f>E464</f>
        <v>20225</v>
      </c>
      <c r="F13" s="319">
        <f>F464</f>
        <v>19639</v>
      </c>
      <c r="G13" s="341">
        <f t="shared" si="0"/>
        <v>97.10259579728059</v>
      </c>
      <c r="O13" s="80"/>
      <c r="P13" s="148"/>
      <c r="Q13" s="15"/>
      <c r="R13" s="15"/>
      <c r="S13" s="15"/>
      <c r="T13" s="148"/>
      <c r="U13" s="15"/>
      <c r="V13" s="15" t="s">
        <v>229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80" t="s">
        <v>162</v>
      </c>
      <c r="B14" s="781"/>
      <c r="C14" s="782"/>
      <c r="D14" s="319">
        <f>D502</f>
        <v>47155</v>
      </c>
      <c r="E14" s="319">
        <f>E502</f>
        <v>46577</v>
      </c>
      <c r="F14" s="319">
        <f>F502</f>
        <v>37456</v>
      </c>
      <c r="G14" s="341">
        <f t="shared" si="0"/>
        <v>80.417373381712</v>
      </c>
      <c r="O14" s="80"/>
      <c r="P14" s="148"/>
      <c r="Q14" s="15"/>
      <c r="R14" s="15"/>
      <c r="S14" s="15"/>
      <c r="T14" s="14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80" t="s">
        <v>163</v>
      </c>
      <c r="B15" s="781"/>
      <c r="C15" s="782"/>
      <c r="D15" s="319">
        <f>D523</f>
        <v>261760</v>
      </c>
      <c r="E15" s="319">
        <f>E523</f>
        <v>320012</v>
      </c>
      <c r="F15" s="319">
        <f>F523</f>
        <v>289156</v>
      </c>
      <c r="G15" s="341">
        <f>F15/E15*100</f>
        <v>90.35786158019074</v>
      </c>
      <c r="O15" s="80"/>
      <c r="P15" s="148"/>
      <c r="Q15" s="15"/>
      <c r="R15" s="15"/>
      <c r="S15" s="15"/>
      <c r="T15" s="148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80" t="s">
        <v>164</v>
      </c>
      <c r="B16" s="781"/>
      <c r="C16" s="782"/>
      <c r="D16" s="319">
        <f>D559</f>
        <v>102350</v>
      </c>
      <c r="E16" s="319">
        <f>E559</f>
        <v>118539</v>
      </c>
      <c r="F16" s="319">
        <f>F559</f>
        <v>82690</v>
      </c>
      <c r="G16" s="341">
        <f>F16/E16*100</f>
        <v>69.75763250913202</v>
      </c>
      <c r="O16" s="80"/>
      <c r="P16" s="148"/>
      <c r="Q16" s="15"/>
      <c r="R16" s="15"/>
      <c r="S16" s="15"/>
      <c r="T16" s="14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830" t="s">
        <v>217</v>
      </c>
      <c r="B17" s="831"/>
      <c r="C17" s="832"/>
      <c r="D17" s="319">
        <f>D589</f>
        <v>337250</v>
      </c>
      <c r="E17" s="319">
        <f>E589</f>
        <v>452694</v>
      </c>
      <c r="F17" s="319">
        <f>F589</f>
        <v>265271</v>
      </c>
      <c r="G17" s="341">
        <f t="shared" si="0"/>
        <v>58.59830260617548</v>
      </c>
      <c r="O17" s="80"/>
      <c r="P17" s="148"/>
      <c r="Q17" s="15"/>
      <c r="R17" s="15"/>
      <c r="S17" s="15"/>
      <c r="T17" s="148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1.25" customHeight="1">
      <c r="A18" s="291" t="s">
        <v>502</v>
      </c>
      <c r="B18" s="292"/>
      <c r="C18" s="293"/>
      <c r="D18" s="319">
        <f>D607</f>
        <v>28505</v>
      </c>
      <c r="E18" s="319">
        <f>E607</f>
        <v>41278</v>
      </c>
      <c r="F18" s="319">
        <f>F607</f>
        <v>21093</v>
      </c>
      <c r="G18" s="341">
        <f>F18/E18*100</f>
        <v>51.099859489316344</v>
      </c>
      <c r="O18" s="80"/>
      <c r="P18" s="148"/>
      <c r="Q18" s="15"/>
      <c r="R18" s="15"/>
      <c r="S18" s="15"/>
      <c r="T18" s="148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66" t="s">
        <v>491</v>
      </c>
      <c r="B19" s="271"/>
      <c r="C19" s="267"/>
      <c r="D19" s="272">
        <f>SUM(D5:D18)</f>
        <v>7185545</v>
      </c>
      <c r="E19" s="547">
        <f>SUM(E5:E18)</f>
        <v>7946084</v>
      </c>
      <c r="F19" s="547">
        <f>SUM(F5:F18)-392</f>
        <v>7167313</v>
      </c>
      <c r="G19" s="109">
        <f t="shared" si="0"/>
        <v>90.1993107548322</v>
      </c>
      <c r="O19" s="80"/>
      <c r="P19" s="15"/>
      <c r="Q19" s="148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80" t="s">
        <v>165</v>
      </c>
      <c r="B20" s="781"/>
      <c r="C20" s="782"/>
      <c r="D20" s="208">
        <f>D21+D22+D23</f>
        <v>140000</v>
      </c>
      <c r="E20" s="319">
        <f>E21+E22+E23</f>
        <v>20306</v>
      </c>
      <c r="F20" s="319" t="s">
        <v>456</v>
      </c>
      <c r="G20" s="61" t="s">
        <v>456</v>
      </c>
      <c r="O20" s="80"/>
      <c r="P20" s="14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91" t="s">
        <v>756</v>
      </c>
      <c r="B21" s="792"/>
      <c r="C21" s="793"/>
      <c r="D21" s="209">
        <v>100000</v>
      </c>
      <c r="E21" s="323">
        <f aca="true" t="shared" si="1" ref="E21:F23">E612</f>
        <v>11531</v>
      </c>
      <c r="F21" s="323" t="str">
        <f t="shared" si="1"/>
        <v>*****</v>
      </c>
      <c r="G21" s="61" t="s">
        <v>456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91" t="s">
        <v>359</v>
      </c>
      <c r="B22" s="792"/>
      <c r="C22" s="793"/>
      <c r="D22" s="209">
        <v>30000</v>
      </c>
      <c r="E22" s="323">
        <f t="shared" si="1"/>
        <v>3662</v>
      </c>
      <c r="F22" s="323" t="str">
        <f t="shared" si="1"/>
        <v>*****</v>
      </c>
      <c r="G22" s="61" t="s">
        <v>456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91" t="s">
        <v>451</v>
      </c>
      <c r="B23" s="792"/>
      <c r="C23" s="793"/>
      <c r="D23" s="209">
        <v>10000</v>
      </c>
      <c r="E23" s="323">
        <f t="shared" si="1"/>
        <v>5113</v>
      </c>
      <c r="F23" s="323" t="str">
        <f t="shared" si="1"/>
        <v>*****</v>
      </c>
      <c r="G23" s="61" t="s">
        <v>456</v>
      </c>
      <c r="O23" s="80"/>
      <c r="P23" s="15"/>
      <c r="Q23" s="15"/>
      <c r="R23" s="14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787" t="s">
        <v>724</v>
      </c>
      <c r="B24" s="788"/>
      <c r="C24" s="789"/>
      <c r="D24" s="210">
        <v>0</v>
      </c>
      <c r="E24" s="603">
        <v>596</v>
      </c>
      <c r="F24" s="603">
        <f>F620</f>
        <v>803</v>
      </c>
      <c r="G24" s="61" t="s">
        <v>456</v>
      </c>
      <c r="O24" s="80"/>
      <c r="P24" s="15"/>
      <c r="Q24" s="15"/>
      <c r="R24" s="14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787" t="s">
        <v>766</v>
      </c>
      <c r="B25" s="788"/>
      <c r="C25" s="789"/>
      <c r="D25" s="209">
        <v>200000</v>
      </c>
      <c r="E25" s="323">
        <v>200000</v>
      </c>
      <c r="F25" s="323">
        <v>200000</v>
      </c>
      <c r="G25" s="546">
        <f>F25/E25*100</f>
        <v>100</v>
      </c>
      <c r="O25" s="80"/>
      <c r="P25" s="15"/>
      <c r="Q25" s="15"/>
      <c r="R25" s="14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787" t="s">
        <v>961</v>
      </c>
      <c r="B26" s="788"/>
      <c r="C26" s="789"/>
      <c r="D26" s="209">
        <v>0</v>
      </c>
      <c r="E26" s="323">
        <v>300</v>
      </c>
      <c r="F26" s="323">
        <v>300</v>
      </c>
      <c r="G26" s="546">
        <f>F26/E26*100</f>
        <v>100</v>
      </c>
      <c r="O26" s="80"/>
      <c r="P26" s="15"/>
      <c r="Q26" s="15"/>
      <c r="R26" s="14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24.75" customHeight="1">
      <c r="A27" s="810" t="s">
        <v>863</v>
      </c>
      <c r="B27" s="803"/>
      <c r="C27" s="804"/>
      <c r="D27" s="209">
        <v>0</v>
      </c>
      <c r="E27" s="323">
        <v>8696</v>
      </c>
      <c r="F27" s="323">
        <v>5796</v>
      </c>
      <c r="G27" s="546">
        <f>F27/E27*100</f>
        <v>66.65133394664213</v>
      </c>
      <c r="O27" s="80"/>
      <c r="P27" s="15"/>
      <c r="Q27" s="15"/>
      <c r="R27" s="14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3.5" customHeight="1">
      <c r="A28" s="810" t="s">
        <v>862</v>
      </c>
      <c r="B28" s="803"/>
      <c r="C28" s="804"/>
      <c r="D28" s="209">
        <v>0</v>
      </c>
      <c r="E28" s="323">
        <v>4039</v>
      </c>
      <c r="F28" s="323">
        <v>4039</v>
      </c>
      <c r="G28" s="546">
        <f>F28/E28*100</f>
        <v>100</v>
      </c>
      <c r="O28" s="80"/>
      <c r="P28" s="15"/>
      <c r="Q28" s="15"/>
      <c r="R28" s="14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8" customFormat="1" ht="15" customHeight="1">
      <c r="A29" s="824" t="s">
        <v>166</v>
      </c>
      <c r="B29" s="825"/>
      <c r="C29" s="826"/>
      <c r="D29" s="108">
        <f>D19+D20+D25+D26+D27</f>
        <v>7525545</v>
      </c>
      <c r="E29" s="108">
        <f>E19+E20+E25+E24+E26+E27+E28</f>
        <v>8180021</v>
      </c>
      <c r="F29" s="108">
        <f>F19+F24+F25+F26+F27+F28</f>
        <v>7378251</v>
      </c>
      <c r="G29" s="109">
        <f t="shared" si="0"/>
        <v>90.19843592088577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" customHeight="1">
      <c r="G30" s="15"/>
    </row>
    <row r="31" spans="1:256" s="28" customFormat="1" ht="15.75">
      <c r="A31" s="72" t="s">
        <v>309</v>
      </c>
      <c r="D31" s="80"/>
      <c r="E31" s="80"/>
      <c r="F31" s="8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7" ht="9.75" customHeight="1">
      <c r="A32" s="72"/>
      <c r="G32" s="431"/>
    </row>
    <row r="33" spans="1:5" ht="14.25" customHeight="1">
      <c r="A33" s="786" t="s">
        <v>132</v>
      </c>
      <c r="B33" s="786"/>
      <c r="E33" s="80"/>
    </row>
    <row r="34" spans="1:5" ht="12" customHeight="1">
      <c r="A34" s="507"/>
      <c r="B34" s="507"/>
      <c r="E34" s="80"/>
    </row>
    <row r="35" spans="1:15" ht="24" customHeight="1">
      <c r="A35" s="7" t="s">
        <v>1073</v>
      </c>
      <c r="B35" s="7" t="s">
        <v>1074</v>
      </c>
      <c r="C35" s="5" t="s">
        <v>1075</v>
      </c>
      <c r="D35" s="51" t="s">
        <v>208</v>
      </c>
      <c r="E35" s="58" t="s">
        <v>209</v>
      </c>
      <c r="F35" s="5" t="s">
        <v>1045</v>
      </c>
      <c r="G35" s="50" t="s">
        <v>210</v>
      </c>
      <c r="O35" s="80"/>
    </row>
    <row r="36" spans="1:15" ht="12" customHeight="1">
      <c r="A36" s="347" t="s">
        <v>1076</v>
      </c>
      <c r="B36" s="348">
        <v>1019</v>
      </c>
      <c r="C36" s="349" t="s">
        <v>631</v>
      </c>
      <c r="D36" s="350">
        <v>100</v>
      </c>
      <c r="E36" s="351">
        <v>100</v>
      </c>
      <c r="F36" s="351">
        <v>79</v>
      </c>
      <c r="G36" s="430">
        <f aca="true" t="shared" si="2" ref="G36:G45">F36/E36*100</f>
        <v>79</v>
      </c>
      <c r="O36" s="80"/>
    </row>
    <row r="37" spans="1:15" ht="12" customHeight="1">
      <c r="A37" s="347" t="s">
        <v>1076</v>
      </c>
      <c r="B37" s="348">
        <v>1039</v>
      </c>
      <c r="C37" s="349" t="s">
        <v>722</v>
      </c>
      <c r="D37" s="350">
        <v>300</v>
      </c>
      <c r="E37" s="351">
        <v>300</v>
      </c>
      <c r="F37" s="351">
        <v>98</v>
      </c>
      <c r="G37" s="426">
        <f t="shared" si="2"/>
        <v>32.666666666666664</v>
      </c>
      <c r="O37" s="80"/>
    </row>
    <row r="38" spans="1:15" ht="11.25" customHeight="1">
      <c r="A38" s="347" t="s">
        <v>1076</v>
      </c>
      <c r="B38" s="348">
        <v>2399</v>
      </c>
      <c r="C38" s="349" t="s">
        <v>723</v>
      </c>
      <c r="D38" s="350">
        <v>250</v>
      </c>
      <c r="E38" s="351">
        <v>250</v>
      </c>
      <c r="F38" s="351">
        <v>125</v>
      </c>
      <c r="G38" s="426">
        <f t="shared" si="2"/>
        <v>50</v>
      </c>
      <c r="O38" s="80"/>
    </row>
    <row r="39" spans="1:15" ht="12.75" customHeight="1">
      <c r="A39" s="347" t="s">
        <v>1076</v>
      </c>
      <c r="B39" s="381" t="s">
        <v>990</v>
      </c>
      <c r="C39" s="387" t="s">
        <v>628</v>
      </c>
      <c r="D39" s="351">
        <f>D40+D41+D42</f>
        <v>25000</v>
      </c>
      <c r="E39" s="351">
        <f>E40+E41+E42</f>
        <v>25000</v>
      </c>
      <c r="F39" s="351">
        <f>F40+F41+F42</f>
        <v>19534</v>
      </c>
      <c r="G39" s="426">
        <f t="shared" si="2"/>
        <v>78.13600000000001</v>
      </c>
      <c r="O39" s="80"/>
    </row>
    <row r="40" spans="1:15" ht="12.75">
      <c r="A40" s="337">
        <v>20</v>
      </c>
      <c r="B40" s="382" t="s">
        <v>627</v>
      </c>
      <c r="C40" s="384" t="s">
        <v>991</v>
      </c>
      <c r="D40" s="401">
        <v>19200</v>
      </c>
      <c r="E40" s="402">
        <v>19200</v>
      </c>
      <c r="F40" s="384">
        <v>14805</v>
      </c>
      <c r="G40" s="412">
        <f t="shared" si="2"/>
        <v>77.109375</v>
      </c>
      <c r="O40" s="80"/>
    </row>
    <row r="41" spans="1:15" ht="12.75">
      <c r="A41" s="337">
        <v>20</v>
      </c>
      <c r="B41" s="383" t="s">
        <v>629</v>
      </c>
      <c r="C41" s="385" t="s">
        <v>992</v>
      </c>
      <c r="D41" s="401">
        <v>4300</v>
      </c>
      <c r="E41" s="402">
        <v>4300</v>
      </c>
      <c r="F41" s="384">
        <v>3386</v>
      </c>
      <c r="G41" s="412">
        <f t="shared" si="2"/>
        <v>78.74418604651163</v>
      </c>
      <c r="O41" s="80"/>
    </row>
    <row r="42" spans="1:256" s="28" customFormat="1" ht="12.75">
      <c r="A42" s="129" t="s">
        <v>1076</v>
      </c>
      <c r="B42" s="383" t="s">
        <v>630</v>
      </c>
      <c r="C42" s="386" t="s">
        <v>995</v>
      </c>
      <c r="D42" s="403">
        <v>1500</v>
      </c>
      <c r="E42" s="415">
        <v>1500</v>
      </c>
      <c r="F42" s="655">
        <v>1343</v>
      </c>
      <c r="G42" s="412">
        <f t="shared" si="2"/>
        <v>89.53333333333333</v>
      </c>
      <c r="O42" s="80"/>
      <c r="P42" s="15"/>
      <c r="Q42" s="15"/>
      <c r="R42" s="15"/>
      <c r="S42" s="15"/>
      <c r="T42" s="15"/>
      <c r="U42" s="148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24" customHeight="1">
      <c r="A43" s="144" t="s">
        <v>1076</v>
      </c>
      <c r="B43" s="140">
        <v>1019</v>
      </c>
      <c r="C43" s="376" t="s">
        <v>866</v>
      </c>
      <c r="D43" s="171">
        <v>0</v>
      </c>
      <c r="E43" s="330">
        <v>840</v>
      </c>
      <c r="F43" s="330">
        <v>464</v>
      </c>
      <c r="G43" s="172">
        <f t="shared" si="2"/>
        <v>55.23809523809524</v>
      </c>
      <c r="O43" s="80"/>
      <c r="P43" s="15"/>
      <c r="Q43" s="15"/>
      <c r="R43" s="15"/>
      <c r="S43" s="15"/>
      <c r="T43" s="15"/>
      <c r="U43" s="14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144" t="s">
        <v>1076</v>
      </c>
      <c r="B44" s="140">
        <v>1037</v>
      </c>
      <c r="C44" s="376" t="s">
        <v>183</v>
      </c>
      <c r="D44" s="171">
        <v>0</v>
      </c>
      <c r="E44" s="330">
        <v>64</v>
      </c>
      <c r="F44" s="330">
        <v>64</v>
      </c>
      <c r="G44" s="172">
        <f t="shared" si="2"/>
        <v>100</v>
      </c>
      <c r="O44" s="80"/>
      <c r="P44" s="15"/>
      <c r="Q44" s="15"/>
      <c r="R44" s="15"/>
      <c r="S44" s="15"/>
      <c r="T44" s="15"/>
      <c r="U44" s="148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2.75">
      <c r="A45" s="357"/>
      <c r="B45" s="353"/>
      <c r="C45" s="354" t="s">
        <v>457</v>
      </c>
      <c r="D45" s="355">
        <f>SUM(D36:D42)-D39</f>
        <v>25650</v>
      </c>
      <c r="E45" s="355">
        <f>SUM(E36:E44)-E39</f>
        <v>26554</v>
      </c>
      <c r="F45" s="405">
        <f>SUM(F36:F44)-F39</f>
        <v>20364</v>
      </c>
      <c r="G45" s="356">
        <f t="shared" si="2"/>
        <v>76.68901107177827</v>
      </c>
      <c r="O45" s="8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2" customHeight="1">
      <c r="A46" s="16"/>
      <c r="B46" s="67"/>
      <c r="C46" s="175"/>
      <c r="D46" s="176"/>
      <c r="E46" s="70"/>
      <c r="F46" s="329"/>
      <c r="G46" s="178"/>
      <c r="O46" s="8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13.5" customHeight="1">
      <c r="A47" s="786" t="s">
        <v>334</v>
      </c>
      <c r="B47" s="786"/>
      <c r="C47" s="786"/>
      <c r="D47" s="16"/>
      <c r="E47" s="67"/>
      <c r="F47" s="488"/>
      <c r="G47" s="176"/>
      <c r="H47" s="70"/>
      <c r="I47" s="177"/>
      <c r="J47" s="178"/>
      <c r="R47" s="8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11.25" customHeight="1">
      <c r="A48" s="507"/>
      <c r="B48" s="507"/>
      <c r="C48" s="507"/>
      <c r="D48" s="16"/>
      <c r="E48" s="67"/>
      <c r="F48" s="488"/>
      <c r="G48" s="176"/>
      <c r="H48" s="70"/>
      <c r="I48" s="177"/>
      <c r="J48" s="178"/>
      <c r="R48" s="8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26.25" customHeight="1">
      <c r="A49" s="7" t="s">
        <v>1073</v>
      </c>
      <c r="B49" s="7" t="s">
        <v>1074</v>
      </c>
      <c r="C49" s="5" t="s">
        <v>1075</v>
      </c>
      <c r="D49" s="51" t="s">
        <v>208</v>
      </c>
      <c r="E49" s="58" t="s">
        <v>209</v>
      </c>
      <c r="F49" s="5" t="s">
        <v>1045</v>
      </c>
      <c r="G49" s="50" t="s">
        <v>210</v>
      </c>
      <c r="O49" s="8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40.5" customHeight="1">
      <c r="A50" s="144">
        <v>20</v>
      </c>
      <c r="B50" s="140">
        <v>2310</v>
      </c>
      <c r="C50" s="376" t="s">
        <v>871</v>
      </c>
      <c r="D50" s="171">
        <v>21300</v>
      </c>
      <c r="E50" s="330">
        <v>14300</v>
      </c>
      <c r="F50" s="330">
        <v>8334</v>
      </c>
      <c r="G50" s="172">
        <f>F50/E50*100</f>
        <v>58.27972027972028</v>
      </c>
      <c r="O50" s="80"/>
      <c r="P50" s="15"/>
      <c r="Q50" s="15"/>
      <c r="R50" s="15"/>
      <c r="S50" s="15"/>
      <c r="T50" s="14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87" customFormat="1" ht="27.75" customHeight="1">
      <c r="A51" s="144">
        <v>20</v>
      </c>
      <c r="B51" s="140">
        <v>2321</v>
      </c>
      <c r="C51" s="131" t="s">
        <v>1118</v>
      </c>
      <c r="D51" s="171">
        <v>46700</v>
      </c>
      <c r="E51" s="330">
        <v>52957</v>
      </c>
      <c r="F51" s="330">
        <v>36777</v>
      </c>
      <c r="G51" s="172">
        <f>F51/E51*100</f>
        <v>69.44690975697264</v>
      </c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88"/>
      <c r="FY51" s="188"/>
      <c r="FZ51" s="188"/>
      <c r="GA51" s="188"/>
      <c r="GB51" s="188"/>
      <c r="GC51" s="188"/>
      <c r="GD51" s="188"/>
      <c r="GE51" s="188"/>
      <c r="GF51" s="188"/>
      <c r="GG51" s="188"/>
      <c r="GH51" s="188"/>
      <c r="GI51" s="188"/>
      <c r="GJ51" s="188"/>
      <c r="GK51" s="188"/>
      <c r="GL51" s="188"/>
      <c r="GM51" s="188"/>
      <c r="GN51" s="188"/>
      <c r="GO51" s="188"/>
      <c r="GP51" s="188"/>
      <c r="GQ51" s="188"/>
      <c r="GR51" s="188"/>
      <c r="GS51" s="188"/>
      <c r="GT51" s="188"/>
      <c r="GU51" s="188"/>
      <c r="GV51" s="188"/>
      <c r="GW51" s="188"/>
      <c r="GX51" s="188"/>
      <c r="GY51" s="188"/>
      <c r="GZ51" s="188"/>
      <c r="HA51" s="188"/>
      <c r="HB51" s="188"/>
      <c r="HC51" s="188"/>
      <c r="HD51" s="188"/>
      <c r="HE51" s="188"/>
      <c r="HF51" s="188"/>
      <c r="HG51" s="188"/>
      <c r="HH51" s="188"/>
      <c r="HI51" s="188"/>
      <c r="HJ51" s="188"/>
      <c r="HK51" s="188"/>
      <c r="HL51" s="188"/>
      <c r="HM51" s="188"/>
      <c r="HN51" s="188"/>
      <c r="HO51" s="188"/>
      <c r="HP51" s="188"/>
      <c r="HQ51" s="188"/>
      <c r="HR51" s="188"/>
      <c r="HS51" s="188"/>
      <c r="HT51" s="188"/>
      <c r="HU51" s="188"/>
      <c r="HV51" s="188"/>
      <c r="HW51" s="188"/>
      <c r="HX51" s="188"/>
      <c r="HY51" s="188"/>
      <c r="HZ51" s="188"/>
      <c r="IA51" s="188"/>
      <c r="IB51" s="188"/>
      <c r="IC51" s="188"/>
      <c r="ID51" s="188"/>
      <c r="IE51" s="188"/>
      <c r="IF51" s="188"/>
      <c r="IG51" s="188"/>
      <c r="IH51" s="188"/>
      <c r="II51" s="188"/>
      <c r="IJ51" s="188"/>
      <c r="IK51" s="188"/>
      <c r="IL51" s="188"/>
      <c r="IM51" s="188"/>
      <c r="IN51" s="188"/>
      <c r="IO51" s="188"/>
      <c r="IP51" s="188"/>
      <c r="IQ51" s="188"/>
      <c r="IR51" s="188"/>
      <c r="IS51" s="188"/>
      <c r="IT51" s="188"/>
      <c r="IU51" s="188"/>
      <c r="IV51" s="188"/>
    </row>
    <row r="52" spans="1:256" s="187" customFormat="1" ht="28.5" customHeight="1">
      <c r="A52" s="144" t="s">
        <v>1076</v>
      </c>
      <c r="B52" s="140">
        <v>2339</v>
      </c>
      <c r="C52" s="131" t="s">
        <v>1117</v>
      </c>
      <c r="D52" s="171">
        <v>1000</v>
      </c>
      <c r="E52" s="330">
        <v>579</v>
      </c>
      <c r="F52" s="330">
        <v>460</v>
      </c>
      <c r="G52" s="172">
        <f>F52/E52*100</f>
        <v>79.44732297063904</v>
      </c>
      <c r="O52" s="188"/>
      <c r="P52" s="188"/>
      <c r="Q52" s="188"/>
      <c r="R52" s="188"/>
      <c r="S52" s="188"/>
      <c r="T52" s="188"/>
      <c r="U52" s="188"/>
      <c r="V52" s="188"/>
      <c r="W52" s="188" t="s">
        <v>229</v>
      </c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8"/>
      <c r="FK52" s="188"/>
      <c r="FL52" s="188"/>
      <c r="FM52" s="188"/>
      <c r="FN52" s="188"/>
      <c r="FO52" s="188"/>
      <c r="FP52" s="188"/>
      <c r="FQ52" s="188"/>
      <c r="FR52" s="188"/>
      <c r="FS52" s="188"/>
      <c r="FT52" s="188"/>
      <c r="FU52" s="188"/>
      <c r="FV52" s="188"/>
      <c r="FW52" s="188"/>
      <c r="FX52" s="188"/>
      <c r="FY52" s="188"/>
      <c r="FZ52" s="188"/>
      <c r="GA52" s="188"/>
      <c r="GB52" s="188"/>
      <c r="GC52" s="188"/>
      <c r="GD52" s="188"/>
      <c r="GE52" s="188"/>
      <c r="GF52" s="188"/>
      <c r="GG52" s="188"/>
      <c r="GH52" s="188"/>
      <c r="GI52" s="188"/>
      <c r="GJ52" s="188"/>
      <c r="GK52" s="188"/>
      <c r="GL52" s="188"/>
      <c r="GM52" s="188"/>
      <c r="GN52" s="188"/>
      <c r="GO52" s="188"/>
      <c r="GP52" s="188"/>
      <c r="GQ52" s="188"/>
      <c r="GR52" s="188"/>
      <c r="GS52" s="188"/>
      <c r="GT52" s="188"/>
      <c r="GU52" s="188"/>
      <c r="GV52" s="188"/>
      <c r="GW52" s="188"/>
      <c r="GX52" s="188"/>
      <c r="GY52" s="188"/>
      <c r="GZ52" s="188"/>
      <c r="HA52" s="188"/>
      <c r="HB52" s="188"/>
      <c r="HC52" s="188"/>
      <c r="HD52" s="188"/>
      <c r="HE52" s="188"/>
      <c r="HF52" s="188"/>
      <c r="HG52" s="188"/>
      <c r="HH52" s="188"/>
      <c r="HI52" s="188"/>
      <c r="HJ52" s="188"/>
      <c r="HK52" s="188"/>
      <c r="HL52" s="188"/>
      <c r="HM52" s="188"/>
      <c r="HN52" s="188"/>
      <c r="HO52" s="188"/>
      <c r="HP52" s="188"/>
      <c r="HQ52" s="188"/>
      <c r="HR52" s="188"/>
      <c r="HS52" s="188"/>
      <c r="HT52" s="188"/>
      <c r="HU52" s="188"/>
      <c r="HV52" s="188"/>
      <c r="HW52" s="188"/>
      <c r="HX52" s="188"/>
      <c r="HY52" s="188"/>
      <c r="HZ52" s="188"/>
      <c r="IA52" s="188"/>
      <c r="IB52" s="188"/>
      <c r="IC52" s="188"/>
      <c r="ID52" s="188"/>
      <c r="IE52" s="188"/>
      <c r="IF52" s="188"/>
      <c r="IG52" s="188"/>
      <c r="IH52" s="188"/>
      <c r="II52" s="188"/>
      <c r="IJ52" s="188"/>
      <c r="IK52" s="188"/>
      <c r="IL52" s="188"/>
      <c r="IM52" s="188"/>
      <c r="IN52" s="188"/>
      <c r="IO52" s="188"/>
      <c r="IP52" s="188"/>
      <c r="IQ52" s="188"/>
      <c r="IR52" s="188"/>
      <c r="IS52" s="188"/>
      <c r="IT52" s="188"/>
      <c r="IU52" s="188"/>
      <c r="IV52" s="188"/>
    </row>
    <row r="53" spans="1:256" s="28" customFormat="1" ht="39.75" customHeight="1">
      <c r="A53" s="144" t="s">
        <v>1076</v>
      </c>
      <c r="B53" s="140">
        <v>2399</v>
      </c>
      <c r="C53" s="473" t="s">
        <v>872</v>
      </c>
      <c r="D53" s="171">
        <v>1720</v>
      </c>
      <c r="E53" s="330">
        <v>1720</v>
      </c>
      <c r="F53" s="330">
        <v>0</v>
      </c>
      <c r="G53" s="172">
        <f>F53/E53*100</f>
        <v>0</v>
      </c>
      <c r="O53" s="8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2.75">
      <c r="A54" s="195"/>
      <c r="B54" s="212"/>
      <c r="C54" s="211" t="s">
        <v>458</v>
      </c>
      <c r="D54" s="196">
        <f>SUM(D50:D53)</f>
        <v>70720</v>
      </c>
      <c r="E54" s="196">
        <f>SUM(E50:E53)</f>
        <v>69556</v>
      </c>
      <c r="F54" s="320">
        <f>SUM(F50:F53)</f>
        <v>45571</v>
      </c>
      <c r="G54" s="117">
        <f>F54/E54*100</f>
        <v>65.51699350163896</v>
      </c>
      <c r="O54" s="8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8" customFormat="1" ht="7.5" customHeight="1">
      <c r="A55" s="16"/>
      <c r="B55" s="67"/>
      <c r="C55" s="199"/>
      <c r="D55" s="200"/>
      <c r="E55" s="201"/>
      <c r="F55" s="202"/>
      <c r="G55" s="203"/>
      <c r="O55" s="80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8" customFormat="1" ht="12.75">
      <c r="A56" s="204"/>
      <c r="B56" s="214"/>
      <c r="C56" s="213" t="s">
        <v>459</v>
      </c>
      <c r="D56" s="205">
        <f>D45+D54</f>
        <v>96370</v>
      </c>
      <c r="E56" s="206">
        <f>E45+E54</f>
        <v>96110</v>
      </c>
      <c r="F56" s="207">
        <f>F45+F54</f>
        <v>65935</v>
      </c>
      <c r="G56" s="10">
        <f>F56/E56*100</f>
        <v>68.60368327957549</v>
      </c>
      <c r="O56" s="8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8" customFormat="1" ht="10.5" customHeight="1">
      <c r="A57" s="16"/>
      <c r="B57" s="67"/>
      <c r="C57" s="199"/>
      <c r="D57" s="200"/>
      <c r="E57" s="201"/>
      <c r="F57" s="202"/>
      <c r="G57" s="203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</row>
    <row r="58" spans="1:7" ht="15.75">
      <c r="A58" s="72" t="s">
        <v>344</v>
      </c>
      <c r="B58" s="28"/>
      <c r="C58" s="28"/>
      <c r="D58" s="80"/>
      <c r="E58" s="80"/>
      <c r="G58" s="28"/>
    </row>
    <row r="59" spans="1:256" s="118" customFormat="1" ht="11.25" customHeight="1">
      <c r="A59" s="72"/>
      <c r="B59" s="28"/>
      <c r="C59" s="28"/>
      <c r="D59" s="80"/>
      <c r="E59" s="80"/>
      <c r="F59" s="80"/>
      <c r="G59" s="28"/>
      <c r="H59" s="28"/>
      <c r="I59" s="28"/>
      <c r="J59" s="28"/>
      <c r="K59" s="28"/>
      <c r="L59" s="28"/>
      <c r="M59" s="28"/>
      <c r="N59" s="28"/>
      <c r="O59" s="80" t="s">
        <v>320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8" customFormat="1" ht="14.25" customHeight="1">
      <c r="A60" s="794" t="s">
        <v>132</v>
      </c>
      <c r="B60" s="794"/>
      <c r="C60" s="28"/>
      <c r="D60" s="80"/>
      <c r="E60" s="80"/>
      <c r="F60" s="80"/>
      <c r="G60" s="28"/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8" customFormat="1" ht="11.25" customHeight="1">
      <c r="A61" s="122" t="s">
        <v>877</v>
      </c>
      <c r="B61" s="28"/>
      <c r="C61" s="28"/>
      <c r="D61" s="80"/>
      <c r="E61" s="80"/>
      <c r="F61" s="80"/>
      <c r="G61" s="28"/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8" customFormat="1" ht="10.5" customHeight="1">
      <c r="A62" s="122"/>
      <c r="B62" s="28"/>
      <c r="C62" s="28"/>
      <c r="D62" s="80"/>
      <c r="E62" s="80"/>
      <c r="F62" s="80"/>
      <c r="G62" s="28"/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8" customFormat="1" ht="25.5" customHeight="1">
      <c r="A63" s="7" t="s">
        <v>1073</v>
      </c>
      <c r="B63" s="7" t="s">
        <v>1074</v>
      </c>
      <c r="C63" s="5" t="s">
        <v>1075</v>
      </c>
      <c r="D63" s="51" t="s">
        <v>208</v>
      </c>
      <c r="E63" s="58" t="s">
        <v>209</v>
      </c>
      <c r="F63" s="5" t="s">
        <v>1045</v>
      </c>
      <c r="G63" s="50" t="s">
        <v>210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8" customFormat="1" ht="12.75">
      <c r="A64" s="790" t="s">
        <v>1077</v>
      </c>
      <c r="B64" s="43">
        <v>3114</v>
      </c>
      <c r="C64" s="33" t="s">
        <v>1081</v>
      </c>
      <c r="D64" s="163">
        <v>15882</v>
      </c>
      <c r="E64" s="163">
        <v>16395</v>
      </c>
      <c r="F64" s="656">
        <v>15071</v>
      </c>
      <c r="G64" s="164">
        <f aca="true" t="shared" si="3" ref="G64:G76">F64/E64*100</f>
        <v>91.92436718511742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8" customFormat="1" ht="11.25" customHeight="1">
      <c r="A65" s="790"/>
      <c r="B65" s="43">
        <v>3121</v>
      </c>
      <c r="C65" s="33" t="s">
        <v>1082</v>
      </c>
      <c r="D65" s="165">
        <v>56534</v>
      </c>
      <c r="E65" s="165">
        <v>56827</v>
      </c>
      <c r="F65" s="656">
        <v>52104</v>
      </c>
      <c r="G65" s="164">
        <f t="shared" si="3"/>
        <v>91.68880989670403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8" customFormat="1" ht="12.75">
      <c r="A66" s="790"/>
      <c r="B66" s="43">
        <v>3122</v>
      </c>
      <c r="C66" s="33" t="s">
        <v>1083</v>
      </c>
      <c r="D66" s="165">
        <v>101767</v>
      </c>
      <c r="E66" s="165">
        <v>104060</v>
      </c>
      <c r="F66" s="656">
        <v>95187</v>
      </c>
      <c r="G66" s="164">
        <f t="shared" si="3"/>
        <v>91.47318854507014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4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8" customFormat="1" ht="12.75">
      <c r="A67" s="790"/>
      <c r="B67" s="43">
        <v>3123</v>
      </c>
      <c r="C67" s="33" t="s">
        <v>125</v>
      </c>
      <c r="D67" s="163">
        <v>126523</v>
      </c>
      <c r="E67" s="163">
        <v>125749</v>
      </c>
      <c r="F67" s="656">
        <v>115280</v>
      </c>
      <c r="G67" s="164">
        <f t="shared" si="3"/>
        <v>91.67468528576768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8" customFormat="1" ht="24" customHeight="1">
      <c r="A68" s="790"/>
      <c r="B68" s="140">
        <v>3124</v>
      </c>
      <c r="C68" s="358" t="s">
        <v>578</v>
      </c>
      <c r="D68" s="171">
        <v>3528</v>
      </c>
      <c r="E68" s="171">
        <v>3528</v>
      </c>
      <c r="F68" s="330">
        <v>3234</v>
      </c>
      <c r="G68" s="172">
        <f t="shared" si="3"/>
        <v>91.66666666666666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8" customFormat="1" ht="25.5" customHeight="1">
      <c r="A69" s="790"/>
      <c r="B69" s="140">
        <v>3125</v>
      </c>
      <c r="C69" s="358" t="s">
        <v>579</v>
      </c>
      <c r="D69" s="171">
        <v>1820</v>
      </c>
      <c r="E69" s="171">
        <v>1820</v>
      </c>
      <c r="F69" s="330">
        <v>1820</v>
      </c>
      <c r="G69" s="172">
        <f t="shared" si="3"/>
        <v>100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8" customFormat="1" ht="12.75">
      <c r="A70" s="790"/>
      <c r="B70" s="130">
        <v>3146</v>
      </c>
      <c r="C70" s="131" t="s">
        <v>230</v>
      </c>
      <c r="D70" s="165">
        <v>4287</v>
      </c>
      <c r="E70" s="165">
        <v>4287</v>
      </c>
      <c r="F70" s="657">
        <v>3931</v>
      </c>
      <c r="G70" s="166">
        <f t="shared" si="3"/>
        <v>91.69582458595754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18" customFormat="1" ht="12.75">
      <c r="A71" s="790"/>
      <c r="B71" s="43">
        <v>3147</v>
      </c>
      <c r="C71" s="33" t="s">
        <v>580</v>
      </c>
      <c r="D71" s="165">
        <v>2347</v>
      </c>
      <c r="E71" s="165">
        <v>3714</v>
      </c>
      <c r="F71" s="657">
        <v>3405</v>
      </c>
      <c r="G71" s="166">
        <f t="shared" si="3"/>
        <v>91.68012924071083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8" customFormat="1" ht="12.75">
      <c r="A72" s="790"/>
      <c r="B72" s="43">
        <v>3231</v>
      </c>
      <c r="C72" s="33" t="s">
        <v>127</v>
      </c>
      <c r="D72" s="165">
        <v>0</v>
      </c>
      <c r="E72" s="165">
        <v>180</v>
      </c>
      <c r="F72" s="657">
        <v>180</v>
      </c>
      <c r="G72" s="166">
        <f t="shared" si="3"/>
        <v>100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8" customFormat="1" ht="12.75">
      <c r="A73" s="790"/>
      <c r="B73" s="43">
        <v>3299</v>
      </c>
      <c r="C73" s="33" t="s">
        <v>594</v>
      </c>
      <c r="D73" s="165">
        <v>0</v>
      </c>
      <c r="E73" s="165">
        <v>1336</v>
      </c>
      <c r="F73" s="657">
        <v>1152</v>
      </c>
      <c r="G73" s="166">
        <f t="shared" si="3"/>
        <v>86.22754491017965</v>
      </c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18" ht="12.75">
      <c r="A74" s="790"/>
      <c r="B74" s="43">
        <v>3421</v>
      </c>
      <c r="C74" s="33" t="s">
        <v>128</v>
      </c>
      <c r="D74" s="223">
        <v>5373</v>
      </c>
      <c r="E74" s="223">
        <v>4373</v>
      </c>
      <c r="F74" s="656">
        <v>4017</v>
      </c>
      <c r="G74" s="164">
        <f t="shared" si="3"/>
        <v>91.85913560484794</v>
      </c>
      <c r="R74" s="15" t="s">
        <v>229</v>
      </c>
    </row>
    <row r="75" spans="1:256" s="118" customFormat="1" ht="12.75">
      <c r="A75" s="790"/>
      <c r="B75" s="43">
        <v>4322</v>
      </c>
      <c r="C75" s="33" t="s">
        <v>129</v>
      </c>
      <c r="D75" s="223">
        <v>21939</v>
      </c>
      <c r="E75" s="223">
        <v>22273</v>
      </c>
      <c r="F75" s="656">
        <v>20419</v>
      </c>
      <c r="G75" s="164">
        <f t="shared" si="3"/>
        <v>91.67602029362905</v>
      </c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8" customFormat="1" ht="11.25" customHeight="1">
      <c r="A76" s="806" t="s">
        <v>130</v>
      </c>
      <c r="B76" s="795"/>
      <c r="C76" s="796"/>
      <c r="D76" s="243">
        <f>SUM(D64:D75)</f>
        <v>340000</v>
      </c>
      <c r="E76" s="243">
        <f>SUM(E64:E75)</f>
        <v>344542</v>
      </c>
      <c r="F76" s="324">
        <f>SUM(F64:F75)</f>
        <v>315800</v>
      </c>
      <c r="G76" s="117">
        <f t="shared" si="3"/>
        <v>91.65791108195808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8" customFormat="1" ht="12.75" customHeight="1">
      <c r="A77" s="38"/>
      <c r="B77" s="38"/>
      <c r="C77" s="38"/>
      <c r="D77" s="52"/>
      <c r="E77" s="39"/>
      <c r="F77" s="39"/>
      <c r="G77" s="30"/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8" customFormat="1" ht="12.75">
      <c r="A78" s="121" t="s">
        <v>878</v>
      </c>
      <c r="B78" s="16"/>
      <c r="C78" s="17"/>
      <c r="D78" s="53"/>
      <c r="E78" s="18"/>
      <c r="F78" s="80"/>
      <c r="G78" s="28"/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8" customFormat="1" ht="12.75">
      <c r="A79" s="121"/>
      <c r="B79" s="16"/>
      <c r="C79" s="17"/>
      <c r="D79" s="53"/>
      <c r="E79" s="18"/>
      <c r="F79" s="80"/>
      <c r="G79" s="28"/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8" customFormat="1" ht="27" customHeight="1">
      <c r="A80" s="7" t="s">
        <v>1073</v>
      </c>
      <c r="B80" s="7" t="s">
        <v>1074</v>
      </c>
      <c r="C80" s="5" t="s">
        <v>1075</v>
      </c>
      <c r="D80" s="51" t="s">
        <v>208</v>
      </c>
      <c r="E80" s="58" t="s">
        <v>209</v>
      </c>
      <c r="F80" s="5" t="s">
        <v>1045</v>
      </c>
      <c r="G80" s="50" t="s">
        <v>210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8" customFormat="1" ht="12.75">
      <c r="A81" s="818" t="s">
        <v>1077</v>
      </c>
      <c r="B81" s="132">
        <v>3111</v>
      </c>
      <c r="C81" s="133" t="s">
        <v>179</v>
      </c>
      <c r="D81" s="167">
        <v>0</v>
      </c>
      <c r="E81" s="167">
        <v>362132</v>
      </c>
      <c r="F81" s="658">
        <v>368656</v>
      </c>
      <c r="G81" s="164">
        <f aca="true" t="shared" si="4" ref="G81:G96">F81/E81*100</f>
        <v>101.80155302486386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8" customFormat="1" ht="12.75">
      <c r="A82" s="790"/>
      <c r="B82" s="43">
        <v>3112</v>
      </c>
      <c r="C82" s="33" t="s">
        <v>1080</v>
      </c>
      <c r="D82" s="167">
        <v>0</v>
      </c>
      <c r="E82" s="167">
        <v>1562</v>
      </c>
      <c r="F82" s="310">
        <v>1643</v>
      </c>
      <c r="G82" s="164">
        <f t="shared" si="4"/>
        <v>105.18565941101153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8" customFormat="1" ht="12.75">
      <c r="A83" s="790"/>
      <c r="B83" s="43">
        <v>3113</v>
      </c>
      <c r="C83" s="33" t="s">
        <v>207</v>
      </c>
      <c r="D83" s="167">
        <v>0</v>
      </c>
      <c r="E83" s="167">
        <v>1571815</v>
      </c>
      <c r="F83" s="310">
        <v>1580290</v>
      </c>
      <c r="G83" s="164">
        <f t="shared" si="4"/>
        <v>100.53918559117963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8" customFormat="1" ht="12.75">
      <c r="A84" s="790"/>
      <c r="B84" s="43">
        <v>3114</v>
      </c>
      <c r="C84" s="33" t="s">
        <v>1081</v>
      </c>
      <c r="D84" s="167">
        <v>0</v>
      </c>
      <c r="E84" s="167">
        <v>124860</v>
      </c>
      <c r="F84" s="310">
        <v>126257</v>
      </c>
      <c r="G84" s="164">
        <f t="shared" si="4"/>
        <v>101.11885311548934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8" customFormat="1" ht="12.75">
      <c r="A85" s="790"/>
      <c r="B85" s="43">
        <v>3117</v>
      </c>
      <c r="C85" s="33" t="s">
        <v>549</v>
      </c>
      <c r="D85" s="167">
        <v>0</v>
      </c>
      <c r="E85" s="167">
        <v>253396</v>
      </c>
      <c r="F85" s="310">
        <v>257740</v>
      </c>
      <c r="G85" s="164">
        <f t="shared" si="4"/>
        <v>101.71431277526086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8" customFormat="1" ht="12.75">
      <c r="A86" s="790"/>
      <c r="B86" s="43">
        <v>3121</v>
      </c>
      <c r="C86" s="33" t="s">
        <v>1082</v>
      </c>
      <c r="D86" s="167">
        <v>0</v>
      </c>
      <c r="E86" s="167">
        <v>260196</v>
      </c>
      <c r="F86" s="310">
        <v>260729</v>
      </c>
      <c r="G86" s="164">
        <f t="shared" si="4"/>
        <v>100.20484557794893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8" customFormat="1" ht="12.75">
      <c r="A87" s="790"/>
      <c r="B87" s="43">
        <v>3122</v>
      </c>
      <c r="C87" s="33" t="s">
        <v>1083</v>
      </c>
      <c r="D87" s="167">
        <v>0</v>
      </c>
      <c r="E87" s="167">
        <v>418986</v>
      </c>
      <c r="F87" s="310">
        <v>420051</v>
      </c>
      <c r="G87" s="164">
        <f t="shared" si="4"/>
        <v>100.25418510403689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8" customFormat="1" ht="12.75">
      <c r="A88" s="790"/>
      <c r="B88" s="43">
        <v>3123</v>
      </c>
      <c r="C88" s="33" t="s">
        <v>125</v>
      </c>
      <c r="D88" s="167">
        <v>0</v>
      </c>
      <c r="E88" s="167">
        <v>462017</v>
      </c>
      <c r="F88" s="310">
        <v>464287</v>
      </c>
      <c r="G88" s="164">
        <f t="shared" si="4"/>
        <v>100.49132391232358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18" customFormat="1" ht="26.25" customHeight="1">
      <c r="A89" s="790"/>
      <c r="B89" s="140">
        <v>3124</v>
      </c>
      <c r="C89" s="358" t="s">
        <v>578</v>
      </c>
      <c r="D89" s="502">
        <v>0</v>
      </c>
      <c r="E89" s="282">
        <v>15508</v>
      </c>
      <c r="F89" s="330">
        <v>15512</v>
      </c>
      <c r="G89" s="172">
        <f t="shared" si="4"/>
        <v>100.02579313902503</v>
      </c>
      <c r="H89" s="28"/>
      <c r="I89" s="28"/>
      <c r="J89" s="28"/>
      <c r="K89" s="28"/>
      <c r="L89" s="28"/>
      <c r="M89" s="28"/>
      <c r="N89" s="28"/>
      <c r="O89" s="80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18" customFormat="1" ht="12.75">
      <c r="A90" s="790"/>
      <c r="B90" s="43">
        <v>3141</v>
      </c>
      <c r="C90" s="33" t="s">
        <v>223</v>
      </c>
      <c r="D90" s="167">
        <v>0</v>
      </c>
      <c r="E90" s="167">
        <v>12578</v>
      </c>
      <c r="F90" s="310">
        <v>12632</v>
      </c>
      <c r="G90" s="164">
        <f t="shared" si="4"/>
        <v>100.42932103673078</v>
      </c>
      <c r="H90" s="28"/>
      <c r="I90" s="28"/>
      <c r="J90" s="28"/>
      <c r="K90" s="28"/>
      <c r="L90" s="28"/>
      <c r="M90" s="28"/>
      <c r="N90" s="28"/>
      <c r="O90" s="80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118" customFormat="1" ht="25.5">
      <c r="A91" s="790"/>
      <c r="B91" s="140">
        <v>3146</v>
      </c>
      <c r="C91" s="131" t="s">
        <v>231</v>
      </c>
      <c r="D91" s="502">
        <v>0</v>
      </c>
      <c r="E91" s="282">
        <v>18069</v>
      </c>
      <c r="F91" s="304">
        <v>18098</v>
      </c>
      <c r="G91" s="172">
        <f t="shared" si="4"/>
        <v>100.16049587691627</v>
      </c>
      <c r="H91" s="28"/>
      <c r="I91" s="28"/>
      <c r="J91" s="28"/>
      <c r="K91" s="28"/>
      <c r="L91" s="28"/>
      <c r="M91" s="28"/>
      <c r="N91" s="28"/>
      <c r="O91" s="8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118" customFormat="1" ht="12.75">
      <c r="A92" s="790"/>
      <c r="B92" s="140">
        <v>3147</v>
      </c>
      <c r="C92" s="33" t="s">
        <v>580</v>
      </c>
      <c r="D92" s="167">
        <v>0</v>
      </c>
      <c r="E92" s="167">
        <v>9887</v>
      </c>
      <c r="F92" s="304">
        <v>9887</v>
      </c>
      <c r="G92" s="164">
        <f t="shared" si="4"/>
        <v>100</v>
      </c>
      <c r="H92" s="28"/>
      <c r="I92" s="28"/>
      <c r="J92" s="28"/>
      <c r="K92" s="28"/>
      <c r="L92" s="28"/>
      <c r="M92" s="28"/>
      <c r="N92" s="28"/>
      <c r="O92" s="8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7" ht="12.75">
      <c r="A93" s="790"/>
      <c r="B93" s="43">
        <v>3231</v>
      </c>
      <c r="C93" s="33" t="s">
        <v>127</v>
      </c>
      <c r="D93" s="167">
        <v>0</v>
      </c>
      <c r="E93" s="167">
        <v>148826</v>
      </c>
      <c r="F93" s="310">
        <v>148781</v>
      </c>
      <c r="G93" s="164">
        <f t="shared" si="4"/>
        <v>99.96976334780213</v>
      </c>
    </row>
    <row r="94" spans="1:7" ht="12.75">
      <c r="A94" s="790"/>
      <c r="B94" s="43">
        <v>3299</v>
      </c>
      <c r="C94" s="33" t="s">
        <v>594</v>
      </c>
      <c r="D94" s="167">
        <v>3731380</v>
      </c>
      <c r="E94" s="167">
        <v>25520</v>
      </c>
      <c r="F94" s="310">
        <v>0</v>
      </c>
      <c r="G94" s="164">
        <f t="shared" si="4"/>
        <v>0</v>
      </c>
    </row>
    <row r="95" spans="1:7" ht="12.75">
      <c r="A95" s="790"/>
      <c r="B95" s="43">
        <v>3421</v>
      </c>
      <c r="C95" s="33" t="s">
        <v>128</v>
      </c>
      <c r="D95" s="167">
        <v>0</v>
      </c>
      <c r="E95" s="167">
        <v>35136</v>
      </c>
      <c r="F95" s="310">
        <v>35136</v>
      </c>
      <c r="G95" s="164">
        <f t="shared" si="4"/>
        <v>100</v>
      </c>
    </row>
    <row r="96" spans="1:20" ht="12.75">
      <c r="A96" s="790"/>
      <c r="B96" s="43">
        <v>4322</v>
      </c>
      <c r="C96" s="33" t="s">
        <v>129</v>
      </c>
      <c r="D96" s="167">
        <v>0</v>
      </c>
      <c r="E96" s="167">
        <v>51590</v>
      </c>
      <c r="F96" s="310">
        <v>52379</v>
      </c>
      <c r="G96" s="164">
        <f t="shared" si="4"/>
        <v>101.52936615623183</v>
      </c>
      <c r="T96" s="148"/>
    </row>
    <row r="97" spans="1:7" ht="12.75">
      <c r="A97" s="821" t="s">
        <v>190</v>
      </c>
      <c r="B97" s="822"/>
      <c r="C97" s="823"/>
      <c r="D97" s="244">
        <f>SUM(D81:D96)</f>
        <v>3731380</v>
      </c>
      <c r="E97" s="138">
        <f>SUM(E81:E96)</f>
        <v>3772078</v>
      </c>
      <c r="F97" s="435">
        <f>SUM(F81:F96)</f>
        <v>3772078</v>
      </c>
      <c r="G97" s="117">
        <f>F97/E97*100</f>
        <v>100</v>
      </c>
    </row>
    <row r="98" spans="1:256" s="118" customFormat="1" ht="11.25" customHeight="1">
      <c r="A98" s="820"/>
      <c r="B98" s="820"/>
      <c r="C98" s="820"/>
      <c r="D98" s="820"/>
      <c r="E98" s="820"/>
      <c r="F98" s="820"/>
      <c r="G98" s="820"/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8" customFormat="1" ht="12.75">
      <c r="A99" s="835" t="s">
        <v>902</v>
      </c>
      <c r="B99" s="835"/>
      <c r="C99" s="835"/>
      <c r="D99" s="835"/>
      <c r="E99" s="835"/>
      <c r="F99" s="835"/>
      <c r="G99" s="835"/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8" customFormat="1" ht="12" customHeight="1">
      <c r="A100" s="512"/>
      <c r="B100" s="512"/>
      <c r="C100" s="512"/>
      <c r="D100" s="512"/>
      <c r="E100" s="512"/>
      <c r="F100" s="512"/>
      <c r="G100" s="512"/>
      <c r="H100" s="28"/>
      <c r="I100" s="28"/>
      <c r="J100" s="28"/>
      <c r="K100" s="28"/>
      <c r="L100" s="28"/>
      <c r="M100" s="28"/>
      <c r="N100" s="28"/>
      <c r="O100" s="8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8" customFormat="1" ht="26.25" customHeight="1">
      <c r="A101" s="7" t="s">
        <v>1073</v>
      </c>
      <c r="B101" s="7" t="s">
        <v>1074</v>
      </c>
      <c r="C101" s="5" t="s">
        <v>1075</v>
      </c>
      <c r="D101" s="51" t="s">
        <v>208</v>
      </c>
      <c r="E101" s="58" t="s">
        <v>209</v>
      </c>
      <c r="F101" s="5" t="s">
        <v>1045</v>
      </c>
      <c r="G101" s="50" t="s">
        <v>210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48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8" customFormat="1" ht="12.75">
      <c r="A102" s="818" t="s">
        <v>1077</v>
      </c>
      <c r="B102" s="134">
        <v>3111</v>
      </c>
      <c r="C102" s="33" t="s">
        <v>179</v>
      </c>
      <c r="D102" s="27">
        <v>0</v>
      </c>
      <c r="E102" s="474">
        <v>944</v>
      </c>
      <c r="F102" s="310">
        <v>935</v>
      </c>
      <c r="G102" s="164">
        <f aca="true" t="shared" si="5" ref="G102:G113">F102/E102*100</f>
        <v>99.04661016949152</v>
      </c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8" customFormat="1" ht="12.75">
      <c r="A103" s="790"/>
      <c r="B103" s="65">
        <v>3121</v>
      </c>
      <c r="C103" s="33" t="s">
        <v>1082</v>
      </c>
      <c r="D103" s="27">
        <v>0</v>
      </c>
      <c r="E103" s="474">
        <v>6772</v>
      </c>
      <c r="F103" s="310">
        <v>6761</v>
      </c>
      <c r="G103" s="164">
        <f t="shared" si="5"/>
        <v>99.8375664500886</v>
      </c>
      <c r="H103" s="28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18" customFormat="1" ht="12.75">
      <c r="A104" s="790"/>
      <c r="B104" s="135">
        <v>3122</v>
      </c>
      <c r="C104" s="136" t="s">
        <v>1083</v>
      </c>
      <c r="D104" s="27">
        <v>0</v>
      </c>
      <c r="E104" s="474">
        <v>67044</v>
      </c>
      <c r="F104" s="659">
        <v>66959</v>
      </c>
      <c r="G104" s="164">
        <f t="shared" si="5"/>
        <v>99.87321758844938</v>
      </c>
      <c r="H104" s="28"/>
      <c r="I104" s="28"/>
      <c r="J104" s="28"/>
      <c r="K104" s="28"/>
      <c r="L104" s="28"/>
      <c r="M104" s="28"/>
      <c r="N104" s="28"/>
      <c r="O104" s="80"/>
      <c r="P104" s="15"/>
      <c r="Q104" s="262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118" customFormat="1" ht="12.75">
      <c r="A105" s="790"/>
      <c r="B105" s="43">
        <v>3123</v>
      </c>
      <c r="C105" s="33" t="s">
        <v>125</v>
      </c>
      <c r="D105" s="27">
        <v>0</v>
      </c>
      <c r="E105" s="474">
        <v>35575</v>
      </c>
      <c r="F105" s="659">
        <v>35532</v>
      </c>
      <c r="G105" s="164">
        <f t="shared" si="5"/>
        <v>99.87912860154603</v>
      </c>
      <c r="H105" s="28"/>
      <c r="I105" s="28"/>
      <c r="J105" s="28"/>
      <c r="K105" s="28"/>
      <c r="L105" s="28"/>
      <c r="M105" s="28"/>
      <c r="N105" s="28"/>
      <c r="O105" s="80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118" customFormat="1" ht="25.5">
      <c r="A106" s="790"/>
      <c r="B106" s="140">
        <v>3125</v>
      </c>
      <c r="C106" s="131" t="s">
        <v>579</v>
      </c>
      <c r="D106" s="501">
        <v>0</v>
      </c>
      <c r="E106" s="501">
        <v>1537</v>
      </c>
      <c r="F106" s="304">
        <v>1516</v>
      </c>
      <c r="G106" s="172">
        <f t="shared" si="5"/>
        <v>98.63370201691608</v>
      </c>
      <c r="H106" s="28"/>
      <c r="I106" s="28"/>
      <c r="J106" s="28"/>
      <c r="K106" s="28"/>
      <c r="L106" s="28"/>
      <c r="M106" s="28"/>
      <c r="N106" s="28"/>
      <c r="O106" s="80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118" customFormat="1" ht="25.5">
      <c r="A107" s="790"/>
      <c r="B107" s="147">
        <v>3141</v>
      </c>
      <c r="C107" s="137" t="s">
        <v>180</v>
      </c>
      <c r="D107" s="501">
        <v>0</v>
      </c>
      <c r="E107" s="501">
        <v>837</v>
      </c>
      <c r="F107" s="296">
        <v>825</v>
      </c>
      <c r="G107" s="172">
        <f t="shared" si="5"/>
        <v>98.56630824372759</v>
      </c>
      <c r="H107" s="303"/>
      <c r="I107" s="28"/>
      <c r="J107" s="28"/>
      <c r="K107" s="28"/>
      <c r="L107" s="28"/>
      <c r="M107" s="28"/>
      <c r="N107" s="28"/>
      <c r="O107" s="80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19" ht="12.75">
      <c r="A108" s="790"/>
      <c r="B108" s="65">
        <v>3142</v>
      </c>
      <c r="C108" s="33" t="s">
        <v>595</v>
      </c>
      <c r="D108" s="27">
        <v>0</v>
      </c>
      <c r="E108" s="474">
        <v>3876</v>
      </c>
      <c r="F108" s="310">
        <v>3791</v>
      </c>
      <c r="G108" s="164">
        <f t="shared" si="5"/>
        <v>97.80701754385966</v>
      </c>
      <c r="H108" s="28"/>
      <c r="I108" s="28"/>
      <c r="J108" s="28"/>
      <c r="K108" s="28"/>
      <c r="L108" s="28"/>
      <c r="M108" s="28"/>
      <c r="N108" s="28"/>
      <c r="O108" s="80"/>
      <c r="P108" s="281" t="s">
        <v>499</v>
      </c>
      <c r="Q108" s="281"/>
      <c r="R108" s="281"/>
      <c r="S108" s="281"/>
    </row>
    <row r="109" spans="1:19" ht="12.75">
      <c r="A109" s="790"/>
      <c r="B109" s="65">
        <v>3147</v>
      </c>
      <c r="C109" s="33" t="s">
        <v>580</v>
      </c>
      <c r="D109" s="27">
        <v>0</v>
      </c>
      <c r="E109" s="474">
        <v>3160</v>
      </c>
      <c r="F109" s="310">
        <v>3114</v>
      </c>
      <c r="G109" s="164">
        <f t="shared" si="5"/>
        <v>98.54430379746836</v>
      </c>
      <c r="H109" s="28"/>
      <c r="I109" s="28"/>
      <c r="J109" s="28"/>
      <c r="K109" s="28"/>
      <c r="L109" s="28"/>
      <c r="M109" s="28"/>
      <c r="N109" s="28"/>
      <c r="O109" s="80"/>
      <c r="P109" s="281"/>
      <c r="Q109" s="281"/>
      <c r="R109" s="281"/>
      <c r="S109" s="281"/>
    </row>
    <row r="110" spans="1:7" ht="12.75">
      <c r="A110" s="790"/>
      <c r="B110" s="65">
        <v>3150</v>
      </c>
      <c r="C110" s="33" t="s">
        <v>126</v>
      </c>
      <c r="D110" s="27">
        <v>0</v>
      </c>
      <c r="E110" s="474">
        <v>9703</v>
      </c>
      <c r="F110" s="310">
        <v>9657</v>
      </c>
      <c r="G110" s="164">
        <f t="shared" si="5"/>
        <v>99.52591981861279</v>
      </c>
    </row>
    <row r="111" spans="1:7" ht="12.75">
      <c r="A111" s="790"/>
      <c r="B111" s="65">
        <v>3231</v>
      </c>
      <c r="C111" s="33" t="s">
        <v>127</v>
      </c>
      <c r="D111" s="27">
        <v>0</v>
      </c>
      <c r="E111" s="474">
        <v>6139</v>
      </c>
      <c r="F111" s="310">
        <v>6130</v>
      </c>
      <c r="G111" s="164">
        <f t="shared" si="5"/>
        <v>99.85339631861866</v>
      </c>
    </row>
    <row r="112" spans="1:7" ht="12.75">
      <c r="A112" s="790"/>
      <c r="B112" s="65">
        <v>3421</v>
      </c>
      <c r="C112" s="33" t="s">
        <v>128</v>
      </c>
      <c r="D112" s="27">
        <v>0</v>
      </c>
      <c r="E112" s="474">
        <v>6063</v>
      </c>
      <c r="F112" s="310">
        <v>6053</v>
      </c>
      <c r="G112" s="164">
        <f t="shared" si="5"/>
        <v>99.83506514926604</v>
      </c>
    </row>
    <row r="113" spans="1:22" ht="12.75">
      <c r="A113" s="819"/>
      <c r="B113" s="65">
        <v>4322</v>
      </c>
      <c r="C113" s="33" t="s">
        <v>129</v>
      </c>
      <c r="D113" s="27">
        <v>0</v>
      </c>
      <c r="E113" s="474">
        <v>8295</v>
      </c>
      <c r="F113" s="310">
        <v>8284</v>
      </c>
      <c r="G113" s="164">
        <f t="shared" si="5"/>
        <v>99.86738999397228</v>
      </c>
      <c r="V113" s="148"/>
    </row>
    <row r="114" spans="1:7" ht="12.75">
      <c r="A114" s="821" t="s">
        <v>191</v>
      </c>
      <c r="B114" s="822"/>
      <c r="C114" s="823"/>
      <c r="D114" s="138">
        <f>SUM(D102:D113)</f>
        <v>0</v>
      </c>
      <c r="E114" s="297">
        <f>SUM(E102:E113)</f>
        <v>149945</v>
      </c>
      <c r="F114" s="297">
        <f>SUM(F102:F113)</f>
        <v>149557</v>
      </c>
      <c r="G114" s="117">
        <f>F114/E114*100</f>
        <v>99.74123845409983</v>
      </c>
    </row>
    <row r="115" spans="1:256" s="118" customFormat="1" ht="12" customHeight="1">
      <c r="A115" s="28"/>
      <c r="B115"/>
      <c r="C115"/>
      <c r="D115" s="15"/>
      <c r="E115" s="15"/>
      <c r="F115" s="15"/>
      <c r="G115"/>
      <c r="H115" s="28" t="s">
        <v>308</v>
      </c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8" customFormat="1" ht="12.75">
      <c r="A116" s="121" t="s">
        <v>903</v>
      </c>
      <c r="B116" s="16"/>
      <c r="C116" s="17"/>
      <c r="D116" s="15"/>
      <c r="E116" s="15"/>
      <c r="F116" s="15"/>
      <c r="G116"/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8" customFormat="1" ht="11.25" customHeight="1">
      <c r="A117" s="121"/>
      <c r="B117" s="16"/>
      <c r="C117" s="17"/>
      <c r="D117" s="15"/>
      <c r="E117" s="15"/>
      <c r="F117" s="15"/>
      <c r="G117"/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8" customFormat="1" ht="24.75" customHeight="1">
      <c r="A118" s="7" t="s">
        <v>1073</v>
      </c>
      <c r="B118" s="7" t="s">
        <v>633</v>
      </c>
      <c r="C118" s="5" t="s">
        <v>1075</v>
      </c>
      <c r="D118" s="51" t="s">
        <v>208</v>
      </c>
      <c r="E118" s="58" t="s">
        <v>209</v>
      </c>
      <c r="F118" s="5" t="s">
        <v>1045</v>
      </c>
      <c r="G118" s="50" t="s">
        <v>210</v>
      </c>
      <c r="H118" s="28" t="s">
        <v>308</v>
      </c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8" customFormat="1" ht="12.75">
      <c r="A119" s="352">
        <v>30</v>
      </c>
      <c r="B119" s="43">
        <v>13101</v>
      </c>
      <c r="C119" s="33" t="s">
        <v>632</v>
      </c>
      <c r="D119" s="27">
        <v>0</v>
      </c>
      <c r="E119" s="27">
        <v>114</v>
      </c>
      <c r="F119" s="310">
        <v>114</v>
      </c>
      <c r="G119" s="164">
        <f aca="true" t="shared" si="6" ref="G119:G138">F119/E119*100</f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8" customFormat="1" ht="12.75">
      <c r="A120" s="469"/>
      <c r="B120" s="65">
        <v>33001</v>
      </c>
      <c r="C120" s="471" t="s">
        <v>1013</v>
      </c>
      <c r="D120" s="27">
        <v>0</v>
      </c>
      <c r="E120" s="27">
        <v>1342</v>
      </c>
      <c r="F120" s="310">
        <v>1342</v>
      </c>
      <c r="G120" s="164">
        <f t="shared" si="6"/>
        <v>100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8" customFormat="1" ht="12.75">
      <c r="A121" s="469"/>
      <c r="B121" s="65">
        <v>33005</v>
      </c>
      <c r="C121" s="471" t="s">
        <v>720</v>
      </c>
      <c r="D121" s="633">
        <v>0</v>
      </c>
      <c r="E121" s="633">
        <v>24987</v>
      </c>
      <c r="F121" s="660">
        <v>24969</v>
      </c>
      <c r="G121" s="164">
        <f t="shared" si="6"/>
        <v>99.92796254052108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8" customFormat="1" ht="25.5">
      <c r="A122" s="469"/>
      <c r="B122" s="147">
        <v>33122</v>
      </c>
      <c r="C122" s="483" t="s">
        <v>115</v>
      </c>
      <c r="D122" s="501">
        <v>0</v>
      </c>
      <c r="E122" s="501">
        <v>392</v>
      </c>
      <c r="F122" s="635">
        <v>392</v>
      </c>
      <c r="G122" s="172">
        <f t="shared" si="6"/>
        <v>100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8" customFormat="1" ht="12.75">
      <c r="A123" s="469"/>
      <c r="B123" s="489">
        <v>33160</v>
      </c>
      <c r="C123" s="483" t="s">
        <v>946</v>
      </c>
      <c r="D123" s="27">
        <v>0</v>
      </c>
      <c r="E123" s="27">
        <v>41</v>
      </c>
      <c r="F123" s="310">
        <v>39</v>
      </c>
      <c r="G123" s="172">
        <f t="shared" si="6"/>
        <v>95.1219512195122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8" customFormat="1" ht="12.75">
      <c r="A124" s="469"/>
      <c r="B124" s="470">
        <v>33163</v>
      </c>
      <c r="C124" s="471" t="s">
        <v>116</v>
      </c>
      <c r="D124" s="27">
        <v>0</v>
      </c>
      <c r="E124" s="27">
        <v>392</v>
      </c>
      <c r="F124" s="310">
        <v>362</v>
      </c>
      <c r="G124" s="172">
        <f t="shared" si="6"/>
        <v>92.3469387755102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8" customFormat="1" ht="12.75">
      <c r="A125" s="469"/>
      <c r="B125" s="470">
        <v>33166</v>
      </c>
      <c r="C125" s="471" t="s">
        <v>596</v>
      </c>
      <c r="D125" s="27">
        <v>0</v>
      </c>
      <c r="E125" s="27">
        <v>1371</v>
      </c>
      <c r="F125" s="310">
        <v>1371</v>
      </c>
      <c r="G125" s="164">
        <f t="shared" si="6"/>
        <v>100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8" customFormat="1" ht="12.75">
      <c r="A126" s="469"/>
      <c r="B126" s="470">
        <v>33210</v>
      </c>
      <c r="C126" s="471" t="s">
        <v>947</v>
      </c>
      <c r="D126" s="27">
        <v>0</v>
      </c>
      <c r="E126" s="27">
        <v>85</v>
      </c>
      <c r="F126" s="310">
        <v>85</v>
      </c>
      <c r="G126" s="164">
        <f t="shared" si="6"/>
        <v>100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8" customFormat="1" ht="12.75">
      <c r="A127" s="469"/>
      <c r="B127" s="470">
        <v>33346</v>
      </c>
      <c r="C127" s="471" t="s">
        <v>1125</v>
      </c>
      <c r="D127" s="649">
        <v>0</v>
      </c>
      <c r="E127" s="649">
        <v>199</v>
      </c>
      <c r="F127" s="661">
        <v>0</v>
      </c>
      <c r="G127" s="164">
        <f t="shared" si="6"/>
        <v>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8" customFormat="1" ht="12.75">
      <c r="A128" s="418"/>
      <c r="B128" s="142">
        <v>33354</v>
      </c>
      <c r="C128" s="143" t="s">
        <v>634</v>
      </c>
      <c r="D128" s="217">
        <v>0</v>
      </c>
      <c r="E128" s="472">
        <v>1213</v>
      </c>
      <c r="F128" s="661">
        <v>1213</v>
      </c>
      <c r="G128" s="164">
        <f t="shared" si="6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8" customFormat="1" ht="12.75">
      <c r="A129" s="418"/>
      <c r="B129" s="621">
        <v>33426</v>
      </c>
      <c r="C129" s="143" t="s">
        <v>1123</v>
      </c>
      <c r="D129" s="622">
        <v>0</v>
      </c>
      <c r="E129" s="623">
        <v>26</v>
      </c>
      <c r="F129" s="662">
        <v>26</v>
      </c>
      <c r="G129" s="164">
        <f t="shared" si="6"/>
        <v>100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8" customFormat="1" ht="12.75">
      <c r="A130" s="418"/>
      <c r="B130" s="621">
        <v>33429</v>
      </c>
      <c r="C130" s="143" t="s">
        <v>647</v>
      </c>
      <c r="D130" s="622">
        <v>0</v>
      </c>
      <c r="E130" s="623">
        <v>1500</v>
      </c>
      <c r="F130" s="662">
        <v>1500</v>
      </c>
      <c r="G130" s="164">
        <f t="shared" si="6"/>
        <v>100</v>
      </c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8" customFormat="1" ht="12.75">
      <c r="A131" s="418"/>
      <c r="B131" s="621">
        <v>33430</v>
      </c>
      <c r="C131" s="143" t="s">
        <v>648</v>
      </c>
      <c r="D131" s="622">
        <v>0</v>
      </c>
      <c r="E131" s="623">
        <v>320</v>
      </c>
      <c r="F131" s="662">
        <v>318</v>
      </c>
      <c r="G131" s="164">
        <f t="shared" si="6"/>
        <v>99.375</v>
      </c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8" customFormat="1" ht="12.75">
      <c r="A132" s="418"/>
      <c r="B132" s="621">
        <v>33435</v>
      </c>
      <c r="C132" s="143" t="s">
        <v>192</v>
      </c>
      <c r="D132" s="622">
        <v>0</v>
      </c>
      <c r="E132" s="623">
        <v>33</v>
      </c>
      <c r="F132" s="662">
        <v>33</v>
      </c>
      <c r="G132" s="164">
        <f t="shared" si="6"/>
        <v>100</v>
      </c>
      <c r="H132" s="28"/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8" customFormat="1" ht="25.5">
      <c r="A133" s="418"/>
      <c r="B133" s="147">
        <v>33439</v>
      </c>
      <c r="C133" s="137" t="s">
        <v>547</v>
      </c>
      <c r="D133" s="501">
        <v>0</v>
      </c>
      <c r="E133" s="501">
        <v>1008</v>
      </c>
      <c r="F133" s="635">
        <v>1008</v>
      </c>
      <c r="G133" s="172">
        <f t="shared" si="6"/>
        <v>100</v>
      </c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8" customFormat="1" ht="25.5">
      <c r="A134" s="418"/>
      <c r="B134" s="147">
        <v>33457</v>
      </c>
      <c r="C134" s="137" t="s">
        <v>238</v>
      </c>
      <c r="D134" s="501">
        <v>0</v>
      </c>
      <c r="E134" s="635">
        <v>1195</v>
      </c>
      <c r="F134" s="635">
        <v>1195</v>
      </c>
      <c r="G134" s="172">
        <f t="shared" si="6"/>
        <v>100</v>
      </c>
      <c r="H134" s="28"/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18" customFormat="1" ht="25.5">
      <c r="A135" s="418"/>
      <c r="B135" s="147">
        <v>33487</v>
      </c>
      <c r="C135" s="137" t="s">
        <v>951</v>
      </c>
      <c r="D135" s="501">
        <v>0</v>
      </c>
      <c r="E135" s="635">
        <v>93</v>
      </c>
      <c r="F135" s="635">
        <v>93</v>
      </c>
      <c r="G135" s="172">
        <f t="shared" si="6"/>
        <v>100</v>
      </c>
      <c r="H135" s="28"/>
      <c r="I135" s="28"/>
      <c r="J135" s="28"/>
      <c r="K135" s="28"/>
      <c r="L135" s="28"/>
      <c r="M135" s="28"/>
      <c r="N135" s="28"/>
      <c r="O135" s="8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18" customFormat="1" ht="12.75">
      <c r="A136" s="418"/>
      <c r="B136" s="147">
        <v>33491</v>
      </c>
      <c r="C136" s="137" t="s">
        <v>117</v>
      </c>
      <c r="D136" s="27">
        <v>0</v>
      </c>
      <c r="E136" s="27">
        <v>60</v>
      </c>
      <c r="F136" s="310">
        <v>60</v>
      </c>
      <c r="G136" s="164">
        <f t="shared" si="6"/>
        <v>100</v>
      </c>
      <c r="H136" s="28"/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33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18" customFormat="1" ht="12.75">
      <c r="A137" s="634"/>
      <c r="B137" s="140">
        <v>33714</v>
      </c>
      <c r="C137" s="650" t="s">
        <v>1124</v>
      </c>
      <c r="D137" s="27">
        <v>0</v>
      </c>
      <c r="E137" s="27">
        <v>1073</v>
      </c>
      <c r="F137" s="310">
        <v>0</v>
      </c>
      <c r="G137" s="164">
        <f t="shared" si="6"/>
        <v>0</v>
      </c>
      <c r="H137" s="28"/>
      <c r="I137" s="28"/>
      <c r="J137" s="28"/>
      <c r="K137" s="28"/>
      <c r="L137" s="28"/>
      <c r="M137" s="28"/>
      <c r="N137" s="28"/>
      <c r="O137" s="80"/>
      <c r="P137" s="15"/>
      <c r="Q137" s="15"/>
      <c r="R137" s="15"/>
      <c r="S137" s="15"/>
      <c r="T137" s="33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18" customFormat="1" ht="12.75">
      <c r="A138" s="634"/>
      <c r="B138" s="140">
        <v>34070</v>
      </c>
      <c r="C138" s="471" t="s">
        <v>706</v>
      </c>
      <c r="D138" s="27">
        <v>0</v>
      </c>
      <c r="E138" s="27">
        <v>30</v>
      </c>
      <c r="F138" s="310">
        <v>30</v>
      </c>
      <c r="G138" s="173">
        <f t="shared" si="6"/>
        <v>100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8" customFormat="1" ht="12.75">
      <c r="A139" s="806" t="s">
        <v>975</v>
      </c>
      <c r="B139" s="795"/>
      <c r="C139" s="796"/>
      <c r="D139" s="325">
        <f>SUM(D119:D133)</f>
        <v>0</v>
      </c>
      <c r="E139" s="325">
        <f>SUM(E119:E138)</f>
        <v>35474</v>
      </c>
      <c r="F139" s="325">
        <f>SUM(F119:F138)</f>
        <v>34150</v>
      </c>
      <c r="G139" s="117">
        <f>F139/E139*100</f>
        <v>96.26768901167053</v>
      </c>
      <c r="H139" s="122" t="s">
        <v>307</v>
      </c>
      <c r="I139" s="28"/>
      <c r="J139" s="28"/>
      <c r="K139" s="28"/>
      <c r="L139" s="28"/>
      <c r="M139" s="28"/>
      <c r="N139" s="28"/>
      <c r="O139" s="80" t="s">
        <v>321</v>
      </c>
      <c r="P139" s="80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8" customFormat="1" ht="12" customHeight="1">
      <c r="A140" s="393"/>
      <c r="B140" s="394"/>
      <c r="C140" s="394"/>
      <c r="D140" s="15"/>
      <c r="E140" s="15"/>
      <c r="F140" s="15"/>
      <c r="G140"/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8" customFormat="1" ht="12.75">
      <c r="A141" s="393" t="s">
        <v>638</v>
      </c>
      <c r="B141" s="394"/>
      <c r="C141" s="394"/>
      <c r="D141" s="15"/>
      <c r="E141" s="15"/>
      <c r="F141" s="15"/>
      <c r="G141"/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8" customFormat="1" ht="12" customHeight="1">
      <c r="A142" s="393"/>
      <c r="B142" s="394"/>
      <c r="C142" s="394"/>
      <c r="D142" s="15"/>
      <c r="E142" s="15"/>
      <c r="F142" s="15"/>
      <c r="G142"/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8" customFormat="1" ht="26.25" customHeight="1">
      <c r="A143" s="7" t="s">
        <v>1073</v>
      </c>
      <c r="B143" s="7" t="s">
        <v>1074</v>
      </c>
      <c r="C143" s="5" t="s">
        <v>1075</v>
      </c>
      <c r="D143" s="51" t="s">
        <v>208</v>
      </c>
      <c r="E143" s="58" t="s">
        <v>209</v>
      </c>
      <c r="F143" s="5" t="s">
        <v>1045</v>
      </c>
      <c r="G143" s="50" t="s">
        <v>210</v>
      </c>
      <c r="H143" s="28" t="s">
        <v>308</v>
      </c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388">
        <v>30</v>
      </c>
      <c r="B144" s="144" t="s">
        <v>1028</v>
      </c>
      <c r="C144" s="466" t="s">
        <v>518</v>
      </c>
      <c r="D144" s="171">
        <v>60</v>
      </c>
      <c r="E144" s="170">
        <v>60</v>
      </c>
      <c r="F144" s="296">
        <v>42</v>
      </c>
      <c r="G144" s="173">
        <f>F144/E144*100</f>
        <v>70</v>
      </c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  <c r="HN144" s="148"/>
      <c r="HO144" s="148"/>
      <c r="HP144" s="148"/>
      <c r="HQ144" s="148"/>
      <c r="HR144" s="148"/>
      <c r="HS144" s="148"/>
      <c r="HT144" s="148"/>
      <c r="HU144" s="148"/>
      <c r="HV144" s="148"/>
      <c r="HW144" s="148"/>
      <c r="HX144" s="148"/>
      <c r="HY144" s="148"/>
      <c r="HZ144" s="148"/>
      <c r="IA144" s="148"/>
      <c r="IB144" s="148"/>
      <c r="IC144" s="148"/>
      <c r="ID144" s="148"/>
      <c r="IE144" s="148"/>
      <c r="IF144" s="148"/>
      <c r="IG144" s="148"/>
      <c r="IH144" s="148"/>
      <c r="II144" s="148"/>
      <c r="IJ144" s="148"/>
      <c r="IK144" s="148"/>
      <c r="IL144" s="148"/>
      <c r="IM144" s="148"/>
      <c r="IN144" s="148"/>
      <c r="IO144" s="148"/>
      <c r="IP144" s="148"/>
      <c r="IQ144" s="148"/>
      <c r="IR144" s="148"/>
      <c r="IS144" s="148"/>
      <c r="IT144" s="148"/>
      <c r="IU144" s="148"/>
      <c r="IV144" s="148"/>
    </row>
    <row r="145" spans="1:256" s="119" customFormat="1" ht="25.5">
      <c r="A145" s="345"/>
      <c r="B145" s="144" t="s">
        <v>1028</v>
      </c>
      <c r="C145" s="466" t="s">
        <v>517</v>
      </c>
      <c r="D145" s="171">
        <v>300</v>
      </c>
      <c r="E145" s="170">
        <v>1171</v>
      </c>
      <c r="F145" s="296">
        <v>992</v>
      </c>
      <c r="G145" s="173">
        <f>F145/E145*100</f>
        <v>84.71391972672929</v>
      </c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  <c r="HN145" s="148"/>
      <c r="HO145" s="148"/>
      <c r="HP145" s="148"/>
      <c r="HQ145" s="148"/>
      <c r="HR145" s="148"/>
      <c r="HS145" s="148"/>
      <c r="HT145" s="148"/>
      <c r="HU145" s="148"/>
      <c r="HV145" s="148"/>
      <c r="HW145" s="148"/>
      <c r="HX145" s="148"/>
      <c r="HY145" s="148"/>
      <c r="HZ145" s="148"/>
      <c r="IA145" s="148"/>
      <c r="IB145" s="148"/>
      <c r="IC145" s="148"/>
      <c r="ID145" s="148"/>
      <c r="IE145" s="148"/>
      <c r="IF145" s="148"/>
      <c r="IG145" s="148"/>
      <c r="IH145" s="148"/>
      <c r="II145" s="148"/>
      <c r="IJ145" s="148"/>
      <c r="IK145" s="148"/>
      <c r="IL145" s="148"/>
      <c r="IM145" s="148"/>
      <c r="IN145" s="148"/>
      <c r="IO145" s="148"/>
      <c r="IP145" s="148"/>
      <c r="IQ145" s="148"/>
      <c r="IR145" s="148"/>
      <c r="IS145" s="148"/>
      <c r="IT145" s="148"/>
      <c r="IU145" s="148"/>
      <c r="IV145" s="148"/>
    </row>
    <row r="146" spans="1:256" s="119" customFormat="1" ht="12.75">
      <c r="A146" s="345"/>
      <c r="B146" s="144" t="s">
        <v>1028</v>
      </c>
      <c r="C146" s="466" t="s">
        <v>516</v>
      </c>
      <c r="D146" s="171">
        <v>200</v>
      </c>
      <c r="E146" s="170">
        <v>200</v>
      </c>
      <c r="F146" s="296">
        <v>44</v>
      </c>
      <c r="G146" s="173">
        <f>F146/E146*100</f>
        <v>22</v>
      </c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  <c r="HQ146" s="148"/>
      <c r="HR146" s="148"/>
      <c r="HS146" s="148"/>
      <c r="HT146" s="148"/>
      <c r="HU146" s="148"/>
      <c r="HV146" s="148"/>
      <c r="HW146" s="148"/>
      <c r="HX146" s="148"/>
      <c r="HY146" s="148"/>
      <c r="HZ146" s="148"/>
      <c r="IA146" s="148"/>
      <c r="IB146" s="148"/>
      <c r="IC146" s="148"/>
      <c r="ID146" s="148"/>
      <c r="IE146" s="148"/>
      <c r="IF146" s="148"/>
      <c r="IG146" s="148"/>
      <c r="IH146" s="148"/>
      <c r="II146" s="148"/>
      <c r="IJ146" s="148"/>
      <c r="IK146" s="148"/>
      <c r="IL146" s="148"/>
      <c r="IM146" s="148"/>
      <c r="IN146" s="148"/>
      <c r="IO146" s="148"/>
      <c r="IP146" s="148"/>
      <c r="IQ146" s="148"/>
      <c r="IR146" s="148"/>
      <c r="IS146" s="148"/>
      <c r="IT146" s="148"/>
      <c r="IU146" s="148"/>
      <c r="IV146" s="148"/>
    </row>
    <row r="147" spans="1:256" s="118" customFormat="1" ht="13.5" customHeight="1">
      <c r="A147" s="388"/>
      <c r="B147" s="144" t="s">
        <v>1028</v>
      </c>
      <c r="C147" s="466" t="s">
        <v>900</v>
      </c>
      <c r="D147" s="171">
        <v>30</v>
      </c>
      <c r="E147" s="170">
        <v>30</v>
      </c>
      <c r="F147" s="296">
        <v>12</v>
      </c>
      <c r="G147" s="173">
        <f>F147/E147*100</f>
        <v>40</v>
      </c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8" customFormat="1" ht="12.75">
      <c r="A148" s="345"/>
      <c r="B148" s="360" t="s">
        <v>1029</v>
      </c>
      <c r="C148" s="145" t="s">
        <v>879</v>
      </c>
      <c r="D148" s="171">
        <v>1500</v>
      </c>
      <c r="E148" s="171">
        <v>1376</v>
      </c>
      <c r="F148" s="330">
        <v>1135</v>
      </c>
      <c r="G148" s="173">
        <f aca="true" t="shared" si="7" ref="G148:G157">F148/E148*100</f>
        <v>82.48546511627907</v>
      </c>
      <c r="H148" s="28"/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8" customFormat="1" ht="12.75">
      <c r="A149" s="345"/>
      <c r="B149" s="359" t="s">
        <v>1028</v>
      </c>
      <c r="C149" s="33" t="s">
        <v>901</v>
      </c>
      <c r="D149" s="169">
        <v>485</v>
      </c>
      <c r="E149" s="27">
        <v>425</v>
      </c>
      <c r="F149" s="310">
        <v>403</v>
      </c>
      <c r="G149" s="173">
        <f t="shared" si="7"/>
        <v>94.82352941176471</v>
      </c>
      <c r="H149" s="28"/>
      <c r="I149" s="28"/>
      <c r="J149" s="28"/>
      <c r="K149" s="28"/>
      <c r="L149" s="28"/>
      <c r="M149" s="28"/>
      <c r="N149" s="28"/>
      <c r="O149" s="8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8" customFormat="1" ht="12.75">
      <c r="A150" s="345"/>
      <c r="B150" s="361">
        <v>3299</v>
      </c>
      <c r="C150" s="145" t="s">
        <v>635</v>
      </c>
      <c r="D150" s="171">
        <v>1100</v>
      </c>
      <c r="E150" s="171">
        <v>875</v>
      </c>
      <c r="F150" s="296">
        <v>822</v>
      </c>
      <c r="G150" s="173">
        <f t="shared" si="7"/>
        <v>93.94285714285714</v>
      </c>
      <c r="H150" s="28"/>
      <c r="I150" s="28"/>
      <c r="J150" s="28"/>
      <c r="K150" s="28"/>
      <c r="L150" s="28"/>
      <c r="M150" s="28"/>
      <c r="N150" s="28"/>
      <c r="O150" s="8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18" customFormat="1" ht="12.75">
      <c r="A151" s="345"/>
      <c r="B151" s="359" t="s">
        <v>1029</v>
      </c>
      <c r="C151" s="33" t="s">
        <v>636</v>
      </c>
      <c r="D151" s="169">
        <v>230</v>
      </c>
      <c r="E151" s="310">
        <v>230</v>
      </c>
      <c r="F151" s="310">
        <v>230</v>
      </c>
      <c r="G151" s="173">
        <f t="shared" si="7"/>
        <v>100</v>
      </c>
      <c r="H151" s="28"/>
      <c r="I151" s="28"/>
      <c r="J151" s="28"/>
      <c r="K151" s="28"/>
      <c r="L151" s="28"/>
      <c r="M151" s="28"/>
      <c r="N151" s="28"/>
      <c r="O151" s="8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18" customFormat="1" ht="12.75">
      <c r="A152" s="345"/>
      <c r="B152" s="360" t="s">
        <v>1027</v>
      </c>
      <c r="C152" s="145" t="s">
        <v>637</v>
      </c>
      <c r="D152" s="171">
        <v>13115</v>
      </c>
      <c r="E152" s="330">
        <v>12948</v>
      </c>
      <c r="F152" s="330">
        <v>11098</v>
      </c>
      <c r="G152" s="173">
        <f>F152/E152*100</f>
        <v>85.71207908557305</v>
      </c>
      <c r="H152" s="28"/>
      <c r="I152" s="28"/>
      <c r="J152" s="28"/>
      <c r="K152" s="28"/>
      <c r="L152" s="28"/>
      <c r="M152" s="28"/>
      <c r="N152" s="28"/>
      <c r="O152" s="8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18" customFormat="1" ht="12.75">
      <c r="A153" s="345"/>
      <c r="B153" s="360" t="s">
        <v>576</v>
      </c>
      <c r="C153" s="145" t="s">
        <v>763</v>
      </c>
      <c r="D153" s="171">
        <v>0</v>
      </c>
      <c r="E153" s="330">
        <v>184</v>
      </c>
      <c r="F153" s="330">
        <v>184</v>
      </c>
      <c r="G153" s="173">
        <f>F153/E153*100</f>
        <v>100</v>
      </c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8" customFormat="1" ht="24" customHeight="1">
      <c r="A154" s="345"/>
      <c r="B154" s="144" t="s">
        <v>1028</v>
      </c>
      <c r="C154" s="371" t="s">
        <v>762</v>
      </c>
      <c r="D154" s="171">
        <v>0</v>
      </c>
      <c r="E154" s="170">
        <v>20</v>
      </c>
      <c r="F154" s="296">
        <v>20</v>
      </c>
      <c r="G154" s="173">
        <f>F154/E154*100</f>
        <v>100</v>
      </c>
      <c r="H154" s="28"/>
      <c r="I154" s="28"/>
      <c r="J154" s="28"/>
      <c r="K154" s="28"/>
      <c r="L154" s="28"/>
      <c r="M154" s="28"/>
      <c r="N154" s="28"/>
      <c r="O154" s="8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8" customFormat="1" ht="14.25" customHeight="1">
      <c r="A155" s="345"/>
      <c r="B155" s="144" t="s">
        <v>1027</v>
      </c>
      <c r="C155" s="371" t="s">
        <v>559</v>
      </c>
      <c r="D155" s="171">
        <v>0</v>
      </c>
      <c r="E155" s="170">
        <v>102</v>
      </c>
      <c r="F155" s="296">
        <v>100</v>
      </c>
      <c r="G155" s="173">
        <f>F155/E155*100</f>
        <v>98.0392156862745</v>
      </c>
      <c r="H155" s="28"/>
      <c r="I155" s="28"/>
      <c r="J155" s="28"/>
      <c r="K155" s="28"/>
      <c r="L155" s="28"/>
      <c r="M155" s="28"/>
      <c r="N155" s="28"/>
      <c r="O155" s="8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18" customFormat="1" ht="24.75" customHeight="1">
      <c r="A156" s="651"/>
      <c r="B156" s="144" t="s">
        <v>366</v>
      </c>
      <c r="C156" s="371" t="s">
        <v>1126</v>
      </c>
      <c r="D156" s="171">
        <v>0</v>
      </c>
      <c r="E156" s="170">
        <v>80</v>
      </c>
      <c r="F156" s="296">
        <v>80</v>
      </c>
      <c r="G156" s="173">
        <f>F156/E156*100</f>
        <v>100</v>
      </c>
      <c r="H156" s="28"/>
      <c r="I156" s="28"/>
      <c r="J156" s="28"/>
      <c r="K156" s="28"/>
      <c r="L156" s="28"/>
      <c r="M156" s="28"/>
      <c r="N156" s="28"/>
      <c r="O156" s="80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18" customFormat="1" ht="12.75">
      <c r="A157" s="806" t="s">
        <v>976</v>
      </c>
      <c r="B157" s="795"/>
      <c r="C157" s="796"/>
      <c r="D157" s="325">
        <f>SUM(D144:D156)</f>
        <v>17020</v>
      </c>
      <c r="E157" s="325">
        <f>SUM(E144:E156)</f>
        <v>17701</v>
      </c>
      <c r="F157" s="325">
        <f>SUM(F144:F156)</f>
        <v>15162</v>
      </c>
      <c r="G157" s="117">
        <f t="shared" si="7"/>
        <v>85.65617761708378</v>
      </c>
      <c r="H157" s="122" t="s">
        <v>307</v>
      </c>
      <c r="I157" s="28"/>
      <c r="J157" s="28"/>
      <c r="K157" s="28"/>
      <c r="L157" s="28"/>
      <c r="M157" s="28"/>
      <c r="N157" s="28"/>
      <c r="O157" s="80" t="s">
        <v>321</v>
      </c>
      <c r="P157" s="80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7" ht="12" customHeight="1">
      <c r="A158" s="73"/>
      <c r="B158" s="40"/>
      <c r="C158" s="40"/>
      <c r="D158" s="54"/>
      <c r="E158" s="285"/>
      <c r="F158" s="53"/>
      <c r="G158" s="37"/>
    </row>
    <row r="159" spans="1:256" s="118" customFormat="1" ht="12.75">
      <c r="A159" s="42" t="s">
        <v>508</v>
      </c>
      <c r="B159" s="520"/>
      <c r="C159" s="11"/>
      <c r="D159" s="15"/>
      <c r="E159" s="15"/>
      <c r="F159" s="15"/>
      <c r="G159"/>
      <c r="H159" s="28"/>
      <c r="I159" s="28"/>
      <c r="J159" s="28"/>
      <c r="K159" s="28"/>
      <c r="L159" s="28"/>
      <c r="M159" s="28"/>
      <c r="N159" s="28"/>
      <c r="O159" s="8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18" customFormat="1" ht="12.75">
      <c r="A160" s="391"/>
      <c r="B160" s="392"/>
      <c r="C160" s="17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80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18" customFormat="1" ht="25.5" customHeight="1">
      <c r="A161" s="7" t="s">
        <v>1073</v>
      </c>
      <c r="B161" s="7" t="s">
        <v>633</v>
      </c>
      <c r="C161" s="5" t="s">
        <v>1075</v>
      </c>
      <c r="D161" s="51" t="s">
        <v>208</v>
      </c>
      <c r="E161" s="58" t="s">
        <v>209</v>
      </c>
      <c r="F161" s="5" t="s">
        <v>1045</v>
      </c>
      <c r="G161" s="50" t="s">
        <v>210</v>
      </c>
      <c r="H161" s="28" t="s">
        <v>308</v>
      </c>
      <c r="I161" s="28"/>
      <c r="J161" s="28"/>
      <c r="K161" s="28"/>
      <c r="L161" s="28"/>
      <c r="M161" s="28"/>
      <c r="N161" s="28"/>
      <c r="O161" s="8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18" customFormat="1" ht="13.5" customHeight="1">
      <c r="A162" s="352">
        <v>30</v>
      </c>
      <c r="B162" s="421" t="s">
        <v>626</v>
      </c>
      <c r="C162" s="33" t="s">
        <v>507</v>
      </c>
      <c r="D162" s="27">
        <v>3375</v>
      </c>
      <c r="E162" s="27">
        <v>3375</v>
      </c>
      <c r="F162" s="310">
        <v>3375</v>
      </c>
      <c r="G162" s="303">
        <f>F162/E162*100</f>
        <v>100</v>
      </c>
      <c r="H162" s="28"/>
      <c r="I162" s="28"/>
      <c r="J162" s="28"/>
      <c r="K162" s="28"/>
      <c r="L162" s="28"/>
      <c r="M162" s="28"/>
      <c r="N162" s="28"/>
      <c r="O162" s="8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18" customFormat="1" ht="12.75">
      <c r="A163" s="806" t="s">
        <v>977</v>
      </c>
      <c r="B163" s="795"/>
      <c r="C163" s="796"/>
      <c r="D163" s="116">
        <f>SUM(D162:D162)</f>
        <v>3375</v>
      </c>
      <c r="E163" s="116">
        <f>SUM(E162:E162)</f>
        <v>3375</v>
      </c>
      <c r="F163" s="325">
        <f>SUM(F162:F162)</f>
        <v>3375</v>
      </c>
      <c r="G163" s="380">
        <f>F163/E163*100</f>
        <v>100</v>
      </c>
      <c r="H163" s="122" t="s">
        <v>307</v>
      </c>
      <c r="I163" s="28"/>
      <c r="J163" s="28"/>
      <c r="K163" s="28"/>
      <c r="L163" s="28"/>
      <c r="M163" s="28"/>
      <c r="N163" s="28"/>
      <c r="O163" s="80" t="s">
        <v>321</v>
      </c>
      <c r="P163" s="80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18" customFormat="1" ht="9.75" customHeight="1">
      <c r="A164" s="389"/>
      <c r="B164" s="389"/>
      <c r="C164" s="389"/>
      <c r="D164" s="390"/>
      <c r="E164" s="390"/>
      <c r="F164" s="369"/>
      <c r="G164" s="30"/>
      <c r="H164" s="122"/>
      <c r="I164" s="28"/>
      <c r="J164" s="28"/>
      <c r="K164" s="28"/>
      <c r="L164" s="28"/>
      <c r="M164" s="28"/>
      <c r="N164" s="28"/>
      <c r="O164" s="80"/>
      <c r="P164" s="80"/>
      <c r="Q164" s="15"/>
      <c r="R164" s="15"/>
      <c r="S164" s="15"/>
      <c r="T164" s="15"/>
      <c r="U164" s="148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6" ht="15.75" customHeight="1">
      <c r="A165" s="805" t="s">
        <v>138</v>
      </c>
      <c r="B165" s="805"/>
      <c r="C165" s="805"/>
      <c r="D165" s="55"/>
      <c r="E165" s="18"/>
      <c r="F165" s="80"/>
    </row>
    <row r="166" spans="1:6" ht="8.25" customHeight="1">
      <c r="A166" s="20"/>
      <c r="B166" s="20"/>
      <c r="C166" s="20"/>
      <c r="D166" s="55"/>
      <c r="E166" s="18"/>
      <c r="F166" s="80"/>
    </row>
    <row r="167" spans="1:7" ht="25.5" customHeight="1">
      <c r="A167" s="7" t="s">
        <v>1073</v>
      </c>
      <c r="B167" s="7" t="s">
        <v>1074</v>
      </c>
      <c r="C167" s="5" t="s">
        <v>1075</v>
      </c>
      <c r="D167" s="51" t="s">
        <v>208</v>
      </c>
      <c r="E167" s="58" t="s">
        <v>209</v>
      </c>
      <c r="F167" s="5" t="s">
        <v>1045</v>
      </c>
      <c r="G167" s="50" t="s">
        <v>210</v>
      </c>
    </row>
    <row r="168" spans="1:7" ht="39" customHeight="1">
      <c r="A168" s="144" t="s">
        <v>1077</v>
      </c>
      <c r="B168" s="370" t="s">
        <v>626</v>
      </c>
      <c r="C168" s="131" t="s">
        <v>360</v>
      </c>
      <c r="D168" s="171">
        <v>1600</v>
      </c>
      <c r="E168" s="170">
        <v>3850</v>
      </c>
      <c r="F168" s="296">
        <v>3667</v>
      </c>
      <c r="G168" s="303">
        <f>F168/E168*100</f>
        <v>95.24675324675324</v>
      </c>
    </row>
    <row r="169" spans="1:7" ht="24.75" customHeight="1">
      <c r="A169" s="144" t="s">
        <v>1077</v>
      </c>
      <c r="B169" s="370">
        <v>3419</v>
      </c>
      <c r="C169" s="449" t="s">
        <v>1109</v>
      </c>
      <c r="D169" s="171">
        <v>0</v>
      </c>
      <c r="E169" s="170">
        <v>12000</v>
      </c>
      <c r="F169" s="296">
        <v>12000</v>
      </c>
      <c r="G169" s="303">
        <f>F169/E169*100</f>
        <v>100</v>
      </c>
    </row>
    <row r="170" spans="1:7" ht="25.5" customHeight="1">
      <c r="A170" s="144" t="s">
        <v>1077</v>
      </c>
      <c r="B170" s="370">
        <v>3419</v>
      </c>
      <c r="C170" s="449" t="s">
        <v>1110</v>
      </c>
      <c r="D170" s="171">
        <v>0</v>
      </c>
      <c r="E170" s="170">
        <v>9250</v>
      </c>
      <c r="F170" s="296">
        <v>9250</v>
      </c>
      <c r="G170" s="303">
        <f>F170/E170*100</f>
        <v>100</v>
      </c>
    </row>
    <row r="171" spans="1:7" ht="25.5" customHeight="1">
      <c r="A171" s="144" t="s">
        <v>1077</v>
      </c>
      <c r="B171" s="370">
        <v>3419</v>
      </c>
      <c r="C171" s="449" t="s">
        <v>908</v>
      </c>
      <c r="D171" s="171">
        <v>0</v>
      </c>
      <c r="E171" s="170">
        <v>7000</v>
      </c>
      <c r="F171" s="296">
        <v>6962</v>
      </c>
      <c r="G171" s="303">
        <f>F171/E171*100</f>
        <v>99.45714285714286</v>
      </c>
    </row>
    <row r="172" spans="1:256" s="28" customFormat="1" ht="12.75">
      <c r="A172" s="195"/>
      <c r="B172" s="212"/>
      <c r="C172" s="211" t="s">
        <v>458</v>
      </c>
      <c r="D172" s="196">
        <f>SUM(D168:D171)</f>
        <v>1600</v>
      </c>
      <c r="E172" s="196">
        <f>SUM(E168:E171)</f>
        <v>32100</v>
      </c>
      <c r="F172" s="196">
        <f>SUM(F168:F171)</f>
        <v>31879</v>
      </c>
      <c r="G172" s="117">
        <f>F172/E172*100</f>
        <v>99.31152647975078</v>
      </c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12" customHeight="1">
      <c r="A173" s="16"/>
      <c r="B173" s="67"/>
      <c r="C173" s="199"/>
      <c r="D173" s="200"/>
      <c r="E173" s="201"/>
      <c r="F173" s="249"/>
      <c r="G173" s="30"/>
      <c r="O173" s="80"/>
      <c r="P173" s="15"/>
      <c r="Q173" s="15"/>
      <c r="R173" s="15"/>
      <c r="S173" s="15"/>
      <c r="T173" s="15"/>
      <c r="U173" s="15"/>
      <c r="V173" s="148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8" customFormat="1" ht="12.75">
      <c r="A174" s="783" t="s">
        <v>934</v>
      </c>
      <c r="B174" s="784"/>
      <c r="C174" s="785"/>
      <c r="D174" s="200"/>
      <c r="E174" s="201"/>
      <c r="F174" s="249"/>
      <c r="G174" s="30"/>
      <c r="O174" s="80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28" customFormat="1" ht="10.5" customHeight="1">
      <c r="A175" s="509"/>
      <c r="B175" s="510"/>
      <c r="C175" s="511"/>
      <c r="D175" s="200"/>
      <c r="E175" s="201"/>
      <c r="F175" s="249"/>
      <c r="G175" s="30"/>
      <c r="O175" s="80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8" customFormat="1" ht="24.75" customHeight="1">
      <c r="A176" s="7" t="s">
        <v>1073</v>
      </c>
      <c r="B176" s="7" t="s">
        <v>1074</v>
      </c>
      <c r="C176" s="5" t="s">
        <v>1075</v>
      </c>
      <c r="D176" s="51" t="s">
        <v>208</v>
      </c>
      <c r="E176" s="58" t="s">
        <v>209</v>
      </c>
      <c r="F176" s="5" t="s">
        <v>1045</v>
      </c>
      <c r="G176" s="50" t="s">
        <v>210</v>
      </c>
      <c r="H176" s="28" t="s">
        <v>308</v>
      </c>
      <c r="I176" s="28"/>
      <c r="J176" s="28"/>
      <c r="K176" s="28"/>
      <c r="L176" s="28"/>
      <c r="M176" s="28"/>
      <c r="N176" s="28"/>
      <c r="O176" s="80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8" customFormat="1" ht="25.5" customHeight="1">
      <c r="A177" s="144">
        <v>30</v>
      </c>
      <c r="B177" s="422" t="s">
        <v>514</v>
      </c>
      <c r="C177" s="358" t="s">
        <v>881</v>
      </c>
      <c r="D177" s="171">
        <v>1000</v>
      </c>
      <c r="E177" s="171">
        <v>1000</v>
      </c>
      <c r="F177" s="296">
        <v>1000</v>
      </c>
      <c r="G177" s="303">
        <f aca="true" t="shared" si="8" ref="G177:G183">F177/E177*100</f>
        <v>100</v>
      </c>
      <c r="H177" s="28"/>
      <c r="I177" s="28"/>
      <c r="J177" s="28"/>
      <c r="K177" s="28"/>
      <c r="L177" s="28"/>
      <c r="M177" s="28"/>
      <c r="N177" s="28"/>
      <c r="O177" s="80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8" customFormat="1" ht="25.5">
      <c r="A178" s="144">
        <v>30</v>
      </c>
      <c r="B178" s="422" t="s">
        <v>949</v>
      </c>
      <c r="C178" s="358" t="s">
        <v>669</v>
      </c>
      <c r="D178" s="171">
        <v>1000</v>
      </c>
      <c r="E178" s="171">
        <v>1000</v>
      </c>
      <c r="F178" s="296">
        <v>898</v>
      </c>
      <c r="G178" s="303">
        <f t="shared" si="8"/>
        <v>89.8</v>
      </c>
      <c r="H178" s="28"/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8" customFormat="1" ht="25.5">
      <c r="A179" s="144">
        <v>30</v>
      </c>
      <c r="B179" s="422" t="s">
        <v>626</v>
      </c>
      <c r="C179" s="358" t="s">
        <v>670</v>
      </c>
      <c r="D179" s="171">
        <v>4000</v>
      </c>
      <c r="E179" s="171">
        <v>4000</v>
      </c>
      <c r="F179" s="296">
        <v>3966</v>
      </c>
      <c r="G179" s="303">
        <f t="shared" si="8"/>
        <v>99.15</v>
      </c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18" customFormat="1" ht="25.5">
      <c r="A180" s="144">
        <v>30</v>
      </c>
      <c r="B180" s="422" t="s">
        <v>1028</v>
      </c>
      <c r="C180" s="358" t="s">
        <v>859</v>
      </c>
      <c r="D180" s="171">
        <v>1000</v>
      </c>
      <c r="E180" s="171">
        <v>1000</v>
      </c>
      <c r="F180" s="296">
        <v>696</v>
      </c>
      <c r="G180" s="303">
        <f t="shared" si="8"/>
        <v>69.6</v>
      </c>
      <c r="H180" s="28"/>
      <c r="I180" s="28"/>
      <c r="J180" s="28"/>
      <c r="K180" s="28"/>
      <c r="L180" s="28"/>
      <c r="M180" s="28"/>
      <c r="N180" s="28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18" customFormat="1" ht="37.5" customHeight="1">
      <c r="A181" s="144" t="s">
        <v>1077</v>
      </c>
      <c r="B181" s="370" t="s">
        <v>626</v>
      </c>
      <c r="C181" s="131" t="s">
        <v>880</v>
      </c>
      <c r="D181" s="171">
        <v>7900</v>
      </c>
      <c r="E181" s="296">
        <v>7900</v>
      </c>
      <c r="F181" s="296">
        <v>0</v>
      </c>
      <c r="G181" s="303">
        <f t="shared" si="8"/>
        <v>0</v>
      </c>
      <c r="H181" s="28"/>
      <c r="I181" s="28"/>
      <c r="J181" s="28"/>
      <c r="K181" s="28"/>
      <c r="L181" s="28"/>
      <c r="M181" s="28"/>
      <c r="N181" s="28"/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18" customFormat="1" ht="15" customHeight="1">
      <c r="A182" s="144" t="s">
        <v>1077</v>
      </c>
      <c r="B182" s="370" t="s">
        <v>626</v>
      </c>
      <c r="C182" s="449" t="s">
        <v>656</v>
      </c>
      <c r="D182" s="171">
        <v>0</v>
      </c>
      <c r="E182" s="170">
        <v>1338</v>
      </c>
      <c r="F182" s="296">
        <v>1162</v>
      </c>
      <c r="G182" s="303">
        <f t="shared" si="8"/>
        <v>86.84603886397608</v>
      </c>
      <c r="H182" s="28"/>
      <c r="I182" s="28"/>
      <c r="J182" s="28"/>
      <c r="K182" s="28"/>
      <c r="L182" s="28"/>
      <c r="M182" s="28"/>
      <c r="N182" s="28"/>
      <c r="O182" s="80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18" customFormat="1" ht="12.75">
      <c r="A183" s="806" t="s">
        <v>978</v>
      </c>
      <c r="B183" s="795"/>
      <c r="C183" s="796"/>
      <c r="D183" s="116">
        <f>SUM(D177:D182)</f>
        <v>14900</v>
      </c>
      <c r="E183" s="116">
        <f>SUM(E177:E182)</f>
        <v>16238</v>
      </c>
      <c r="F183" s="116">
        <f>SUM(F177:F182)</f>
        <v>7722</v>
      </c>
      <c r="G183" s="380">
        <f t="shared" si="8"/>
        <v>47.55511762532332</v>
      </c>
      <c r="H183" s="122" t="s">
        <v>307</v>
      </c>
      <c r="I183" s="28"/>
      <c r="J183" s="28"/>
      <c r="K183" s="28"/>
      <c r="L183" s="28"/>
      <c r="M183" s="28"/>
      <c r="N183" s="28"/>
      <c r="O183" s="80" t="s">
        <v>321</v>
      </c>
      <c r="P183" s="80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18" customFormat="1" ht="9.75" customHeight="1">
      <c r="A184" s="389"/>
      <c r="B184" s="389"/>
      <c r="C184" s="389"/>
      <c r="D184" s="390"/>
      <c r="E184" s="390"/>
      <c r="F184" s="369"/>
      <c r="G184" s="482"/>
      <c r="H184" s="122"/>
      <c r="I184" s="28"/>
      <c r="J184" s="28"/>
      <c r="K184" s="28"/>
      <c r="L184" s="28"/>
      <c r="M184" s="28"/>
      <c r="N184" s="28"/>
      <c r="O184" s="80"/>
      <c r="P184" s="80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18" customFormat="1" ht="14.25" customHeight="1">
      <c r="A185" s="805" t="s">
        <v>865</v>
      </c>
      <c r="B185" s="805"/>
      <c r="C185" s="805"/>
      <c r="D185" s="805"/>
      <c r="E185" s="805"/>
      <c r="F185" s="369"/>
      <c r="G185" s="482"/>
      <c r="H185" s="122"/>
      <c r="I185" s="28"/>
      <c r="J185" s="28"/>
      <c r="K185" s="28"/>
      <c r="L185" s="28"/>
      <c r="M185" s="28"/>
      <c r="N185" s="28"/>
      <c r="O185" s="80"/>
      <c r="P185" s="80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8" customFormat="1" ht="9" customHeight="1">
      <c r="A186" s="508"/>
      <c r="B186" s="508"/>
      <c r="C186" s="508"/>
      <c r="D186" s="508"/>
      <c r="E186" s="508"/>
      <c r="F186" s="369"/>
      <c r="G186" s="482"/>
      <c r="H186" s="122"/>
      <c r="I186" s="28"/>
      <c r="J186" s="28"/>
      <c r="K186" s="28"/>
      <c r="L186" s="28"/>
      <c r="M186" s="28"/>
      <c r="N186" s="28"/>
      <c r="O186" s="80"/>
      <c r="P186" s="80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8" customFormat="1" ht="24.75" customHeight="1">
      <c r="A187" s="7" t="s">
        <v>1073</v>
      </c>
      <c r="B187" s="7" t="s">
        <v>1074</v>
      </c>
      <c r="C187" s="5" t="s">
        <v>1075</v>
      </c>
      <c r="D187" s="51" t="s">
        <v>208</v>
      </c>
      <c r="E187" s="58" t="s">
        <v>209</v>
      </c>
      <c r="F187" s="5" t="s">
        <v>1045</v>
      </c>
      <c r="G187" s="50" t="s">
        <v>210</v>
      </c>
      <c r="H187" s="28" t="s">
        <v>308</v>
      </c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18" customFormat="1" ht="12.75">
      <c r="A188" s="132">
        <v>30</v>
      </c>
      <c r="B188" s="359" t="s">
        <v>113</v>
      </c>
      <c r="C188" s="33" t="s">
        <v>114</v>
      </c>
      <c r="D188" s="27">
        <v>0</v>
      </c>
      <c r="E188" s="27">
        <v>140</v>
      </c>
      <c r="F188" s="310">
        <v>140</v>
      </c>
      <c r="G188" s="303">
        <f>F188/E188*100</f>
        <v>100</v>
      </c>
      <c r="H188" s="28"/>
      <c r="I188" s="28"/>
      <c r="J188" s="28"/>
      <c r="K188" s="28"/>
      <c r="L188" s="28"/>
      <c r="M188" s="28"/>
      <c r="N188" s="28"/>
      <c r="O188" s="80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28" customFormat="1" ht="9.75" customHeight="1">
      <c r="A189" s="16"/>
      <c r="B189" s="67"/>
      <c r="C189" s="199"/>
      <c r="D189" s="200"/>
      <c r="E189" s="201"/>
      <c r="F189" s="249"/>
      <c r="G189" s="30"/>
      <c r="O189" s="80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28" customFormat="1" ht="12.75">
      <c r="A190" s="204"/>
      <c r="B190" s="214"/>
      <c r="C190" s="213" t="s">
        <v>459</v>
      </c>
      <c r="D190" s="205">
        <f>D76+D97+D114+D139+D157+D163+D172+D183</f>
        <v>4108275</v>
      </c>
      <c r="E190" s="205">
        <f>E76+E97+E114+E139+E157+E163+E172+E183+E188</f>
        <v>4371593</v>
      </c>
      <c r="F190" s="205">
        <f>F76+F97+F114+F139+F157+F163+F172+F183+F188</f>
        <v>4329863</v>
      </c>
      <c r="G190" s="406">
        <f>F190/E190*100</f>
        <v>99.04542806249347</v>
      </c>
      <c r="O190" s="80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28" customFormat="1" ht="10.5" customHeight="1">
      <c r="A191" s="16"/>
      <c r="B191" s="67"/>
      <c r="C191" s="199"/>
      <c r="D191" s="200"/>
      <c r="E191" s="201"/>
      <c r="F191" s="202"/>
      <c r="G191" s="203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  <c r="HU191" s="80"/>
      <c r="HV191" s="80"/>
      <c r="HW191" s="80"/>
      <c r="HX191" s="80"/>
      <c r="HY191" s="80"/>
      <c r="HZ191" s="80"/>
      <c r="IA191" s="80"/>
      <c r="IB191" s="80"/>
      <c r="IC191" s="80"/>
      <c r="ID191" s="80"/>
      <c r="IE191" s="80"/>
      <c r="IF191" s="80"/>
      <c r="IG191" s="80"/>
      <c r="IH191" s="80"/>
      <c r="II191" s="80"/>
      <c r="IJ191" s="80"/>
      <c r="IK191" s="80"/>
      <c r="IL191" s="80"/>
      <c r="IM191" s="80"/>
      <c r="IN191" s="80"/>
      <c r="IO191" s="80"/>
      <c r="IP191" s="80"/>
      <c r="IQ191" s="80"/>
      <c r="IR191" s="80"/>
      <c r="IS191" s="80"/>
      <c r="IT191" s="80"/>
      <c r="IU191" s="80"/>
      <c r="IV191" s="80"/>
    </row>
    <row r="192" spans="1:256" s="118" customFormat="1" ht="15.75">
      <c r="A192" s="72" t="s">
        <v>139</v>
      </c>
      <c r="B192" s="28"/>
      <c r="C192" s="28"/>
      <c r="D192" s="80"/>
      <c r="E192" s="80"/>
      <c r="F192" s="80"/>
      <c r="G192" s="28"/>
      <c r="H192" s="28"/>
      <c r="I192" s="28"/>
      <c r="J192" s="28"/>
      <c r="K192" s="28"/>
      <c r="L192" s="28"/>
      <c r="M192" s="28"/>
      <c r="N192" s="28"/>
      <c r="O192" s="80" t="s">
        <v>323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18" customFormat="1" ht="11.25" customHeight="1">
      <c r="A193" s="28"/>
      <c r="B193"/>
      <c r="C193"/>
      <c r="D193" s="15"/>
      <c r="E193" s="15"/>
      <c r="F193" s="15"/>
      <c r="G193"/>
      <c r="H193" s="28"/>
      <c r="I193" s="28"/>
      <c r="J193" s="28"/>
      <c r="K193" s="28"/>
      <c r="L193" s="28"/>
      <c r="M193" s="28"/>
      <c r="N193" s="28"/>
      <c r="O193" s="80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18" customFormat="1" ht="14.25" customHeight="1">
      <c r="A194" s="63" t="s">
        <v>132</v>
      </c>
      <c r="B194"/>
      <c r="C194"/>
      <c r="D194" s="15"/>
      <c r="E194" s="15"/>
      <c r="F194" s="15"/>
      <c r="G194"/>
      <c r="H194" s="28"/>
      <c r="I194" s="28"/>
      <c r="J194" s="28"/>
      <c r="K194" s="28"/>
      <c r="L194" s="28"/>
      <c r="M194" s="28"/>
      <c r="N194" s="28"/>
      <c r="O194" s="80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18" customFormat="1" ht="9" customHeight="1">
      <c r="A195" s="63"/>
      <c r="B195"/>
      <c r="C195"/>
      <c r="D195" s="15"/>
      <c r="E195" s="15"/>
      <c r="F195" s="15"/>
      <c r="G195"/>
      <c r="H195" s="28"/>
      <c r="I195" s="28"/>
      <c r="J195" s="28"/>
      <c r="K195" s="28"/>
      <c r="L195" s="28"/>
      <c r="M195" s="28"/>
      <c r="N195" s="28"/>
      <c r="O195" s="80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18" customFormat="1" ht="24.75" customHeight="1">
      <c r="A196" s="7" t="s">
        <v>1073</v>
      </c>
      <c r="B196" s="7" t="s">
        <v>1074</v>
      </c>
      <c r="C196" s="5" t="s">
        <v>1075</v>
      </c>
      <c r="D196" s="51" t="s">
        <v>208</v>
      </c>
      <c r="E196" s="58" t="s">
        <v>209</v>
      </c>
      <c r="F196" s="5" t="s">
        <v>1045</v>
      </c>
      <c r="G196" s="50" t="s">
        <v>210</v>
      </c>
      <c r="H196" s="28"/>
      <c r="I196" s="28"/>
      <c r="J196" s="28"/>
      <c r="K196" s="28"/>
      <c r="L196" s="28"/>
      <c r="M196" s="28"/>
      <c r="N196" s="28"/>
      <c r="O196" s="80"/>
      <c r="P196" s="15"/>
      <c r="Q196" s="15"/>
      <c r="R196" s="15"/>
      <c r="S196" s="148"/>
      <c r="T196" s="15"/>
      <c r="U196" s="148"/>
      <c r="V196" s="148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18" ht="12.75">
      <c r="A197" s="422" t="s">
        <v>140</v>
      </c>
      <c r="B197" s="370">
        <v>3317</v>
      </c>
      <c r="C197" s="295" t="s">
        <v>597</v>
      </c>
      <c r="D197" s="330">
        <v>150</v>
      </c>
      <c r="E197" s="170">
        <v>150</v>
      </c>
      <c r="F197" s="296">
        <v>64</v>
      </c>
      <c r="G197" s="303">
        <f>F197/E197*100</f>
        <v>42.66666666666667</v>
      </c>
      <c r="R197" s="181"/>
    </row>
    <row r="198" spans="1:19" ht="25.5">
      <c r="A198" s="422" t="s">
        <v>140</v>
      </c>
      <c r="B198" s="370">
        <v>3319</v>
      </c>
      <c r="C198" s="295" t="s">
        <v>899</v>
      </c>
      <c r="D198" s="330">
        <v>1920</v>
      </c>
      <c r="E198" s="170">
        <v>1697</v>
      </c>
      <c r="F198" s="296">
        <v>1074</v>
      </c>
      <c r="G198" s="303">
        <f>F198/E198*100</f>
        <v>63.28815556865056</v>
      </c>
      <c r="S198" s="148"/>
    </row>
    <row r="199" spans="1:7" ht="25.5" customHeight="1">
      <c r="A199" s="422" t="s">
        <v>140</v>
      </c>
      <c r="B199" s="370">
        <v>3322</v>
      </c>
      <c r="C199" s="295" t="s">
        <v>599</v>
      </c>
      <c r="D199" s="330">
        <v>500</v>
      </c>
      <c r="E199" s="296">
        <v>500</v>
      </c>
      <c r="F199" s="296">
        <v>130</v>
      </c>
      <c r="G199" s="303">
        <f>F199/E199*100</f>
        <v>26</v>
      </c>
    </row>
    <row r="200" spans="1:7" ht="12.75" customHeight="1" hidden="1">
      <c r="A200" s="250"/>
      <c r="B200" s="251"/>
      <c r="C200" s="475" t="s">
        <v>335</v>
      </c>
      <c r="D200" s="476"/>
      <c r="E200" s="414"/>
      <c r="F200" s="326"/>
      <c r="G200" s="71"/>
    </row>
    <row r="201" spans="1:7" ht="12.75" customHeight="1" hidden="1">
      <c r="A201" s="797" t="s">
        <v>336</v>
      </c>
      <c r="B201" s="797"/>
      <c r="C201" s="797"/>
      <c r="D201" s="797"/>
      <c r="E201" s="414"/>
      <c r="F201" s="326"/>
      <c r="G201" s="71"/>
    </row>
    <row r="202" spans="1:7" ht="12.75" customHeight="1" hidden="1">
      <c r="A202" s="797" t="s">
        <v>337</v>
      </c>
      <c r="B202" s="797"/>
      <c r="C202" s="797"/>
      <c r="D202" s="797"/>
      <c r="E202" s="414"/>
      <c r="F202" s="326"/>
      <c r="G202" s="71"/>
    </row>
    <row r="203" spans="1:7" ht="12.75" customHeight="1" hidden="1">
      <c r="A203" s="797" t="s">
        <v>340</v>
      </c>
      <c r="B203" s="797"/>
      <c r="C203" s="797"/>
      <c r="D203" s="797"/>
      <c r="E203" s="414"/>
      <c r="F203" s="326"/>
      <c r="G203" s="71"/>
    </row>
    <row r="204" spans="1:7" ht="12.75" customHeight="1" hidden="1">
      <c r="A204" s="797" t="s">
        <v>341</v>
      </c>
      <c r="B204" s="797"/>
      <c r="C204" s="797"/>
      <c r="D204" s="797"/>
      <c r="E204" s="414"/>
      <c r="F204" s="326"/>
      <c r="G204" s="71"/>
    </row>
    <row r="205" spans="1:7" ht="12.75" customHeight="1" hidden="1">
      <c r="A205" s="834" t="s">
        <v>342</v>
      </c>
      <c r="B205" s="834"/>
      <c r="C205" s="834"/>
      <c r="D205" s="834"/>
      <c r="E205" s="414"/>
      <c r="F205" s="326"/>
      <c r="G205" s="71"/>
    </row>
    <row r="206" spans="1:7" ht="25.5" customHeight="1">
      <c r="A206" s="422" t="s">
        <v>140</v>
      </c>
      <c r="B206" s="370">
        <v>3313</v>
      </c>
      <c r="C206" s="295" t="s">
        <v>860</v>
      </c>
      <c r="D206" s="330">
        <v>200</v>
      </c>
      <c r="E206" s="296">
        <v>200</v>
      </c>
      <c r="F206" s="296">
        <v>50</v>
      </c>
      <c r="G206" s="303">
        <f>F206/E206*100</f>
        <v>25</v>
      </c>
    </row>
    <row r="207" spans="1:256" s="118" customFormat="1" ht="12.75">
      <c r="A207" s="195"/>
      <c r="B207" s="212"/>
      <c r="C207" s="211" t="s">
        <v>457</v>
      </c>
      <c r="D207" s="242">
        <f>SUM(D197:D206)</f>
        <v>2770</v>
      </c>
      <c r="E207" s="242">
        <f>SUM(E197:E206)</f>
        <v>2547</v>
      </c>
      <c r="F207" s="490">
        <f>SUM(F197:F206)</f>
        <v>1318</v>
      </c>
      <c r="G207" s="380">
        <f>F207/E207*100</f>
        <v>51.747153513937974</v>
      </c>
      <c r="H207" s="122" t="s">
        <v>153</v>
      </c>
      <c r="I207" s="28"/>
      <c r="J207" s="28"/>
      <c r="K207" s="28"/>
      <c r="L207" s="28"/>
      <c r="M207" s="28"/>
      <c r="N207" s="28"/>
      <c r="O207" s="80" t="s">
        <v>322</v>
      </c>
      <c r="P207" s="80"/>
      <c r="Q207" s="15"/>
      <c r="R207" s="148"/>
      <c r="S207" s="15"/>
      <c r="T207" s="15"/>
      <c r="U207" s="148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8" customFormat="1" ht="11.25" customHeight="1">
      <c r="A208" s="16"/>
      <c r="B208" s="67"/>
      <c r="C208" s="199"/>
      <c r="D208" s="379"/>
      <c r="E208" s="201"/>
      <c r="F208" s="249"/>
      <c r="G208" s="30"/>
      <c r="H208" s="122"/>
      <c r="I208" s="28"/>
      <c r="J208" s="28"/>
      <c r="K208" s="28"/>
      <c r="L208" s="28"/>
      <c r="M208" s="28"/>
      <c r="N208" s="28"/>
      <c r="O208" s="80"/>
      <c r="P208" s="80"/>
      <c r="Q208" s="15"/>
      <c r="R208" s="148"/>
      <c r="S208" s="15"/>
      <c r="T208" s="15"/>
      <c r="U208" s="148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8" customFormat="1" ht="14.25" customHeight="1">
      <c r="A209" s="375" t="s">
        <v>367</v>
      </c>
      <c r="B209" s="200"/>
      <c r="C209" s="201"/>
      <c r="D209" s="249"/>
      <c r="E209" s="201"/>
      <c r="F209" s="249"/>
      <c r="G209" s="30"/>
      <c r="H209" s="122"/>
      <c r="I209" s="28"/>
      <c r="J209" s="28"/>
      <c r="K209" s="28"/>
      <c r="L209" s="28"/>
      <c r="M209" s="28"/>
      <c r="N209" s="28"/>
      <c r="O209" s="80"/>
      <c r="P209" s="80"/>
      <c r="Q209" s="15"/>
      <c r="R209" s="148"/>
      <c r="S209" s="15"/>
      <c r="T209" s="15"/>
      <c r="U209" s="148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8" customFormat="1" ht="9.75" customHeight="1">
      <c r="A210" s="375"/>
      <c r="B210" s="200"/>
      <c r="C210" s="201"/>
      <c r="D210" s="249"/>
      <c r="E210" s="201"/>
      <c r="F210" s="249"/>
      <c r="G210" s="30"/>
      <c r="H210" s="122"/>
      <c r="I210" s="28"/>
      <c r="J210" s="28"/>
      <c r="K210" s="28"/>
      <c r="L210" s="28"/>
      <c r="M210" s="28"/>
      <c r="N210" s="28"/>
      <c r="O210" s="80"/>
      <c r="P210" s="80"/>
      <c r="Q210" s="15"/>
      <c r="R210" s="148"/>
      <c r="S210" s="15"/>
      <c r="T210" s="15"/>
      <c r="U210" s="148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8" customFormat="1" ht="25.5" customHeight="1">
      <c r="A211" s="7" t="s">
        <v>1073</v>
      </c>
      <c r="B211" s="7" t="s">
        <v>1074</v>
      </c>
      <c r="C211" s="5" t="s">
        <v>1075</v>
      </c>
      <c r="D211" s="51" t="s">
        <v>208</v>
      </c>
      <c r="E211" s="58" t="s">
        <v>209</v>
      </c>
      <c r="F211" s="5" t="s">
        <v>1045</v>
      </c>
      <c r="G211" s="50" t="s">
        <v>210</v>
      </c>
      <c r="H211" s="122"/>
      <c r="I211" s="28"/>
      <c r="J211" s="28"/>
      <c r="K211" s="28"/>
      <c r="L211" s="28"/>
      <c r="M211" s="28"/>
      <c r="N211" s="28"/>
      <c r="O211" s="80"/>
      <c r="P211" s="80"/>
      <c r="Q211" s="15"/>
      <c r="R211" s="148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8" customFormat="1" ht="12.75">
      <c r="A212" s="144" t="s">
        <v>140</v>
      </c>
      <c r="B212" s="140">
        <v>3311</v>
      </c>
      <c r="C212" s="131" t="s">
        <v>980</v>
      </c>
      <c r="D212" s="330">
        <v>28400</v>
      </c>
      <c r="E212" s="296">
        <v>30445</v>
      </c>
      <c r="F212" s="296">
        <v>26975</v>
      </c>
      <c r="G212" s="303">
        <f aca="true" t="shared" si="9" ref="G212:G219">F212/E212*100</f>
        <v>88.60239776646411</v>
      </c>
      <c r="H212" s="122"/>
      <c r="I212" s="28"/>
      <c r="J212" s="28"/>
      <c r="K212" s="28"/>
      <c r="L212" s="28"/>
      <c r="M212" s="28"/>
      <c r="N212" s="28"/>
      <c r="O212" s="80"/>
      <c r="P212" s="80"/>
      <c r="Q212" s="15"/>
      <c r="R212" s="148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8" customFormat="1" ht="12.75" customHeight="1">
      <c r="A213" s="337">
        <v>40</v>
      </c>
      <c r="B213" s="337">
        <v>3314</v>
      </c>
      <c r="C213" s="340" t="s">
        <v>882</v>
      </c>
      <c r="D213" s="338">
        <v>20509</v>
      </c>
      <c r="E213" s="339">
        <v>21214</v>
      </c>
      <c r="F213" s="296">
        <v>19082</v>
      </c>
      <c r="G213" s="303">
        <f t="shared" si="9"/>
        <v>89.9500329970774</v>
      </c>
      <c r="H213" s="122"/>
      <c r="I213" s="28"/>
      <c r="J213" s="28"/>
      <c r="K213" s="28"/>
      <c r="L213" s="28"/>
      <c r="M213" s="28"/>
      <c r="N213" s="28"/>
      <c r="O213" s="80"/>
      <c r="P213" s="80"/>
      <c r="Q213" s="15"/>
      <c r="R213" s="148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8" customFormat="1" ht="12.75">
      <c r="A214" s="337">
        <v>40</v>
      </c>
      <c r="B214" s="337">
        <v>3315</v>
      </c>
      <c r="C214" s="340" t="s">
        <v>948</v>
      </c>
      <c r="D214" s="338">
        <v>58720</v>
      </c>
      <c r="E214" s="339">
        <v>60505</v>
      </c>
      <c r="F214" s="296">
        <v>54929</v>
      </c>
      <c r="G214" s="303">
        <f t="shared" si="9"/>
        <v>90.78423270804066</v>
      </c>
      <c r="H214" s="122"/>
      <c r="I214" s="28"/>
      <c r="J214" s="28"/>
      <c r="K214" s="28"/>
      <c r="L214" s="28"/>
      <c r="M214" s="28"/>
      <c r="N214" s="28"/>
      <c r="O214" s="80"/>
      <c r="P214" s="80"/>
      <c r="Q214" s="15"/>
      <c r="R214" s="148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8" customFormat="1" ht="12.75">
      <c r="A215" s="337">
        <v>40</v>
      </c>
      <c r="B215" s="337">
        <v>3319</v>
      </c>
      <c r="C215" s="340" t="s">
        <v>550</v>
      </c>
      <c r="D215" s="338">
        <v>40</v>
      </c>
      <c r="E215" s="339">
        <v>116</v>
      </c>
      <c r="F215" s="296">
        <v>66</v>
      </c>
      <c r="G215" s="303">
        <f t="shared" si="9"/>
        <v>56.896551724137936</v>
      </c>
      <c r="H215" s="122"/>
      <c r="I215" s="28"/>
      <c r="J215" s="28"/>
      <c r="K215" s="28"/>
      <c r="L215" s="28"/>
      <c r="M215" s="28"/>
      <c r="N215" s="28"/>
      <c r="O215" s="80"/>
      <c r="P215" s="80"/>
      <c r="Q215" s="15"/>
      <c r="R215" s="148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8" customFormat="1" ht="12.75">
      <c r="A216" s="144">
        <v>40</v>
      </c>
      <c r="B216" s="140">
        <v>3321</v>
      </c>
      <c r="C216" s="141" t="s">
        <v>598</v>
      </c>
      <c r="D216" s="465">
        <v>1800</v>
      </c>
      <c r="E216" s="296">
        <v>1800</v>
      </c>
      <c r="F216" s="296">
        <v>1650</v>
      </c>
      <c r="G216" s="303">
        <f t="shared" si="9"/>
        <v>91.66666666666666</v>
      </c>
      <c r="H216" s="122"/>
      <c r="I216" s="28"/>
      <c r="J216" s="28"/>
      <c r="K216" s="28"/>
      <c r="L216" s="28"/>
      <c r="M216" s="28"/>
      <c r="N216" s="28"/>
      <c r="O216" s="80"/>
      <c r="P216" s="80"/>
      <c r="Q216" s="15"/>
      <c r="R216" s="148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8" customFormat="1" ht="12.75">
      <c r="A217" s="144" t="s">
        <v>140</v>
      </c>
      <c r="B217" s="140">
        <v>3322</v>
      </c>
      <c r="C217" s="295" t="s">
        <v>213</v>
      </c>
      <c r="D217" s="465">
        <v>0</v>
      </c>
      <c r="E217" s="296">
        <v>30</v>
      </c>
      <c r="F217" s="296">
        <v>30</v>
      </c>
      <c r="G217" s="303">
        <f t="shared" si="9"/>
        <v>100</v>
      </c>
      <c r="H217" s="122"/>
      <c r="I217" s="28"/>
      <c r="J217" s="28"/>
      <c r="K217" s="28"/>
      <c r="L217" s="28"/>
      <c r="M217" s="28"/>
      <c r="N217" s="28"/>
      <c r="O217" s="80"/>
      <c r="P217" s="80"/>
      <c r="Q217" s="15"/>
      <c r="R217" s="148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8" customFormat="1" ht="25.5">
      <c r="A218" s="144" t="s">
        <v>140</v>
      </c>
      <c r="B218" s="140">
        <v>3322</v>
      </c>
      <c r="C218" s="449" t="s">
        <v>382</v>
      </c>
      <c r="D218" s="465">
        <v>0</v>
      </c>
      <c r="E218" s="296">
        <v>200</v>
      </c>
      <c r="F218" s="296">
        <v>200</v>
      </c>
      <c r="G218" s="303">
        <f t="shared" si="9"/>
        <v>100</v>
      </c>
      <c r="H218" s="122"/>
      <c r="I218" s="28"/>
      <c r="J218" s="28"/>
      <c r="K218" s="28"/>
      <c r="L218" s="28"/>
      <c r="M218" s="28"/>
      <c r="N218" s="28"/>
      <c r="O218" s="80"/>
      <c r="P218" s="80"/>
      <c r="Q218" s="15"/>
      <c r="R218" s="148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8" customFormat="1" ht="12.75">
      <c r="A219" s="195"/>
      <c r="B219" s="212"/>
      <c r="C219" s="211" t="s">
        <v>996</v>
      </c>
      <c r="D219" s="196">
        <f>SUM(D212:D218)</f>
        <v>109469</v>
      </c>
      <c r="E219" s="196">
        <f>SUM(E212:E218)</f>
        <v>114310</v>
      </c>
      <c r="F219" s="378">
        <f>SUM(F212:F218)</f>
        <v>102932</v>
      </c>
      <c r="G219" s="117">
        <f t="shared" si="9"/>
        <v>90.04636514740618</v>
      </c>
      <c r="H219" s="122"/>
      <c r="I219" s="28"/>
      <c r="J219" s="28"/>
      <c r="K219" s="28"/>
      <c r="L219" s="28"/>
      <c r="M219" s="28"/>
      <c r="N219" s="28"/>
      <c r="O219" s="80"/>
      <c r="P219" s="80"/>
      <c r="Q219" s="15"/>
      <c r="R219" s="148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8" customFormat="1" ht="11.25" customHeight="1">
      <c r="A220" s="16"/>
      <c r="B220" s="67"/>
      <c r="C220" s="199"/>
      <c r="D220" s="200"/>
      <c r="E220" s="201"/>
      <c r="F220" s="249"/>
      <c r="G220" s="30"/>
      <c r="H220" s="122"/>
      <c r="I220" s="28"/>
      <c r="J220" s="28"/>
      <c r="K220" s="28"/>
      <c r="L220" s="28"/>
      <c r="M220" s="28"/>
      <c r="N220" s="28"/>
      <c r="O220" s="80"/>
      <c r="P220" s="80"/>
      <c r="Q220" s="15"/>
      <c r="R220" s="148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8" customFormat="1" ht="15" customHeight="1">
      <c r="A221" s="801" t="s">
        <v>509</v>
      </c>
      <c r="B221" s="801"/>
      <c r="C221" s="801"/>
      <c r="D221" s="801"/>
      <c r="E221" s="801"/>
      <c r="F221" s="801"/>
      <c r="G221" s="801"/>
      <c r="H221" s="122"/>
      <c r="I221" s="28"/>
      <c r="J221" s="28"/>
      <c r="K221" s="28"/>
      <c r="L221" s="28"/>
      <c r="M221" s="28"/>
      <c r="N221" s="28"/>
      <c r="O221" s="80"/>
      <c r="P221" s="80"/>
      <c r="Q221" s="15"/>
      <c r="R221" s="148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8" customFormat="1" ht="11.25" customHeight="1">
      <c r="A222" s="513"/>
      <c r="B222" s="513"/>
      <c r="C222" s="513"/>
      <c r="D222" s="513"/>
      <c r="E222" s="513"/>
      <c r="F222" s="513"/>
      <c r="G222" s="513"/>
      <c r="H222" s="122"/>
      <c r="I222" s="28"/>
      <c r="J222" s="28"/>
      <c r="K222" s="28"/>
      <c r="L222" s="28"/>
      <c r="M222" s="28"/>
      <c r="N222" s="28"/>
      <c r="O222" s="80"/>
      <c r="P222" s="80"/>
      <c r="Q222" s="15"/>
      <c r="R222" s="148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8" customFormat="1" ht="24.75" customHeight="1">
      <c r="A223" s="7" t="s">
        <v>1073</v>
      </c>
      <c r="B223" s="7" t="s">
        <v>1074</v>
      </c>
      <c r="C223" s="5" t="s">
        <v>1075</v>
      </c>
      <c r="D223" s="51" t="s">
        <v>208</v>
      </c>
      <c r="E223" s="58" t="s">
        <v>209</v>
      </c>
      <c r="F223" s="5" t="s">
        <v>1045</v>
      </c>
      <c r="G223" s="50" t="s">
        <v>210</v>
      </c>
      <c r="H223" s="122"/>
      <c r="I223" s="28"/>
      <c r="J223" s="28"/>
      <c r="K223" s="28"/>
      <c r="L223" s="28"/>
      <c r="M223" s="28"/>
      <c r="N223" s="28"/>
      <c r="O223" s="80"/>
      <c r="P223" s="80"/>
      <c r="Q223" s="15"/>
      <c r="R223" s="148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8" customFormat="1" ht="38.25">
      <c r="A224" s="144" t="s">
        <v>140</v>
      </c>
      <c r="B224" s="140">
        <v>3314</v>
      </c>
      <c r="C224" s="295" t="s">
        <v>110</v>
      </c>
      <c r="D224" s="465">
        <v>8271</v>
      </c>
      <c r="E224" s="296">
        <v>8271</v>
      </c>
      <c r="F224" s="296">
        <v>8271</v>
      </c>
      <c r="G224" s="173">
        <f aca="true" t="shared" si="10" ref="G224:G231">F224/E224*100</f>
        <v>100</v>
      </c>
      <c r="H224" s="122"/>
      <c r="I224" s="28"/>
      <c r="J224" s="28"/>
      <c r="K224" s="28"/>
      <c r="L224" s="28"/>
      <c r="M224" s="28"/>
      <c r="N224" s="28"/>
      <c r="O224" s="80"/>
      <c r="P224" s="80"/>
      <c r="Q224" s="15"/>
      <c r="R224" s="148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8" customFormat="1" ht="25.5">
      <c r="A225" s="144">
        <v>40</v>
      </c>
      <c r="B225" s="140">
        <v>3322</v>
      </c>
      <c r="C225" s="141" t="s">
        <v>82</v>
      </c>
      <c r="D225" s="465">
        <v>3000</v>
      </c>
      <c r="E225" s="296">
        <v>3000</v>
      </c>
      <c r="F225" s="296">
        <v>3000</v>
      </c>
      <c r="G225" s="173">
        <f t="shared" si="10"/>
        <v>100</v>
      </c>
      <c r="H225" s="122"/>
      <c r="I225" s="28"/>
      <c r="J225" s="28"/>
      <c r="K225" s="28"/>
      <c r="L225" s="28"/>
      <c r="M225" s="28"/>
      <c r="N225" s="28"/>
      <c r="O225" s="80"/>
      <c r="P225" s="80"/>
      <c r="Q225" s="15"/>
      <c r="R225" s="148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8" customFormat="1" ht="15" customHeight="1">
      <c r="A226" s="239">
        <v>40</v>
      </c>
      <c r="B226" s="239">
        <v>3322</v>
      </c>
      <c r="C226" s="257" t="s">
        <v>83</v>
      </c>
      <c r="D226" s="474">
        <v>16500</v>
      </c>
      <c r="E226" s="439">
        <v>20006</v>
      </c>
      <c r="F226" s="658">
        <v>6863</v>
      </c>
      <c r="G226" s="173">
        <f t="shared" si="10"/>
        <v>34.30470858742377</v>
      </c>
      <c r="H226" s="122"/>
      <c r="I226" s="28"/>
      <c r="J226" s="28"/>
      <c r="K226" s="28"/>
      <c r="L226" s="28"/>
      <c r="M226" s="28"/>
      <c r="N226" s="28"/>
      <c r="O226" s="80"/>
      <c r="P226" s="80"/>
      <c r="Q226" s="15"/>
      <c r="R226" s="148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8" customFormat="1" ht="24.75" customHeight="1">
      <c r="A227" s="144">
        <v>40</v>
      </c>
      <c r="B227" s="140">
        <v>3329</v>
      </c>
      <c r="C227" s="295" t="s">
        <v>76</v>
      </c>
      <c r="D227" s="465">
        <v>3000</v>
      </c>
      <c r="E227" s="296">
        <v>1121</v>
      </c>
      <c r="F227" s="296">
        <v>1058</v>
      </c>
      <c r="G227" s="173">
        <f t="shared" si="10"/>
        <v>94.3800178412132</v>
      </c>
      <c r="H227" s="122"/>
      <c r="I227" s="28"/>
      <c r="J227" s="28"/>
      <c r="K227" s="28"/>
      <c r="L227" s="28"/>
      <c r="M227" s="28"/>
      <c r="N227" s="28"/>
      <c r="O227" s="80"/>
      <c r="P227" s="80"/>
      <c r="Q227" s="15"/>
      <c r="R227" s="148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8" customFormat="1" ht="24.75" customHeight="1">
      <c r="A228" s="144" t="s">
        <v>140</v>
      </c>
      <c r="B228" s="140">
        <v>3399</v>
      </c>
      <c r="C228" s="295" t="s">
        <v>75</v>
      </c>
      <c r="D228" s="465">
        <v>0</v>
      </c>
      <c r="E228" s="296">
        <v>3149</v>
      </c>
      <c r="F228" s="296">
        <v>2728</v>
      </c>
      <c r="G228" s="173">
        <f t="shared" si="10"/>
        <v>86.630676405208</v>
      </c>
      <c r="H228" s="122"/>
      <c r="I228" s="28"/>
      <c r="J228" s="28"/>
      <c r="K228" s="28"/>
      <c r="L228" s="28"/>
      <c r="M228" s="28"/>
      <c r="N228" s="28"/>
      <c r="O228" s="80"/>
      <c r="P228" s="80"/>
      <c r="Q228" s="15"/>
      <c r="R228" s="148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8" customFormat="1" ht="15" customHeight="1">
      <c r="A229" s="144" t="s">
        <v>140</v>
      </c>
      <c r="B229" s="140">
        <v>3322</v>
      </c>
      <c r="C229" s="295" t="s">
        <v>213</v>
      </c>
      <c r="D229" s="465">
        <v>0</v>
      </c>
      <c r="E229" s="296">
        <v>30</v>
      </c>
      <c r="F229" s="296">
        <v>30</v>
      </c>
      <c r="G229" s="298">
        <f t="shared" si="10"/>
        <v>100</v>
      </c>
      <c r="H229" s="122"/>
      <c r="I229" s="28"/>
      <c r="J229" s="28"/>
      <c r="K229" s="28"/>
      <c r="L229" s="28"/>
      <c r="M229" s="28"/>
      <c r="N229" s="28"/>
      <c r="O229" s="80"/>
      <c r="P229" s="80"/>
      <c r="Q229" s="15"/>
      <c r="R229" s="148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8" customFormat="1" ht="14.25" customHeight="1">
      <c r="A230" s="144" t="s">
        <v>140</v>
      </c>
      <c r="B230" s="140">
        <v>3330</v>
      </c>
      <c r="C230" s="295" t="s">
        <v>993</v>
      </c>
      <c r="D230" s="465">
        <v>0</v>
      </c>
      <c r="E230" s="296">
        <v>30</v>
      </c>
      <c r="F230" s="296">
        <v>30</v>
      </c>
      <c r="G230" s="173">
        <f t="shared" si="10"/>
        <v>100</v>
      </c>
      <c r="H230" s="122"/>
      <c r="I230" s="28"/>
      <c r="J230" s="28"/>
      <c r="K230" s="28"/>
      <c r="L230" s="28"/>
      <c r="M230" s="28"/>
      <c r="N230" s="28"/>
      <c r="O230" s="80"/>
      <c r="P230" s="80"/>
      <c r="Q230" s="15"/>
      <c r="R230" s="148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8" customFormat="1" ht="12.75">
      <c r="A231" s="195"/>
      <c r="B231" s="212"/>
      <c r="C231" s="211" t="s">
        <v>997</v>
      </c>
      <c r="D231" s="196">
        <f>SUM(D224:D230)</f>
        <v>30771</v>
      </c>
      <c r="E231" s="196">
        <f>SUM(E224:E230)</f>
        <v>35607</v>
      </c>
      <c r="F231" s="378">
        <f>SUM(F224:F230)</f>
        <v>21980</v>
      </c>
      <c r="G231" s="117">
        <f t="shared" si="10"/>
        <v>61.72943522341112</v>
      </c>
      <c r="H231" s="122"/>
      <c r="I231" s="28"/>
      <c r="J231" s="28"/>
      <c r="K231" s="28"/>
      <c r="L231" s="28"/>
      <c r="M231" s="28"/>
      <c r="N231" s="28"/>
      <c r="O231" s="80"/>
      <c r="P231" s="80"/>
      <c r="Q231" s="15"/>
      <c r="R231" s="148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8" customFormat="1" ht="6.75" customHeight="1">
      <c r="A232" s="16"/>
      <c r="B232" s="67"/>
      <c r="C232" s="199"/>
      <c r="D232" s="69"/>
      <c r="E232" s="201"/>
      <c r="F232" s="202"/>
      <c r="G232" s="30"/>
      <c r="H232" s="122"/>
      <c r="I232" s="28"/>
      <c r="J232" s="28"/>
      <c r="K232" s="28"/>
      <c r="L232" s="28"/>
      <c r="M232" s="28"/>
      <c r="N232" s="28"/>
      <c r="O232" s="80"/>
      <c r="P232" s="80"/>
      <c r="Q232" s="15"/>
      <c r="R232" s="148"/>
      <c r="S232" s="15"/>
      <c r="T232" s="15"/>
      <c r="U232" s="148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8" customFormat="1" ht="14.25" customHeight="1">
      <c r="A233" s="805" t="s">
        <v>138</v>
      </c>
      <c r="B233" s="805"/>
      <c r="C233" s="805"/>
      <c r="D233" s="69"/>
      <c r="E233" s="201"/>
      <c r="F233" s="202"/>
      <c r="G233" s="30"/>
      <c r="H233" s="122"/>
      <c r="I233" s="28"/>
      <c r="J233" s="28"/>
      <c r="K233" s="28"/>
      <c r="L233" s="28"/>
      <c r="M233" s="28"/>
      <c r="N233" s="28"/>
      <c r="O233" s="80"/>
      <c r="P233" s="80"/>
      <c r="Q233" s="15"/>
      <c r="R233" s="148"/>
      <c r="S233" s="15"/>
      <c r="T233" s="15"/>
      <c r="U233" s="148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8" customFormat="1" ht="13.5" customHeight="1">
      <c r="A234" s="375" t="s">
        <v>361</v>
      </c>
      <c r="B234" s="200"/>
      <c r="C234" s="201"/>
      <c r="D234" s="249"/>
      <c r="E234" s="201"/>
      <c r="F234" s="249"/>
      <c r="G234" s="30"/>
      <c r="H234" s="122"/>
      <c r="I234" s="28"/>
      <c r="J234" s="28"/>
      <c r="K234" s="28"/>
      <c r="L234" s="28"/>
      <c r="M234" s="28"/>
      <c r="N234" s="28"/>
      <c r="O234" s="80"/>
      <c r="P234" s="80"/>
      <c r="Q234" s="15"/>
      <c r="R234" s="148"/>
      <c r="S234" s="15"/>
      <c r="T234" s="15"/>
      <c r="U234" s="148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8" customFormat="1" ht="9.75" customHeight="1">
      <c r="A235" s="375"/>
      <c r="B235" s="200"/>
      <c r="C235" s="201"/>
      <c r="D235" s="249"/>
      <c r="E235" s="201"/>
      <c r="F235" s="249"/>
      <c r="G235" s="30"/>
      <c r="H235" s="122"/>
      <c r="I235" s="28"/>
      <c r="J235" s="28"/>
      <c r="K235" s="28"/>
      <c r="L235" s="28"/>
      <c r="M235" s="28"/>
      <c r="N235" s="28"/>
      <c r="O235" s="80"/>
      <c r="P235" s="80"/>
      <c r="Q235" s="15"/>
      <c r="R235" s="148"/>
      <c r="S235" s="15"/>
      <c r="T235" s="15"/>
      <c r="U235" s="148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8" customFormat="1" ht="25.5" customHeight="1">
      <c r="A236" s="7" t="s">
        <v>1073</v>
      </c>
      <c r="B236" s="7" t="s">
        <v>1074</v>
      </c>
      <c r="C236" s="5" t="s">
        <v>1075</v>
      </c>
      <c r="D236" s="51" t="s">
        <v>208</v>
      </c>
      <c r="E236" s="58" t="s">
        <v>209</v>
      </c>
      <c r="F236" s="5" t="s">
        <v>1045</v>
      </c>
      <c r="G236" s="50" t="s">
        <v>210</v>
      </c>
      <c r="H236" s="122"/>
      <c r="I236" s="28"/>
      <c r="J236" s="28"/>
      <c r="K236" s="28"/>
      <c r="L236" s="28"/>
      <c r="M236" s="28"/>
      <c r="N236" s="28"/>
      <c r="O236" s="80"/>
      <c r="P236" s="80"/>
      <c r="Q236" s="15"/>
      <c r="R236" s="148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8" customFormat="1" ht="12.75">
      <c r="A237" s="239">
        <v>40</v>
      </c>
      <c r="B237" s="239">
        <v>3315</v>
      </c>
      <c r="C237" s="257" t="s">
        <v>671</v>
      </c>
      <c r="D237" s="167">
        <v>550</v>
      </c>
      <c r="E237" s="439">
        <v>0</v>
      </c>
      <c r="F237" s="257">
        <v>0</v>
      </c>
      <c r="G237" s="162">
        <v>0</v>
      </c>
      <c r="H237" s="122"/>
      <c r="I237" s="28"/>
      <c r="J237" s="28"/>
      <c r="K237" s="28"/>
      <c r="L237" s="28"/>
      <c r="M237" s="28"/>
      <c r="N237" s="28"/>
      <c r="O237" s="80"/>
      <c r="P237" s="80"/>
      <c r="Q237" s="15"/>
      <c r="R237" s="148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8" customFormat="1" ht="12.75">
      <c r="A238" s="239">
        <v>40</v>
      </c>
      <c r="B238" s="239">
        <v>3315</v>
      </c>
      <c r="C238" s="257" t="s">
        <v>948</v>
      </c>
      <c r="D238" s="167">
        <v>0</v>
      </c>
      <c r="E238" s="439">
        <v>52</v>
      </c>
      <c r="F238" s="257">
        <v>52</v>
      </c>
      <c r="G238" s="173">
        <f>F238/E238*100</f>
        <v>100</v>
      </c>
      <c r="H238" s="122"/>
      <c r="I238" s="28"/>
      <c r="J238" s="28"/>
      <c r="K238" s="28"/>
      <c r="L238" s="28"/>
      <c r="M238" s="28"/>
      <c r="N238" s="28"/>
      <c r="O238" s="80"/>
      <c r="P238" s="80"/>
      <c r="Q238" s="15"/>
      <c r="R238" s="148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8" customFormat="1" ht="12.75">
      <c r="A239" s="195"/>
      <c r="B239" s="212"/>
      <c r="C239" s="211" t="s">
        <v>458</v>
      </c>
      <c r="D239" s="503">
        <f>SUM(D237:D237)</f>
        <v>550</v>
      </c>
      <c r="E239" s="503">
        <f>SUM(E237:E238)</f>
        <v>52</v>
      </c>
      <c r="F239" s="503">
        <f>SUM(F237:F238)</f>
        <v>52</v>
      </c>
      <c r="G239" s="117">
        <f>G237</f>
        <v>0</v>
      </c>
      <c r="H239" s="122"/>
      <c r="I239" s="28"/>
      <c r="J239" s="28"/>
      <c r="K239" s="28"/>
      <c r="L239" s="28"/>
      <c r="M239" s="28"/>
      <c r="N239" s="28"/>
      <c r="O239" s="80"/>
      <c r="P239" s="80"/>
      <c r="Q239" s="15"/>
      <c r="R239" s="148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8" customFormat="1" ht="12.75">
      <c r="A240" s="16"/>
      <c r="B240" s="67"/>
      <c r="C240" s="199"/>
      <c r="D240" s="602"/>
      <c r="E240" s="602"/>
      <c r="F240" s="602"/>
      <c r="G240" s="30"/>
      <c r="H240" s="122"/>
      <c r="I240" s="28"/>
      <c r="J240" s="28"/>
      <c r="K240" s="28"/>
      <c r="L240" s="28"/>
      <c r="M240" s="28"/>
      <c r="N240" s="28"/>
      <c r="O240" s="80"/>
      <c r="P240" s="80"/>
      <c r="Q240" s="15"/>
      <c r="R240" s="148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8" customFormat="1" ht="12.75">
      <c r="A241" s="805" t="s">
        <v>136</v>
      </c>
      <c r="B241" s="805"/>
      <c r="C241" s="805"/>
      <c r="D241" s="805"/>
      <c r="E241" s="805"/>
      <c r="F241" s="369"/>
      <c r="G241" s="482"/>
      <c r="H241" s="122"/>
      <c r="I241" s="28"/>
      <c r="J241" s="28"/>
      <c r="K241" s="28"/>
      <c r="L241" s="28"/>
      <c r="M241" s="28"/>
      <c r="N241" s="28"/>
      <c r="O241" s="80"/>
      <c r="P241" s="80"/>
      <c r="Q241" s="15"/>
      <c r="R241" s="148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8" customFormat="1" ht="12.75">
      <c r="A242" s="508"/>
      <c r="B242" s="508"/>
      <c r="C242" s="508"/>
      <c r="D242" s="508"/>
      <c r="E242" s="508"/>
      <c r="F242" s="369"/>
      <c r="G242" s="482"/>
      <c r="H242" s="122"/>
      <c r="I242" s="28"/>
      <c r="J242" s="28"/>
      <c r="K242" s="28"/>
      <c r="L242" s="28"/>
      <c r="M242" s="28"/>
      <c r="N242" s="28"/>
      <c r="O242" s="80"/>
      <c r="P242" s="80"/>
      <c r="Q242" s="15"/>
      <c r="R242" s="148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8" customFormat="1" ht="24.75" customHeight="1">
      <c r="A243" s="7" t="s">
        <v>1073</v>
      </c>
      <c r="B243" s="7" t="s">
        <v>1074</v>
      </c>
      <c r="C243" s="5" t="s">
        <v>1075</v>
      </c>
      <c r="D243" s="51" t="s">
        <v>208</v>
      </c>
      <c r="E243" s="58" t="s">
        <v>209</v>
      </c>
      <c r="F243" s="5" t="s">
        <v>1045</v>
      </c>
      <c r="G243" s="50" t="s">
        <v>210</v>
      </c>
      <c r="H243" s="122"/>
      <c r="I243" s="28"/>
      <c r="J243" s="28"/>
      <c r="K243" s="28"/>
      <c r="L243" s="28"/>
      <c r="M243" s="28"/>
      <c r="N243" s="28"/>
      <c r="O243" s="80"/>
      <c r="P243" s="80"/>
      <c r="Q243" s="15"/>
      <c r="R243" s="148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8" customFormat="1" ht="25.5">
      <c r="A244" s="144">
        <v>40</v>
      </c>
      <c r="B244" s="140" t="s">
        <v>133</v>
      </c>
      <c r="C244" s="358" t="s">
        <v>137</v>
      </c>
      <c r="D244" s="465">
        <v>0</v>
      </c>
      <c r="E244" s="296">
        <v>26799</v>
      </c>
      <c r="F244" s="296">
        <v>10000</v>
      </c>
      <c r="G244" s="173">
        <f>F244/E244*100</f>
        <v>37.31482518004403</v>
      </c>
      <c r="H244" s="122"/>
      <c r="I244" s="28"/>
      <c r="J244" s="28"/>
      <c r="K244" s="28"/>
      <c r="L244" s="28"/>
      <c r="M244" s="28"/>
      <c r="N244" s="28"/>
      <c r="O244" s="80"/>
      <c r="P244" s="80"/>
      <c r="Q244" s="15"/>
      <c r="R244" s="148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8" customFormat="1" ht="12.75">
      <c r="A245" s="16"/>
      <c r="B245" s="67"/>
      <c r="C245" s="199"/>
      <c r="D245" s="200"/>
      <c r="E245" s="201"/>
      <c r="F245" s="202"/>
      <c r="G245" s="203"/>
      <c r="H245" s="122"/>
      <c r="I245" s="28"/>
      <c r="J245" s="28"/>
      <c r="K245" s="28"/>
      <c r="L245" s="28"/>
      <c r="M245" s="28"/>
      <c r="N245" s="28"/>
      <c r="O245" s="80"/>
      <c r="P245" s="80"/>
      <c r="Q245" s="15"/>
      <c r="R245" s="148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8" customFormat="1" ht="12.75">
      <c r="A246" s="204"/>
      <c r="B246" s="214"/>
      <c r="C246" s="213" t="s">
        <v>459</v>
      </c>
      <c r="D246" s="205">
        <f>D207+D219+D231+D239</f>
        <v>143560</v>
      </c>
      <c r="E246" s="205">
        <f>E207+E219+E231+E239+E244</f>
        <v>179315</v>
      </c>
      <c r="F246" s="205">
        <f>F207+F219+F231+F239+F244</f>
        <v>136282</v>
      </c>
      <c r="G246" s="10">
        <f>F246/E246*100</f>
        <v>76.00144996235674</v>
      </c>
      <c r="H246" s="122"/>
      <c r="I246" s="28"/>
      <c r="J246" s="28"/>
      <c r="K246" s="28"/>
      <c r="L246" s="28"/>
      <c r="M246" s="28"/>
      <c r="N246" s="28"/>
      <c r="O246" s="80"/>
      <c r="P246" s="80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8" customFormat="1" ht="12.75" customHeight="1">
      <c r="A247" s="16"/>
      <c r="B247" s="67"/>
      <c r="C247" s="199"/>
      <c r="D247" s="200"/>
      <c r="E247" s="201"/>
      <c r="F247" s="202"/>
      <c r="G247" s="203"/>
      <c r="H247" s="122"/>
      <c r="I247" s="28"/>
      <c r="J247" s="28"/>
      <c r="K247" s="28"/>
      <c r="L247" s="28"/>
      <c r="M247" s="28"/>
      <c r="N247" s="28"/>
      <c r="O247" s="80"/>
      <c r="P247" s="80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8" customFormat="1" ht="15.75">
      <c r="A248" s="72" t="s">
        <v>310</v>
      </c>
      <c r="B248" s="28"/>
      <c r="C248" s="28"/>
      <c r="D248" s="80"/>
      <c r="E248" s="80"/>
      <c r="F248" s="80"/>
      <c r="G248" s="28"/>
      <c r="H248" s="28"/>
      <c r="I248" s="28"/>
      <c r="J248" s="28"/>
      <c r="K248" s="28"/>
      <c r="L248" s="28"/>
      <c r="M248" s="28"/>
      <c r="N248" s="28"/>
      <c r="O248" s="80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8" customFormat="1" ht="12.75" customHeight="1">
      <c r="A249" s="72"/>
      <c r="B249" s="28"/>
      <c r="C249" s="28"/>
      <c r="D249" s="80"/>
      <c r="E249" s="80"/>
      <c r="F249" s="80"/>
      <c r="G249" s="28"/>
      <c r="H249" s="28"/>
      <c r="I249" s="28"/>
      <c r="J249" s="28"/>
      <c r="K249" s="28"/>
      <c r="L249" s="28"/>
      <c r="M249" s="28"/>
      <c r="N249" s="28"/>
      <c r="O249" s="80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8" customFormat="1" ht="15" customHeight="1">
      <c r="A250" s="63" t="s">
        <v>132</v>
      </c>
      <c r="B250"/>
      <c r="C250"/>
      <c r="D250" s="15"/>
      <c r="E250" s="15"/>
      <c r="F250" s="15"/>
      <c r="G250"/>
      <c r="H250" s="28"/>
      <c r="I250" s="28"/>
      <c r="J250" s="28"/>
      <c r="K250" s="28"/>
      <c r="L250" s="28"/>
      <c r="M250" s="28"/>
      <c r="N250" s="28"/>
      <c r="O250" s="80"/>
      <c r="P250" s="15"/>
      <c r="Q250" s="15"/>
      <c r="R250" s="15"/>
      <c r="S250" s="15"/>
      <c r="T250" s="15"/>
      <c r="U250" s="15"/>
      <c r="V250" s="149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8" customFormat="1" ht="12.75">
      <c r="A251" s="63"/>
      <c r="B251"/>
      <c r="C251"/>
      <c r="D251" s="15"/>
      <c r="E251" s="15"/>
      <c r="F251" s="15"/>
      <c r="G251"/>
      <c r="H251" s="28"/>
      <c r="I251" s="28"/>
      <c r="J251" s="28"/>
      <c r="K251" s="28"/>
      <c r="L251" s="28"/>
      <c r="M251" s="28"/>
      <c r="N251" s="28"/>
      <c r="O251" s="80"/>
      <c r="P251" s="15"/>
      <c r="Q251" s="15"/>
      <c r="R251" s="15"/>
      <c r="S251" s="15"/>
      <c r="T251" s="15"/>
      <c r="U251" s="15"/>
      <c r="V251" s="149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8" customFormat="1" ht="25.5" customHeight="1">
      <c r="A252" s="7" t="s">
        <v>1073</v>
      </c>
      <c r="B252" s="7" t="s">
        <v>1074</v>
      </c>
      <c r="C252" s="5" t="s">
        <v>1075</v>
      </c>
      <c r="D252" s="51" t="s">
        <v>208</v>
      </c>
      <c r="E252" s="58" t="s">
        <v>209</v>
      </c>
      <c r="F252" s="5" t="s">
        <v>1045</v>
      </c>
      <c r="G252" s="50" t="s">
        <v>210</v>
      </c>
      <c r="H252" s="28"/>
      <c r="I252" s="28"/>
      <c r="J252" s="28"/>
      <c r="K252" s="28"/>
      <c r="L252" s="28"/>
      <c r="M252" s="28"/>
      <c r="N252" s="28"/>
      <c r="O252" s="80"/>
      <c r="P252" s="15"/>
      <c r="Q252" s="15"/>
      <c r="R252" s="148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8" customFormat="1" ht="25.5">
      <c r="A253" s="144" t="s">
        <v>141</v>
      </c>
      <c r="B253" s="140">
        <v>3539</v>
      </c>
      <c r="C253" s="141" t="s">
        <v>999</v>
      </c>
      <c r="D253" s="216">
        <v>4500</v>
      </c>
      <c r="E253" s="296">
        <v>4500</v>
      </c>
      <c r="F253" s="296">
        <v>3973</v>
      </c>
      <c r="G253" s="298">
        <f aca="true" t="shared" si="11" ref="G253:G263">F253/E253*100</f>
        <v>88.28888888888888</v>
      </c>
      <c r="H253" s="28"/>
      <c r="I253" s="28"/>
      <c r="J253" s="28"/>
      <c r="K253" s="28"/>
      <c r="L253" s="28"/>
      <c r="M253" s="28"/>
      <c r="N253" s="28"/>
      <c r="O253" s="80"/>
      <c r="P253" s="15"/>
      <c r="Q253" s="15"/>
      <c r="R253" s="148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8" customFormat="1" ht="25.5">
      <c r="A254" s="144" t="s">
        <v>141</v>
      </c>
      <c r="B254" s="140">
        <v>3549</v>
      </c>
      <c r="C254" s="131" t="s">
        <v>942</v>
      </c>
      <c r="D254" s="216">
        <v>300</v>
      </c>
      <c r="E254" s="296">
        <v>59</v>
      </c>
      <c r="F254" s="296">
        <v>0</v>
      </c>
      <c r="G254" s="298">
        <f t="shared" si="11"/>
        <v>0</v>
      </c>
      <c r="H254" s="28"/>
      <c r="I254" s="28"/>
      <c r="J254" s="28"/>
      <c r="K254" s="28"/>
      <c r="L254" s="28"/>
      <c r="M254" s="28"/>
      <c r="N254" s="28"/>
      <c r="O254" s="80"/>
      <c r="P254" s="15"/>
      <c r="Q254" s="15"/>
      <c r="R254" s="148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8" customFormat="1" ht="16.5" customHeight="1">
      <c r="A255" s="144">
        <v>50</v>
      </c>
      <c r="B255" s="140">
        <v>3569</v>
      </c>
      <c r="C255" s="141" t="s">
        <v>940</v>
      </c>
      <c r="D255" s="216">
        <v>200</v>
      </c>
      <c r="E255" s="296">
        <v>450</v>
      </c>
      <c r="F255" s="296">
        <v>371</v>
      </c>
      <c r="G255" s="298">
        <f t="shared" si="11"/>
        <v>82.44444444444444</v>
      </c>
      <c r="H255" s="28"/>
      <c r="I255" s="28"/>
      <c r="J255" s="28"/>
      <c r="K255" s="28"/>
      <c r="L255" s="28"/>
      <c r="M255" s="28"/>
      <c r="N255" s="28"/>
      <c r="O255" s="80"/>
      <c r="P255" s="15"/>
      <c r="Q255" s="15"/>
      <c r="R255" s="148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8" customFormat="1" ht="25.5">
      <c r="A256" s="144" t="s">
        <v>141</v>
      </c>
      <c r="B256" s="140">
        <v>3592</v>
      </c>
      <c r="C256" s="131" t="s">
        <v>945</v>
      </c>
      <c r="D256" s="216">
        <v>500</v>
      </c>
      <c r="E256" s="296">
        <v>290</v>
      </c>
      <c r="F256" s="296">
        <v>288</v>
      </c>
      <c r="G256" s="298">
        <f>F256/E256*100</f>
        <v>99.3103448275862</v>
      </c>
      <c r="H256" s="28"/>
      <c r="I256" s="28"/>
      <c r="J256" s="28"/>
      <c r="K256" s="28"/>
      <c r="L256" s="28"/>
      <c r="M256" s="28"/>
      <c r="N256" s="28"/>
      <c r="O256" s="80"/>
      <c r="P256" s="15"/>
      <c r="Q256" s="15"/>
      <c r="R256" s="148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8" customFormat="1" ht="12.75">
      <c r="A257" s="144" t="s">
        <v>141</v>
      </c>
      <c r="B257" s="140" t="s">
        <v>626</v>
      </c>
      <c r="C257" s="131" t="s">
        <v>981</v>
      </c>
      <c r="D257" s="296">
        <f>D262+D258+D260+D261+D259</f>
        <v>8120</v>
      </c>
      <c r="E257" s="296">
        <f>E262+E258+E260+E261+E259</f>
        <v>40354</v>
      </c>
      <c r="F257" s="296">
        <f>F262+F258+F260+F261+F259</f>
        <v>22634</v>
      </c>
      <c r="G257" s="298">
        <f>F257/E257*100</f>
        <v>56.08861575060713</v>
      </c>
      <c r="H257" s="28"/>
      <c r="I257" s="28"/>
      <c r="J257" s="28"/>
      <c r="K257" s="28"/>
      <c r="L257" s="28"/>
      <c r="M257" s="28"/>
      <c r="N257" s="28"/>
      <c r="O257" s="80"/>
      <c r="P257" s="15"/>
      <c r="Q257" s="15"/>
      <c r="R257" s="148"/>
      <c r="S257" s="15"/>
      <c r="T257" s="15"/>
      <c r="U257" s="15"/>
      <c r="V257" s="148"/>
      <c r="W257" s="148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8" customFormat="1" ht="12.75">
      <c r="A258" s="144" t="s">
        <v>141</v>
      </c>
      <c r="B258" s="396" t="s">
        <v>883</v>
      </c>
      <c r="C258" s="397" t="s">
        <v>689</v>
      </c>
      <c r="D258" s="437">
        <v>4000</v>
      </c>
      <c r="E258" s="399">
        <v>33500</v>
      </c>
      <c r="F258" s="399">
        <v>17928</v>
      </c>
      <c r="G258" s="493">
        <f t="shared" si="11"/>
        <v>53.516417910447764</v>
      </c>
      <c r="H258" s="28"/>
      <c r="I258" s="28"/>
      <c r="J258" s="28"/>
      <c r="K258" s="28"/>
      <c r="L258" s="28"/>
      <c r="M258" s="28"/>
      <c r="N258" s="28"/>
      <c r="O258" s="80"/>
      <c r="P258" s="15"/>
      <c r="Q258" s="15"/>
      <c r="R258" s="148"/>
      <c r="S258" s="15"/>
      <c r="T258" s="15"/>
      <c r="U258" s="15"/>
      <c r="V258" s="15"/>
      <c r="W258" s="148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8" customFormat="1" ht="12.75">
      <c r="A259" s="144" t="s">
        <v>141</v>
      </c>
      <c r="B259" s="396" t="s">
        <v>884</v>
      </c>
      <c r="C259" s="397" t="s">
        <v>1002</v>
      </c>
      <c r="D259" s="437">
        <v>750</v>
      </c>
      <c r="E259" s="399">
        <v>2754</v>
      </c>
      <c r="F259" s="399">
        <v>2004</v>
      </c>
      <c r="G259" s="493">
        <f t="shared" si="11"/>
        <v>72.76688453159042</v>
      </c>
      <c r="H259" s="28"/>
      <c r="I259" s="28"/>
      <c r="J259" s="28"/>
      <c r="K259" s="28"/>
      <c r="L259" s="28"/>
      <c r="M259" s="28"/>
      <c r="N259" s="28"/>
      <c r="O259" s="80"/>
      <c r="P259" s="15"/>
      <c r="Q259" s="15"/>
      <c r="R259" s="148"/>
      <c r="S259" s="15"/>
      <c r="T259" s="15"/>
      <c r="U259" s="15"/>
      <c r="V259" s="15"/>
      <c r="W259" s="148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8" customFormat="1" ht="12.75">
      <c r="A260" s="144" t="s">
        <v>141</v>
      </c>
      <c r="B260" s="396" t="s">
        <v>1003</v>
      </c>
      <c r="C260" s="397" t="s">
        <v>1004</v>
      </c>
      <c r="D260" s="437">
        <v>1800</v>
      </c>
      <c r="E260" s="399">
        <v>1707</v>
      </c>
      <c r="F260" s="399">
        <v>1215</v>
      </c>
      <c r="G260" s="493">
        <f t="shared" si="11"/>
        <v>71.1775043936731</v>
      </c>
      <c r="H260" s="28"/>
      <c r="I260" s="28"/>
      <c r="J260" s="28"/>
      <c r="K260" s="28"/>
      <c r="L260" s="28"/>
      <c r="M260" s="28"/>
      <c r="N260" s="28"/>
      <c r="O260" s="80"/>
      <c r="P260" s="15"/>
      <c r="Q260" s="15"/>
      <c r="R260" s="148"/>
      <c r="S260" s="15"/>
      <c r="T260" s="15"/>
      <c r="U260" s="15"/>
      <c r="V260" s="15"/>
      <c r="W260" s="148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8" customFormat="1" ht="12.75">
      <c r="A261" s="144" t="s">
        <v>141</v>
      </c>
      <c r="B261" s="396" t="s">
        <v>1003</v>
      </c>
      <c r="C261" s="397" t="s">
        <v>1006</v>
      </c>
      <c r="D261" s="398">
        <v>1370</v>
      </c>
      <c r="E261" s="399">
        <v>1943</v>
      </c>
      <c r="F261" s="399">
        <v>1188</v>
      </c>
      <c r="G261" s="493">
        <f t="shared" si="11"/>
        <v>61.142563046834795</v>
      </c>
      <c r="H261" s="28"/>
      <c r="I261" s="28"/>
      <c r="J261" s="28"/>
      <c r="K261" s="28"/>
      <c r="L261" s="28"/>
      <c r="M261" s="28"/>
      <c r="N261" s="28"/>
      <c r="O261" s="80"/>
      <c r="P261" s="15"/>
      <c r="Q261" s="15"/>
      <c r="R261" s="148"/>
      <c r="S261" s="15"/>
      <c r="T261" s="15"/>
      <c r="U261" s="15"/>
      <c r="V261" s="15"/>
      <c r="W261" s="148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8" customFormat="1" ht="12.75">
      <c r="A262" s="144" t="s">
        <v>141</v>
      </c>
      <c r="B262" s="396" t="s">
        <v>1000</v>
      </c>
      <c r="C262" s="397" t="s">
        <v>1001</v>
      </c>
      <c r="D262" s="398">
        <v>200</v>
      </c>
      <c r="E262" s="399">
        <v>450</v>
      </c>
      <c r="F262" s="399">
        <v>299</v>
      </c>
      <c r="G262" s="493">
        <f>F262/E262*100</f>
        <v>66.44444444444444</v>
      </c>
      <c r="H262" s="28"/>
      <c r="I262" s="28"/>
      <c r="J262" s="28"/>
      <c r="K262" s="28"/>
      <c r="L262" s="28"/>
      <c r="M262" s="28"/>
      <c r="N262" s="28"/>
      <c r="O262" s="80"/>
      <c r="P262" s="15"/>
      <c r="Q262" s="15"/>
      <c r="R262" s="148"/>
      <c r="S262" s="15"/>
      <c r="T262" s="15"/>
      <c r="U262" s="15"/>
      <c r="V262" s="15"/>
      <c r="W262" s="148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8" customFormat="1" ht="12.75">
      <c r="A263" s="195"/>
      <c r="B263" s="212"/>
      <c r="C263" s="211" t="s">
        <v>1012</v>
      </c>
      <c r="D263" s="196">
        <f>SUM(D253:D262)-D257</f>
        <v>13620</v>
      </c>
      <c r="E263" s="196">
        <f>SUM(E253:E262)-E257</f>
        <v>45653</v>
      </c>
      <c r="F263" s="196">
        <f>SUM(F253:F262)-F257</f>
        <v>27266</v>
      </c>
      <c r="G263" s="425">
        <f t="shared" si="11"/>
        <v>59.72444308150614</v>
      </c>
      <c r="H263" s="122" t="s">
        <v>153</v>
      </c>
      <c r="I263" s="28"/>
      <c r="J263" s="28"/>
      <c r="K263" s="28"/>
      <c r="L263" s="28"/>
      <c r="M263" s="28"/>
      <c r="N263" s="28"/>
      <c r="O263" s="80" t="s">
        <v>322</v>
      </c>
      <c r="P263" s="80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8" customFormat="1" ht="12.75">
      <c r="A264" s="16"/>
      <c r="B264" s="67"/>
      <c r="C264" s="199"/>
      <c r="D264" s="200"/>
      <c r="E264" s="200"/>
      <c r="F264" s="200"/>
      <c r="G264" s="417"/>
      <c r="H264" s="122"/>
      <c r="I264" s="28"/>
      <c r="J264" s="28"/>
      <c r="K264" s="28"/>
      <c r="L264" s="28"/>
      <c r="M264" s="28"/>
      <c r="N264" s="28"/>
      <c r="O264" s="80"/>
      <c r="P264" s="80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8" customFormat="1" ht="15.75" customHeight="1">
      <c r="A265" s="375" t="s">
        <v>77</v>
      </c>
      <c r="B265" s="200"/>
      <c r="C265" s="201"/>
      <c r="D265" s="249"/>
      <c r="E265" s="201"/>
      <c r="F265" s="249"/>
      <c r="G265" s="112"/>
      <c r="H265" s="122"/>
      <c r="I265" s="28"/>
      <c r="J265" s="28"/>
      <c r="K265" s="28"/>
      <c r="L265" s="28"/>
      <c r="M265" s="28"/>
      <c r="N265" s="28"/>
      <c r="O265" s="80"/>
      <c r="P265" s="80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8" customFormat="1" ht="15" customHeight="1">
      <c r="A266" s="375"/>
      <c r="B266" s="200"/>
      <c r="C266" s="201"/>
      <c r="D266" s="249"/>
      <c r="E266" s="201"/>
      <c r="F266" s="249"/>
      <c r="G266" s="112"/>
      <c r="H266" s="122"/>
      <c r="I266" s="28"/>
      <c r="J266" s="28"/>
      <c r="K266" s="28"/>
      <c r="L266" s="28"/>
      <c r="M266" s="28"/>
      <c r="N266" s="28"/>
      <c r="O266" s="80"/>
      <c r="P266" s="80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8" customFormat="1" ht="24.75" customHeight="1">
      <c r="A267" s="7" t="s">
        <v>1073</v>
      </c>
      <c r="B267" s="7" t="s">
        <v>1074</v>
      </c>
      <c r="C267" s="5" t="s">
        <v>1075</v>
      </c>
      <c r="D267" s="51" t="s">
        <v>208</v>
      </c>
      <c r="E267" s="58" t="s">
        <v>209</v>
      </c>
      <c r="F267" s="5" t="s">
        <v>1045</v>
      </c>
      <c r="G267" s="50" t="s">
        <v>210</v>
      </c>
      <c r="H267" s="122"/>
      <c r="I267" s="28"/>
      <c r="J267" s="28"/>
      <c r="K267" s="28"/>
      <c r="L267" s="28"/>
      <c r="M267" s="28"/>
      <c r="N267" s="28"/>
      <c r="O267" s="80"/>
      <c r="P267" s="80"/>
      <c r="Q267" s="15"/>
      <c r="R267" s="148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18" customFormat="1" ht="12.75">
      <c r="A268" s="337">
        <v>50</v>
      </c>
      <c r="B268" s="337">
        <v>3522</v>
      </c>
      <c r="C268" s="340" t="s">
        <v>1018</v>
      </c>
      <c r="D268" s="338">
        <v>6400</v>
      </c>
      <c r="E268" s="339">
        <v>11754</v>
      </c>
      <c r="F268" s="296">
        <v>8979</v>
      </c>
      <c r="G268" s="173">
        <f aca="true" t="shared" si="12" ref="G268:G274">F268/E268*100</f>
        <v>76.3910158244002</v>
      </c>
      <c r="H268" s="122"/>
      <c r="I268" s="28"/>
      <c r="J268" s="28"/>
      <c r="K268" s="28"/>
      <c r="L268" s="28"/>
      <c r="M268" s="28"/>
      <c r="N268" s="28"/>
      <c r="O268" s="80"/>
      <c r="P268" s="80"/>
      <c r="Q268" s="15"/>
      <c r="R268" s="148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18" customFormat="1" ht="12.75">
      <c r="A269" s="337">
        <v>50</v>
      </c>
      <c r="B269" s="337">
        <v>3529</v>
      </c>
      <c r="C269" s="340" t="s">
        <v>943</v>
      </c>
      <c r="D269" s="338">
        <v>25537</v>
      </c>
      <c r="E269" s="339">
        <v>25537</v>
      </c>
      <c r="F269" s="296">
        <v>23397</v>
      </c>
      <c r="G269" s="173">
        <f t="shared" si="12"/>
        <v>91.62000234953204</v>
      </c>
      <c r="H269" s="122"/>
      <c r="I269" s="28"/>
      <c r="J269" s="28"/>
      <c r="K269" s="28"/>
      <c r="L269" s="28"/>
      <c r="M269" s="28"/>
      <c r="N269" s="28"/>
      <c r="O269" s="80"/>
      <c r="P269" s="80"/>
      <c r="Q269" s="15"/>
      <c r="R269" s="148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18" customFormat="1" ht="12.75">
      <c r="A270" s="144">
        <v>50</v>
      </c>
      <c r="B270" s="140">
        <v>3533</v>
      </c>
      <c r="C270" s="141" t="s">
        <v>944</v>
      </c>
      <c r="D270" s="377">
        <v>145783</v>
      </c>
      <c r="E270" s="296">
        <v>146135</v>
      </c>
      <c r="F270" s="296">
        <v>133978</v>
      </c>
      <c r="G270" s="173">
        <f t="shared" si="12"/>
        <v>91.68097991583124</v>
      </c>
      <c r="H270" s="122"/>
      <c r="I270" s="28"/>
      <c r="J270" s="28"/>
      <c r="K270" s="28"/>
      <c r="L270" s="28"/>
      <c r="M270" s="28"/>
      <c r="N270" s="28"/>
      <c r="O270" s="80"/>
      <c r="P270" s="80"/>
      <c r="Q270" s="15"/>
      <c r="R270" s="148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18" customFormat="1" ht="12.75">
      <c r="A271" s="144" t="s">
        <v>141</v>
      </c>
      <c r="B271" s="370" t="s">
        <v>761</v>
      </c>
      <c r="C271" s="141" t="s">
        <v>688</v>
      </c>
      <c r="D271" s="171">
        <v>32730</v>
      </c>
      <c r="E271" s="170">
        <v>32730</v>
      </c>
      <c r="F271" s="296">
        <v>23365</v>
      </c>
      <c r="G271" s="303">
        <f t="shared" si="12"/>
        <v>71.38710663000305</v>
      </c>
      <c r="H271" s="122"/>
      <c r="I271" s="28"/>
      <c r="J271" s="28"/>
      <c r="K271" s="28"/>
      <c r="L271" s="28"/>
      <c r="M271" s="28"/>
      <c r="N271" s="28"/>
      <c r="O271" s="80"/>
      <c r="P271" s="80"/>
      <c r="Q271" s="15"/>
      <c r="R271" s="148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18" customFormat="1" ht="25.5">
      <c r="A272" s="144" t="s">
        <v>141</v>
      </c>
      <c r="B272" s="370">
        <v>4324</v>
      </c>
      <c r="C272" s="141" t="s">
        <v>78</v>
      </c>
      <c r="D272" s="171">
        <v>0</v>
      </c>
      <c r="E272" s="170">
        <v>200</v>
      </c>
      <c r="F272" s="296">
        <v>365</v>
      </c>
      <c r="G272" s="303">
        <f t="shared" si="12"/>
        <v>182.5</v>
      </c>
      <c r="H272" s="122"/>
      <c r="I272" s="28"/>
      <c r="J272" s="28"/>
      <c r="K272" s="28"/>
      <c r="L272" s="28"/>
      <c r="M272" s="28"/>
      <c r="N272" s="28"/>
      <c r="O272" s="80"/>
      <c r="P272" s="80"/>
      <c r="Q272" s="15"/>
      <c r="R272" s="148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18" customFormat="1" ht="12.75">
      <c r="A273" s="195"/>
      <c r="B273" s="212"/>
      <c r="C273" s="211" t="s">
        <v>996</v>
      </c>
      <c r="D273" s="196">
        <f>SUM(D268:D271)</f>
        <v>210450</v>
      </c>
      <c r="E273" s="196">
        <f>SUM(E268:E272)</f>
        <v>216356</v>
      </c>
      <c r="F273" s="196">
        <f>SUM(F268:F272)</f>
        <v>190084</v>
      </c>
      <c r="G273" s="117">
        <f t="shared" si="12"/>
        <v>87.85705041690547</v>
      </c>
      <c r="H273" s="122"/>
      <c r="I273" s="28"/>
      <c r="J273" s="28"/>
      <c r="K273" s="28"/>
      <c r="L273" s="28"/>
      <c r="M273" s="28"/>
      <c r="N273" s="28"/>
      <c r="O273" s="80"/>
      <c r="P273" s="80"/>
      <c r="Q273" s="15"/>
      <c r="R273" s="148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18" customFormat="1" ht="13.5" customHeight="1">
      <c r="A274" s="195"/>
      <c r="B274" s="212"/>
      <c r="C274" s="211" t="s">
        <v>457</v>
      </c>
      <c r="D274" s="196">
        <f>D263+D273</f>
        <v>224070</v>
      </c>
      <c r="E274" s="196">
        <f>E263+E273</f>
        <v>262009</v>
      </c>
      <c r="F274" s="196">
        <f>F263+F273</f>
        <v>217350</v>
      </c>
      <c r="G274" s="117">
        <f t="shared" si="12"/>
        <v>82.95516566224825</v>
      </c>
      <c r="H274" s="122"/>
      <c r="I274" s="28"/>
      <c r="J274" s="28"/>
      <c r="K274" s="28"/>
      <c r="L274" s="28"/>
      <c r="M274" s="28"/>
      <c r="N274" s="28"/>
      <c r="O274" s="80"/>
      <c r="P274" s="80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18" customFormat="1" ht="13.5" customHeight="1">
      <c r="A275" s="16"/>
      <c r="B275" s="67"/>
      <c r="C275" s="199"/>
      <c r="D275" s="200"/>
      <c r="E275" s="200"/>
      <c r="F275" s="200"/>
      <c r="G275" s="112"/>
      <c r="H275" s="122"/>
      <c r="I275" s="28"/>
      <c r="J275" s="28"/>
      <c r="K275" s="28"/>
      <c r="L275" s="28"/>
      <c r="M275" s="28"/>
      <c r="N275" s="28"/>
      <c r="O275" s="80"/>
      <c r="P275" s="80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18" customFormat="1" ht="13.5" customHeight="1">
      <c r="A276" s="375" t="s">
        <v>934</v>
      </c>
      <c r="B276" s="375"/>
      <c r="C276" s="375"/>
      <c r="D276" s="200"/>
      <c r="E276" s="200"/>
      <c r="F276" s="200"/>
      <c r="G276" s="112"/>
      <c r="H276" s="122"/>
      <c r="I276" s="28"/>
      <c r="J276" s="28"/>
      <c r="K276" s="28"/>
      <c r="L276" s="28"/>
      <c r="M276" s="28"/>
      <c r="N276" s="28"/>
      <c r="O276" s="80"/>
      <c r="P276" s="80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18" customFormat="1" ht="13.5" customHeight="1">
      <c r="A277" s="20"/>
      <c r="B277" s="20"/>
      <c r="C277" s="20"/>
      <c r="D277" s="200"/>
      <c r="E277" s="200"/>
      <c r="F277" s="200"/>
      <c r="G277" s="112"/>
      <c r="H277" s="122"/>
      <c r="I277" s="28"/>
      <c r="J277" s="28"/>
      <c r="K277" s="28"/>
      <c r="L277" s="28"/>
      <c r="M277" s="28"/>
      <c r="N277" s="28"/>
      <c r="O277" s="80"/>
      <c r="P277" s="80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7" ht="27" customHeight="1">
      <c r="A278" s="7" t="s">
        <v>1073</v>
      </c>
      <c r="B278" s="7" t="s">
        <v>1074</v>
      </c>
      <c r="C278" s="5" t="s">
        <v>1075</v>
      </c>
      <c r="D278" s="51" t="s">
        <v>208</v>
      </c>
      <c r="E278" s="58" t="s">
        <v>209</v>
      </c>
      <c r="F278" s="5" t="s">
        <v>1045</v>
      </c>
      <c r="G278" s="50" t="s">
        <v>210</v>
      </c>
    </row>
    <row r="279" spans="1:7" ht="24" customHeight="1">
      <c r="A279" s="144" t="s">
        <v>141</v>
      </c>
      <c r="B279" s="140">
        <v>3522</v>
      </c>
      <c r="C279" s="131" t="s">
        <v>915</v>
      </c>
      <c r="D279" s="216">
        <v>180000</v>
      </c>
      <c r="E279" s="296">
        <v>189500</v>
      </c>
      <c r="F279" s="296">
        <v>127210</v>
      </c>
      <c r="G279" s="173">
        <f>F279/E279*100</f>
        <v>67.12928759894459</v>
      </c>
    </row>
    <row r="280" spans="1:7" ht="14.25" customHeight="1">
      <c r="A280" s="144" t="s">
        <v>141</v>
      </c>
      <c r="B280" s="140">
        <v>3522</v>
      </c>
      <c r="C280" s="141" t="s">
        <v>914</v>
      </c>
      <c r="D280" s="377">
        <v>100000</v>
      </c>
      <c r="E280" s="296">
        <v>100000</v>
      </c>
      <c r="F280" s="296">
        <v>35923</v>
      </c>
      <c r="G280" s="173">
        <f>F280/E280*100</f>
        <v>35.923</v>
      </c>
    </row>
    <row r="281" spans="1:7" ht="24" customHeight="1">
      <c r="A281" s="144" t="s">
        <v>141</v>
      </c>
      <c r="B281" s="140">
        <v>3522</v>
      </c>
      <c r="C281" s="141" t="s">
        <v>212</v>
      </c>
      <c r="D281" s="377">
        <v>0</v>
      </c>
      <c r="E281" s="296">
        <v>6696</v>
      </c>
      <c r="F281" s="296">
        <v>942</v>
      </c>
      <c r="G281" s="173">
        <f>F281/E281*100</f>
        <v>14.068100358422939</v>
      </c>
    </row>
    <row r="282" spans="1:256" s="28" customFormat="1" ht="12.75">
      <c r="A282" s="195"/>
      <c r="B282" s="212"/>
      <c r="C282" s="211" t="s">
        <v>362</v>
      </c>
      <c r="D282" s="196">
        <f>D279+D280</f>
        <v>280000</v>
      </c>
      <c r="E282" s="196">
        <f>E279+E280+E281</f>
        <v>296196</v>
      </c>
      <c r="F282" s="196">
        <f>F279+F280+F281</f>
        <v>164075</v>
      </c>
      <c r="G282" s="117">
        <f>F282/E282*100</f>
        <v>55.394063390457674</v>
      </c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2.75">
      <c r="A283" s="16"/>
      <c r="B283" s="67"/>
      <c r="C283" s="199"/>
      <c r="D283" s="200"/>
      <c r="E283" s="201"/>
      <c r="F283" s="249"/>
      <c r="G283" s="30"/>
      <c r="O283" s="80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118" customFormat="1" ht="12.75">
      <c r="A284" s="204"/>
      <c r="B284" s="214"/>
      <c r="C284" s="213" t="s">
        <v>459</v>
      </c>
      <c r="D284" s="205">
        <f>D274+D282</f>
        <v>504070</v>
      </c>
      <c r="E284" s="205">
        <f>E274+E282</f>
        <v>558205</v>
      </c>
      <c r="F284" s="205">
        <f>F274+F282</f>
        <v>381425</v>
      </c>
      <c r="G284" s="10">
        <f>F284/E284*100</f>
        <v>68.33063121971318</v>
      </c>
      <c r="H284" s="122"/>
      <c r="I284" s="28"/>
      <c r="J284" s="28"/>
      <c r="K284" s="28"/>
      <c r="L284" s="28"/>
      <c r="M284" s="28"/>
      <c r="N284" s="28"/>
      <c r="O284" s="80"/>
      <c r="P284" s="80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5:6" ht="12.75" customHeight="1">
      <c r="E285" s="80"/>
      <c r="F285" s="80"/>
    </row>
    <row r="286" spans="1:256" s="28" customFormat="1" ht="15.75">
      <c r="A286" s="72" t="s">
        <v>142</v>
      </c>
      <c r="D286" s="80"/>
      <c r="E286" s="80"/>
      <c r="F286" s="80"/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2:256" s="28" customFormat="1" ht="12" customHeight="1">
      <c r="B287"/>
      <c r="C287"/>
      <c r="D287" s="15"/>
      <c r="E287" s="15"/>
      <c r="F287" s="80"/>
      <c r="G287"/>
      <c r="O287" s="80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63" t="s">
        <v>132</v>
      </c>
      <c r="B288"/>
      <c r="C288"/>
      <c r="D288" s="15"/>
      <c r="E288" s="15"/>
      <c r="F288" s="80"/>
      <c r="G288"/>
      <c r="O288" s="80"/>
      <c r="P288" s="15"/>
      <c r="Q288" s="15"/>
      <c r="R288" s="15"/>
      <c r="S288" s="15"/>
      <c r="T288" s="15"/>
      <c r="U288" s="15"/>
      <c r="V288" s="15"/>
      <c r="W288" s="148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2.75">
      <c r="A289" s="63"/>
      <c r="B289"/>
      <c r="C289"/>
      <c r="D289" s="15"/>
      <c r="E289" s="15"/>
      <c r="F289" s="80"/>
      <c r="G289"/>
      <c r="O289" s="80"/>
      <c r="P289" s="15"/>
      <c r="Q289" s="15"/>
      <c r="R289" s="15"/>
      <c r="S289" s="15"/>
      <c r="T289" s="15"/>
      <c r="U289" s="15"/>
      <c r="V289" s="15"/>
      <c r="W289" s="148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 customHeight="1">
      <c r="A290" s="7" t="s">
        <v>1073</v>
      </c>
      <c r="B290" s="7" t="s">
        <v>1074</v>
      </c>
      <c r="C290" s="5" t="s">
        <v>1075</v>
      </c>
      <c r="D290" s="51" t="s">
        <v>208</v>
      </c>
      <c r="E290" s="58" t="s">
        <v>209</v>
      </c>
      <c r="F290" s="5" t="s">
        <v>1045</v>
      </c>
      <c r="G290" s="50" t="s">
        <v>210</v>
      </c>
      <c r="O290" s="80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>
      <c r="A291" s="144">
        <v>60</v>
      </c>
      <c r="B291" s="140">
        <v>3719</v>
      </c>
      <c r="C291" s="131" t="s">
        <v>690</v>
      </c>
      <c r="D291" s="216">
        <v>100</v>
      </c>
      <c r="E291" s="296">
        <v>100</v>
      </c>
      <c r="F291" s="296">
        <v>84</v>
      </c>
      <c r="G291" s="173">
        <f>F291/E291*100</f>
        <v>84</v>
      </c>
      <c r="O291" s="80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3.5" customHeight="1">
      <c r="A292" s="144" t="s">
        <v>143</v>
      </c>
      <c r="B292" s="140">
        <v>3729</v>
      </c>
      <c r="C292" s="131" t="s">
        <v>885</v>
      </c>
      <c r="D292" s="216">
        <v>150</v>
      </c>
      <c r="E292" s="296">
        <v>100</v>
      </c>
      <c r="F292" s="296">
        <v>95</v>
      </c>
      <c r="G292" s="173">
        <f>F292/E292*100</f>
        <v>95</v>
      </c>
      <c r="O292" s="80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13.5" customHeight="1">
      <c r="A293" s="144" t="s">
        <v>143</v>
      </c>
      <c r="B293" s="140">
        <v>3742</v>
      </c>
      <c r="C293" s="131" t="s">
        <v>886</v>
      </c>
      <c r="D293" s="216">
        <v>4500</v>
      </c>
      <c r="E293" s="296">
        <v>4500</v>
      </c>
      <c r="F293" s="296">
        <v>3196</v>
      </c>
      <c r="G293" s="173">
        <f>F293/E293*100</f>
        <v>71.02222222222223</v>
      </c>
      <c r="O293" s="80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15" customHeight="1">
      <c r="A294" s="144" t="s">
        <v>143</v>
      </c>
      <c r="B294" s="140">
        <v>3792</v>
      </c>
      <c r="C294" s="131" t="s">
        <v>1007</v>
      </c>
      <c r="D294" s="216">
        <v>100</v>
      </c>
      <c r="E294" s="296">
        <v>353</v>
      </c>
      <c r="F294" s="296">
        <v>101</v>
      </c>
      <c r="G294" s="173">
        <f>F294/E294*100</f>
        <v>28.611898016997166</v>
      </c>
      <c r="O294" s="80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14.25" customHeight="1">
      <c r="A295" s="144" t="s">
        <v>143</v>
      </c>
      <c r="B295" s="140">
        <v>3799</v>
      </c>
      <c r="C295" s="131" t="s">
        <v>939</v>
      </c>
      <c r="D295" s="216">
        <v>300</v>
      </c>
      <c r="E295" s="296">
        <v>300</v>
      </c>
      <c r="F295" s="296">
        <v>22</v>
      </c>
      <c r="G295" s="173">
        <f>F295/E295*100</f>
        <v>7.333333333333333</v>
      </c>
      <c r="O295" s="80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13.5" customHeight="1">
      <c r="A296" s="144" t="s">
        <v>143</v>
      </c>
      <c r="B296" s="140">
        <v>3741</v>
      </c>
      <c r="C296" s="131" t="s">
        <v>1017</v>
      </c>
      <c r="D296" s="216">
        <v>150</v>
      </c>
      <c r="E296" s="296">
        <v>1552</v>
      </c>
      <c r="F296" s="296">
        <v>2554</v>
      </c>
      <c r="G296" s="173" t="s">
        <v>456</v>
      </c>
      <c r="O296" s="80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8" customFormat="1" ht="13.5" customHeight="1">
      <c r="A297" s="144" t="s">
        <v>143</v>
      </c>
      <c r="B297" s="140">
        <v>3771</v>
      </c>
      <c r="C297" s="131" t="s">
        <v>544</v>
      </c>
      <c r="D297" s="216">
        <v>0</v>
      </c>
      <c r="E297" s="296">
        <v>300</v>
      </c>
      <c r="F297" s="296">
        <v>450</v>
      </c>
      <c r="G297" s="173" t="s">
        <v>456</v>
      </c>
      <c r="O297" s="80"/>
      <c r="P297" s="15"/>
      <c r="Q297" s="15"/>
      <c r="R297" s="15"/>
      <c r="S297" s="15"/>
      <c r="T297" s="15"/>
      <c r="U297" s="148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8" customFormat="1" ht="14.25" customHeight="1">
      <c r="A298" s="144" t="s">
        <v>143</v>
      </c>
      <c r="B298" s="140">
        <v>3773</v>
      </c>
      <c r="C298" s="131" t="s">
        <v>545</v>
      </c>
      <c r="D298" s="216">
        <v>0</v>
      </c>
      <c r="E298" s="296">
        <v>86</v>
      </c>
      <c r="F298" s="296">
        <v>122</v>
      </c>
      <c r="G298" s="173" t="s">
        <v>456</v>
      </c>
      <c r="O298" s="80"/>
      <c r="P298" s="190"/>
      <c r="Q298" s="15"/>
      <c r="R298" s="15"/>
      <c r="S298" s="15"/>
      <c r="T298" s="15"/>
      <c r="U298" s="15"/>
      <c r="V298" s="15"/>
      <c r="W298" s="148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8" customFormat="1" ht="38.25" customHeight="1">
      <c r="A299" s="144" t="s">
        <v>143</v>
      </c>
      <c r="B299" s="140">
        <v>3727</v>
      </c>
      <c r="C299" s="131" t="s">
        <v>745</v>
      </c>
      <c r="D299" s="216">
        <v>0</v>
      </c>
      <c r="E299" s="296">
        <v>2630</v>
      </c>
      <c r="F299" s="296">
        <v>1261</v>
      </c>
      <c r="G299" s="173">
        <f>F299/E299*100</f>
        <v>47.946768060836504</v>
      </c>
      <c r="O299" s="80"/>
      <c r="P299" s="190"/>
      <c r="Q299" s="15"/>
      <c r="R299" s="15"/>
      <c r="S299" s="15"/>
      <c r="T299" s="15"/>
      <c r="U299" s="15"/>
      <c r="V299" s="15"/>
      <c r="W299" s="148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14" s="80" customFormat="1" ht="12.75">
      <c r="A300" s="195"/>
      <c r="B300" s="212"/>
      <c r="C300" s="211" t="s">
        <v>457</v>
      </c>
      <c r="D300" s="196">
        <f>SUM(D291:D299)</f>
        <v>5300</v>
      </c>
      <c r="E300" s="197">
        <f>SUM(E291:E299)</f>
        <v>9921</v>
      </c>
      <c r="F300" s="228">
        <f>SUM(F291:F299)</f>
        <v>7885</v>
      </c>
      <c r="G300" s="117">
        <f>F300/E300*100</f>
        <v>79.47787521419212</v>
      </c>
      <c r="H300" s="28"/>
      <c r="I300" s="28"/>
      <c r="J300" s="28"/>
      <c r="K300" s="28"/>
      <c r="L300" s="28"/>
      <c r="M300" s="28"/>
      <c r="N300" s="28"/>
    </row>
    <row r="301" spans="1:14" s="80" customFormat="1" ht="12.75">
      <c r="A301" s="504" t="s">
        <v>698</v>
      </c>
      <c r="B301" s="505"/>
      <c r="C301" s="505"/>
      <c r="D301" s="505"/>
      <c r="E301" s="505"/>
      <c r="F301" s="505"/>
      <c r="G301" s="505"/>
      <c r="H301" s="28"/>
      <c r="I301" s="28"/>
      <c r="J301" s="28"/>
      <c r="K301" s="28"/>
      <c r="L301" s="28"/>
      <c r="M301" s="28"/>
      <c r="N301" s="28"/>
    </row>
    <row r="302" spans="1:256" s="28" customFormat="1" ht="12.75">
      <c r="A302" s="423" t="s">
        <v>546</v>
      </c>
      <c r="B302" s="424"/>
      <c r="C302" s="424"/>
      <c r="D302" s="424"/>
      <c r="E302" s="424"/>
      <c r="F302" s="424"/>
      <c r="G302" s="424"/>
      <c r="H302" s="122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80"/>
      <c r="IS302" s="80"/>
      <c r="IT302" s="80"/>
      <c r="IU302" s="80"/>
      <c r="IV302" s="80"/>
    </row>
    <row r="303" spans="1:256" s="28" customFormat="1" ht="12.75">
      <c r="A303" s="423" t="s">
        <v>699</v>
      </c>
      <c r="B303" s="424"/>
      <c r="C303" s="424"/>
      <c r="D303" s="424"/>
      <c r="E303" s="424"/>
      <c r="F303" s="424"/>
      <c r="G303" s="424"/>
      <c r="H303" s="122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  <c r="FK303" s="80"/>
      <c r="FL303" s="80"/>
      <c r="FM303" s="80"/>
      <c r="FN303" s="80"/>
      <c r="FO303" s="80"/>
      <c r="FP303" s="80"/>
      <c r="FQ303" s="80"/>
      <c r="FR303" s="80"/>
      <c r="FS303" s="80"/>
      <c r="FT303" s="80"/>
      <c r="FU303" s="80"/>
      <c r="FV303" s="80"/>
      <c r="FW303" s="80"/>
      <c r="FX303" s="80"/>
      <c r="FY303" s="80"/>
      <c r="FZ303" s="80"/>
      <c r="GA303" s="80"/>
      <c r="GB303" s="80"/>
      <c r="GC303" s="80"/>
      <c r="GD303" s="80"/>
      <c r="GE303" s="80"/>
      <c r="GF303" s="80"/>
      <c r="GG303" s="80"/>
      <c r="GH303" s="80"/>
      <c r="GI303" s="80"/>
      <c r="GJ303" s="80"/>
      <c r="GK303" s="80"/>
      <c r="GL303" s="80"/>
      <c r="GM303" s="80"/>
      <c r="GN303" s="80"/>
      <c r="GO303" s="80"/>
      <c r="GP303" s="80"/>
      <c r="GQ303" s="80"/>
      <c r="GR303" s="80"/>
      <c r="GS303" s="80"/>
      <c r="GT303" s="80"/>
      <c r="GU303" s="80"/>
      <c r="GV303" s="80"/>
      <c r="GW303" s="80"/>
      <c r="GX303" s="80"/>
      <c r="GY303" s="80"/>
      <c r="GZ303" s="80"/>
      <c r="HA303" s="80"/>
      <c r="HB303" s="80"/>
      <c r="HC303" s="80"/>
      <c r="HD303" s="80"/>
      <c r="HE303" s="80"/>
      <c r="HF303" s="80"/>
      <c r="HG303" s="80"/>
      <c r="HH303" s="80"/>
      <c r="HI303" s="80"/>
      <c r="HJ303" s="80"/>
      <c r="HK303" s="80"/>
      <c r="HL303" s="80"/>
      <c r="HM303" s="80"/>
      <c r="HN303" s="80"/>
      <c r="HO303" s="80"/>
      <c r="HP303" s="80"/>
      <c r="HQ303" s="80"/>
      <c r="HR303" s="80"/>
      <c r="HS303" s="80"/>
      <c r="HT303" s="80"/>
      <c r="HU303" s="80"/>
      <c r="HV303" s="80"/>
      <c r="HW303" s="80"/>
      <c r="HX303" s="80"/>
      <c r="HY303" s="80"/>
      <c r="HZ303" s="80"/>
      <c r="IA303" s="80"/>
      <c r="IB303" s="80"/>
      <c r="IC303" s="80"/>
      <c r="ID303" s="80"/>
      <c r="IE303" s="80"/>
      <c r="IF303" s="80"/>
      <c r="IG303" s="80"/>
      <c r="IH303" s="80"/>
      <c r="II303" s="80"/>
      <c r="IJ303" s="80"/>
      <c r="IK303" s="80"/>
      <c r="IL303" s="80"/>
      <c r="IM303" s="80"/>
      <c r="IN303" s="80"/>
      <c r="IO303" s="80"/>
      <c r="IP303" s="80"/>
      <c r="IQ303" s="80"/>
      <c r="IR303" s="80"/>
      <c r="IS303" s="80"/>
      <c r="IT303" s="80"/>
      <c r="IU303" s="80"/>
      <c r="IV303" s="80"/>
    </row>
    <row r="304" spans="1:256" s="28" customFormat="1" ht="12.75">
      <c r="A304" s="423" t="s">
        <v>700</v>
      </c>
      <c r="B304" s="424"/>
      <c r="C304" s="424"/>
      <c r="D304" s="424"/>
      <c r="E304" s="424"/>
      <c r="F304" s="424"/>
      <c r="G304" s="424"/>
      <c r="H304" s="122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  <c r="FO304" s="80"/>
      <c r="FP304" s="80"/>
      <c r="FQ304" s="80"/>
      <c r="FR304" s="80"/>
      <c r="FS304" s="80"/>
      <c r="FT304" s="80"/>
      <c r="FU304" s="80"/>
      <c r="FV304" s="80"/>
      <c r="FW304" s="80"/>
      <c r="FX304" s="80"/>
      <c r="FY304" s="80"/>
      <c r="FZ304" s="80"/>
      <c r="GA304" s="80"/>
      <c r="GB304" s="80"/>
      <c r="GC304" s="80"/>
      <c r="GD304" s="80"/>
      <c r="GE304" s="80"/>
      <c r="GF304" s="80"/>
      <c r="GG304" s="80"/>
      <c r="GH304" s="80"/>
      <c r="GI304" s="80"/>
      <c r="GJ304" s="80"/>
      <c r="GK304" s="80"/>
      <c r="GL304" s="80"/>
      <c r="GM304" s="80"/>
      <c r="GN304" s="80"/>
      <c r="GO304" s="80"/>
      <c r="GP304" s="80"/>
      <c r="GQ304" s="80"/>
      <c r="GR304" s="80"/>
      <c r="GS304" s="80"/>
      <c r="GT304" s="80"/>
      <c r="GU304" s="80"/>
      <c r="GV304" s="80"/>
      <c r="GW304" s="80"/>
      <c r="GX304" s="80"/>
      <c r="GY304" s="80"/>
      <c r="GZ304" s="80"/>
      <c r="HA304" s="80"/>
      <c r="HB304" s="80"/>
      <c r="HC304" s="80"/>
      <c r="HD304" s="80"/>
      <c r="HE304" s="80"/>
      <c r="HF304" s="80"/>
      <c r="HG304" s="80"/>
      <c r="HH304" s="80"/>
      <c r="HI304" s="80"/>
      <c r="HJ304" s="80"/>
      <c r="HK304" s="80"/>
      <c r="HL304" s="80"/>
      <c r="HM304" s="80"/>
      <c r="HN304" s="80"/>
      <c r="HO304" s="80"/>
      <c r="HP304" s="80"/>
      <c r="HQ304" s="80"/>
      <c r="HR304" s="80"/>
      <c r="HS304" s="80"/>
      <c r="HT304" s="80"/>
      <c r="HU304" s="80"/>
      <c r="HV304" s="80"/>
      <c r="HW304" s="80"/>
      <c r="HX304" s="80"/>
      <c r="HY304" s="80"/>
      <c r="HZ304" s="80"/>
      <c r="IA304" s="80"/>
      <c r="IB304" s="80"/>
      <c r="IC304" s="80"/>
      <c r="ID304" s="80"/>
      <c r="IE304" s="80"/>
      <c r="IF304" s="80"/>
      <c r="IG304" s="80"/>
      <c r="IH304" s="80"/>
      <c r="II304" s="80"/>
      <c r="IJ304" s="80"/>
      <c r="IK304" s="80"/>
      <c r="IL304" s="80"/>
      <c r="IM304" s="80"/>
      <c r="IN304" s="80"/>
      <c r="IO304" s="80"/>
      <c r="IP304" s="80"/>
      <c r="IQ304" s="80"/>
      <c r="IR304" s="80"/>
      <c r="IS304" s="80"/>
      <c r="IT304" s="80"/>
      <c r="IU304" s="80"/>
      <c r="IV304" s="80"/>
    </row>
    <row r="305" spans="1:256" s="28" customFormat="1" ht="12.75">
      <c r="A305" s="423"/>
      <c r="B305" s="424"/>
      <c r="C305" s="424"/>
      <c r="D305" s="424"/>
      <c r="E305" s="424"/>
      <c r="F305" s="424"/>
      <c r="G305" s="424"/>
      <c r="H305" s="122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  <c r="FH305" s="80"/>
      <c r="FI305" s="80"/>
      <c r="FJ305" s="80"/>
      <c r="FK305" s="80"/>
      <c r="FL305" s="80"/>
      <c r="FM305" s="80"/>
      <c r="FN305" s="80"/>
      <c r="FO305" s="80"/>
      <c r="FP305" s="80"/>
      <c r="FQ305" s="80"/>
      <c r="FR305" s="80"/>
      <c r="FS305" s="80"/>
      <c r="FT305" s="80"/>
      <c r="FU305" s="80"/>
      <c r="FV305" s="80"/>
      <c r="FW305" s="80"/>
      <c r="FX305" s="80"/>
      <c r="FY305" s="80"/>
      <c r="FZ305" s="80"/>
      <c r="GA305" s="80"/>
      <c r="GB305" s="80"/>
      <c r="GC305" s="80"/>
      <c r="GD305" s="80"/>
      <c r="GE305" s="80"/>
      <c r="GF305" s="80"/>
      <c r="GG305" s="80"/>
      <c r="GH305" s="80"/>
      <c r="GI305" s="80"/>
      <c r="GJ305" s="80"/>
      <c r="GK305" s="80"/>
      <c r="GL305" s="80"/>
      <c r="GM305" s="80"/>
      <c r="GN305" s="80"/>
      <c r="GO305" s="80"/>
      <c r="GP305" s="80"/>
      <c r="GQ305" s="80"/>
      <c r="GR305" s="80"/>
      <c r="GS305" s="80"/>
      <c r="GT305" s="80"/>
      <c r="GU305" s="80"/>
      <c r="GV305" s="80"/>
      <c r="GW305" s="80"/>
      <c r="GX305" s="80"/>
      <c r="GY305" s="80"/>
      <c r="GZ305" s="80"/>
      <c r="HA305" s="80"/>
      <c r="HB305" s="80"/>
      <c r="HC305" s="80"/>
      <c r="HD305" s="80"/>
      <c r="HE305" s="80"/>
      <c r="HF305" s="80"/>
      <c r="HG305" s="80"/>
      <c r="HH305" s="80"/>
      <c r="HI305" s="80"/>
      <c r="HJ305" s="80"/>
      <c r="HK305" s="80"/>
      <c r="HL305" s="80"/>
      <c r="HM305" s="80"/>
      <c r="HN305" s="80"/>
      <c r="HO305" s="80"/>
      <c r="HP305" s="80"/>
      <c r="HQ305" s="80"/>
      <c r="HR305" s="80"/>
      <c r="HS305" s="80"/>
      <c r="HT305" s="80"/>
      <c r="HU305" s="80"/>
      <c r="HV305" s="80"/>
      <c r="HW305" s="80"/>
      <c r="HX305" s="80"/>
      <c r="HY305" s="80"/>
      <c r="HZ305" s="80"/>
      <c r="IA305" s="80"/>
      <c r="IB305" s="80"/>
      <c r="IC305" s="80"/>
      <c r="ID305" s="80"/>
      <c r="IE305" s="80"/>
      <c r="IF305" s="80"/>
      <c r="IG305" s="80"/>
      <c r="IH305" s="80"/>
      <c r="II305" s="80"/>
      <c r="IJ305" s="80"/>
      <c r="IK305" s="80"/>
      <c r="IL305" s="80"/>
      <c r="IM305" s="80"/>
      <c r="IN305" s="80"/>
      <c r="IO305" s="80"/>
      <c r="IP305" s="80"/>
      <c r="IQ305" s="80"/>
      <c r="IR305" s="80"/>
      <c r="IS305" s="80"/>
      <c r="IT305" s="80"/>
      <c r="IU305" s="80"/>
      <c r="IV305" s="80"/>
    </row>
    <row r="306" spans="1:256" s="118" customFormat="1" ht="13.5" customHeight="1">
      <c r="A306" s="805" t="s">
        <v>138</v>
      </c>
      <c r="B306" s="805"/>
      <c r="C306" s="805"/>
      <c r="D306" s="200"/>
      <c r="E306" s="200"/>
      <c r="F306" s="200"/>
      <c r="G306" s="112"/>
      <c r="H306" s="122"/>
      <c r="I306" s="28"/>
      <c r="J306" s="28"/>
      <c r="K306" s="28"/>
      <c r="L306" s="28"/>
      <c r="M306" s="28"/>
      <c r="N306" s="28"/>
      <c r="O306" s="80"/>
      <c r="P306" s="80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118" customFormat="1" ht="13.5" customHeight="1">
      <c r="A307" s="20"/>
      <c r="B307" s="20"/>
      <c r="C307" s="20"/>
      <c r="D307" s="200"/>
      <c r="E307" s="200"/>
      <c r="F307" s="200"/>
      <c r="G307" s="112"/>
      <c r="H307" s="122"/>
      <c r="I307" s="28"/>
      <c r="J307" s="28"/>
      <c r="K307" s="28"/>
      <c r="L307" s="28"/>
      <c r="M307" s="28"/>
      <c r="N307" s="28"/>
      <c r="O307" s="80"/>
      <c r="P307" s="80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7" ht="26.25" customHeight="1">
      <c r="A308" s="7" t="s">
        <v>1073</v>
      </c>
      <c r="B308" s="7" t="s">
        <v>1074</v>
      </c>
      <c r="C308" s="5" t="s">
        <v>1075</v>
      </c>
      <c r="D308" s="51" t="s">
        <v>208</v>
      </c>
      <c r="E308" s="58" t="s">
        <v>209</v>
      </c>
      <c r="F308" s="5" t="s">
        <v>1045</v>
      </c>
      <c r="G308" s="50" t="s">
        <v>210</v>
      </c>
    </row>
    <row r="309" spans="1:7" ht="23.25" customHeight="1">
      <c r="A309" s="144" t="s">
        <v>143</v>
      </c>
      <c r="B309" s="140">
        <v>3729</v>
      </c>
      <c r="C309" s="141" t="s">
        <v>887</v>
      </c>
      <c r="D309" s="377">
        <v>180</v>
      </c>
      <c r="E309" s="296">
        <v>180</v>
      </c>
      <c r="F309" s="296">
        <v>179</v>
      </c>
      <c r="G309" s="173">
        <f>F309/E309*100</f>
        <v>99.44444444444444</v>
      </c>
    </row>
    <row r="310" spans="1:7" ht="14.25" customHeight="1">
      <c r="A310" s="144" t="s">
        <v>143</v>
      </c>
      <c r="B310" s="140">
        <v>3742</v>
      </c>
      <c r="C310" s="141" t="s">
        <v>757</v>
      </c>
      <c r="D310" s="377">
        <v>0</v>
      </c>
      <c r="E310" s="296">
        <v>434</v>
      </c>
      <c r="F310" s="296">
        <v>0</v>
      </c>
      <c r="G310" s="173">
        <f>F310/E310*100</f>
        <v>0</v>
      </c>
    </row>
    <row r="311" spans="1:7" ht="24" customHeight="1">
      <c r="A311" s="144" t="s">
        <v>143</v>
      </c>
      <c r="B311" s="140">
        <v>3719</v>
      </c>
      <c r="C311" s="141" t="s">
        <v>187</v>
      </c>
      <c r="D311" s="377">
        <v>0</v>
      </c>
      <c r="E311" s="296">
        <v>1379</v>
      </c>
      <c r="F311" s="296">
        <v>150</v>
      </c>
      <c r="G311" s="173">
        <f>F311/E311*100</f>
        <v>10.877447425670777</v>
      </c>
    </row>
    <row r="312" spans="1:256" s="28" customFormat="1" ht="12.75">
      <c r="A312" s="195"/>
      <c r="B312" s="212"/>
      <c r="C312" s="211" t="s">
        <v>458</v>
      </c>
      <c r="D312" s="196">
        <f>SUM(D309:D309)</f>
        <v>180</v>
      </c>
      <c r="E312" s="197">
        <f>SUM(E309:E311)</f>
        <v>1993</v>
      </c>
      <c r="F312" s="228">
        <f>SUM(F309:F311)</f>
        <v>329</v>
      </c>
      <c r="G312" s="117">
        <f>F312/E312*100</f>
        <v>16.507777220270945</v>
      </c>
      <c r="O312" s="80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8" customFormat="1" ht="12.75">
      <c r="A313" s="16"/>
      <c r="B313" s="67"/>
      <c r="C313" s="199"/>
      <c r="D313" s="200"/>
      <c r="E313" s="201"/>
      <c r="F313" s="249"/>
      <c r="G313" s="30"/>
      <c r="O313" s="80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118" customFormat="1" ht="12.75">
      <c r="A314" s="204"/>
      <c r="B314" s="214"/>
      <c r="C314" s="213" t="s">
        <v>459</v>
      </c>
      <c r="D314" s="205">
        <f>D300+D312</f>
        <v>5480</v>
      </c>
      <c r="E314" s="205">
        <f>E300+E312</f>
        <v>11914</v>
      </c>
      <c r="F314" s="205">
        <f>F300+F312</f>
        <v>8214</v>
      </c>
      <c r="G314" s="10">
        <f>G294+G312+G300</f>
        <v>124.59755045146024</v>
      </c>
      <c r="H314" s="122"/>
      <c r="I314" s="28"/>
      <c r="J314" s="28"/>
      <c r="K314" s="28"/>
      <c r="L314" s="28"/>
      <c r="M314" s="28"/>
      <c r="N314" s="28"/>
      <c r="O314" s="80"/>
      <c r="P314" s="80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12.75">
      <c r="A315" s="250"/>
      <c r="B315" s="251"/>
      <c r="C315" s="252"/>
      <c r="D315" s="253"/>
      <c r="E315" s="254"/>
      <c r="F315" s="249"/>
      <c r="G315" s="248"/>
      <c r="H315" s="122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  <c r="EO315" s="80"/>
      <c r="EP315" s="80"/>
      <c r="EQ315" s="80"/>
      <c r="ER315" s="80"/>
      <c r="ES315" s="80"/>
      <c r="ET315" s="80"/>
      <c r="EU315" s="80"/>
      <c r="EV315" s="80"/>
      <c r="EW315" s="80"/>
      <c r="EX315" s="80"/>
      <c r="EY315" s="80"/>
      <c r="EZ315" s="80"/>
      <c r="FA315" s="80"/>
      <c r="FB315" s="80"/>
      <c r="FC315" s="80"/>
      <c r="FD315" s="80"/>
      <c r="FE315" s="80"/>
      <c r="FF315" s="80"/>
      <c r="FG315" s="80"/>
      <c r="FH315" s="80"/>
      <c r="FI315" s="80"/>
      <c r="FJ315" s="80"/>
      <c r="FK315" s="80"/>
      <c r="FL315" s="80"/>
      <c r="FM315" s="80"/>
      <c r="FN315" s="80"/>
      <c r="FO315" s="80"/>
      <c r="FP315" s="80"/>
      <c r="FQ315" s="80"/>
      <c r="FR315" s="80"/>
      <c r="FS315" s="80"/>
      <c r="FT315" s="80"/>
      <c r="FU315" s="80"/>
      <c r="FV315" s="80"/>
      <c r="FW315" s="80"/>
      <c r="FX315" s="80"/>
      <c r="FY315" s="80"/>
      <c r="FZ315" s="80"/>
      <c r="GA315" s="80"/>
      <c r="GB315" s="80"/>
      <c r="GC315" s="80"/>
      <c r="GD315" s="80"/>
      <c r="GE315" s="80"/>
      <c r="GF315" s="80"/>
      <c r="GG315" s="80"/>
      <c r="GH315" s="80"/>
      <c r="GI315" s="80"/>
      <c r="GJ315" s="80"/>
      <c r="GK315" s="80"/>
      <c r="GL315" s="80"/>
      <c r="GM315" s="80"/>
      <c r="GN315" s="80"/>
      <c r="GO315" s="80"/>
      <c r="GP315" s="80"/>
      <c r="GQ315" s="80"/>
      <c r="GR315" s="80"/>
      <c r="GS315" s="80"/>
      <c r="GT315" s="80"/>
      <c r="GU315" s="80"/>
      <c r="GV315" s="80"/>
      <c r="GW315" s="80"/>
      <c r="GX315" s="80"/>
      <c r="GY315" s="80"/>
      <c r="GZ315" s="80"/>
      <c r="HA315" s="80"/>
      <c r="HB315" s="80"/>
      <c r="HC315" s="80"/>
      <c r="HD315" s="80"/>
      <c r="HE315" s="80"/>
      <c r="HF315" s="80"/>
      <c r="HG315" s="80"/>
      <c r="HH315" s="80"/>
      <c r="HI315" s="80"/>
      <c r="HJ315" s="80"/>
      <c r="HK315" s="80"/>
      <c r="HL315" s="80"/>
      <c r="HM315" s="80"/>
      <c r="HN315" s="80"/>
      <c r="HO315" s="80"/>
      <c r="HP315" s="80"/>
      <c r="HQ315" s="80"/>
      <c r="HR315" s="80"/>
      <c r="HS315" s="80"/>
      <c r="HT315" s="80"/>
      <c r="HU315" s="80"/>
      <c r="HV315" s="80"/>
      <c r="HW315" s="80"/>
      <c r="HX315" s="80"/>
      <c r="HY315" s="80"/>
      <c r="HZ315" s="80"/>
      <c r="IA315" s="80"/>
      <c r="IB315" s="80"/>
      <c r="IC315" s="80"/>
      <c r="ID315" s="80"/>
      <c r="IE315" s="80"/>
      <c r="IF315" s="80"/>
      <c r="IG315" s="80"/>
      <c r="IH315" s="80"/>
      <c r="II315" s="80"/>
      <c r="IJ315" s="80"/>
      <c r="IK315" s="80"/>
      <c r="IL315" s="80"/>
      <c r="IM315" s="80"/>
      <c r="IN315" s="80"/>
      <c r="IO315" s="80"/>
      <c r="IP315" s="80"/>
      <c r="IQ315" s="80"/>
      <c r="IR315" s="80"/>
      <c r="IS315" s="80"/>
      <c r="IT315" s="80"/>
      <c r="IU315" s="80"/>
      <c r="IV315" s="80"/>
    </row>
    <row r="316" spans="1:256" s="28" customFormat="1" ht="15.75">
      <c r="A316" s="72" t="s">
        <v>315</v>
      </c>
      <c r="D316" s="80"/>
      <c r="E316" s="80"/>
      <c r="F316" s="80"/>
      <c r="O316" s="80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2:256" s="28" customFormat="1" ht="12.75">
      <c r="B317"/>
      <c r="C317"/>
      <c r="D317" s="15"/>
      <c r="E317" s="15"/>
      <c r="F317" s="15"/>
      <c r="G317"/>
      <c r="O317" s="80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15" ht="13.5" customHeight="1">
      <c r="A318" s="63" t="s">
        <v>132</v>
      </c>
      <c r="O318" s="80"/>
    </row>
    <row r="319" spans="1:15" ht="13.5" customHeight="1">
      <c r="A319" s="63"/>
      <c r="O319" s="80"/>
    </row>
    <row r="320" spans="1:15" ht="25.5" customHeight="1">
      <c r="A320" s="7" t="s">
        <v>1073</v>
      </c>
      <c r="B320" s="7" t="s">
        <v>1074</v>
      </c>
      <c r="C320" s="5" t="s">
        <v>1075</v>
      </c>
      <c r="D320" s="51" t="s">
        <v>208</v>
      </c>
      <c r="E320" s="58" t="s">
        <v>209</v>
      </c>
      <c r="F320" s="5" t="s">
        <v>1045</v>
      </c>
      <c r="G320" s="50" t="s">
        <v>210</v>
      </c>
      <c r="O320" s="80"/>
    </row>
    <row r="321" spans="1:15" ht="15" customHeight="1">
      <c r="A321" s="144" t="s">
        <v>144</v>
      </c>
      <c r="B321" s="140">
        <v>3635</v>
      </c>
      <c r="C321" s="131" t="s">
        <v>888</v>
      </c>
      <c r="D321" s="216">
        <v>300</v>
      </c>
      <c r="E321" s="296">
        <v>300</v>
      </c>
      <c r="F321" s="296">
        <v>0</v>
      </c>
      <c r="G321" s="173">
        <v>0</v>
      </c>
      <c r="O321" s="80"/>
    </row>
    <row r="322" spans="1:7" ht="12.75">
      <c r="A322" s="195"/>
      <c r="B322" s="212"/>
      <c r="C322" s="211" t="s">
        <v>457</v>
      </c>
      <c r="D322" s="196">
        <f>D321</f>
        <v>300</v>
      </c>
      <c r="E322" s="197">
        <f>E321</f>
        <v>300</v>
      </c>
      <c r="F322" s="228">
        <f>F321</f>
        <v>0</v>
      </c>
      <c r="G322" s="109">
        <v>0</v>
      </c>
    </row>
    <row r="323" spans="1:7" ht="12.75">
      <c r="A323" s="16"/>
      <c r="B323" s="67"/>
      <c r="C323" s="199"/>
      <c r="D323" s="200"/>
      <c r="E323" s="201"/>
      <c r="F323" s="202"/>
      <c r="G323" s="30"/>
    </row>
    <row r="324" spans="1:6" ht="13.5" customHeight="1">
      <c r="A324" s="74" t="s">
        <v>138</v>
      </c>
      <c r="D324" s="80"/>
      <c r="E324" s="80"/>
      <c r="F324" s="80"/>
    </row>
    <row r="325" spans="1:6" ht="12.75">
      <c r="A325" s="74"/>
      <c r="D325" s="80"/>
      <c r="E325" s="80"/>
      <c r="F325" s="80"/>
    </row>
    <row r="326" spans="1:7" ht="25.5" customHeight="1">
      <c r="A326" s="7" t="s">
        <v>1073</v>
      </c>
      <c r="B326" s="7" t="s">
        <v>1074</v>
      </c>
      <c r="C326" s="5" t="s">
        <v>1075</v>
      </c>
      <c r="D326" s="51" t="s">
        <v>208</v>
      </c>
      <c r="E326" s="58" t="s">
        <v>209</v>
      </c>
      <c r="F326" s="5" t="s">
        <v>1045</v>
      </c>
      <c r="G326" s="50" t="s">
        <v>210</v>
      </c>
    </row>
    <row r="327" spans="1:7" ht="15" customHeight="1">
      <c r="A327" s="144">
        <v>70</v>
      </c>
      <c r="B327" s="140">
        <v>3635</v>
      </c>
      <c r="C327" s="376" t="s">
        <v>1116</v>
      </c>
      <c r="D327" s="216">
        <v>10100</v>
      </c>
      <c r="E327" s="296">
        <v>10069</v>
      </c>
      <c r="F327" s="296">
        <v>3896</v>
      </c>
      <c r="G327" s="173">
        <f>F327/E327*100</f>
        <v>38.693018174595295</v>
      </c>
    </row>
    <row r="328" spans="1:7" ht="25.5" customHeight="1">
      <c r="A328" s="144" t="s">
        <v>144</v>
      </c>
      <c r="B328" s="140">
        <v>3635</v>
      </c>
      <c r="C328" s="131" t="s">
        <v>600</v>
      </c>
      <c r="D328" s="216">
        <v>2500</v>
      </c>
      <c r="E328" s="296">
        <v>2111</v>
      </c>
      <c r="F328" s="296">
        <v>1464</v>
      </c>
      <c r="G328" s="173">
        <f>F328/E328*100</f>
        <v>69.35101847465656</v>
      </c>
    </row>
    <row r="329" spans="1:7" ht="12.75">
      <c r="A329" s="195"/>
      <c r="B329" s="212"/>
      <c r="C329" s="211" t="s">
        <v>458</v>
      </c>
      <c r="D329" s="196">
        <f>SUM(D327:D328)</f>
        <v>12600</v>
      </c>
      <c r="E329" s="197">
        <f>SUM(E327:E328)</f>
        <v>12180</v>
      </c>
      <c r="F329" s="228">
        <f>SUM(F327:F328)</f>
        <v>5360</v>
      </c>
      <c r="G329" s="109">
        <f>F329/E329*100</f>
        <v>44.006568144499184</v>
      </c>
    </row>
    <row r="330" spans="1:7" ht="12.75">
      <c r="A330" s="16"/>
      <c r="B330" s="67"/>
      <c r="C330" s="199"/>
      <c r="D330" s="200"/>
      <c r="E330" s="201"/>
      <c r="F330" s="202"/>
      <c r="G330" s="203"/>
    </row>
    <row r="331" spans="1:256" s="118" customFormat="1" ht="12.75">
      <c r="A331" s="204"/>
      <c r="B331" s="214"/>
      <c r="C331" s="213" t="s">
        <v>459</v>
      </c>
      <c r="D331" s="205">
        <f>D329+D322</f>
        <v>12900</v>
      </c>
      <c r="E331" s="206">
        <f>E322+E329</f>
        <v>12480</v>
      </c>
      <c r="F331" s="207">
        <f>F322+F329</f>
        <v>5360</v>
      </c>
      <c r="G331" s="26">
        <f>F331/E331*100</f>
        <v>42.94871794871795</v>
      </c>
      <c r="H331" s="122"/>
      <c r="I331" s="28"/>
      <c r="J331" s="28"/>
      <c r="K331" s="28"/>
      <c r="L331" s="28"/>
      <c r="M331" s="28"/>
      <c r="N331" s="28"/>
      <c r="O331" s="80"/>
      <c r="P331" s="80"/>
      <c r="Q331" s="148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ht="12.75">
      <c r="D332" s="80"/>
    </row>
    <row r="333" spans="1:256" s="28" customFormat="1" ht="15.75">
      <c r="A333" s="72" t="s">
        <v>311</v>
      </c>
      <c r="D333" s="80"/>
      <c r="E333" s="80"/>
      <c r="F333" s="80"/>
      <c r="O333" s="80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2:256" s="28" customFormat="1" ht="12.75">
      <c r="B334"/>
      <c r="C334"/>
      <c r="D334" s="15"/>
      <c r="E334" s="15"/>
      <c r="F334" s="15"/>
      <c r="G334"/>
      <c r="O334" s="80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5" customHeight="1">
      <c r="A335" s="63" t="s">
        <v>132</v>
      </c>
      <c r="B335"/>
      <c r="C335"/>
      <c r="D335" s="15"/>
      <c r="E335" s="15"/>
      <c r="F335" s="15"/>
      <c r="G335"/>
      <c r="O335" s="8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12.75">
      <c r="A336" s="63"/>
      <c r="B336"/>
      <c r="C336"/>
      <c r="D336" s="15"/>
      <c r="E336" s="15"/>
      <c r="F336" s="15"/>
      <c r="G336"/>
      <c r="O336" s="80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6.25" customHeight="1">
      <c r="A337" s="7" t="s">
        <v>1073</v>
      </c>
      <c r="B337" s="7" t="s">
        <v>1074</v>
      </c>
      <c r="C337" s="5" t="s">
        <v>1075</v>
      </c>
      <c r="D337" s="51" t="s">
        <v>208</v>
      </c>
      <c r="E337" s="58" t="s">
        <v>209</v>
      </c>
      <c r="F337" s="5" t="s">
        <v>1045</v>
      </c>
      <c r="G337" s="50" t="s">
        <v>210</v>
      </c>
      <c r="O337" s="80"/>
      <c r="P337" s="15"/>
      <c r="Q337" s="15"/>
      <c r="R337" s="148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 customHeight="1">
      <c r="A338" s="144" t="s">
        <v>145</v>
      </c>
      <c r="B338" s="140">
        <v>2212</v>
      </c>
      <c r="C338" s="131" t="s">
        <v>746</v>
      </c>
      <c r="D338" s="216">
        <v>2790</v>
      </c>
      <c r="E338" s="170">
        <v>2790</v>
      </c>
      <c r="F338" s="296">
        <v>413</v>
      </c>
      <c r="G338" s="173">
        <f aca="true" t="shared" si="13" ref="G338:G345">F338/E338*100</f>
        <v>14.802867383512543</v>
      </c>
      <c r="O338" s="15"/>
      <c r="P338" s="15"/>
      <c r="Q338" s="15"/>
      <c r="R338" s="15"/>
      <c r="S338" s="15"/>
      <c r="T338" s="14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5" customHeight="1">
      <c r="A339" s="144" t="s">
        <v>145</v>
      </c>
      <c r="B339" s="140">
        <v>2221</v>
      </c>
      <c r="C339" s="131" t="s">
        <v>602</v>
      </c>
      <c r="D339" s="216">
        <v>140</v>
      </c>
      <c r="E339" s="170">
        <v>150</v>
      </c>
      <c r="F339" s="296">
        <v>150</v>
      </c>
      <c r="G339" s="173">
        <f t="shared" si="13"/>
        <v>100</v>
      </c>
      <c r="O339" s="15"/>
      <c r="P339" s="15"/>
      <c r="Q339" s="15"/>
      <c r="R339" s="15"/>
      <c r="S339" s="15"/>
      <c r="T339" s="14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4.25" customHeight="1">
      <c r="A340" s="144" t="s">
        <v>145</v>
      </c>
      <c r="B340" s="140">
        <v>2223</v>
      </c>
      <c r="C340" s="131" t="s">
        <v>614</v>
      </c>
      <c r="D340" s="216">
        <v>150</v>
      </c>
      <c r="E340" s="170">
        <v>150</v>
      </c>
      <c r="F340" s="296">
        <v>138</v>
      </c>
      <c r="G340" s="173">
        <f>F340/E340*100</f>
        <v>92</v>
      </c>
      <c r="O340" s="15"/>
      <c r="P340" s="15"/>
      <c r="Q340" s="15"/>
      <c r="R340" s="15"/>
      <c r="S340" s="15"/>
      <c r="T340" s="148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5.75" customHeight="1">
      <c r="A341" s="144" t="s">
        <v>145</v>
      </c>
      <c r="B341" s="140">
        <v>2221</v>
      </c>
      <c r="C341" s="131" t="s">
        <v>1010</v>
      </c>
      <c r="D341" s="216">
        <v>239070</v>
      </c>
      <c r="E341" s="170">
        <v>246759</v>
      </c>
      <c r="F341" s="296">
        <v>230456</v>
      </c>
      <c r="G341" s="298">
        <f>F341/E341*100</f>
        <v>93.3931487807942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5.5">
      <c r="A342" s="144" t="s">
        <v>145</v>
      </c>
      <c r="B342" s="140">
        <v>2242</v>
      </c>
      <c r="C342" s="131" t="s">
        <v>1008</v>
      </c>
      <c r="D342" s="216">
        <v>263610</v>
      </c>
      <c r="E342" s="170">
        <v>268321</v>
      </c>
      <c r="F342" s="296">
        <v>246305</v>
      </c>
      <c r="G342" s="173">
        <f t="shared" si="13"/>
        <v>91.79490237439485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27.75" customHeight="1">
      <c r="A343" s="144" t="s">
        <v>145</v>
      </c>
      <c r="B343" s="140" t="s">
        <v>1011</v>
      </c>
      <c r="C343" s="131" t="s">
        <v>889</v>
      </c>
      <c r="D343" s="216">
        <v>30230</v>
      </c>
      <c r="E343" s="296">
        <v>30230</v>
      </c>
      <c r="F343" s="296">
        <v>22971</v>
      </c>
      <c r="G343" s="173">
        <f t="shared" si="13"/>
        <v>75.98742970559047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24" customHeight="1">
      <c r="A344" s="144" t="s">
        <v>145</v>
      </c>
      <c r="B344" s="140">
        <v>2299</v>
      </c>
      <c r="C344" s="131" t="s">
        <v>184</v>
      </c>
      <c r="D344" s="216">
        <v>0</v>
      </c>
      <c r="E344" s="296">
        <v>786</v>
      </c>
      <c r="F344" s="296">
        <v>0</v>
      </c>
      <c r="G344" s="173">
        <f t="shared" si="13"/>
        <v>0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5" customHeight="1">
      <c r="A345" s="195"/>
      <c r="B345" s="212"/>
      <c r="C345" s="211" t="s">
        <v>457</v>
      </c>
      <c r="D345" s="196">
        <f>SUM(D338:D344)</f>
        <v>535990</v>
      </c>
      <c r="E345" s="196">
        <f>SUM(E338:E344)</f>
        <v>549186</v>
      </c>
      <c r="F345" s="196">
        <f>SUM(F338:F344)</f>
        <v>500433</v>
      </c>
      <c r="G345" s="109">
        <f t="shared" si="13"/>
        <v>91.122679747845</v>
      </c>
    </row>
    <row r="346" spans="1:7" ht="12.75">
      <c r="A346" s="179"/>
      <c r="B346" s="180"/>
      <c r="C346" s="416"/>
      <c r="D346" s="200"/>
      <c r="E346" s="201"/>
      <c r="F346" s="249"/>
      <c r="G346" s="112"/>
    </row>
    <row r="347" spans="1:256" s="28" customFormat="1" ht="14.25" customHeight="1">
      <c r="A347" s="805" t="s">
        <v>363</v>
      </c>
      <c r="B347" s="805"/>
      <c r="C347" s="805"/>
      <c r="D347" s="833"/>
      <c r="E347" s="833"/>
      <c r="F347" s="69"/>
      <c r="G347" s="81"/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20"/>
      <c r="B348" s="20"/>
      <c r="C348" s="20"/>
      <c r="D348" s="69"/>
      <c r="E348" s="69"/>
      <c r="F348" s="69"/>
      <c r="G348" s="81"/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25.5" customHeight="1">
      <c r="A349" s="7" t="s">
        <v>1073</v>
      </c>
      <c r="B349" s="7" t="s">
        <v>1074</v>
      </c>
      <c r="C349" s="5" t="s">
        <v>1075</v>
      </c>
      <c r="D349" s="51" t="s">
        <v>208</v>
      </c>
      <c r="E349" s="58" t="s">
        <v>209</v>
      </c>
      <c r="F349" s="5" t="s">
        <v>1045</v>
      </c>
      <c r="G349" s="50" t="s">
        <v>210</v>
      </c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3.5" customHeight="1">
      <c r="A350" s="144" t="s">
        <v>145</v>
      </c>
      <c r="B350" s="140">
        <v>2212</v>
      </c>
      <c r="C350" s="131" t="s">
        <v>364</v>
      </c>
      <c r="D350" s="216">
        <v>488000</v>
      </c>
      <c r="E350" s="170">
        <v>557428</v>
      </c>
      <c r="F350" s="296">
        <v>557428</v>
      </c>
      <c r="G350" s="173">
        <f>F350/E350*100</f>
        <v>100</v>
      </c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44" t="s">
        <v>145</v>
      </c>
      <c r="B351" s="140">
        <v>2212</v>
      </c>
      <c r="C351" s="131" t="s">
        <v>365</v>
      </c>
      <c r="D351" s="216">
        <v>22500</v>
      </c>
      <c r="E351" s="296">
        <v>45655</v>
      </c>
      <c r="F351" s="296">
        <v>37018</v>
      </c>
      <c r="G351" s="173">
        <f>F351/E351*100</f>
        <v>81.08202825539371</v>
      </c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4.25" customHeight="1">
      <c r="A352" s="195"/>
      <c r="B352" s="212"/>
      <c r="C352" s="211" t="s">
        <v>747</v>
      </c>
      <c r="D352" s="198">
        <f>SUM(D350:D351)</f>
        <v>510500</v>
      </c>
      <c r="E352" s="198">
        <f>SUM(E350:E351)</f>
        <v>603083</v>
      </c>
      <c r="F352" s="198">
        <f>SUM(F350:F351)</f>
        <v>594446</v>
      </c>
      <c r="G352" s="226">
        <f>F352/E352*100</f>
        <v>98.56785881876957</v>
      </c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4.25" customHeight="1">
      <c r="A353" s="16"/>
      <c r="B353" s="67"/>
      <c r="C353" s="199"/>
      <c r="D353" s="202"/>
      <c r="E353" s="202"/>
      <c r="F353" s="202"/>
      <c r="G353" s="368"/>
      <c r="O353" s="8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805" t="s">
        <v>79</v>
      </c>
      <c r="B354" s="805"/>
      <c r="C354" s="805"/>
      <c r="D354" s="69"/>
      <c r="E354" s="69"/>
      <c r="F354" s="69"/>
      <c r="G354" s="81"/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20"/>
      <c r="B355" s="20"/>
      <c r="C355" s="20"/>
      <c r="D355" s="69"/>
      <c r="E355" s="69"/>
      <c r="F355" s="69"/>
      <c r="G355" s="81"/>
      <c r="O355" s="8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25.5" customHeight="1">
      <c r="A356" s="7" t="s">
        <v>1073</v>
      </c>
      <c r="B356" s="7" t="s">
        <v>1074</v>
      </c>
      <c r="C356" s="5" t="s">
        <v>1075</v>
      </c>
      <c r="D356" s="51" t="s">
        <v>208</v>
      </c>
      <c r="E356" s="58" t="s">
        <v>209</v>
      </c>
      <c r="F356" s="5" t="s">
        <v>1045</v>
      </c>
      <c r="G356" s="50" t="s">
        <v>210</v>
      </c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4.25" customHeight="1">
      <c r="A357" s="144">
        <v>10</v>
      </c>
      <c r="B357" s="140" t="s">
        <v>691</v>
      </c>
      <c r="C357" s="131" t="s">
        <v>692</v>
      </c>
      <c r="D357" s="216">
        <v>200000</v>
      </c>
      <c r="E357" s="296">
        <v>200000</v>
      </c>
      <c r="F357" s="296">
        <v>200000</v>
      </c>
      <c r="G357" s="173">
        <f>F357/E357*100</f>
        <v>100</v>
      </c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3.5" customHeight="1">
      <c r="A358" s="144">
        <v>10</v>
      </c>
      <c r="B358" s="144" t="s">
        <v>691</v>
      </c>
      <c r="C358" s="131" t="s">
        <v>898</v>
      </c>
      <c r="D358" s="216">
        <v>34000</v>
      </c>
      <c r="E358" s="296">
        <v>43266</v>
      </c>
      <c r="F358" s="296">
        <v>43266</v>
      </c>
      <c r="G358" s="173">
        <f>F358/E358*100</f>
        <v>100</v>
      </c>
      <c r="O358" s="8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4.25" customHeight="1">
      <c r="A359" s="195"/>
      <c r="B359" s="212"/>
      <c r="C359" s="211" t="s">
        <v>748</v>
      </c>
      <c r="D359" s="198">
        <f>SUM(D357:D358)</f>
        <v>234000</v>
      </c>
      <c r="E359" s="198">
        <f>SUM(E357:E358)</f>
        <v>243266</v>
      </c>
      <c r="F359" s="228">
        <f>SUM(F357:F358)</f>
        <v>243266</v>
      </c>
      <c r="G359" s="226">
        <f>F359/E359*100</f>
        <v>100</v>
      </c>
      <c r="O359" s="8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1.25" customHeight="1">
      <c r="A360" s="16"/>
      <c r="B360" s="67"/>
      <c r="C360" s="199"/>
      <c r="D360" s="202"/>
      <c r="E360" s="202"/>
      <c r="F360" s="202"/>
      <c r="G360" s="368"/>
      <c r="O360" s="8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4.25" customHeight="1">
      <c r="A361" s="805" t="s">
        <v>693</v>
      </c>
      <c r="B361" s="805"/>
      <c r="C361" s="805"/>
      <c r="D361" s="202"/>
      <c r="E361" s="202"/>
      <c r="F361" s="647"/>
      <c r="G361" s="368"/>
      <c r="O361" s="8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1.25" customHeight="1">
      <c r="A362" s="20"/>
      <c r="B362" s="20"/>
      <c r="C362" s="20"/>
      <c r="D362" s="202"/>
      <c r="E362" s="202"/>
      <c r="F362" s="202"/>
      <c r="G362" s="368"/>
      <c r="O362" s="8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25.5" customHeight="1">
      <c r="A363" s="7" t="s">
        <v>1073</v>
      </c>
      <c r="B363" s="7" t="s">
        <v>1074</v>
      </c>
      <c r="C363" s="5" t="s">
        <v>1075</v>
      </c>
      <c r="D363" s="51" t="s">
        <v>208</v>
      </c>
      <c r="E363" s="58" t="s">
        <v>209</v>
      </c>
      <c r="F363" s="5" t="s">
        <v>1045</v>
      </c>
      <c r="G363" s="50" t="s">
        <v>210</v>
      </c>
      <c r="O363" s="8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4.25" customHeight="1">
      <c r="A364" s="144" t="s">
        <v>904</v>
      </c>
      <c r="B364" s="144" t="s">
        <v>691</v>
      </c>
      <c r="C364" s="131" t="s">
        <v>696</v>
      </c>
      <c r="D364" s="216">
        <v>104400</v>
      </c>
      <c r="E364" s="296">
        <v>156051</v>
      </c>
      <c r="F364" s="296">
        <v>63911</v>
      </c>
      <c r="G364" s="173">
        <f>F364/E364*100</f>
        <v>40.95520054341209</v>
      </c>
      <c r="O364" s="80"/>
      <c r="P364" s="15"/>
      <c r="Q364" s="15"/>
      <c r="R364" s="15"/>
      <c r="S364" s="15"/>
      <c r="T364" s="15"/>
      <c r="U364" s="148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4.25" customHeight="1">
      <c r="A365" s="144" t="s">
        <v>905</v>
      </c>
      <c r="B365" s="144" t="s">
        <v>691</v>
      </c>
      <c r="C365" s="131" t="s">
        <v>694</v>
      </c>
      <c r="D365" s="216">
        <v>45600</v>
      </c>
      <c r="E365" s="296">
        <v>40989</v>
      </c>
      <c r="F365" s="296">
        <v>10004</v>
      </c>
      <c r="G365" s="173">
        <f>F365/E365*100</f>
        <v>24.406548098270267</v>
      </c>
      <c r="O365" s="8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14.25" customHeight="1">
      <c r="A366" s="195"/>
      <c r="B366" s="212"/>
      <c r="C366" s="211" t="s">
        <v>751</v>
      </c>
      <c r="D366" s="198">
        <f>SUM(D364:D365)</f>
        <v>150000</v>
      </c>
      <c r="E366" s="198">
        <f>SUM(E364:E365)</f>
        <v>197040</v>
      </c>
      <c r="F366" s="228">
        <f>SUM(F364:F365)</f>
        <v>73915</v>
      </c>
      <c r="G366" s="226">
        <f>F366/E366*100</f>
        <v>37.51268777913114</v>
      </c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9.75" customHeight="1">
      <c r="A367" s="16"/>
      <c r="B367" s="67"/>
      <c r="C367" s="199"/>
      <c r="D367" s="202"/>
      <c r="E367" s="202"/>
      <c r="F367" s="249"/>
      <c r="G367" s="368"/>
      <c r="O367" s="80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118" customFormat="1" ht="14.25" customHeight="1">
      <c r="A368" s="801" t="s">
        <v>1107</v>
      </c>
      <c r="B368" s="802"/>
      <c r="C368" s="802"/>
      <c r="D368" s="276"/>
      <c r="E368" s="277"/>
      <c r="F368" s="278"/>
      <c r="G368" s="221"/>
      <c r="H368" s="122"/>
      <c r="I368" s="28"/>
      <c r="J368" s="28"/>
      <c r="K368" s="28"/>
      <c r="L368" s="28"/>
      <c r="M368" s="28"/>
      <c r="N368" s="28"/>
      <c r="O368" s="80"/>
      <c r="P368" s="80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118" customFormat="1" ht="9" customHeight="1">
      <c r="A369" s="513"/>
      <c r="B369" s="514"/>
      <c r="C369" s="514"/>
      <c r="D369" s="276"/>
      <c r="E369" s="277"/>
      <c r="F369" s="278"/>
      <c r="G369" s="221"/>
      <c r="H369" s="122"/>
      <c r="I369" s="28"/>
      <c r="J369" s="28"/>
      <c r="K369" s="28"/>
      <c r="L369" s="28"/>
      <c r="M369" s="28"/>
      <c r="N369" s="28"/>
      <c r="O369" s="80"/>
      <c r="P369" s="80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16" ht="24" customHeight="1">
      <c r="A370" s="7" t="s">
        <v>1073</v>
      </c>
      <c r="B370" s="7" t="s">
        <v>1074</v>
      </c>
      <c r="C370" s="5" t="s">
        <v>1075</v>
      </c>
      <c r="D370" s="51" t="s">
        <v>208</v>
      </c>
      <c r="E370" s="58" t="s">
        <v>209</v>
      </c>
      <c r="F370" s="5" t="s">
        <v>1045</v>
      </c>
      <c r="G370" s="50" t="s">
        <v>210</v>
      </c>
      <c r="P370" s="148"/>
    </row>
    <row r="371" spans="1:16" ht="13.5" customHeight="1">
      <c r="A371" s="144" t="s">
        <v>145</v>
      </c>
      <c r="B371" s="139">
        <v>2223</v>
      </c>
      <c r="C371" s="131" t="s">
        <v>1108</v>
      </c>
      <c r="D371" s="216">
        <v>1500</v>
      </c>
      <c r="E371" s="170">
        <v>1547</v>
      </c>
      <c r="F371" s="663">
        <v>1522</v>
      </c>
      <c r="G371" s="173">
        <f aca="true" t="shared" si="14" ref="G371:G377">F371/E371*100</f>
        <v>98.38396897220426</v>
      </c>
      <c r="P371" s="148"/>
    </row>
    <row r="372" spans="1:16" ht="24" customHeight="1">
      <c r="A372" s="144" t="s">
        <v>145</v>
      </c>
      <c r="B372" s="139">
        <v>2212</v>
      </c>
      <c r="C372" s="131" t="s">
        <v>185</v>
      </c>
      <c r="D372" s="216">
        <v>0</v>
      </c>
      <c r="E372" s="296">
        <v>220</v>
      </c>
      <c r="F372" s="663">
        <v>220</v>
      </c>
      <c r="G372" s="173">
        <f t="shared" si="14"/>
        <v>100</v>
      </c>
      <c r="P372" s="148"/>
    </row>
    <row r="373" spans="1:16" ht="13.5" customHeight="1">
      <c r="A373" s="144" t="s">
        <v>145</v>
      </c>
      <c r="B373" s="139">
        <v>2212</v>
      </c>
      <c r="C373" s="131" t="s">
        <v>384</v>
      </c>
      <c r="D373" s="216">
        <v>0</v>
      </c>
      <c r="E373" s="170">
        <v>763</v>
      </c>
      <c r="F373" s="663">
        <v>548</v>
      </c>
      <c r="G373" s="173">
        <f t="shared" si="14"/>
        <v>71.82175622542594</v>
      </c>
      <c r="P373" s="148"/>
    </row>
    <row r="374" spans="1:16" ht="13.5" customHeight="1">
      <c r="A374" s="144" t="s">
        <v>145</v>
      </c>
      <c r="B374" s="139">
        <v>2212</v>
      </c>
      <c r="C374" s="601" t="s">
        <v>385</v>
      </c>
      <c r="D374" s="216">
        <v>0</v>
      </c>
      <c r="E374" s="170">
        <v>444</v>
      </c>
      <c r="F374" s="663">
        <v>322</v>
      </c>
      <c r="G374" s="173">
        <f t="shared" si="14"/>
        <v>72.52252252252252</v>
      </c>
      <c r="P374" s="148"/>
    </row>
    <row r="375" spans="1:16" ht="24" customHeight="1">
      <c r="A375" s="144" t="s">
        <v>145</v>
      </c>
      <c r="B375" s="139">
        <v>2212</v>
      </c>
      <c r="C375" s="648" t="s">
        <v>186</v>
      </c>
      <c r="D375" s="216">
        <v>0</v>
      </c>
      <c r="E375" s="170">
        <v>200</v>
      </c>
      <c r="F375" s="663">
        <v>0</v>
      </c>
      <c r="G375" s="173">
        <f t="shared" si="14"/>
        <v>0</v>
      </c>
      <c r="P375" s="148"/>
    </row>
    <row r="376" spans="1:16" ht="15.75" customHeight="1">
      <c r="A376" s="144" t="s">
        <v>145</v>
      </c>
      <c r="B376" s="139">
        <v>2229</v>
      </c>
      <c r="C376" s="648" t="s">
        <v>717</v>
      </c>
      <c r="D376" s="216">
        <v>0</v>
      </c>
      <c r="E376" s="170">
        <v>135</v>
      </c>
      <c r="F376" s="663">
        <v>0</v>
      </c>
      <c r="G376" s="173">
        <f t="shared" si="14"/>
        <v>0</v>
      </c>
      <c r="P376" s="148"/>
    </row>
    <row r="377" spans="1:7" ht="12.75">
      <c r="A377" s="195"/>
      <c r="B377" s="212"/>
      <c r="C377" s="211" t="s">
        <v>749</v>
      </c>
      <c r="D377" s="294">
        <f>SUM(D371:D372)</f>
        <v>1500</v>
      </c>
      <c r="E377" s="294">
        <f>SUM(E371:E376)</f>
        <v>3309</v>
      </c>
      <c r="F377" s="604">
        <f>SUM(F371:F376)</f>
        <v>2612</v>
      </c>
      <c r="G377" s="109">
        <f t="shared" si="14"/>
        <v>78.93623451193714</v>
      </c>
    </row>
    <row r="378" spans="1:7" ht="9" customHeight="1">
      <c r="A378" s="16"/>
      <c r="B378" s="67"/>
      <c r="C378" s="199"/>
      <c r="D378" s="506"/>
      <c r="E378" s="506"/>
      <c r="F378" s="506"/>
      <c r="G378" s="112"/>
    </row>
    <row r="379" spans="1:256" s="28" customFormat="1" ht="14.25" customHeight="1">
      <c r="A379" s="805" t="s">
        <v>1097</v>
      </c>
      <c r="B379" s="805"/>
      <c r="C379" s="805"/>
      <c r="D379" s="833"/>
      <c r="E379" s="202"/>
      <c r="F379" s="202"/>
      <c r="G379" s="368"/>
      <c r="O379" s="80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25.5" customHeight="1">
      <c r="A380" s="7" t="s">
        <v>1073</v>
      </c>
      <c r="B380" s="7" t="s">
        <v>1074</v>
      </c>
      <c r="C380" s="5" t="s">
        <v>1075</v>
      </c>
      <c r="D380" s="51" t="s">
        <v>208</v>
      </c>
      <c r="E380" s="58" t="s">
        <v>209</v>
      </c>
      <c r="F380" s="5" t="s">
        <v>1045</v>
      </c>
      <c r="G380" s="50" t="s">
        <v>210</v>
      </c>
      <c r="O380" s="80"/>
      <c r="P380" s="15"/>
      <c r="Q380" s="15"/>
      <c r="R380" s="15"/>
      <c r="S380" s="15"/>
      <c r="T380" s="148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3.5" customHeight="1">
      <c r="A381" s="144" t="s">
        <v>169</v>
      </c>
      <c r="B381" s="144" t="s">
        <v>701</v>
      </c>
      <c r="C381" s="131" t="s">
        <v>890</v>
      </c>
      <c r="D381" s="216">
        <v>20000</v>
      </c>
      <c r="E381" s="296">
        <v>22000</v>
      </c>
      <c r="F381" s="296">
        <v>19907</v>
      </c>
      <c r="G381" s="173">
        <f>F381/E381*100</f>
        <v>90.48636363636363</v>
      </c>
      <c r="O381" s="80"/>
      <c r="P381" s="15"/>
      <c r="Q381" s="15"/>
      <c r="R381" s="15"/>
      <c r="S381" s="15"/>
      <c r="T381" s="15"/>
      <c r="U381" s="148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4.25" customHeight="1">
      <c r="A382" s="195"/>
      <c r="B382" s="212"/>
      <c r="C382" s="211" t="s">
        <v>1012</v>
      </c>
      <c r="D382" s="198">
        <f>SUM(D381:D381)</f>
        <v>20000</v>
      </c>
      <c r="E382" s="198">
        <f>SUM(E381:E381)</f>
        <v>22000</v>
      </c>
      <c r="F382" s="198">
        <f>SUM(F381:F381)</f>
        <v>19907</v>
      </c>
      <c r="G382" s="226">
        <f>F382/E382*100</f>
        <v>90.48636363636363</v>
      </c>
      <c r="O382" s="80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10.5" customHeight="1">
      <c r="A383" s="16"/>
      <c r="B383" s="67"/>
      <c r="C383" s="199"/>
      <c r="D383" s="202"/>
      <c r="E383" s="202"/>
      <c r="F383" s="202"/>
      <c r="G383" s="368"/>
      <c r="O383" s="80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4.25" customHeight="1">
      <c r="A384" s="72" t="s">
        <v>758</v>
      </c>
      <c r="B384" s="2"/>
      <c r="C384" s="2"/>
      <c r="D384" s="202"/>
      <c r="E384" s="202"/>
      <c r="F384" s="202"/>
      <c r="G384" s="368"/>
      <c r="O384" s="80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7" ht="12.75">
      <c r="A385" s="144" t="s">
        <v>616</v>
      </c>
      <c r="B385" s="144" t="s">
        <v>702</v>
      </c>
      <c r="C385" s="131" t="s">
        <v>703</v>
      </c>
      <c r="D385" s="216">
        <v>12200</v>
      </c>
      <c r="E385" s="296">
        <v>12200</v>
      </c>
      <c r="F385" s="296">
        <v>12195</v>
      </c>
      <c r="G385" s="173">
        <f>F385/E385*100</f>
        <v>99.95901639344262</v>
      </c>
    </row>
    <row r="386" spans="1:7" ht="12.75">
      <c r="A386" s="16"/>
      <c r="B386" s="67"/>
      <c r="C386" s="199"/>
      <c r="D386" s="200"/>
      <c r="E386" s="201"/>
      <c r="F386" s="249"/>
      <c r="G386" s="290"/>
    </row>
    <row r="387" spans="1:7" ht="12.75">
      <c r="A387" s="204"/>
      <c r="B387" s="214"/>
      <c r="C387" s="213" t="s">
        <v>459</v>
      </c>
      <c r="D387" s="205">
        <f>D345+D352+D359+D366+D377+D382+D385</f>
        <v>1464190</v>
      </c>
      <c r="E387" s="205">
        <f>E345+E352+E359+E366+E377+E382+E385</f>
        <v>1630084</v>
      </c>
      <c r="F387" s="205">
        <f>F345+F352+F359+F366+F377+F382+F385</f>
        <v>1446774</v>
      </c>
      <c r="G387" s="26">
        <f>F387/E387*100</f>
        <v>88.75456724929512</v>
      </c>
    </row>
    <row r="388" spans="1:7" ht="7.5" customHeight="1">
      <c r="A388" s="16"/>
      <c r="B388" s="67"/>
      <c r="C388" s="199"/>
      <c r="D388" s="200"/>
      <c r="E388" s="201"/>
      <c r="F388" s="249"/>
      <c r="G388" s="112"/>
    </row>
    <row r="389" spans="1:256" s="28" customFormat="1" ht="15.75">
      <c r="A389" s="72" t="s">
        <v>146</v>
      </c>
      <c r="D389" s="80"/>
      <c r="E389" s="80"/>
      <c r="F389" s="80"/>
      <c r="O389" s="80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7.5" customHeight="1">
      <c r="A390" s="72"/>
      <c r="D390" s="80"/>
      <c r="E390" s="80"/>
      <c r="F390" s="80"/>
      <c r="O390" s="80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7" ht="14.25" customHeight="1">
      <c r="A391" s="63" t="s">
        <v>132</v>
      </c>
      <c r="D391" s="200"/>
      <c r="E391" s="201"/>
      <c r="F391" s="249"/>
      <c r="G391" s="222"/>
    </row>
    <row r="392" spans="1:7" ht="8.25" customHeight="1">
      <c r="A392" s="63"/>
      <c r="D392" s="200"/>
      <c r="E392" s="201"/>
      <c r="F392" s="249"/>
      <c r="G392" s="222"/>
    </row>
    <row r="393" spans="1:256" s="28" customFormat="1" ht="25.5" customHeight="1">
      <c r="A393" s="7" t="s">
        <v>1073</v>
      </c>
      <c r="B393" s="7" t="s">
        <v>1074</v>
      </c>
      <c r="C393" s="5" t="s">
        <v>1075</v>
      </c>
      <c r="D393" s="51" t="s">
        <v>208</v>
      </c>
      <c r="E393" s="58" t="s">
        <v>209</v>
      </c>
      <c r="F393" s="5" t="s">
        <v>1045</v>
      </c>
      <c r="G393" s="50" t="s">
        <v>210</v>
      </c>
      <c r="O393" s="80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5" customHeight="1">
      <c r="A394" s="144" t="s">
        <v>504</v>
      </c>
      <c r="B394" s="140">
        <v>4332</v>
      </c>
      <c r="C394" s="295" t="s">
        <v>383</v>
      </c>
      <c r="D394" s="465">
        <v>1290</v>
      </c>
      <c r="E394" s="296">
        <v>1240</v>
      </c>
      <c r="F394" s="296">
        <v>905</v>
      </c>
      <c r="G394" s="173">
        <f>F394/E394*100</f>
        <v>72.98387096774194</v>
      </c>
      <c r="O394" s="80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3.5" customHeight="1">
      <c r="A395" s="144" t="s">
        <v>504</v>
      </c>
      <c r="B395" s="140">
        <v>4339</v>
      </c>
      <c r="C395" s="295" t="s">
        <v>603</v>
      </c>
      <c r="D395" s="465">
        <v>860</v>
      </c>
      <c r="E395" s="296">
        <v>750</v>
      </c>
      <c r="F395" s="296">
        <v>450</v>
      </c>
      <c r="G395" s="173">
        <f>F395/E395*100</f>
        <v>60</v>
      </c>
      <c r="O395" s="80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5.5" customHeight="1">
      <c r="A396" s="144" t="s">
        <v>504</v>
      </c>
      <c r="B396" s="140">
        <v>4339</v>
      </c>
      <c r="C396" s="295" t="s">
        <v>1084</v>
      </c>
      <c r="D396" s="465">
        <v>400</v>
      </c>
      <c r="E396" s="296">
        <v>400</v>
      </c>
      <c r="F396" s="296">
        <v>277</v>
      </c>
      <c r="G396" s="173">
        <f>F396/E396*100</f>
        <v>69.25</v>
      </c>
      <c r="O396" s="80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25.5">
      <c r="A397" s="144" t="s">
        <v>504</v>
      </c>
      <c r="B397" s="140">
        <v>4399</v>
      </c>
      <c r="C397" s="295" t="s">
        <v>936</v>
      </c>
      <c r="D397" s="465">
        <v>400</v>
      </c>
      <c r="E397" s="296">
        <v>1016</v>
      </c>
      <c r="F397" s="296">
        <v>544</v>
      </c>
      <c r="G397" s="173">
        <f>F397/E397*100</f>
        <v>53.54330708661418</v>
      </c>
      <c r="O397" s="80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8" customFormat="1" ht="12.75">
      <c r="A398" s="195"/>
      <c r="B398" s="212"/>
      <c r="C398" s="211" t="s">
        <v>457</v>
      </c>
      <c r="D398" s="196">
        <f>SUM(D394:D397)</f>
        <v>2950</v>
      </c>
      <c r="E398" s="196">
        <f>SUM(E394:E397)</f>
        <v>3406</v>
      </c>
      <c r="F398" s="378">
        <f>SUM(F394:F397)</f>
        <v>2176</v>
      </c>
      <c r="G398" s="425">
        <f>F398/E398*100</f>
        <v>63.88725778038755</v>
      </c>
      <c r="O398" s="80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2:256" s="28" customFormat="1" ht="9.75" customHeight="1">
      <c r="B399"/>
      <c r="C399"/>
      <c r="D399" s="15"/>
      <c r="E399" s="15"/>
      <c r="F399" s="15"/>
      <c r="G399"/>
      <c r="O399" s="80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12.75">
      <c r="A400" s="375" t="s">
        <v>1119</v>
      </c>
      <c r="B400" s="375"/>
      <c r="C400" s="375"/>
      <c r="D400" s="148"/>
      <c r="E400" s="148"/>
      <c r="F400" s="15"/>
      <c r="G400"/>
      <c r="O400" s="80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8" customFormat="1" ht="9" customHeight="1">
      <c r="A401" s="375"/>
      <c r="B401" s="375"/>
      <c r="C401" s="375"/>
      <c r="D401" s="148"/>
      <c r="E401" s="148"/>
      <c r="F401" s="15"/>
      <c r="G401"/>
      <c r="O401" s="80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8" customFormat="1" ht="24" customHeight="1">
      <c r="A402" s="7" t="s">
        <v>1073</v>
      </c>
      <c r="B402" s="7" t="s">
        <v>1074</v>
      </c>
      <c r="C402" s="5" t="s">
        <v>1075</v>
      </c>
      <c r="D402" s="51" t="s">
        <v>208</v>
      </c>
      <c r="E402" s="58" t="s">
        <v>209</v>
      </c>
      <c r="F402" s="5" t="s">
        <v>1045</v>
      </c>
      <c r="G402" s="50" t="s">
        <v>210</v>
      </c>
      <c r="O402" s="80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7" ht="25.5" customHeight="1">
      <c r="A403" s="144" t="s">
        <v>504</v>
      </c>
      <c r="B403" s="140">
        <v>4339</v>
      </c>
      <c r="C403" s="131" t="s">
        <v>386</v>
      </c>
      <c r="D403" s="330">
        <v>635</v>
      </c>
      <c r="E403" s="296">
        <v>1465</v>
      </c>
      <c r="F403" s="296">
        <v>1352</v>
      </c>
      <c r="G403" s="303">
        <f>F403/E403*100</f>
        <v>92.28668941979522</v>
      </c>
    </row>
    <row r="404" spans="1:7" ht="36.75" customHeight="1">
      <c r="A404" s="144" t="s">
        <v>504</v>
      </c>
      <c r="B404" s="140">
        <v>4357</v>
      </c>
      <c r="C404" s="131" t="s">
        <v>892</v>
      </c>
      <c r="D404" s="330">
        <v>11590</v>
      </c>
      <c r="E404" s="296">
        <v>37869</v>
      </c>
      <c r="F404" s="296">
        <v>34743</v>
      </c>
      <c r="G404" s="303">
        <f>F404/E404*100</f>
        <v>91.74522696664819</v>
      </c>
    </row>
    <row r="405" spans="1:7" ht="25.5" customHeight="1">
      <c r="A405" s="144" t="s">
        <v>504</v>
      </c>
      <c r="B405" s="140">
        <v>4357</v>
      </c>
      <c r="C405" s="131" t="s">
        <v>912</v>
      </c>
      <c r="D405" s="330">
        <v>10000</v>
      </c>
      <c r="E405" s="296">
        <v>4000</v>
      </c>
      <c r="F405" s="296">
        <v>0</v>
      </c>
      <c r="G405" s="172">
        <f>F405/E405*100</f>
        <v>0</v>
      </c>
    </row>
    <row r="406" spans="1:7" ht="12.75">
      <c r="A406" s="195"/>
      <c r="B406" s="212"/>
      <c r="C406" s="211" t="s">
        <v>937</v>
      </c>
      <c r="D406" s="196">
        <f>SUM(D403:D405)</f>
        <v>22225</v>
      </c>
      <c r="E406" s="196">
        <f>SUM(E403:E405)</f>
        <v>43334</v>
      </c>
      <c r="F406" s="196">
        <f>SUM(F403:F405)</f>
        <v>36095</v>
      </c>
      <c r="G406" s="186">
        <f>F406/E406*100</f>
        <v>83.29487238657866</v>
      </c>
    </row>
    <row r="407" spans="1:7" ht="12.75" customHeight="1" hidden="1">
      <c r="A407" s="843" t="s">
        <v>357</v>
      </c>
      <c r="B407" s="843"/>
      <c r="C407" s="843"/>
      <c r="F407" s="80"/>
      <c r="G407" s="15"/>
    </row>
    <row r="408" spans="1:7" ht="12.75" customHeight="1" hidden="1">
      <c r="A408" s="836" t="s">
        <v>356</v>
      </c>
      <c r="B408" s="836"/>
      <c r="C408" s="836"/>
      <c r="F408" s="80"/>
      <c r="G408" s="15"/>
    </row>
    <row r="409" spans="1:7" ht="12.75" customHeight="1" hidden="1">
      <c r="A409" s="836" t="s">
        <v>358</v>
      </c>
      <c r="B409" s="836"/>
      <c r="C409" s="836"/>
      <c r="F409" s="80"/>
      <c r="G409" s="15"/>
    </row>
    <row r="410" spans="1:7" ht="10.5" customHeight="1">
      <c r="A410" s="66"/>
      <c r="B410" s="66"/>
      <c r="C410" s="66"/>
      <c r="F410" s="80"/>
      <c r="G410" s="15"/>
    </row>
    <row r="411" spans="1:7" ht="13.5" customHeight="1">
      <c r="A411" s="374" t="s">
        <v>1122</v>
      </c>
      <c r="B411" s="374"/>
      <c r="C411" s="373"/>
      <c r="F411" s="80"/>
      <c r="G411" s="15"/>
    </row>
    <row r="412" spans="1:7" ht="10.5" customHeight="1">
      <c r="A412" s="66"/>
      <c r="B412" s="66"/>
      <c r="C412" s="66"/>
      <c r="F412" s="80"/>
      <c r="G412" s="15"/>
    </row>
    <row r="413" spans="1:7" ht="24" customHeight="1">
      <c r="A413" s="144" t="s">
        <v>504</v>
      </c>
      <c r="B413" s="140">
        <v>4311</v>
      </c>
      <c r="C413" s="131" t="s">
        <v>1120</v>
      </c>
      <c r="D413" s="330">
        <v>0</v>
      </c>
      <c r="E413" s="296">
        <v>1443</v>
      </c>
      <c r="F413" s="296">
        <v>1443</v>
      </c>
      <c r="G413" s="172">
        <f>F413/E413*100</f>
        <v>100</v>
      </c>
    </row>
    <row r="414" spans="1:7" ht="25.5" customHeight="1">
      <c r="A414" s="144" t="s">
        <v>504</v>
      </c>
      <c r="B414" s="140">
        <v>4359</v>
      </c>
      <c r="C414" s="131" t="s">
        <v>950</v>
      </c>
      <c r="D414" s="330">
        <v>0</v>
      </c>
      <c r="E414" s="296">
        <v>2550</v>
      </c>
      <c r="F414" s="296">
        <v>2550</v>
      </c>
      <c r="G414" s="172">
        <f>F414/E414*100</f>
        <v>100</v>
      </c>
    </row>
    <row r="415" spans="1:7" ht="13.5" customHeight="1">
      <c r="A415" s="195"/>
      <c r="B415" s="212"/>
      <c r="C415" s="211" t="s">
        <v>937</v>
      </c>
      <c r="D415" s="196">
        <f>SUM(D410:D414)</f>
        <v>0</v>
      </c>
      <c r="E415" s="196">
        <f>SUM(E413:E414)</f>
        <v>3993</v>
      </c>
      <c r="F415" s="196">
        <f>SUM(F413:F414)</f>
        <v>3993</v>
      </c>
      <c r="G415" s="186">
        <f>F415/E415*100</f>
        <v>100</v>
      </c>
    </row>
    <row r="416" spans="1:7" ht="10.5" customHeight="1">
      <c r="A416" s="66"/>
      <c r="B416" s="66"/>
      <c r="C416" s="66"/>
      <c r="F416" s="80"/>
      <c r="G416" s="15"/>
    </row>
    <row r="417" spans="1:7" ht="12.75" customHeight="1">
      <c r="A417" s="374" t="s">
        <v>387</v>
      </c>
      <c r="B417" s="374"/>
      <c r="C417" s="373"/>
      <c r="F417" s="80"/>
      <c r="G417" s="15"/>
    </row>
    <row r="418" spans="1:7" ht="8.25" customHeight="1">
      <c r="A418" s="374"/>
      <c r="B418" s="374"/>
      <c r="C418" s="373"/>
      <c r="F418" s="80"/>
      <c r="G418" s="15"/>
    </row>
    <row r="419" spans="1:256" s="28" customFormat="1" ht="26.25" customHeight="1">
      <c r="A419" s="7" t="s">
        <v>1073</v>
      </c>
      <c r="B419" s="7" t="s">
        <v>1074</v>
      </c>
      <c r="C419" s="5" t="s">
        <v>1075</v>
      </c>
      <c r="D419" s="51" t="s">
        <v>208</v>
      </c>
      <c r="E419" s="58" t="s">
        <v>209</v>
      </c>
      <c r="F419" s="5" t="s">
        <v>1045</v>
      </c>
      <c r="G419" s="50" t="s">
        <v>210</v>
      </c>
      <c r="O419" s="80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23.25" customHeight="1">
      <c r="A420" s="144" t="s">
        <v>504</v>
      </c>
      <c r="B420" s="370" t="s">
        <v>626</v>
      </c>
      <c r="C420" s="371" t="s">
        <v>388</v>
      </c>
      <c r="D420" s="372">
        <v>26485</v>
      </c>
      <c r="E420" s="304">
        <v>26485</v>
      </c>
      <c r="F420" s="304">
        <v>26483</v>
      </c>
      <c r="G420" s="298">
        <f>F420/E420*100</f>
        <v>99.9924485557863</v>
      </c>
      <c r="O420" s="80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0" ht="25.5">
      <c r="A421" s="144" t="s">
        <v>504</v>
      </c>
      <c r="B421" s="140">
        <v>4357</v>
      </c>
      <c r="C421" s="371" t="s">
        <v>80</v>
      </c>
      <c r="D421" s="330">
        <v>8020</v>
      </c>
      <c r="E421" s="296">
        <v>8020</v>
      </c>
      <c r="F421" s="296">
        <v>8000</v>
      </c>
      <c r="G421" s="172">
        <f>F421/E421*100</f>
        <v>99.75062344139651</v>
      </c>
      <c r="T421" s="148"/>
    </row>
    <row r="422" spans="1:7" ht="12.75">
      <c r="A422" s="195"/>
      <c r="B422" s="212"/>
      <c r="C422" s="211" t="s">
        <v>749</v>
      </c>
      <c r="D422" s="228">
        <f>SUM(D420:D421)</f>
        <v>34505</v>
      </c>
      <c r="E422" s="228">
        <f>SUM(E420:E421)</f>
        <v>34505</v>
      </c>
      <c r="F422" s="228">
        <f>SUM(F420:F421)</f>
        <v>34483</v>
      </c>
      <c r="G422" s="186">
        <f>F422/E422*100</f>
        <v>99.9362411244747</v>
      </c>
    </row>
    <row r="423" spans="1:7" ht="12.75">
      <c r="A423" s="195"/>
      <c r="B423" s="212"/>
      <c r="C423" s="211" t="s">
        <v>460</v>
      </c>
      <c r="D423" s="196">
        <f>D398+D406+D422</f>
        <v>59680</v>
      </c>
      <c r="E423" s="196">
        <f>E398+E406+E422+E415</f>
        <v>85238</v>
      </c>
      <c r="F423" s="196">
        <f>F398+F406+F422+F415</f>
        <v>76747</v>
      </c>
      <c r="G423" s="186">
        <f>F423/E423*100</f>
        <v>90.03848048992234</v>
      </c>
    </row>
    <row r="424" spans="1:7" ht="9" customHeight="1">
      <c r="A424" s="16"/>
      <c r="B424" s="67"/>
      <c r="C424" s="199"/>
      <c r="D424" s="200"/>
      <c r="E424" s="201"/>
      <c r="F424" s="249"/>
      <c r="G424" s="222"/>
    </row>
    <row r="425" spans="1:7" ht="14.25" customHeight="1">
      <c r="A425" s="74" t="s">
        <v>138</v>
      </c>
      <c r="B425" s="14"/>
      <c r="F425" s="80"/>
      <c r="G425" s="15"/>
    </row>
    <row r="426" spans="1:7" ht="8.25" customHeight="1">
      <c r="A426" s="74"/>
      <c r="B426" s="14"/>
      <c r="F426" s="80"/>
      <c r="G426" s="15"/>
    </row>
    <row r="427" spans="1:7" ht="25.5" customHeight="1">
      <c r="A427" s="7" t="s">
        <v>1073</v>
      </c>
      <c r="B427" s="7" t="s">
        <v>1074</v>
      </c>
      <c r="C427" s="5" t="s">
        <v>1075</v>
      </c>
      <c r="D427" s="51" t="s">
        <v>208</v>
      </c>
      <c r="E427" s="58" t="s">
        <v>209</v>
      </c>
      <c r="F427" s="5" t="s">
        <v>1045</v>
      </c>
      <c r="G427" s="50" t="s">
        <v>210</v>
      </c>
    </row>
    <row r="428" spans="1:22" ht="25.5" customHeight="1">
      <c r="A428" s="144" t="s">
        <v>504</v>
      </c>
      <c r="B428" s="140">
        <v>4357</v>
      </c>
      <c r="C428" s="131" t="s">
        <v>891</v>
      </c>
      <c r="D428" s="330">
        <v>1800</v>
      </c>
      <c r="E428" s="330">
        <v>1820</v>
      </c>
      <c r="F428" s="330">
        <v>1800</v>
      </c>
      <c r="G428" s="172">
        <f>F428/E428*100</f>
        <v>98.9010989010989</v>
      </c>
      <c r="V428" s="332"/>
    </row>
    <row r="429" spans="1:256" s="118" customFormat="1" ht="14.25" customHeight="1">
      <c r="A429" s="195"/>
      <c r="B429" s="212"/>
      <c r="C429" s="211" t="s">
        <v>458</v>
      </c>
      <c r="D429" s="196">
        <f>SUM(D428:D428)</f>
        <v>1800</v>
      </c>
      <c r="E429" s="333">
        <f>SUM(E428:E428)</f>
        <v>1820</v>
      </c>
      <c r="F429" s="228">
        <f>SUM(F428:F428)</f>
        <v>1800</v>
      </c>
      <c r="G429" s="186">
        <f>F429/E429*100</f>
        <v>98.9010989010989</v>
      </c>
      <c r="H429" s="122"/>
      <c r="I429" s="28"/>
      <c r="J429" s="28"/>
      <c r="K429" s="28"/>
      <c r="L429" s="28"/>
      <c r="M429" s="28"/>
      <c r="N429" s="28"/>
      <c r="O429" s="80"/>
      <c r="P429" s="80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118" customFormat="1" ht="9.75" customHeight="1">
      <c r="A430" s="513"/>
      <c r="B430" s="514"/>
      <c r="C430" s="514"/>
      <c r="D430" s="200"/>
      <c r="E430" s="201"/>
      <c r="F430" s="249"/>
      <c r="G430" s="30"/>
      <c r="H430" s="122"/>
      <c r="I430" s="28"/>
      <c r="J430" s="28"/>
      <c r="K430" s="28"/>
      <c r="L430" s="28"/>
      <c r="M430" s="28"/>
      <c r="N430" s="28"/>
      <c r="O430" s="80"/>
      <c r="P430" s="80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118" customFormat="1" ht="14.25" customHeight="1">
      <c r="A431" s="204"/>
      <c r="B431" s="214"/>
      <c r="C431" s="213" t="s">
        <v>459</v>
      </c>
      <c r="D431" s="205">
        <f>D423+D429</f>
        <v>61480</v>
      </c>
      <c r="E431" s="205">
        <f>E423+E429</f>
        <v>87058</v>
      </c>
      <c r="F431" s="205">
        <f>F423+F429</f>
        <v>78547</v>
      </c>
      <c r="G431" s="218">
        <f>F431/E431*100</f>
        <v>90.22375887339474</v>
      </c>
      <c r="H431" s="122"/>
      <c r="I431" s="28"/>
      <c r="J431" s="28"/>
      <c r="K431" s="28"/>
      <c r="L431" s="28"/>
      <c r="M431" s="28"/>
      <c r="N431" s="28"/>
      <c r="O431" s="80"/>
      <c r="P431" s="80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118" customFormat="1" ht="10.5" customHeight="1">
      <c r="A432" s="250"/>
      <c r="B432" s="251"/>
      <c r="C432" s="252"/>
      <c r="D432" s="253"/>
      <c r="E432" s="369"/>
      <c r="F432" s="249"/>
      <c r="G432" s="248"/>
      <c r="H432" s="122"/>
      <c r="I432" s="28"/>
      <c r="J432" s="28"/>
      <c r="K432" s="28"/>
      <c r="L432" s="28"/>
      <c r="M432" s="28"/>
      <c r="N432" s="28"/>
      <c r="O432" s="80"/>
      <c r="P432" s="80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8" customFormat="1" ht="15.75">
      <c r="A433" s="72" t="s">
        <v>149</v>
      </c>
      <c r="D433" s="80"/>
      <c r="E433" s="80"/>
      <c r="F433" s="80"/>
      <c r="O433" s="80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9:15" ht="13.5" customHeight="1">
      <c r="I434" s="28"/>
      <c r="O434" s="80"/>
    </row>
    <row r="435" spans="1:15" ht="15" customHeight="1">
      <c r="A435" s="63" t="s">
        <v>132</v>
      </c>
      <c r="I435" s="28"/>
      <c r="O435" s="80"/>
    </row>
    <row r="436" spans="9:15" ht="13.5" customHeight="1">
      <c r="I436" s="28"/>
      <c r="O436" s="80"/>
    </row>
    <row r="437" spans="1:15" ht="27.75" customHeight="1">
      <c r="A437" s="7" t="s">
        <v>1073</v>
      </c>
      <c r="B437" s="7" t="s">
        <v>1074</v>
      </c>
      <c r="C437" s="5" t="s">
        <v>1075</v>
      </c>
      <c r="D437" s="51" t="s">
        <v>208</v>
      </c>
      <c r="E437" s="58" t="s">
        <v>209</v>
      </c>
      <c r="F437" s="5" t="s">
        <v>1045</v>
      </c>
      <c r="G437" s="50" t="s">
        <v>210</v>
      </c>
      <c r="I437" s="28"/>
      <c r="O437" s="80"/>
    </row>
    <row r="438" spans="1:15" ht="25.5">
      <c r="A438" s="144" t="s">
        <v>216</v>
      </c>
      <c r="B438" s="140">
        <v>5512</v>
      </c>
      <c r="C438" s="131" t="s">
        <v>1115</v>
      </c>
      <c r="D438" s="171">
        <v>6000</v>
      </c>
      <c r="E438" s="171">
        <v>11876</v>
      </c>
      <c r="F438" s="330">
        <v>11876</v>
      </c>
      <c r="G438" s="172">
        <f>F438/E438*100</f>
        <v>100</v>
      </c>
      <c r="I438" s="28"/>
      <c r="O438" s="80"/>
    </row>
    <row r="439" spans="1:15" ht="25.5">
      <c r="A439" s="144">
        <v>15</v>
      </c>
      <c r="B439" s="140">
        <v>5529</v>
      </c>
      <c r="C439" s="131" t="s">
        <v>932</v>
      </c>
      <c r="D439" s="171">
        <v>300</v>
      </c>
      <c r="E439" s="171">
        <v>270</v>
      </c>
      <c r="F439" s="330">
        <v>58</v>
      </c>
      <c r="G439" s="303">
        <f>F439/E439*100</f>
        <v>21.48148148148148</v>
      </c>
      <c r="I439" s="28"/>
      <c r="O439" s="80"/>
    </row>
    <row r="440" spans="1:15" ht="25.5">
      <c r="A440" s="144" t="s">
        <v>216</v>
      </c>
      <c r="B440" s="140">
        <v>5529</v>
      </c>
      <c r="C440" s="131" t="s">
        <v>531</v>
      </c>
      <c r="D440" s="171">
        <v>0</v>
      </c>
      <c r="E440" s="171">
        <v>400</v>
      </c>
      <c r="F440" s="330">
        <v>400</v>
      </c>
      <c r="G440" s="303">
        <f>F440/E440*100</f>
        <v>100</v>
      </c>
      <c r="I440" s="28"/>
      <c r="O440" s="80"/>
    </row>
    <row r="441" spans="1:15" ht="25.5">
      <c r="A441" s="144" t="s">
        <v>216</v>
      </c>
      <c r="B441" s="140">
        <v>5399</v>
      </c>
      <c r="C441" s="131" t="s">
        <v>655</v>
      </c>
      <c r="D441" s="171">
        <v>0</v>
      </c>
      <c r="E441" s="171">
        <v>200</v>
      </c>
      <c r="F441" s="330">
        <v>0</v>
      </c>
      <c r="G441" s="303">
        <v>0</v>
      </c>
      <c r="I441" s="28"/>
      <c r="O441" s="80"/>
    </row>
    <row r="442" spans="1:256" s="28" customFormat="1" ht="12.75">
      <c r="A442" s="195"/>
      <c r="B442" s="212"/>
      <c r="C442" s="211" t="s">
        <v>457</v>
      </c>
      <c r="D442" s="196">
        <f>SUM(D438:D439)</f>
        <v>6300</v>
      </c>
      <c r="E442" s="196">
        <f>SUM(E438:E441)</f>
        <v>12746</v>
      </c>
      <c r="F442" s="196">
        <f>SUM(F438:F441)</f>
        <v>12334</v>
      </c>
      <c r="G442" s="226">
        <f>F442/E442*100</f>
        <v>96.76761336890006</v>
      </c>
      <c r="O442" s="80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7" ht="13.5" customHeight="1">
      <c r="A443" s="16"/>
      <c r="B443" s="67"/>
      <c r="C443" s="68"/>
      <c r="D443" s="182"/>
      <c r="E443" s="70"/>
      <c r="F443" s="53"/>
      <c r="G443" s="81"/>
    </row>
    <row r="444" spans="1:7" ht="13.5" customHeight="1">
      <c r="A444" s="801" t="s">
        <v>1107</v>
      </c>
      <c r="B444" s="802"/>
      <c r="C444" s="802"/>
      <c r="D444" s="182"/>
      <c r="E444" s="70"/>
      <c r="F444" s="53"/>
      <c r="G444" s="81"/>
    </row>
    <row r="445" spans="1:7" ht="12" customHeight="1">
      <c r="A445" s="548"/>
      <c r="B445" s="549"/>
      <c r="C445" s="549"/>
      <c r="D445" s="182"/>
      <c r="E445" s="70"/>
      <c r="F445" s="53"/>
      <c r="G445" s="81"/>
    </row>
    <row r="446" spans="1:7" ht="24.75" customHeight="1">
      <c r="A446" s="7" t="s">
        <v>1073</v>
      </c>
      <c r="B446" s="7" t="s">
        <v>1074</v>
      </c>
      <c r="C446" s="5" t="s">
        <v>1075</v>
      </c>
      <c r="D446" s="51" t="s">
        <v>208</v>
      </c>
      <c r="E446" s="58" t="s">
        <v>209</v>
      </c>
      <c r="F446" s="5" t="s">
        <v>1045</v>
      </c>
      <c r="G446" s="50" t="s">
        <v>210</v>
      </c>
    </row>
    <row r="447" spans="1:7" ht="24" customHeight="1">
      <c r="A447" s="144" t="s">
        <v>216</v>
      </c>
      <c r="B447" s="140">
        <v>5269</v>
      </c>
      <c r="C447" s="141" t="s">
        <v>1103</v>
      </c>
      <c r="D447" s="282">
        <v>0</v>
      </c>
      <c r="E447" s="304">
        <v>1093</v>
      </c>
      <c r="F447" s="304">
        <v>1093</v>
      </c>
      <c r="G447" s="303">
        <f>F447/E447*100</f>
        <v>100</v>
      </c>
    </row>
    <row r="448" spans="1:7" ht="13.5" customHeight="1">
      <c r="A448" s="195"/>
      <c r="B448" s="212"/>
      <c r="C448" s="211" t="s">
        <v>749</v>
      </c>
      <c r="D448" s="294">
        <f>SUM(D447:D447)</f>
        <v>0</v>
      </c>
      <c r="E448" s="294">
        <f>SUM(E447:E447)</f>
        <v>1093</v>
      </c>
      <c r="F448" s="294">
        <f>SUM(F447:F447)</f>
        <v>1093</v>
      </c>
      <c r="G448" s="109">
        <f>F448/E448*100</f>
        <v>100</v>
      </c>
    </row>
    <row r="449" spans="1:7" ht="11.25" customHeight="1">
      <c r="A449" s="16"/>
      <c r="B449" s="67"/>
      <c r="C449" s="199"/>
      <c r="D449" s="506"/>
      <c r="E449" s="506"/>
      <c r="F449" s="506"/>
      <c r="G449" s="112"/>
    </row>
    <row r="450" spans="1:7" ht="16.5" customHeight="1">
      <c r="A450" s="74" t="s">
        <v>138</v>
      </c>
      <c r="D450" s="182"/>
      <c r="E450" s="70"/>
      <c r="F450" s="53"/>
      <c r="G450" s="81"/>
    </row>
    <row r="451" spans="1:7" ht="12" customHeight="1">
      <c r="A451" s="74"/>
      <c r="D451" s="182"/>
      <c r="E451" s="70"/>
      <c r="F451" s="53"/>
      <c r="G451" s="81"/>
    </row>
    <row r="452" spans="1:7" ht="25.5" customHeight="1">
      <c r="A452" s="7" t="s">
        <v>1073</v>
      </c>
      <c r="B452" s="7" t="s">
        <v>1074</v>
      </c>
      <c r="C452" s="5" t="s">
        <v>1075</v>
      </c>
      <c r="D452" s="51" t="s">
        <v>208</v>
      </c>
      <c r="E452" s="58" t="s">
        <v>209</v>
      </c>
      <c r="F452" s="5" t="s">
        <v>1045</v>
      </c>
      <c r="G452" s="50" t="s">
        <v>210</v>
      </c>
    </row>
    <row r="453" spans="1:7" ht="24.75" customHeight="1">
      <c r="A453" s="144" t="s">
        <v>216</v>
      </c>
      <c r="B453" s="140">
        <v>5311</v>
      </c>
      <c r="C453" s="141" t="s">
        <v>1114</v>
      </c>
      <c r="D453" s="282">
        <v>1000</v>
      </c>
      <c r="E453" s="283">
        <v>1013</v>
      </c>
      <c r="F453" s="304">
        <v>880</v>
      </c>
      <c r="G453" s="303">
        <f>F453/E453*100</f>
        <v>86.87068114511352</v>
      </c>
    </row>
    <row r="454" spans="1:21" ht="24.75" customHeight="1">
      <c r="A454" s="144" t="s">
        <v>216</v>
      </c>
      <c r="B454" s="140">
        <v>5529</v>
      </c>
      <c r="C454" s="141" t="s">
        <v>1009</v>
      </c>
      <c r="D454" s="282">
        <v>0</v>
      </c>
      <c r="E454" s="283">
        <v>553</v>
      </c>
      <c r="F454" s="304">
        <v>552</v>
      </c>
      <c r="G454" s="303">
        <f>F454/E454*100</f>
        <v>99.81916817359856</v>
      </c>
      <c r="U454" s="148"/>
    </row>
    <row r="455" spans="1:7" ht="24.75" customHeight="1">
      <c r="A455" s="144" t="s">
        <v>216</v>
      </c>
      <c r="B455" s="140">
        <v>5529</v>
      </c>
      <c r="C455" s="141" t="s">
        <v>1014</v>
      </c>
      <c r="D455" s="282">
        <v>0</v>
      </c>
      <c r="E455" s="283">
        <v>420</v>
      </c>
      <c r="F455" s="304">
        <v>380</v>
      </c>
      <c r="G455" s="303">
        <f>F455/E455*100</f>
        <v>90.47619047619048</v>
      </c>
    </row>
    <row r="456" spans="1:7" ht="12.75">
      <c r="A456" s="195"/>
      <c r="B456" s="212"/>
      <c r="C456" s="211" t="s">
        <v>458</v>
      </c>
      <c r="D456" s="196">
        <f>SUM(D453:D454)</f>
        <v>1000</v>
      </c>
      <c r="E456" s="196">
        <f>SUM(E453:E455)</f>
        <v>1986</v>
      </c>
      <c r="F456" s="196">
        <f>SUM(F453:F455)</f>
        <v>1812</v>
      </c>
      <c r="G456" s="109">
        <f>F456/E456*100</f>
        <v>91.23867069486404</v>
      </c>
    </row>
    <row r="457" spans="1:7" ht="12.75">
      <c r="A457" s="16"/>
      <c r="B457" s="67"/>
      <c r="C457" s="199"/>
      <c r="D457" s="200"/>
      <c r="E457" s="201"/>
      <c r="F457" s="249"/>
      <c r="G457" s="112"/>
    </row>
    <row r="458" spans="1:7" ht="14.25" customHeight="1">
      <c r="A458" s="801" t="s">
        <v>134</v>
      </c>
      <c r="B458" s="802"/>
      <c r="C458" s="802"/>
      <c r="D458" s="813"/>
      <c r="E458" s="201"/>
      <c r="F458" s="249"/>
      <c r="G458" s="368"/>
    </row>
    <row r="459" spans="1:7" ht="14.25" customHeight="1">
      <c r="A459" s="513"/>
      <c r="B459" s="514"/>
      <c r="C459" s="514"/>
      <c r="D459" s="517"/>
      <c r="E459" s="201"/>
      <c r="F459" s="249"/>
      <c r="G459" s="368"/>
    </row>
    <row r="460" spans="1:7" ht="25.5" customHeight="1">
      <c r="A460" s="7" t="s">
        <v>1073</v>
      </c>
      <c r="B460" s="7" t="s">
        <v>1074</v>
      </c>
      <c r="C460" s="5" t="s">
        <v>1075</v>
      </c>
      <c r="D460" s="51" t="s">
        <v>208</v>
      </c>
      <c r="E460" s="58" t="s">
        <v>209</v>
      </c>
      <c r="F460" s="5" t="s">
        <v>1045</v>
      </c>
      <c r="G460" s="50" t="s">
        <v>210</v>
      </c>
    </row>
    <row r="461" spans="1:7" ht="25.5">
      <c r="A461" s="144" t="s">
        <v>216</v>
      </c>
      <c r="B461" s="140">
        <v>5511</v>
      </c>
      <c r="C461" s="141" t="s">
        <v>604</v>
      </c>
      <c r="D461" s="282">
        <v>4400</v>
      </c>
      <c r="E461" s="283">
        <v>4400</v>
      </c>
      <c r="F461" s="304">
        <v>4400</v>
      </c>
      <c r="G461" s="303">
        <f>F461/E461*100</f>
        <v>100</v>
      </c>
    </row>
    <row r="462" spans="1:7" ht="12.75">
      <c r="A462" s="195"/>
      <c r="B462" s="212"/>
      <c r="C462" s="211" t="s">
        <v>933</v>
      </c>
      <c r="D462" s="196">
        <f>SUM(D461:D461)</f>
        <v>4400</v>
      </c>
      <c r="E462" s="196">
        <f>SUM(E461:E461)</f>
        <v>4400</v>
      </c>
      <c r="F462" s="196">
        <f>SUM(F461:F461)</f>
        <v>4400</v>
      </c>
      <c r="G462" s="226">
        <f>F462/E462*100</f>
        <v>100</v>
      </c>
    </row>
    <row r="463" spans="1:7" ht="12" customHeight="1">
      <c r="A463" s="16"/>
      <c r="B463" s="67"/>
      <c r="C463" s="199"/>
      <c r="D463" s="200"/>
      <c r="E463" s="201"/>
      <c r="F463" s="249"/>
      <c r="G463" s="368"/>
    </row>
    <row r="464" spans="1:256" s="28" customFormat="1" ht="12.75">
      <c r="A464" s="204"/>
      <c r="B464" s="214"/>
      <c r="C464" s="213" t="s">
        <v>459</v>
      </c>
      <c r="D464" s="205">
        <f>D442+D462+D456+D448</f>
        <v>11700</v>
      </c>
      <c r="E464" s="205">
        <f>E442+E462+E456+E448</f>
        <v>20225</v>
      </c>
      <c r="F464" s="205">
        <f>F442+F462+F456+F448</f>
        <v>19639</v>
      </c>
      <c r="G464" s="227">
        <f>F464/E464*100</f>
        <v>97.10259579728059</v>
      </c>
      <c r="H464" s="122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  <c r="DI464" s="80"/>
      <c r="DJ464" s="80"/>
      <c r="DK464" s="80"/>
      <c r="DL464" s="80"/>
      <c r="DM464" s="80"/>
      <c r="DN464" s="80"/>
      <c r="DO464" s="80"/>
      <c r="DP464" s="80"/>
      <c r="DQ464" s="80"/>
      <c r="DR464" s="80"/>
      <c r="DS464" s="80"/>
      <c r="DT464" s="80"/>
      <c r="DU464" s="80"/>
      <c r="DV464" s="80"/>
      <c r="DW464" s="80"/>
      <c r="DX464" s="80"/>
      <c r="DY464" s="80"/>
      <c r="DZ464" s="80"/>
      <c r="EA464" s="80"/>
      <c r="EB464" s="80"/>
      <c r="EC464" s="80"/>
      <c r="ED464" s="80"/>
      <c r="EE464" s="80"/>
      <c r="EF464" s="80"/>
      <c r="EG464" s="80"/>
      <c r="EH464" s="80"/>
      <c r="EI464" s="80"/>
      <c r="EJ464" s="80"/>
      <c r="EK464" s="80"/>
      <c r="EL464" s="80"/>
      <c r="EM464" s="80"/>
      <c r="EN464" s="80"/>
      <c r="EO464" s="80"/>
      <c r="EP464" s="80"/>
      <c r="EQ464" s="80"/>
      <c r="ER464" s="80"/>
      <c r="ES464" s="80"/>
      <c r="ET464" s="80"/>
      <c r="EU464" s="80"/>
      <c r="EV464" s="80"/>
      <c r="EW464" s="80"/>
      <c r="EX464" s="80"/>
      <c r="EY464" s="80"/>
      <c r="EZ464" s="80"/>
      <c r="FA464" s="80"/>
      <c r="FB464" s="80"/>
      <c r="FC464" s="80"/>
      <c r="FD464" s="80"/>
      <c r="FE464" s="80"/>
      <c r="FF464" s="80"/>
      <c r="FG464" s="80"/>
      <c r="FH464" s="80"/>
      <c r="FI464" s="80"/>
      <c r="FJ464" s="80"/>
      <c r="FK464" s="80"/>
      <c r="FL464" s="80"/>
      <c r="FM464" s="80"/>
      <c r="FN464" s="80"/>
      <c r="FO464" s="80"/>
      <c r="FP464" s="80"/>
      <c r="FQ464" s="80"/>
      <c r="FR464" s="80"/>
      <c r="FS464" s="80"/>
      <c r="FT464" s="80"/>
      <c r="FU464" s="80"/>
      <c r="FV464" s="80"/>
      <c r="FW464" s="80"/>
      <c r="FX464" s="80"/>
      <c r="FY464" s="80"/>
      <c r="FZ464" s="80"/>
      <c r="GA464" s="80"/>
      <c r="GB464" s="80"/>
      <c r="GC464" s="80"/>
      <c r="GD464" s="80"/>
      <c r="GE464" s="80"/>
      <c r="GF464" s="80"/>
      <c r="GG464" s="80"/>
      <c r="GH464" s="80"/>
      <c r="GI464" s="80"/>
      <c r="GJ464" s="80"/>
      <c r="GK464" s="80"/>
      <c r="GL464" s="80"/>
      <c r="GM464" s="80"/>
      <c r="GN464" s="80"/>
      <c r="GO464" s="80"/>
      <c r="GP464" s="80"/>
      <c r="GQ464" s="80"/>
      <c r="GR464" s="80"/>
      <c r="GS464" s="80"/>
      <c r="GT464" s="80"/>
      <c r="GU464" s="80"/>
      <c r="GV464" s="80"/>
      <c r="GW464" s="80"/>
      <c r="GX464" s="80"/>
      <c r="GY464" s="80"/>
      <c r="GZ464" s="80"/>
      <c r="HA464" s="80"/>
      <c r="HB464" s="80"/>
      <c r="HC464" s="80"/>
      <c r="HD464" s="80"/>
      <c r="HE464" s="80"/>
      <c r="HF464" s="80"/>
      <c r="HG464" s="80"/>
      <c r="HH464" s="80"/>
      <c r="HI464" s="80"/>
      <c r="HJ464" s="80"/>
      <c r="HK464" s="80"/>
      <c r="HL464" s="80"/>
      <c r="HM464" s="80"/>
      <c r="HN464" s="80"/>
      <c r="HO464" s="80"/>
      <c r="HP464" s="80"/>
      <c r="HQ464" s="80"/>
      <c r="HR464" s="80"/>
      <c r="HS464" s="80"/>
      <c r="HT464" s="80"/>
      <c r="HU464" s="80"/>
      <c r="HV464" s="80"/>
      <c r="HW464" s="80"/>
      <c r="HX464" s="80"/>
      <c r="HY464" s="80"/>
      <c r="HZ464" s="80"/>
      <c r="IA464" s="80"/>
      <c r="IB464" s="80"/>
      <c r="IC464" s="80"/>
      <c r="ID464" s="80"/>
      <c r="IE464" s="80"/>
      <c r="IF464" s="80"/>
      <c r="IG464" s="80"/>
      <c r="IH464" s="80"/>
      <c r="II464" s="80"/>
      <c r="IJ464" s="80"/>
      <c r="IK464" s="80"/>
      <c r="IL464" s="80"/>
      <c r="IM464" s="80"/>
      <c r="IN464" s="80"/>
      <c r="IO464" s="80"/>
      <c r="IP464" s="80"/>
      <c r="IQ464" s="80"/>
      <c r="IR464" s="80"/>
      <c r="IS464" s="80"/>
      <c r="IT464" s="80"/>
      <c r="IU464" s="80"/>
      <c r="IV464" s="80"/>
    </row>
    <row r="465" spans="1:23" s="225" customFormat="1" ht="12" customHeight="1">
      <c r="A465" s="16"/>
      <c r="B465" s="67"/>
      <c r="C465" s="199"/>
      <c r="D465" s="200"/>
      <c r="E465" s="280"/>
      <c r="F465" s="202"/>
      <c r="G465" s="81"/>
      <c r="W465" s="225" t="s">
        <v>229</v>
      </c>
    </row>
    <row r="466" spans="1:256" s="28" customFormat="1" ht="15.75">
      <c r="A466" s="224" t="s">
        <v>168</v>
      </c>
      <c r="B466" s="225"/>
      <c r="C466" s="225"/>
      <c r="D466" s="334"/>
      <c r="E466" s="225"/>
      <c r="F466" s="225"/>
      <c r="G466" s="225"/>
      <c r="O466" s="80" t="s">
        <v>324</v>
      </c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256" s="28" customFormat="1" ht="12" customHeight="1">
      <c r="A467" s="66"/>
      <c r="B467" s="14"/>
      <c r="C467"/>
      <c r="D467" s="15"/>
      <c r="E467" s="15"/>
      <c r="F467" s="15"/>
      <c r="G467"/>
      <c r="O467" s="80" t="s">
        <v>325</v>
      </c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28" customFormat="1" ht="15" customHeight="1">
      <c r="A468" s="74" t="s">
        <v>132</v>
      </c>
      <c r="B468" s="14"/>
      <c r="C468"/>
      <c r="D468" s="15"/>
      <c r="E468" s="15"/>
      <c r="F468" s="15"/>
      <c r="G468"/>
      <c r="O468" s="8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12.75">
      <c r="A469" s="74"/>
      <c r="B469" s="14"/>
      <c r="C469"/>
      <c r="D469" s="15"/>
      <c r="E469" s="15"/>
      <c r="F469" s="15"/>
      <c r="G469"/>
      <c r="O469" s="80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25.5" customHeight="1">
      <c r="A470" s="7" t="s">
        <v>1073</v>
      </c>
      <c r="B470" s="7" t="s">
        <v>1074</v>
      </c>
      <c r="C470" s="5" t="s">
        <v>1075</v>
      </c>
      <c r="D470" s="51" t="s">
        <v>208</v>
      </c>
      <c r="E470" s="58" t="s">
        <v>209</v>
      </c>
      <c r="F470" s="5" t="s">
        <v>1045</v>
      </c>
      <c r="G470" s="50" t="s">
        <v>210</v>
      </c>
      <c r="O470" s="80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25.5" customHeight="1">
      <c r="A471" s="144" t="s">
        <v>150</v>
      </c>
      <c r="B471" s="140">
        <v>6113</v>
      </c>
      <c r="C471" s="131" t="s">
        <v>938</v>
      </c>
      <c r="D471" s="171">
        <v>34490</v>
      </c>
      <c r="E471" s="171">
        <v>32956</v>
      </c>
      <c r="F471" s="330">
        <v>25081</v>
      </c>
      <c r="G471" s="172">
        <f aca="true" t="shared" si="15" ref="G471:G476">F471/E471*100</f>
        <v>76.10450297366185</v>
      </c>
      <c r="O471" s="80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4.25" customHeight="1">
      <c r="A472" s="144" t="s">
        <v>150</v>
      </c>
      <c r="B472" s="140">
        <v>6113</v>
      </c>
      <c r="C472" s="131" t="s">
        <v>893</v>
      </c>
      <c r="D472" s="171">
        <v>700</v>
      </c>
      <c r="E472" s="171">
        <v>700</v>
      </c>
      <c r="F472" s="330">
        <v>700</v>
      </c>
      <c r="G472" s="172">
        <f t="shared" si="15"/>
        <v>100</v>
      </c>
      <c r="O472" s="80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26.25" customHeight="1">
      <c r="A473" s="144" t="s">
        <v>150</v>
      </c>
      <c r="B473" s="140">
        <v>6223</v>
      </c>
      <c r="C473" s="131" t="s">
        <v>896</v>
      </c>
      <c r="D473" s="171">
        <v>5500</v>
      </c>
      <c r="E473" s="171">
        <v>5500</v>
      </c>
      <c r="F473" s="330">
        <v>4838</v>
      </c>
      <c r="G473" s="172">
        <f t="shared" si="15"/>
        <v>87.96363636363637</v>
      </c>
      <c r="O473" s="80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4.25" customHeight="1">
      <c r="A474" s="144" t="s">
        <v>172</v>
      </c>
      <c r="B474" s="140">
        <v>6113</v>
      </c>
      <c r="C474" s="131" t="s">
        <v>895</v>
      </c>
      <c r="D474" s="171">
        <v>300</v>
      </c>
      <c r="E474" s="171">
        <v>300</v>
      </c>
      <c r="F474" s="330">
        <v>300</v>
      </c>
      <c r="G474" s="172">
        <f t="shared" si="15"/>
        <v>100</v>
      </c>
      <c r="O474" s="80"/>
      <c r="P474" s="15"/>
      <c r="Q474" s="15"/>
      <c r="R474" s="15"/>
      <c r="S474" s="15"/>
      <c r="T474" s="15"/>
      <c r="U474" s="183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3.5" customHeight="1">
      <c r="A475" s="144" t="s">
        <v>152</v>
      </c>
      <c r="B475" s="140">
        <v>6113</v>
      </c>
      <c r="C475" s="400" t="s">
        <v>894</v>
      </c>
      <c r="D475" s="171">
        <v>25</v>
      </c>
      <c r="E475" s="171">
        <v>25</v>
      </c>
      <c r="F475" s="330">
        <v>25</v>
      </c>
      <c r="G475" s="172">
        <f t="shared" si="15"/>
        <v>100</v>
      </c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4.25" customHeight="1">
      <c r="A476" s="195"/>
      <c r="B476" s="212"/>
      <c r="C476" s="211" t="s">
        <v>457</v>
      </c>
      <c r="D476" s="198">
        <f>SUM(D471:D475)</f>
        <v>41015</v>
      </c>
      <c r="E476" s="198">
        <f>SUM(E471:E475)</f>
        <v>39481</v>
      </c>
      <c r="F476" s="198">
        <f>SUM(F471:F475)</f>
        <v>30944</v>
      </c>
      <c r="G476" s="226">
        <f t="shared" si="15"/>
        <v>78.37694080697044</v>
      </c>
      <c r="O476" s="80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4.25" customHeight="1">
      <c r="A477" s="805"/>
      <c r="B477" s="805"/>
      <c r="C477" s="805"/>
      <c r="D477" s="69"/>
      <c r="E477" s="69"/>
      <c r="F477" s="69"/>
      <c r="G477" s="81"/>
      <c r="O477" s="80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14.25" customHeight="1">
      <c r="A478" s="805" t="s">
        <v>138</v>
      </c>
      <c r="B478" s="805"/>
      <c r="C478" s="805"/>
      <c r="D478" s="69"/>
      <c r="E478" s="69"/>
      <c r="F478" s="69"/>
      <c r="G478" s="81"/>
      <c r="O478" s="80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28" customFormat="1" ht="14.25" customHeight="1">
      <c r="A479" s="256"/>
      <c r="B479" s="67"/>
      <c r="C479" s="68"/>
      <c r="D479" s="69"/>
      <c r="E479" s="69"/>
      <c r="F479" s="69"/>
      <c r="G479" s="81"/>
      <c r="O479" s="80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28" customFormat="1" ht="25.5" customHeight="1">
      <c r="A480" s="7" t="s">
        <v>1073</v>
      </c>
      <c r="B480" s="7" t="s">
        <v>1074</v>
      </c>
      <c r="C480" s="5" t="s">
        <v>1075</v>
      </c>
      <c r="D480" s="51" t="s">
        <v>208</v>
      </c>
      <c r="E480" s="58" t="s">
        <v>209</v>
      </c>
      <c r="F480" s="5" t="s">
        <v>1045</v>
      </c>
      <c r="G480" s="50" t="s">
        <v>210</v>
      </c>
      <c r="O480" s="80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28" customFormat="1" ht="14.25" customHeight="1">
      <c r="A481" s="129" t="s">
        <v>150</v>
      </c>
      <c r="B481" s="130">
        <v>6113</v>
      </c>
      <c r="C481" s="131" t="s">
        <v>907</v>
      </c>
      <c r="D481" s="168">
        <v>100</v>
      </c>
      <c r="E481" s="168">
        <v>100</v>
      </c>
      <c r="F481" s="439">
        <v>0</v>
      </c>
      <c r="G481" s="172">
        <f>F481/E481*100</f>
        <v>0</v>
      </c>
      <c r="O481" s="80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14.25" customHeight="1">
      <c r="A482" s="195"/>
      <c r="B482" s="212"/>
      <c r="C482" s="211" t="s">
        <v>458</v>
      </c>
      <c r="D482" s="198">
        <f>D481</f>
        <v>100</v>
      </c>
      <c r="E482" s="198">
        <f>E481</f>
        <v>100</v>
      </c>
      <c r="F482" s="297">
        <f>F481</f>
        <v>0</v>
      </c>
      <c r="G482" s="186">
        <f>F482/E482*100</f>
        <v>0</v>
      </c>
      <c r="O482" s="80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4.25" customHeight="1">
      <c r="A483" s="179"/>
      <c r="B483" s="180"/>
      <c r="C483" s="366"/>
      <c r="D483" s="367"/>
      <c r="E483" s="367"/>
      <c r="F483" s="69"/>
      <c r="G483" s="81"/>
      <c r="O483" s="80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7" ht="25.5" customHeight="1">
      <c r="A484" s="7" t="s">
        <v>1073</v>
      </c>
      <c r="B484" s="7" t="s">
        <v>1074</v>
      </c>
      <c r="C484" s="5" t="s">
        <v>1075</v>
      </c>
      <c r="D484" s="51" t="s">
        <v>208</v>
      </c>
      <c r="E484" s="58" t="s">
        <v>209</v>
      </c>
      <c r="F484" s="5" t="s">
        <v>1045</v>
      </c>
      <c r="G484" s="50" t="s">
        <v>210</v>
      </c>
    </row>
    <row r="485" spans="1:7" ht="15" customHeight="1">
      <c r="A485" s="144" t="s">
        <v>169</v>
      </c>
      <c r="B485" s="140">
        <v>6330</v>
      </c>
      <c r="C485" s="131" t="s">
        <v>925</v>
      </c>
      <c r="D485" s="420">
        <v>190</v>
      </c>
      <c r="E485" s="171">
        <v>190</v>
      </c>
      <c r="F485" s="330">
        <v>190</v>
      </c>
      <c r="G485" s="172">
        <f>F485/E485*100</f>
        <v>100</v>
      </c>
    </row>
    <row r="486" spans="1:7" s="194" customFormat="1" ht="14.25" customHeight="1">
      <c r="A486" s="16"/>
      <c r="B486" s="67"/>
      <c r="C486" s="199"/>
      <c r="D486" s="200"/>
      <c r="E486" s="201"/>
      <c r="F486" s="202"/>
      <c r="G486" s="255"/>
    </row>
    <row r="487" spans="1:256" s="28" customFormat="1" ht="14.25" customHeight="1">
      <c r="A487" s="204"/>
      <c r="B487" s="214"/>
      <c r="C487" s="213" t="s">
        <v>929</v>
      </c>
      <c r="D487" s="205">
        <f>D476+D482+D485</f>
        <v>41305</v>
      </c>
      <c r="E487" s="205">
        <f>E476+E482+E485</f>
        <v>39771</v>
      </c>
      <c r="F487" s="205">
        <f>F476+F482+F485</f>
        <v>31134</v>
      </c>
      <c r="G487" s="218">
        <f>F487/E487*100</f>
        <v>78.28317115486159</v>
      </c>
      <c r="O487" s="80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7" s="194" customFormat="1" ht="14.25" customHeight="1">
      <c r="A488" s="16"/>
      <c r="B488" s="67"/>
      <c r="C488" s="199"/>
      <c r="D488" s="200"/>
      <c r="E488" s="201"/>
      <c r="F488" s="202"/>
      <c r="G488" s="255"/>
    </row>
    <row r="489" spans="1:6" s="194" customFormat="1" ht="14.25" customHeight="1">
      <c r="A489" s="837" t="s">
        <v>930</v>
      </c>
      <c r="B489" s="805"/>
      <c r="C489" s="805"/>
      <c r="D489" s="838"/>
      <c r="E489" s="838"/>
      <c r="F489" s="286"/>
    </row>
    <row r="490" spans="1:6" s="194" customFormat="1" ht="11.25" customHeight="1">
      <c r="A490" s="42"/>
      <c r="B490" s="20"/>
      <c r="C490" s="20"/>
      <c r="D490" s="346"/>
      <c r="E490" s="346"/>
      <c r="F490" s="286"/>
    </row>
    <row r="491" spans="1:256" s="28" customFormat="1" ht="25.5" customHeight="1">
      <c r="A491" s="7" t="s">
        <v>1073</v>
      </c>
      <c r="B491" s="7" t="s">
        <v>1074</v>
      </c>
      <c r="C491" s="5" t="s">
        <v>1075</v>
      </c>
      <c r="D491" s="51" t="s">
        <v>208</v>
      </c>
      <c r="E491" s="58" t="s">
        <v>209</v>
      </c>
      <c r="F491" s="5" t="s">
        <v>1045</v>
      </c>
      <c r="G491" s="50" t="s">
        <v>210</v>
      </c>
      <c r="O491" s="80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38.25" customHeight="1">
      <c r="A492" s="144" t="s">
        <v>150</v>
      </c>
      <c r="B492" s="140" t="s">
        <v>626</v>
      </c>
      <c r="C492" s="131" t="s">
        <v>913</v>
      </c>
      <c r="D492" s="420">
        <v>5150</v>
      </c>
      <c r="E492" s="171">
        <v>5150</v>
      </c>
      <c r="F492" s="330">
        <v>4981</v>
      </c>
      <c r="G492" s="172">
        <f>F492/E492*100</f>
        <v>96.71844660194175</v>
      </c>
      <c r="O492" s="80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8" customFormat="1" ht="15" customHeight="1">
      <c r="A493" s="144" t="s">
        <v>150</v>
      </c>
      <c r="B493" s="140" t="s">
        <v>626</v>
      </c>
      <c r="C493" s="131" t="s">
        <v>605</v>
      </c>
      <c r="D493" s="420">
        <v>0</v>
      </c>
      <c r="E493" s="171">
        <v>956</v>
      </c>
      <c r="F493" s="330">
        <v>850</v>
      </c>
      <c r="G493" s="172">
        <f>F493/E493*100</f>
        <v>88.91213389121339</v>
      </c>
      <c r="O493" s="80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4.25" customHeight="1">
      <c r="A494" s="195"/>
      <c r="B494" s="212"/>
      <c r="C494" s="211" t="s">
        <v>935</v>
      </c>
      <c r="D494" s="198">
        <f>SUM(D492:D493)</f>
        <v>5150</v>
      </c>
      <c r="E494" s="198">
        <f>SUM(E492:E493)</f>
        <v>6106</v>
      </c>
      <c r="F494" s="228">
        <f>SUM(F492:F493)</f>
        <v>5831</v>
      </c>
      <c r="G494" s="226">
        <f>F494/E494*100</f>
        <v>95.49623321323288</v>
      </c>
      <c r="O494" s="80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6" s="194" customFormat="1" ht="10.5" customHeight="1">
      <c r="A495" s="42"/>
      <c r="B495" s="20"/>
      <c r="C495" s="20"/>
      <c r="D495" s="346"/>
      <c r="E495" s="346"/>
      <c r="F495" s="286"/>
    </row>
    <row r="496" spans="1:6" s="194" customFormat="1" ht="14.25" customHeight="1">
      <c r="A496" s="837" t="s">
        <v>1111</v>
      </c>
      <c r="B496" s="839"/>
      <c r="C496" s="839"/>
      <c r="D496" s="346"/>
      <c r="E496" s="346"/>
      <c r="F496" s="286"/>
    </row>
    <row r="497" spans="1:6" s="194" customFormat="1" ht="10.5" customHeight="1">
      <c r="A497" s="515"/>
      <c r="B497" s="516"/>
      <c r="C497" s="516"/>
      <c r="D497" s="346"/>
      <c r="E497" s="346"/>
      <c r="F497" s="286"/>
    </row>
    <row r="498" spans="1:7" ht="24.75" customHeight="1">
      <c r="A498" s="7" t="s">
        <v>1073</v>
      </c>
      <c r="B498" s="7" t="s">
        <v>1074</v>
      </c>
      <c r="C498" s="5" t="s">
        <v>1075</v>
      </c>
      <c r="D498" s="51" t="s">
        <v>208</v>
      </c>
      <c r="E498" s="58" t="s">
        <v>209</v>
      </c>
      <c r="F498" s="5" t="s">
        <v>1045</v>
      </c>
      <c r="G498" s="50" t="s">
        <v>210</v>
      </c>
    </row>
    <row r="499" spans="1:7" ht="25.5">
      <c r="A499" s="144">
        <v>14</v>
      </c>
      <c r="B499" s="140">
        <v>3636</v>
      </c>
      <c r="C499" s="131" t="s">
        <v>1112</v>
      </c>
      <c r="D499" s="171">
        <v>175</v>
      </c>
      <c r="E499" s="171">
        <v>175</v>
      </c>
      <c r="F499" s="330">
        <v>118</v>
      </c>
      <c r="G499" s="172">
        <f>F499/E499*100</f>
        <v>67.42857142857143</v>
      </c>
    </row>
    <row r="500" spans="1:7" ht="25.5">
      <c r="A500" s="144" t="s">
        <v>623</v>
      </c>
      <c r="B500" s="140">
        <v>6171</v>
      </c>
      <c r="C500" s="131" t="s">
        <v>1113</v>
      </c>
      <c r="D500" s="171">
        <v>525</v>
      </c>
      <c r="E500" s="171">
        <v>525</v>
      </c>
      <c r="F500" s="330">
        <v>373</v>
      </c>
      <c r="G500" s="172">
        <f>F500/E500*100</f>
        <v>71.04761904761905</v>
      </c>
    </row>
    <row r="501" spans="1:256" s="118" customFormat="1" ht="12.75">
      <c r="A501" s="16"/>
      <c r="B501" s="67"/>
      <c r="C501" s="68"/>
      <c r="D501" s="69"/>
      <c r="E501" s="70"/>
      <c r="F501" s="53"/>
      <c r="G501" s="258"/>
      <c r="H501" s="122"/>
      <c r="I501" s="28"/>
      <c r="J501" s="28"/>
      <c r="K501" s="28"/>
      <c r="L501" s="28"/>
      <c r="M501" s="28"/>
      <c r="N501" s="28"/>
      <c r="O501" s="80"/>
      <c r="P501" s="80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7" ht="12.75">
      <c r="A502" s="204"/>
      <c r="B502" s="214"/>
      <c r="C502" s="213" t="s">
        <v>487</v>
      </c>
      <c r="D502" s="205">
        <f>D476+D482+D485+D494+D499+D500</f>
        <v>47155</v>
      </c>
      <c r="E502" s="205">
        <f>E476+E482+E485+E494+E499+E500</f>
        <v>46577</v>
      </c>
      <c r="F502" s="205">
        <f>F476+F482+F485+F494+F499+F500</f>
        <v>37456</v>
      </c>
      <c r="G502" s="218">
        <f>F502/E502*100</f>
        <v>80.417373381712</v>
      </c>
    </row>
    <row r="503" spans="1:256" s="28" customFormat="1" ht="9.75" customHeight="1">
      <c r="A503" s="66"/>
      <c r="B503" s="14"/>
      <c r="C503"/>
      <c r="D503" s="80"/>
      <c r="E503" s="80"/>
      <c r="F503" s="80"/>
      <c r="G503"/>
      <c r="O503" s="80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256" s="28" customFormat="1" ht="15.75">
      <c r="A504" s="146" t="s">
        <v>170</v>
      </c>
      <c r="B504" s="66"/>
      <c r="D504" s="80"/>
      <c r="E504" s="80"/>
      <c r="F504" s="80"/>
      <c r="O504" s="80" t="s">
        <v>326</v>
      </c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28" customFormat="1" ht="8.25" customHeight="1">
      <c r="A505" s="66"/>
      <c r="B505" s="14"/>
      <c r="C505"/>
      <c r="D505" s="80"/>
      <c r="E505" s="80"/>
      <c r="F505" s="80"/>
      <c r="G505"/>
      <c r="O505" s="80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6" ht="15" customHeight="1">
      <c r="A506" s="74" t="s">
        <v>132</v>
      </c>
      <c r="B506" s="14"/>
      <c r="D506" s="80"/>
      <c r="E506" s="80"/>
      <c r="F506" s="80"/>
    </row>
    <row r="507" spans="1:6" ht="9.75" customHeight="1">
      <c r="A507" s="66"/>
      <c r="B507" s="14"/>
      <c r="D507" s="80" t="s">
        <v>461</v>
      </c>
      <c r="E507" s="80"/>
      <c r="F507" s="80"/>
    </row>
    <row r="508" spans="1:256" s="28" customFormat="1" ht="26.25" customHeight="1">
      <c r="A508" s="7" t="s">
        <v>1073</v>
      </c>
      <c r="B508" s="7" t="s">
        <v>1074</v>
      </c>
      <c r="C508" s="5" t="s">
        <v>1075</v>
      </c>
      <c r="D508" s="51" t="s">
        <v>208</v>
      </c>
      <c r="E508" s="58" t="s">
        <v>209</v>
      </c>
      <c r="F508" s="5" t="s">
        <v>1045</v>
      </c>
      <c r="G508" s="50" t="s">
        <v>210</v>
      </c>
      <c r="O508" s="80" t="s">
        <v>333</v>
      </c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25.5">
      <c r="A509" s="144" t="s">
        <v>171</v>
      </c>
      <c r="B509" s="140">
        <v>6172</v>
      </c>
      <c r="C509" s="131" t="s">
        <v>607</v>
      </c>
      <c r="D509" s="171">
        <v>254255</v>
      </c>
      <c r="E509" s="171">
        <v>253715</v>
      </c>
      <c r="F509" s="330">
        <v>225360</v>
      </c>
      <c r="G509" s="172">
        <f>F509/E509*100</f>
        <v>88.8240742565477</v>
      </c>
      <c r="O509" s="80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28" customFormat="1" ht="14.25" customHeight="1">
      <c r="A510" s="144" t="s">
        <v>171</v>
      </c>
      <c r="B510" s="140">
        <v>6115</v>
      </c>
      <c r="C510" s="131" t="s">
        <v>606</v>
      </c>
      <c r="D510" s="171">
        <v>100</v>
      </c>
      <c r="E510" s="171">
        <v>200</v>
      </c>
      <c r="F510" s="330">
        <v>136</v>
      </c>
      <c r="G510" s="172">
        <f>F510/E510*100</f>
        <v>68</v>
      </c>
      <c r="O510" s="80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7" ht="14.25" customHeight="1">
      <c r="A511" s="195"/>
      <c r="B511" s="212"/>
      <c r="C511" s="211" t="s">
        <v>457</v>
      </c>
      <c r="D511" s="196">
        <f>SUM(D509:D510)</f>
        <v>254355</v>
      </c>
      <c r="E511" s="197">
        <f>SUM(E509:E510)</f>
        <v>253915</v>
      </c>
      <c r="F511" s="228">
        <f>SUM(F509:F510)</f>
        <v>225496</v>
      </c>
      <c r="G511" s="109">
        <f>F511/E511*100</f>
        <v>88.80767185869287</v>
      </c>
    </row>
    <row r="512" spans="1:18" ht="10.5" customHeight="1">
      <c r="A512" s="16"/>
      <c r="B512" s="67"/>
      <c r="C512" s="199"/>
      <c r="D512" s="200"/>
      <c r="E512" s="201"/>
      <c r="F512" s="202"/>
      <c r="G512" s="30"/>
      <c r="R512" s="148"/>
    </row>
    <row r="513" spans="1:18" ht="13.5" customHeight="1">
      <c r="A513" s="42" t="s">
        <v>138</v>
      </c>
      <c r="B513" s="19"/>
      <c r="C513" s="41"/>
      <c r="D513" s="56"/>
      <c r="E513" s="59"/>
      <c r="F513" s="53"/>
      <c r="G513" s="37"/>
      <c r="R513" s="148"/>
    </row>
    <row r="514" spans="1:18" ht="9.75" customHeight="1">
      <c r="A514" s="16"/>
      <c r="B514" s="19"/>
      <c r="C514" s="41"/>
      <c r="D514" s="56"/>
      <c r="E514" s="59"/>
      <c r="F514" s="53"/>
      <c r="G514" s="37"/>
      <c r="R514" s="148"/>
    </row>
    <row r="515" spans="1:256" s="28" customFormat="1" ht="24.75" customHeight="1">
      <c r="A515" s="7" t="s">
        <v>1073</v>
      </c>
      <c r="B515" s="7" t="s">
        <v>1074</v>
      </c>
      <c r="C515" s="5" t="s">
        <v>1075</v>
      </c>
      <c r="D515" s="51" t="s">
        <v>208</v>
      </c>
      <c r="E515" s="58" t="s">
        <v>209</v>
      </c>
      <c r="F515" s="5" t="s">
        <v>1045</v>
      </c>
      <c r="G515" s="50" t="s">
        <v>210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7" ht="14.25" customHeight="1">
      <c r="A516" s="144" t="s">
        <v>171</v>
      </c>
      <c r="B516" s="140">
        <v>6172</v>
      </c>
      <c r="C516" s="131" t="s">
        <v>910</v>
      </c>
      <c r="D516" s="171">
        <v>3000</v>
      </c>
      <c r="E516" s="171">
        <v>3000</v>
      </c>
      <c r="F516" s="330">
        <v>563</v>
      </c>
      <c r="G516" s="172">
        <f>F516/E516*100</f>
        <v>18.76666666666667</v>
      </c>
    </row>
    <row r="517" spans="1:7" ht="12.75">
      <c r="A517" s="195"/>
      <c r="B517" s="212"/>
      <c r="C517" s="211" t="s">
        <v>458</v>
      </c>
      <c r="D517" s="196">
        <f>SUM(D516:D516)</f>
        <v>3000</v>
      </c>
      <c r="E517" s="197">
        <f>SUM(E516:E516)</f>
        <v>3000</v>
      </c>
      <c r="F517" s="228">
        <f>SUM(F516:F516)</f>
        <v>563</v>
      </c>
      <c r="G517" s="117">
        <f>F517/E517*100</f>
        <v>18.76666666666667</v>
      </c>
    </row>
    <row r="518" spans="1:7" ht="10.5" customHeight="1">
      <c r="A518" s="56"/>
      <c r="B518" s="59"/>
      <c r="C518" s="36"/>
      <c r="D518" s="37"/>
      <c r="E518" s="56"/>
      <c r="F518" s="59"/>
      <c r="G518" s="36"/>
    </row>
    <row r="519" spans="1:7" ht="26.25" customHeight="1">
      <c r="A519" s="7" t="s">
        <v>1073</v>
      </c>
      <c r="B519" s="7" t="s">
        <v>1074</v>
      </c>
      <c r="C519" s="5" t="s">
        <v>1075</v>
      </c>
      <c r="D519" s="51" t="s">
        <v>208</v>
      </c>
      <c r="E519" s="58" t="s">
        <v>209</v>
      </c>
      <c r="F519" s="5" t="s">
        <v>1045</v>
      </c>
      <c r="G519" s="50" t="s">
        <v>210</v>
      </c>
    </row>
    <row r="520" spans="1:7" ht="14.25" customHeight="1">
      <c r="A520" s="129" t="s">
        <v>169</v>
      </c>
      <c r="B520" s="130">
        <v>6399</v>
      </c>
      <c r="C520" s="131" t="s">
        <v>1079</v>
      </c>
      <c r="D520" s="168">
        <v>0</v>
      </c>
      <c r="E520" s="163">
        <v>58692</v>
      </c>
      <c r="F520" s="310">
        <v>58692</v>
      </c>
      <c r="G520" s="172">
        <f>F520/E520*100</f>
        <v>100</v>
      </c>
    </row>
    <row r="521" spans="1:7" ht="12.75">
      <c r="A521" s="129" t="s">
        <v>169</v>
      </c>
      <c r="B521" s="130">
        <v>6330</v>
      </c>
      <c r="C521" s="131" t="s">
        <v>925</v>
      </c>
      <c r="D521" s="168">
        <v>4405</v>
      </c>
      <c r="E521" s="163">
        <v>4405</v>
      </c>
      <c r="F521" s="310">
        <v>4405</v>
      </c>
      <c r="G521" s="162">
        <f>F521/E521*100</f>
        <v>100</v>
      </c>
    </row>
    <row r="522" spans="1:7" ht="12.75">
      <c r="A522" s="16"/>
      <c r="B522" s="67"/>
      <c r="C522" s="68"/>
      <c r="D522" s="69"/>
      <c r="E522" s="70"/>
      <c r="F522" s="53"/>
      <c r="G522" s="258"/>
    </row>
    <row r="523" spans="1:256" s="28" customFormat="1" ht="12" customHeight="1">
      <c r="A523" s="204"/>
      <c r="B523" s="214"/>
      <c r="C523" s="213" t="s">
        <v>487</v>
      </c>
      <c r="D523" s="205">
        <f>D511+D517+D521</f>
        <v>261760</v>
      </c>
      <c r="E523" s="205">
        <f>E511+E517+E521+E520</f>
        <v>320012</v>
      </c>
      <c r="F523" s="205">
        <f>F511+F517+F521+F520</f>
        <v>289156</v>
      </c>
      <c r="G523" s="218">
        <f>F523/E523*100</f>
        <v>90.35786158019074</v>
      </c>
      <c r="H523" s="122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  <c r="EK523" s="80"/>
      <c r="EL523" s="80"/>
      <c r="EM523" s="80"/>
      <c r="EN523" s="80"/>
      <c r="EO523" s="80"/>
      <c r="EP523" s="80"/>
      <c r="EQ523" s="80"/>
      <c r="ER523" s="80"/>
      <c r="ES523" s="80"/>
      <c r="ET523" s="80"/>
      <c r="EU523" s="80"/>
      <c r="EV523" s="80"/>
      <c r="EW523" s="80"/>
      <c r="EX523" s="80"/>
      <c r="EY523" s="80"/>
      <c r="EZ523" s="80"/>
      <c r="FA523" s="80"/>
      <c r="FB523" s="80"/>
      <c r="FC523" s="80"/>
      <c r="FD523" s="80"/>
      <c r="FE523" s="80"/>
      <c r="FF523" s="80"/>
      <c r="FG523" s="80"/>
      <c r="FH523" s="80"/>
      <c r="FI523" s="80"/>
      <c r="FJ523" s="80"/>
      <c r="FK523" s="80"/>
      <c r="FL523" s="80"/>
      <c r="FM523" s="80"/>
      <c r="FN523" s="80"/>
      <c r="FO523" s="80"/>
      <c r="FP523" s="80"/>
      <c r="FQ523" s="80"/>
      <c r="FR523" s="80"/>
      <c r="FS523" s="80"/>
      <c r="FT523" s="80"/>
      <c r="FU523" s="80"/>
      <c r="FV523" s="80"/>
      <c r="FW523" s="80"/>
      <c r="FX523" s="80"/>
      <c r="FY523" s="80"/>
      <c r="FZ523" s="80"/>
      <c r="GA523" s="80"/>
      <c r="GB523" s="80"/>
      <c r="GC523" s="80"/>
      <c r="GD523" s="80"/>
      <c r="GE523" s="80"/>
      <c r="GF523" s="80"/>
      <c r="GG523" s="80"/>
      <c r="GH523" s="80"/>
      <c r="GI523" s="80"/>
      <c r="GJ523" s="80"/>
      <c r="GK523" s="80"/>
      <c r="GL523" s="80"/>
      <c r="GM523" s="80"/>
      <c r="GN523" s="80"/>
      <c r="GO523" s="80"/>
      <c r="GP523" s="80"/>
      <c r="GQ523" s="80"/>
      <c r="GR523" s="80"/>
      <c r="GS523" s="80"/>
      <c r="GT523" s="80"/>
      <c r="GU523" s="80"/>
      <c r="GV523" s="80"/>
      <c r="GW523" s="80"/>
      <c r="GX523" s="80"/>
      <c r="GY523" s="80"/>
      <c r="GZ523" s="80"/>
      <c r="HA523" s="80"/>
      <c r="HB523" s="80"/>
      <c r="HC523" s="80"/>
      <c r="HD523" s="80"/>
      <c r="HE523" s="80"/>
      <c r="HF523" s="80"/>
      <c r="HG523" s="80"/>
      <c r="HH523" s="80"/>
      <c r="HI523" s="80"/>
      <c r="HJ523" s="80"/>
      <c r="HK523" s="80"/>
      <c r="HL523" s="80"/>
      <c r="HM523" s="80"/>
      <c r="HN523" s="80"/>
      <c r="HO523" s="80"/>
      <c r="HP523" s="80"/>
      <c r="HQ523" s="80"/>
      <c r="HR523" s="80"/>
      <c r="HS523" s="80"/>
      <c r="HT523" s="80"/>
      <c r="HU523" s="80"/>
      <c r="HV523" s="80"/>
      <c r="HW523" s="80"/>
      <c r="HX523" s="80"/>
      <c r="HY523" s="80"/>
      <c r="HZ523" s="80"/>
      <c r="IA523" s="80"/>
      <c r="IB523" s="80"/>
      <c r="IC523" s="80"/>
      <c r="ID523" s="80"/>
      <c r="IE523" s="80"/>
      <c r="IF523" s="80"/>
      <c r="IG523" s="80"/>
      <c r="IH523" s="80"/>
      <c r="II523" s="80"/>
      <c r="IJ523" s="80"/>
      <c r="IK523" s="80"/>
      <c r="IL523" s="80"/>
      <c r="IM523" s="80"/>
      <c r="IN523" s="80"/>
      <c r="IO523" s="80"/>
      <c r="IP523" s="80"/>
      <c r="IQ523" s="80"/>
      <c r="IR523" s="80"/>
      <c r="IS523" s="80"/>
      <c r="IT523" s="80"/>
      <c r="IU523" s="80"/>
      <c r="IV523" s="80"/>
    </row>
    <row r="524" spans="1:256" s="119" customFormat="1" ht="8.25" customHeight="1">
      <c r="A524" s="250"/>
      <c r="B524" s="251"/>
      <c r="C524" s="252"/>
      <c r="D524" s="253"/>
      <c r="E524" s="253"/>
      <c r="F524" s="253"/>
      <c r="G524" s="255"/>
      <c r="H524" s="261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BZ524" s="148"/>
      <c r="CA524" s="148"/>
      <c r="CB524" s="148"/>
      <c r="CC524" s="148"/>
      <c r="CD524" s="148"/>
      <c r="CE524" s="148"/>
      <c r="CF524" s="148"/>
      <c r="CG524" s="148"/>
      <c r="CH524" s="148"/>
      <c r="CI524" s="148"/>
      <c r="CJ524" s="148"/>
      <c r="CK524" s="148"/>
      <c r="CL524" s="148"/>
      <c r="CM524" s="148"/>
      <c r="CN524" s="148"/>
      <c r="CO524" s="148"/>
      <c r="CP524" s="148"/>
      <c r="CQ524" s="148"/>
      <c r="CR524" s="148"/>
      <c r="CS524" s="148"/>
      <c r="CT524" s="148"/>
      <c r="CU524" s="148"/>
      <c r="CV524" s="148"/>
      <c r="CW524" s="148"/>
      <c r="CX524" s="148"/>
      <c r="CY524" s="148"/>
      <c r="CZ524" s="148"/>
      <c r="DA524" s="148"/>
      <c r="DB524" s="148"/>
      <c r="DC524" s="148"/>
      <c r="DD524" s="148"/>
      <c r="DE524" s="148"/>
      <c r="DF524" s="148"/>
      <c r="DG524" s="148"/>
      <c r="DH524" s="148"/>
      <c r="DI524" s="148"/>
      <c r="DJ524" s="148"/>
      <c r="DK524" s="148"/>
      <c r="DL524" s="148"/>
      <c r="DM524" s="148"/>
      <c r="DN524" s="148"/>
      <c r="DO524" s="148"/>
      <c r="DP524" s="148"/>
      <c r="DQ524" s="148"/>
      <c r="DR524" s="148"/>
      <c r="DS524" s="148"/>
      <c r="DT524" s="148"/>
      <c r="DU524" s="148"/>
      <c r="DV524" s="148"/>
      <c r="DW524" s="148"/>
      <c r="DX524" s="148"/>
      <c r="DY524" s="148"/>
      <c r="DZ524" s="148"/>
      <c r="EA524" s="148"/>
      <c r="EB524" s="148"/>
      <c r="EC524" s="148"/>
      <c r="ED524" s="148"/>
      <c r="EE524" s="148"/>
      <c r="EF524" s="148"/>
      <c r="EG524" s="148"/>
      <c r="EH524" s="148"/>
      <c r="EI524" s="148"/>
      <c r="EJ524" s="148"/>
      <c r="EK524" s="148"/>
      <c r="EL524" s="148"/>
      <c r="EM524" s="148"/>
      <c r="EN524" s="148"/>
      <c r="EO524" s="148"/>
      <c r="EP524" s="148"/>
      <c r="EQ524" s="148"/>
      <c r="ER524" s="148"/>
      <c r="ES524" s="148"/>
      <c r="ET524" s="148"/>
      <c r="EU524" s="148"/>
      <c r="EV524" s="148"/>
      <c r="EW524" s="148"/>
      <c r="EX524" s="148"/>
      <c r="EY524" s="148"/>
      <c r="EZ524" s="148"/>
      <c r="FA524" s="148"/>
      <c r="FB524" s="148"/>
      <c r="FC524" s="148"/>
      <c r="FD524" s="148"/>
      <c r="FE524" s="148"/>
      <c r="FF524" s="148"/>
      <c r="FG524" s="148"/>
      <c r="FH524" s="148"/>
      <c r="FI524" s="148"/>
      <c r="FJ524" s="148"/>
      <c r="FK524" s="148"/>
      <c r="FL524" s="148"/>
      <c r="FM524" s="148"/>
      <c r="FN524" s="148"/>
      <c r="FO524" s="148"/>
      <c r="FP524" s="148"/>
      <c r="FQ524" s="148"/>
      <c r="FR524" s="148"/>
      <c r="FS524" s="148"/>
      <c r="FT524" s="148"/>
      <c r="FU524" s="148"/>
      <c r="FV524" s="148"/>
      <c r="FW524" s="148"/>
      <c r="FX524" s="148"/>
      <c r="FY524" s="148"/>
      <c r="FZ524" s="148"/>
      <c r="GA524" s="148"/>
      <c r="GB524" s="148"/>
      <c r="GC524" s="148"/>
      <c r="GD524" s="148"/>
      <c r="GE524" s="148"/>
      <c r="GF524" s="148"/>
      <c r="GG524" s="148"/>
      <c r="GH524" s="148"/>
      <c r="GI524" s="148"/>
      <c r="GJ524" s="148"/>
      <c r="GK524" s="148"/>
      <c r="GL524" s="148"/>
      <c r="GM524" s="148"/>
      <c r="GN524" s="148"/>
      <c r="GO524" s="148"/>
      <c r="GP524" s="148"/>
      <c r="GQ524" s="148"/>
      <c r="GR524" s="148"/>
      <c r="GS524" s="148"/>
      <c r="GT524" s="148"/>
      <c r="GU524" s="148"/>
      <c r="GV524" s="148"/>
      <c r="GW524" s="148"/>
      <c r="GX524" s="148"/>
      <c r="GY524" s="148"/>
      <c r="GZ524" s="148"/>
      <c r="HA524" s="148"/>
      <c r="HB524" s="148"/>
      <c r="HC524" s="148"/>
      <c r="HD524" s="148"/>
      <c r="HE524" s="148"/>
      <c r="HF524" s="148"/>
      <c r="HG524" s="148"/>
      <c r="HH524" s="148"/>
      <c r="HI524" s="148"/>
      <c r="HJ524" s="148"/>
      <c r="HK524" s="148"/>
      <c r="HL524" s="148"/>
      <c r="HM524" s="148"/>
      <c r="HN524" s="148"/>
      <c r="HO524" s="148"/>
      <c r="HP524" s="148"/>
      <c r="HQ524" s="148"/>
      <c r="HR524" s="148"/>
      <c r="HS524" s="148"/>
      <c r="HT524" s="148"/>
      <c r="HU524" s="148"/>
      <c r="HV524" s="148"/>
      <c r="HW524" s="148"/>
      <c r="HX524" s="148"/>
      <c r="HY524" s="148"/>
      <c r="HZ524" s="148"/>
      <c r="IA524" s="148"/>
      <c r="IB524" s="148"/>
      <c r="IC524" s="148"/>
      <c r="ID524" s="148"/>
      <c r="IE524" s="148"/>
      <c r="IF524" s="148"/>
      <c r="IG524" s="148"/>
      <c r="IH524" s="148"/>
      <c r="II524" s="148"/>
      <c r="IJ524" s="148"/>
      <c r="IK524" s="148"/>
      <c r="IL524" s="148"/>
      <c r="IM524" s="148"/>
      <c r="IN524" s="148"/>
      <c r="IO524" s="148"/>
      <c r="IP524" s="148"/>
      <c r="IQ524" s="148"/>
      <c r="IR524" s="148"/>
      <c r="IS524" s="148"/>
      <c r="IT524" s="148"/>
      <c r="IU524" s="148"/>
      <c r="IV524" s="148"/>
    </row>
    <row r="525" spans="1:256" s="28" customFormat="1" ht="15.75">
      <c r="A525" s="72" t="s">
        <v>151</v>
      </c>
      <c r="D525" s="80"/>
      <c r="E525" s="80"/>
      <c r="F525" s="80"/>
      <c r="O525" s="80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2:256" s="28" customFormat="1" ht="9.75" customHeight="1">
      <c r="B526"/>
      <c r="C526"/>
      <c r="D526" s="15"/>
      <c r="E526" s="15"/>
      <c r="F526" s="15"/>
      <c r="G526"/>
      <c r="O526" s="80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28" customFormat="1" ht="15.75" customHeight="1">
      <c r="A527" s="63" t="s">
        <v>897</v>
      </c>
      <c r="B527"/>
      <c r="C527"/>
      <c r="D527" s="15"/>
      <c r="E527" s="15"/>
      <c r="F527" s="15"/>
      <c r="G527"/>
      <c r="O527" s="80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256" s="28" customFormat="1" ht="10.5" customHeight="1">
      <c r="A528" s="63"/>
      <c r="B528"/>
      <c r="C528"/>
      <c r="D528" s="15"/>
      <c r="E528" s="15"/>
      <c r="F528" s="15"/>
      <c r="G528"/>
      <c r="O528" s="80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  <c r="IT528" s="15"/>
      <c r="IU528" s="15"/>
      <c r="IV528" s="15"/>
    </row>
    <row r="529" spans="1:256" s="28" customFormat="1" ht="27.75" customHeight="1">
      <c r="A529" s="7" t="s">
        <v>1073</v>
      </c>
      <c r="B529" s="7" t="s">
        <v>1074</v>
      </c>
      <c r="C529" s="5" t="s">
        <v>1075</v>
      </c>
      <c r="D529" s="51" t="s">
        <v>208</v>
      </c>
      <c r="E529" s="58" t="s">
        <v>209</v>
      </c>
      <c r="F529" s="5" t="s">
        <v>1045</v>
      </c>
      <c r="G529" s="50" t="s">
        <v>210</v>
      </c>
      <c r="O529" s="80" t="s">
        <v>327</v>
      </c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  <c r="IT529" s="15"/>
      <c r="IU529" s="15"/>
      <c r="IV529" s="15"/>
    </row>
    <row r="530" spans="1:15" ht="24">
      <c r="A530" s="144" t="s">
        <v>152</v>
      </c>
      <c r="B530" s="140">
        <v>2139</v>
      </c>
      <c r="C530" s="400" t="s">
        <v>928</v>
      </c>
      <c r="D530" s="171">
        <v>850</v>
      </c>
      <c r="E530" s="296">
        <v>850</v>
      </c>
      <c r="F530" s="663">
        <v>400</v>
      </c>
      <c r="G530" s="298">
        <f aca="true" t="shared" si="16" ref="G530:G541">F530/E530*100</f>
        <v>47.05882352941176</v>
      </c>
      <c r="H530" s="28"/>
      <c r="O530" s="148"/>
    </row>
    <row r="531" spans="1:18" ht="35.25" customHeight="1">
      <c r="A531" s="144" t="s">
        <v>152</v>
      </c>
      <c r="B531" s="140">
        <v>2141</v>
      </c>
      <c r="C531" s="400" t="s">
        <v>529</v>
      </c>
      <c r="D531" s="171">
        <v>900</v>
      </c>
      <c r="E531" s="296">
        <v>1369</v>
      </c>
      <c r="F531" s="663">
        <v>891</v>
      </c>
      <c r="G531" s="298">
        <f t="shared" si="16"/>
        <v>65.08400292184075</v>
      </c>
      <c r="H531" s="28"/>
      <c r="R531" s="149"/>
    </row>
    <row r="532" spans="1:18" ht="35.25" customHeight="1">
      <c r="A532" s="144" t="s">
        <v>152</v>
      </c>
      <c r="B532" s="140">
        <v>2143</v>
      </c>
      <c r="C532" s="400" t="s">
        <v>931</v>
      </c>
      <c r="D532" s="171">
        <v>700</v>
      </c>
      <c r="E532" s="296">
        <v>1168</v>
      </c>
      <c r="F532" s="663">
        <v>705</v>
      </c>
      <c r="G532" s="298">
        <f t="shared" si="16"/>
        <v>60.359589041095894</v>
      </c>
      <c r="H532" s="28"/>
      <c r="R532" s="149"/>
    </row>
    <row r="533" spans="1:256" s="13" customFormat="1" ht="25.5">
      <c r="A533" s="144" t="s">
        <v>152</v>
      </c>
      <c r="B533" s="140">
        <v>2199</v>
      </c>
      <c r="C533" s="131" t="s">
        <v>523</v>
      </c>
      <c r="D533" s="171">
        <v>1850</v>
      </c>
      <c r="E533" s="170">
        <v>1850</v>
      </c>
      <c r="F533" s="296">
        <v>750</v>
      </c>
      <c r="G533" s="298">
        <f t="shared" si="16"/>
        <v>40.54054054054054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256" s="13" customFormat="1" ht="24">
      <c r="A534" s="144" t="s">
        <v>152</v>
      </c>
      <c r="B534" s="140">
        <v>3299</v>
      </c>
      <c r="C534" s="400" t="s">
        <v>994</v>
      </c>
      <c r="D534" s="171">
        <v>450</v>
      </c>
      <c r="E534" s="296">
        <v>450</v>
      </c>
      <c r="F534" s="663">
        <v>193</v>
      </c>
      <c r="G534" s="298">
        <f t="shared" si="16"/>
        <v>42.888888888888886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</row>
    <row r="535" spans="1:256" s="13" customFormat="1" ht="38.25">
      <c r="A535" s="144" t="s">
        <v>152</v>
      </c>
      <c r="B535" s="140">
        <v>3699</v>
      </c>
      <c r="C535" s="131" t="s">
        <v>525</v>
      </c>
      <c r="D535" s="171">
        <v>3600</v>
      </c>
      <c r="E535" s="296">
        <v>4989</v>
      </c>
      <c r="F535" s="663">
        <v>532</v>
      </c>
      <c r="G535" s="298">
        <f t="shared" si="16"/>
        <v>10.663459611144518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  <c r="IT535" s="15"/>
      <c r="IU535" s="15"/>
      <c r="IV535" s="15"/>
    </row>
    <row r="536" spans="1:256" s="13" customFormat="1" ht="25.5">
      <c r="A536" s="144" t="s">
        <v>152</v>
      </c>
      <c r="B536" s="140">
        <v>3699</v>
      </c>
      <c r="C536" s="131" t="s">
        <v>389</v>
      </c>
      <c r="D536" s="282">
        <v>69000</v>
      </c>
      <c r="E536" s="283">
        <v>71274</v>
      </c>
      <c r="F536" s="304">
        <v>59671</v>
      </c>
      <c r="G536" s="298">
        <f t="shared" si="16"/>
        <v>83.72057131632855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  <c r="IT536" s="15"/>
      <c r="IU536" s="15"/>
      <c r="IV536" s="15"/>
    </row>
    <row r="537" spans="1:256" s="13" customFormat="1" ht="12.75">
      <c r="A537" s="144" t="s">
        <v>152</v>
      </c>
      <c r="B537" s="140">
        <v>3636</v>
      </c>
      <c r="C537" s="400" t="s">
        <v>420</v>
      </c>
      <c r="D537" s="171">
        <v>0</v>
      </c>
      <c r="E537" s="296">
        <v>502</v>
      </c>
      <c r="F537" s="663">
        <v>502</v>
      </c>
      <c r="G537" s="298">
        <f t="shared" si="16"/>
        <v>100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  <c r="IT537" s="15"/>
      <c r="IU537" s="15"/>
      <c r="IV537" s="15"/>
    </row>
    <row r="538" spans="1:256" s="13" customFormat="1" ht="24" customHeight="1">
      <c r="A538" s="144" t="s">
        <v>152</v>
      </c>
      <c r="B538" s="140">
        <v>4399</v>
      </c>
      <c r="C538" s="400" t="s">
        <v>1106</v>
      </c>
      <c r="D538" s="171">
        <v>0</v>
      </c>
      <c r="E538" s="296">
        <v>3387</v>
      </c>
      <c r="F538" s="663">
        <v>3383</v>
      </c>
      <c r="G538" s="298">
        <f t="shared" si="16"/>
        <v>99.8819013876587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</row>
    <row r="539" spans="1:256" s="13" customFormat="1" ht="24" customHeight="1">
      <c r="A539" s="144" t="s">
        <v>152</v>
      </c>
      <c r="B539" s="140">
        <v>3636</v>
      </c>
      <c r="C539" s="400" t="s">
        <v>181</v>
      </c>
      <c r="D539" s="171">
        <v>0</v>
      </c>
      <c r="E539" s="296">
        <v>1500</v>
      </c>
      <c r="F539" s="663">
        <v>0</v>
      </c>
      <c r="G539" s="298">
        <f t="shared" si="16"/>
        <v>0</v>
      </c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</row>
    <row r="540" spans="1:256" s="13" customFormat="1" ht="21.75" customHeight="1">
      <c r="A540" s="144" t="s">
        <v>152</v>
      </c>
      <c r="B540" s="140">
        <v>3809</v>
      </c>
      <c r="C540" s="400" t="s">
        <v>182</v>
      </c>
      <c r="D540" s="171">
        <v>0</v>
      </c>
      <c r="E540" s="296">
        <v>2000</v>
      </c>
      <c r="F540" s="663">
        <v>2000</v>
      </c>
      <c r="G540" s="298">
        <f t="shared" si="16"/>
        <v>100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7" ht="13.5" customHeight="1">
      <c r="A541" s="195"/>
      <c r="B541" s="212"/>
      <c r="C541" s="211" t="s">
        <v>1012</v>
      </c>
      <c r="D541" s="196">
        <f>SUM(D530:D540)</f>
        <v>77350</v>
      </c>
      <c r="E541" s="197">
        <f>SUM(E530:E540)</f>
        <v>89339</v>
      </c>
      <c r="F541" s="228">
        <f>SUM(F530:F540)</f>
        <v>69027</v>
      </c>
      <c r="G541" s="109">
        <f t="shared" si="16"/>
        <v>77.26412876795129</v>
      </c>
    </row>
    <row r="542" spans="1:7" ht="12.75">
      <c r="A542" s="16"/>
      <c r="B542" s="67"/>
      <c r="C542" s="199"/>
      <c r="D542" s="200"/>
      <c r="E542" s="201"/>
      <c r="F542" s="249"/>
      <c r="G542" s="112"/>
    </row>
    <row r="543" spans="1:7" ht="12.75">
      <c r="A543" s="844" t="s">
        <v>526</v>
      </c>
      <c r="B543" s="845"/>
      <c r="C543" s="845"/>
      <c r="D543" s="845"/>
      <c r="E543" s="845"/>
      <c r="F543" s="845"/>
      <c r="G543" s="845"/>
    </row>
    <row r="544" spans="1:7" ht="12.75">
      <c r="A544" s="16"/>
      <c r="B544" s="67"/>
      <c r="C544" s="199"/>
      <c r="D544" s="200"/>
      <c r="E544" s="201"/>
      <c r="F544" s="249"/>
      <c r="G544" s="112"/>
    </row>
    <row r="545" spans="1:16" ht="24.75" customHeight="1">
      <c r="A545" s="7" t="s">
        <v>1073</v>
      </c>
      <c r="B545" s="7" t="s">
        <v>1074</v>
      </c>
      <c r="C545" s="5" t="s">
        <v>1075</v>
      </c>
      <c r="D545" s="51" t="s">
        <v>208</v>
      </c>
      <c r="E545" s="58" t="s">
        <v>209</v>
      </c>
      <c r="F545" s="5" t="s">
        <v>1045</v>
      </c>
      <c r="G545" s="50" t="s">
        <v>210</v>
      </c>
      <c r="P545" s="148"/>
    </row>
    <row r="546" spans="1:14" s="148" customFormat="1" ht="24">
      <c r="A546" s="144" t="s">
        <v>152</v>
      </c>
      <c r="B546" s="140">
        <v>6174</v>
      </c>
      <c r="C546" s="400" t="s">
        <v>519</v>
      </c>
      <c r="D546" s="171">
        <v>7839</v>
      </c>
      <c r="E546" s="296">
        <v>3739</v>
      </c>
      <c r="F546" s="663">
        <v>2100</v>
      </c>
      <c r="G546" s="298">
        <f>F546/E546*100</f>
        <v>56.1647499331372</v>
      </c>
      <c r="H546" s="119"/>
      <c r="I546" s="119"/>
      <c r="J546" s="119"/>
      <c r="K546" s="119"/>
      <c r="L546" s="119"/>
      <c r="M546" s="119"/>
      <c r="N546" s="119"/>
    </row>
    <row r="547" spans="1:16" ht="24">
      <c r="A547" s="144" t="s">
        <v>152</v>
      </c>
      <c r="B547" s="140">
        <v>6174</v>
      </c>
      <c r="C547" s="400" t="s">
        <v>520</v>
      </c>
      <c r="D547" s="171">
        <v>1161</v>
      </c>
      <c r="E547" s="296">
        <v>1161</v>
      </c>
      <c r="F547" s="663">
        <v>900</v>
      </c>
      <c r="G547" s="173">
        <f>F547/E547*100</f>
        <v>77.51937984496125</v>
      </c>
      <c r="P547" s="148"/>
    </row>
    <row r="548" spans="1:16" ht="23.25" customHeight="1">
      <c r="A548" s="144" t="s">
        <v>152</v>
      </c>
      <c r="B548" s="140">
        <v>6223</v>
      </c>
      <c r="C548" s="400" t="s">
        <v>527</v>
      </c>
      <c r="D548" s="171">
        <v>4830</v>
      </c>
      <c r="E548" s="296">
        <v>2330</v>
      </c>
      <c r="F548" s="663">
        <v>1514</v>
      </c>
      <c r="G548" s="298">
        <f>F548/E548*100</f>
        <v>64.97854077253218</v>
      </c>
      <c r="P548" s="148"/>
    </row>
    <row r="549" spans="1:16" ht="24">
      <c r="A549" s="144" t="s">
        <v>152</v>
      </c>
      <c r="B549" s="140">
        <v>6223</v>
      </c>
      <c r="C549" s="400" t="s">
        <v>528</v>
      </c>
      <c r="D549" s="171">
        <v>170</v>
      </c>
      <c r="E549" s="296">
        <v>170</v>
      </c>
      <c r="F549" s="663">
        <v>0</v>
      </c>
      <c r="G549" s="173">
        <f>F549/E549*100</f>
        <v>0</v>
      </c>
      <c r="P549" s="148"/>
    </row>
    <row r="550" spans="1:7" ht="12.75">
      <c r="A550" s="195"/>
      <c r="B550" s="212"/>
      <c r="C550" s="211" t="s">
        <v>1012</v>
      </c>
      <c r="D550" s="294">
        <f>SUM(D546:D549)</f>
        <v>14000</v>
      </c>
      <c r="E550" s="294">
        <f>SUM(E546:E549)</f>
        <v>7400</v>
      </c>
      <c r="F550" s="604">
        <f>SUM(F546:F549)</f>
        <v>4514</v>
      </c>
      <c r="G550" s="173">
        <f>F550/E550*100</f>
        <v>61</v>
      </c>
    </row>
    <row r="551" spans="1:7" ht="12.75">
      <c r="A551" s="179"/>
      <c r="B551" s="180"/>
      <c r="C551" s="416"/>
      <c r="D551" s="521"/>
      <c r="E551" s="521"/>
      <c r="F551" s="522"/>
      <c r="G551" s="523"/>
    </row>
    <row r="552" spans="1:7" ht="12.75">
      <c r="A552" s="375" t="s">
        <v>521</v>
      </c>
      <c r="B552" s="200"/>
      <c r="C552" s="201"/>
      <c r="D552" s="249"/>
      <c r="E552" s="201"/>
      <c r="F552" s="528"/>
      <c r="G552" s="112"/>
    </row>
    <row r="553" spans="1:7" ht="12.75">
      <c r="A553" s="375"/>
      <c r="B553" s="200"/>
      <c r="C553" s="201"/>
      <c r="D553" s="249"/>
      <c r="E553" s="201"/>
      <c r="F553" s="528"/>
      <c r="G553" s="112"/>
    </row>
    <row r="554" spans="1:7" ht="27" customHeight="1">
      <c r="A554" s="7" t="s">
        <v>1073</v>
      </c>
      <c r="B554" s="7" t="s">
        <v>1074</v>
      </c>
      <c r="C554" s="5" t="s">
        <v>1075</v>
      </c>
      <c r="D554" s="51" t="s">
        <v>208</v>
      </c>
      <c r="E554" s="58" t="s">
        <v>209</v>
      </c>
      <c r="F554" s="5" t="s">
        <v>1045</v>
      </c>
      <c r="G554" s="50" t="s">
        <v>210</v>
      </c>
    </row>
    <row r="555" spans="1:7" ht="12.75">
      <c r="A555" s="144" t="s">
        <v>152</v>
      </c>
      <c r="B555" s="140">
        <v>2143</v>
      </c>
      <c r="C555" s="131" t="s">
        <v>421</v>
      </c>
      <c r="D555" s="171">
        <v>9230</v>
      </c>
      <c r="E555" s="171">
        <v>9230</v>
      </c>
      <c r="F555" s="330">
        <v>8459</v>
      </c>
      <c r="G555" s="172">
        <f>F555/E555*100</f>
        <v>91.64680390032503</v>
      </c>
    </row>
    <row r="556" spans="1:7" ht="12.75">
      <c r="A556" s="144" t="s">
        <v>152</v>
      </c>
      <c r="B556" s="140">
        <v>2143</v>
      </c>
      <c r="C556" s="131" t="s">
        <v>422</v>
      </c>
      <c r="D556" s="171">
        <v>1770</v>
      </c>
      <c r="E556" s="171">
        <v>1770</v>
      </c>
      <c r="F556" s="330">
        <v>690</v>
      </c>
      <c r="G556" s="172">
        <f>F556/E556*100</f>
        <v>38.983050847457626</v>
      </c>
    </row>
    <row r="557" spans="1:7" ht="25.5">
      <c r="A557" s="144" t="s">
        <v>152</v>
      </c>
      <c r="B557" s="140">
        <v>2143</v>
      </c>
      <c r="C557" s="131" t="s">
        <v>522</v>
      </c>
      <c r="D557" s="171">
        <v>0</v>
      </c>
      <c r="E557" s="171">
        <v>10800</v>
      </c>
      <c r="F557" s="330">
        <v>0</v>
      </c>
      <c r="G557" s="172">
        <f>F557/E557*100</f>
        <v>0</v>
      </c>
    </row>
    <row r="558" spans="1:7" ht="12.75">
      <c r="A558" s="256"/>
      <c r="B558" s="353"/>
      <c r="C558" s="524"/>
      <c r="D558" s="525"/>
      <c r="E558" s="525"/>
      <c r="F558" s="526"/>
      <c r="G558" s="527"/>
    </row>
    <row r="559" spans="1:7" ht="12.75">
      <c r="A559" s="204"/>
      <c r="B559" s="214"/>
      <c r="C559" s="213" t="s">
        <v>459</v>
      </c>
      <c r="D559" s="205">
        <f>D541+D550+D555+D556</f>
        <v>102350</v>
      </c>
      <c r="E559" s="205">
        <f>E541+E550+E555+E556+E557</f>
        <v>118539</v>
      </c>
      <c r="F559" s="205">
        <f>F541+F550+F555+F556+F557</f>
        <v>82690</v>
      </c>
      <c r="G559" s="26">
        <f>F559/E559*100</f>
        <v>69.75763250913202</v>
      </c>
    </row>
    <row r="560" spans="1:256" s="119" customFormat="1" ht="13.5" customHeight="1">
      <c r="A560" s="250"/>
      <c r="B560" s="251"/>
      <c r="C560" s="252"/>
      <c r="D560" s="253"/>
      <c r="E560" s="253"/>
      <c r="F560" s="253"/>
      <c r="G560" s="255"/>
      <c r="H560" s="261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48"/>
      <c r="CC560" s="148"/>
      <c r="CD560" s="148"/>
      <c r="CE560" s="148"/>
      <c r="CF560" s="148"/>
      <c r="CG560" s="148"/>
      <c r="CH560" s="148"/>
      <c r="CI560" s="148"/>
      <c r="CJ560" s="148"/>
      <c r="CK560" s="148"/>
      <c r="CL560" s="148"/>
      <c r="CM560" s="148"/>
      <c r="CN560" s="148"/>
      <c r="CO560" s="148"/>
      <c r="CP560" s="148"/>
      <c r="CQ560" s="148"/>
      <c r="CR560" s="148"/>
      <c r="CS560" s="148"/>
      <c r="CT560" s="148"/>
      <c r="CU560" s="148"/>
      <c r="CV560" s="148"/>
      <c r="CW560" s="148"/>
      <c r="CX560" s="148"/>
      <c r="CY560" s="148"/>
      <c r="CZ560" s="148"/>
      <c r="DA560" s="148"/>
      <c r="DB560" s="148"/>
      <c r="DC560" s="148"/>
      <c r="DD560" s="148"/>
      <c r="DE560" s="148"/>
      <c r="DF560" s="148"/>
      <c r="DG560" s="148"/>
      <c r="DH560" s="148"/>
      <c r="DI560" s="148"/>
      <c r="DJ560" s="148"/>
      <c r="DK560" s="148"/>
      <c r="DL560" s="148"/>
      <c r="DM560" s="148"/>
      <c r="DN560" s="148"/>
      <c r="DO560" s="148"/>
      <c r="DP560" s="148"/>
      <c r="DQ560" s="148"/>
      <c r="DR560" s="148"/>
      <c r="DS560" s="148"/>
      <c r="DT560" s="148"/>
      <c r="DU560" s="148"/>
      <c r="DV560" s="148"/>
      <c r="DW560" s="148"/>
      <c r="DX560" s="148"/>
      <c r="DY560" s="148"/>
      <c r="DZ560" s="148"/>
      <c r="EA560" s="148"/>
      <c r="EB560" s="148"/>
      <c r="EC560" s="148"/>
      <c r="ED560" s="148"/>
      <c r="EE560" s="148"/>
      <c r="EF560" s="148"/>
      <c r="EG560" s="148"/>
      <c r="EH560" s="148"/>
      <c r="EI560" s="148"/>
      <c r="EJ560" s="148"/>
      <c r="EK560" s="148"/>
      <c r="EL560" s="148"/>
      <c r="EM560" s="148"/>
      <c r="EN560" s="148"/>
      <c r="EO560" s="148"/>
      <c r="EP560" s="148"/>
      <c r="EQ560" s="148"/>
      <c r="ER560" s="148"/>
      <c r="ES560" s="148"/>
      <c r="ET560" s="148"/>
      <c r="EU560" s="148"/>
      <c r="EV560" s="148"/>
      <c r="EW560" s="148"/>
      <c r="EX560" s="148"/>
      <c r="EY560" s="148"/>
      <c r="EZ560" s="148"/>
      <c r="FA560" s="148"/>
      <c r="FB560" s="148"/>
      <c r="FC560" s="148"/>
      <c r="FD560" s="148"/>
      <c r="FE560" s="148"/>
      <c r="FF560" s="148"/>
      <c r="FG560" s="148"/>
      <c r="FH560" s="148"/>
      <c r="FI560" s="148"/>
      <c r="FJ560" s="148"/>
      <c r="FK560" s="148"/>
      <c r="FL560" s="148"/>
      <c r="FM560" s="148"/>
      <c r="FN560" s="148"/>
      <c r="FO560" s="148"/>
      <c r="FP560" s="148"/>
      <c r="FQ560" s="148"/>
      <c r="FR560" s="148"/>
      <c r="FS560" s="148"/>
      <c r="FT560" s="148"/>
      <c r="FU560" s="148"/>
      <c r="FV560" s="148"/>
      <c r="FW560" s="148"/>
      <c r="FX560" s="148"/>
      <c r="FY560" s="148"/>
      <c r="FZ560" s="148"/>
      <c r="GA560" s="148"/>
      <c r="GB560" s="148"/>
      <c r="GC560" s="148"/>
      <c r="GD560" s="148"/>
      <c r="GE560" s="148"/>
      <c r="GF560" s="148"/>
      <c r="GG560" s="148"/>
      <c r="GH560" s="148"/>
      <c r="GI560" s="148"/>
      <c r="GJ560" s="148"/>
      <c r="GK560" s="148"/>
      <c r="GL560" s="148"/>
      <c r="GM560" s="148"/>
      <c r="GN560" s="148"/>
      <c r="GO560" s="148"/>
      <c r="GP560" s="148"/>
      <c r="GQ560" s="148"/>
      <c r="GR560" s="148"/>
      <c r="GS560" s="148"/>
      <c r="GT560" s="148"/>
      <c r="GU560" s="148"/>
      <c r="GV560" s="148"/>
      <c r="GW560" s="148"/>
      <c r="GX560" s="148"/>
      <c r="GY560" s="148"/>
      <c r="GZ560" s="148"/>
      <c r="HA560" s="148"/>
      <c r="HB560" s="148"/>
      <c r="HC560" s="148"/>
      <c r="HD560" s="148"/>
      <c r="HE560" s="148"/>
      <c r="HF560" s="148"/>
      <c r="HG560" s="148"/>
      <c r="HH560" s="148"/>
      <c r="HI560" s="148"/>
      <c r="HJ560" s="148"/>
      <c r="HK560" s="148"/>
      <c r="HL560" s="148"/>
      <c r="HM560" s="148"/>
      <c r="HN560" s="148"/>
      <c r="HO560" s="148"/>
      <c r="HP560" s="148"/>
      <c r="HQ560" s="148"/>
      <c r="HR560" s="148"/>
      <c r="HS560" s="148"/>
      <c r="HT560" s="148"/>
      <c r="HU560" s="148"/>
      <c r="HV560" s="148"/>
      <c r="HW560" s="148"/>
      <c r="HX560" s="148"/>
      <c r="HY560" s="148"/>
      <c r="HZ560" s="148"/>
      <c r="IA560" s="148"/>
      <c r="IB560" s="148"/>
      <c r="IC560" s="148"/>
      <c r="ID560" s="148"/>
      <c r="IE560" s="148"/>
      <c r="IF560" s="148"/>
      <c r="IG560" s="148"/>
      <c r="IH560" s="148"/>
      <c r="II560" s="148"/>
      <c r="IJ560" s="148"/>
      <c r="IK560" s="148"/>
      <c r="IL560" s="148"/>
      <c r="IM560" s="148"/>
      <c r="IN560" s="148"/>
      <c r="IO560" s="148"/>
      <c r="IP560" s="148"/>
      <c r="IQ560" s="148"/>
      <c r="IR560" s="148"/>
      <c r="IS560" s="148"/>
      <c r="IT560" s="148"/>
      <c r="IU560" s="148"/>
      <c r="IV560" s="148"/>
    </row>
    <row r="561" spans="1:256" s="28" customFormat="1" ht="18" customHeight="1">
      <c r="A561" s="146" t="s">
        <v>218</v>
      </c>
      <c r="B561" s="67"/>
      <c r="C561" s="41"/>
      <c r="D561" s="69"/>
      <c r="E561" s="70"/>
      <c r="F561" s="53"/>
      <c r="G561" s="71"/>
      <c r="O561" s="80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  <c r="IT561" s="15"/>
      <c r="IU561" s="15"/>
      <c r="IV561" s="15"/>
    </row>
    <row r="562" spans="1:256" s="28" customFormat="1" ht="14.25" customHeight="1">
      <c r="A562" s="75"/>
      <c r="B562" s="19"/>
      <c r="C562" s="68"/>
      <c r="D562" s="56"/>
      <c r="E562" s="59"/>
      <c r="F562" s="419"/>
      <c r="G562" s="37"/>
      <c r="O562" s="80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256" s="28" customFormat="1" ht="15" customHeight="1">
      <c r="A563" s="63" t="s">
        <v>897</v>
      </c>
      <c r="B563"/>
      <c r="C563" s="41"/>
      <c r="D563" s="15"/>
      <c r="E563" s="15"/>
      <c r="F563" s="15"/>
      <c r="G563"/>
      <c r="O563" s="80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  <c r="IT563" s="15"/>
      <c r="IU563" s="15"/>
      <c r="IV563" s="15"/>
    </row>
    <row r="564" spans="1:256" s="28" customFormat="1" ht="12" customHeight="1">
      <c r="A564" s="63"/>
      <c r="B564"/>
      <c r="C564" s="41"/>
      <c r="D564" s="15"/>
      <c r="E564" s="15"/>
      <c r="F564" s="15"/>
      <c r="G564"/>
      <c r="O564" s="80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16" ht="26.25" customHeight="1">
      <c r="A565" s="82" t="s">
        <v>1073</v>
      </c>
      <c r="B565" s="7" t="s">
        <v>1074</v>
      </c>
      <c r="C565" s="5" t="s">
        <v>1075</v>
      </c>
      <c r="D565" s="51" t="s">
        <v>208</v>
      </c>
      <c r="E565" s="58" t="s">
        <v>209</v>
      </c>
      <c r="F565" s="5" t="s">
        <v>1045</v>
      </c>
      <c r="G565" s="50" t="s">
        <v>210</v>
      </c>
      <c r="P565" s="80"/>
    </row>
    <row r="566" spans="1:16" ht="25.5">
      <c r="A566" s="144" t="s">
        <v>617</v>
      </c>
      <c r="B566" s="147">
        <v>3639</v>
      </c>
      <c r="C566" s="141" t="s">
        <v>462</v>
      </c>
      <c r="D566" s="171">
        <v>4050</v>
      </c>
      <c r="E566" s="330">
        <v>10450</v>
      </c>
      <c r="F566" s="664">
        <v>7937</v>
      </c>
      <c r="G566" s="173">
        <f aca="true" t="shared" si="17" ref="G566:G573">F566/E566*100</f>
        <v>75.95215311004785</v>
      </c>
      <c r="P566" s="191"/>
    </row>
    <row r="567" spans="1:16" ht="25.5">
      <c r="A567" s="144" t="s">
        <v>617</v>
      </c>
      <c r="B567" s="140">
        <v>3639</v>
      </c>
      <c r="C567" s="141" t="s">
        <v>917</v>
      </c>
      <c r="D567" s="216">
        <v>9000</v>
      </c>
      <c r="E567" s="465">
        <v>16063</v>
      </c>
      <c r="F567" s="663">
        <v>11186</v>
      </c>
      <c r="G567" s="298">
        <f t="shared" si="17"/>
        <v>69.63829919691216</v>
      </c>
      <c r="P567" s="191"/>
    </row>
    <row r="568" spans="1:16" ht="15" customHeight="1">
      <c r="A568" s="144" t="s">
        <v>617</v>
      </c>
      <c r="B568" s="147">
        <v>3639</v>
      </c>
      <c r="C568" s="141" t="s">
        <v>1105</v>
      </c>
      <c r="D568" s="216">
        <v>0</v>
      </c>
      <c r="E568" s="465">
        <v>1000</v>
      </c>
      <c r="F568" s="663">
        <v>233</v>
      </c>
      <c r="G568" s="298">
        <f t="shared" si="17"/>
        <v>23.3</v>
      </c>
      <c r="P568" s="191"/>
    </row>
    <row r="569" spans="1:16" ht="14.25" customHeight="1">
      <c r="A569" s="144" t="s">
        <v>617</v>
      </c>
      <c r="B569" s="147">
        <v>6172</v>
      </c>
      <c r="C569" s="141" t="s">
        <v>918</v>
      </c>
      <c r="D569" s="171">
        <v>950</v>
      </c>
      <c r="E569" s="330">
        <v>950</v>
      </c>
      <c r="F569" s="664">
        <v>930</v>
      </c>
      <c r="G569" s="173">
        <f t="shared" si="17"/>
        <v>97.89473684210527</v>
      </c>
      <c r="P569" s="191"/>
    </row>
    <row r="570" spans="1:16" ht="14.25" customHeight="1">
      <c r="A570" s="144" t="s">
        <v>618</v>
      </c>
      <c r="B570" s="147" t="s">
        <v>131</v>
      </c>
      <c r="C570" s="131" t="s">
        <v>219</v>
      </c>
      <c r="D570" s="171">
        <v>104000</v>
      </c>
      <c r="E570" s="330">
        <v>116683</v>
      </c>
      <c r="F570" s="664">
        <v>107211</v>
      </c>
      <c r="G570" s="173">
        <f t="shared" si="17"/>
        <v>91.88227933803553</v>
      </c>
      <c r="P570" s="148"/>
    </row>
    <row r="571" spans="1:18" ht="25.5">
      <c r="A571" s="144" t="s">
        <v>619</v>
      </c>
      <c r="B571" s="140" t="s">
        <v>131</v>
      </c>
      <c r="C571" s="131" t="s">
        <v>500</v>
      </c>
      <c r="D571" s="171">
        <v>40700</v>
      </c>
      <c r="E571" s="330">
        <v>45915</v>
      </c>
      <c r="F571" s="663">
        <v>34001</v>
      </c>
      <c r="G571" s="173">
        <f t="shared" si="17"/>
        <v>74.05205270608734</v>
      </c>
      <c r="P571" s="80"/>
      <c r="R571" s="181"/>
    </row>
    <row r="572" spans="1:18" ht="14.25" customHeight="1">
      <c r="A572" s="144" t="s">
        <v>619</v>
      </c>
      <c r="B572" s="140" t="s">
        <v>131</v>
      </c>
      <c r="C572" s="131" t="s">
        <v>861</v>
      </c>
      <c r="D572" s="216">
        <v>2000</v>
      </c>
      <c r="E572" s="465">
        <v>1112</v>
      </c>
      <c r="F572" s="663">
        <v>1111</v>
      </c>
      <c r="G572" s="298">
        <f t="shared" si="17"/>
        <v>99.91007194244604</v>
      </c>
      <c r="P572" s="80"/>
      <c r="R572" s="181"/>
    </row>
    <row r="573" spans="1:18" ht="25.5">
      <c r="A573" s="144" t="s">
        <v>620</v>
      </c>
      <c r="B573" s="140" t="s">
        <v>131</v>
      </c>
      <c r="C573" s="131" t="s">
        <v>220</v>
      </c>
      <c r="D573" s="171">
        <v>14300</v>
      </c>
      <c r="E573" s="330">
        <v>13300</v>
      </c>
      <c r="F573" s="663">
        <v>12082</v>
      </c>
      <c r="G573" s="298">
        <f t="shared" si="17"/>
        <v>90.84210526315789</v>
      </c>
      <c r="P573" s="80"/>
      <c r="R573" s="181"/>
    </row>
    <row r="574" spans="1:18" ht="13.5" customHeight="1">
      <c r="A574" s="129" t="s">
        <v>621</v>
      </c>
      <c r="B574" s="130" t="s">
        <v>131</v>
      </c>
      <c r="C574" s="131" t="s">
        <v>222</v>
      </c>
      <c r="D574" s="216">
        <v>69000</v>
      </c>
      <c r="E574" s="465">
        <v>71050</v>
      </c>
      <c r="F574" s="663">
        <v>30947</v>
      </c>
      <c r="G574" s="298">
        <f aca="true" t="shared" si="18" ref="G574:G586">F574/E574*100</f>
        <v>43.556650246305416</v>
      </c>
      <c r="P574" s="80"/>
      <c r="R574" s="181"/>
    </row>
    <row r="575" spans="1:18" ht="12.75">
      <c r="A575" s="129" t="s">
        <v>617</v>
      </c>
      <c r="B575" s="130" t="s">
        <v>131</v>
      </c>
      <c r="C575" s="131" t="s">
        <v>221</v>
      </c>
      <c r="D575" s="216">
        <v>10000</v>
      </c>
      <c r="E575" s="465">
        <v>10000</v>
      </c>
      <c r="F575" s="663">
        <v>3905</v>
      </c>
      <c r="G575" s="298">
        <f t="shared" si="18"/>
        <v>39.050000000000004</v>
      </c>
      <c r="P575" s="80"/>
      <c r="R575" s="181"/>
    </row>
    <row r="576" spans="1:18" ht="12.75">
      <c r="A576" s="129" t="s">
        <v>617</v>
      </c>
      <c r="B576" s="130" t="s">
        <v>131</v>
      </c>
      <c r="C576" s="131" t="s">
        <v>492</v>
      </c>
      <c r="D576" s="216">
        <v>70100</v>
      </c>
      <c r="E576" s="465">
        <v>81589</v>
      </c>
      <c r="F576" s="663">
        <v>35652</v>
      </c>
      <c r="G576" s="298">
        <f t="shared" si="18"/>
        <v>43.69706700658177</v>
      </c>
      <c r="P576" s="80"/>
      <c r="R576" s="181"/>
    </row>
    <row r="577" spans="1:18" ht="12.75">
      <c r="A577" s="129" t="s">
        <v>617</v>
      </c>
      <c r="B577" s="130" t="s">
        <v>131</v>
      </c>
      <c r="C577" s="131" t="s">
        <v>505</v>
      </c>
      <c r="D577" s="216">
        <v>1000</v>
      </c>
      <c r="E577" s="465">
        <v>0</v>
      </c>
      <c r="F577" s="663">
        <v>0</v>
      </c>
      <c r="G577" s="298">
        <v>0</v>
      </c>
      <c r="P577" s="80"/>
      <c r="R577" s="181"/>
    </row>
    <row r="578" spans="1:18" ht="25.5">
      <c r="A578" s="144" t="s">
        <v>617</v>
      </c>
      <c r="B578" s="140">
        <v>6172</v>
      </c>
      <c r="C578" s="141" t="s">
        <v>924</v>
      </c>
      <c r="D578" s="216">
        <v>5000</v>
      </c>
      <c r="E578" s="465">
        <v>8573</v>
      </c>
      <c r="F578" s="663">
        <v>999</v>
      </c>
      <c r="G578" s="298">
        <f t="shared" si="18"/>
        <v>11.652863641665695</v>
      </c>
      <c r="P578" s="80"/>
      <c r="R578" s="181"/>
    </row>
    <row r="579" spans="1:18" ht="25.5">
      <c r="A579" s="144" t="s">
        <v>617</v>
      </c>
      <c r="B579" s="140">
        <v>6172</v>
      </c>
      <c r="C579" s="141" t="s">
        <v>923</v>
      </c>
      <c r="D579" s="216">
        <v>7000</v>
      </c>
      <c r="E579" s="465">
        <v>19646</v>
      </c>
      <c r="F579" s="663">
        <v>9823</v>
      </c>
      <c r="G579" s="298">
        <f t="shared" si="18"/>
        <v>50</v>
      </c>
      <c r="P579" s="80"/>
      <c r="R579" s="181"/>
    </row>
    <row r="580" spans="1:18" ht="12.75">
      <c r="A580" s="144" t="s">
        <v>617</v>
      </c>
      <c r="B580" s="140">
        <v>3522</v>
      </c>
      <c r="C580" s="131" t="s">
        <v>118</v>
      </c>
      <c r="D580" s="171">
        <v>150</v>
      </c>
      <c r="E580" s="330">
        <v>150</v>
      </c>
      <c r="F580" s="663">
        <v>26</v>
      </c>
      <c r="G580" s="173">
        <f t="shared" si="18"/>
        <v>17.333333333333336</v>
      </c>
      <c r="P580" s="80"/>
      <c r="R580" s="181"/>
    </row>
    <row r="581" spans="1:18" ht="12.75">
      <c r="A581" s="144" t="s">
        <v>617</v>
      </c>
      <c r="B581" s="140">
        <v>3639</v>
      </c>
      <c r="C581" s="449" t="s">
        <v>423</v>
      </c>
      <c r="D581" s="216">
        <v>0</v>
      </c>
      <c r="E581" s="465">
        <v>888</v>
      </c>
      <c r="F581" s="663">
        <v>888</v>
      </c>
      <c r="G581" s="298">
        <f t="shared" si="18"/>
        <v>100</v>
      </c>
      <c r="P581" s="80"/>
      <c r="R581" s="181"/>
    </row>
    <row r="582" spans="1:18" ht="25.5">
      <c r="A582" s="144" t="s">
        <v>617</v>
      </c>
      <c r="B582" s="140">
        <v>3639</v>
      </c>
      <c r="C582" s="449" t="s">
        <v>906</v>
      </c>
      <c r="D582" s="216">
        <v>0</v>
      </c>
      <c r="E582" s="465">
        <v>32162</v>
      </c>
      <c r="F582" s="663">
        <v>177</v>
      </c>
      <c r="G582" s="298">
        <f t="shared" si="18"/>
        <v>0.5503389092718114</v>
      </c>
      <c r="P582" s="80"/>
      <c r="R582" s="181"/>
    </row>
    <row r="583" spans="1:18" ht="12.75">
      <c r="A583" s="144" t="s">
        <v>617</v>
      </c>
      <c r="B583" s="140">
        <v>3639</v>
      </c>
      <c r="C583" s="449" t="s">
        <v>147</v>
      </c>
      <c r="D583" s="216">
        <v>0</v>
      </c>
      <c r="E583" s="465">
        <v>238</v>
      </c>
      <c r="F583" s="663">
        <v>238</v>
      </c>
      <c r="G583" s="298">
        <f t="shared" si="18"/>
        <v>100</v>
      </c>
      <c r="P583" s="80"/>
      <c r="R583" s="181"/>
    </row>
    <row r="584" spans="1:18" ht="25.5">
      <c r="A584" s="144" t="s">
        <v>617</v>
      </c>
      <c r="B584" s="140">
        <v>6172</v>
      </c>
      <c r="C584" s="449" t="s">
        <v>148</v>
      </c>
      <c r="D584" s="216">
        <v>0</v>
      </c>
      <c r="E584" s="465">
        <v>75</v>
      </c>
      <c r="F584" s="663">
        <v>75</v>
      </c>
      <c r="G584" s="298">
        <f t="shared" si="18"/>
        <v>100</v>
      </c>
      <c r="P584" s="80"/>
      <c r="R584" s="181"/>
    </row>
    <row r="585" spans="1:18" ht="12.75">
      <c r="A585" s="144" t="s">
        <v>617</v>
      </c>
      <c r="B585" s="140">
        <v>3639</v>
      </c>
      <c r="C585" s="449" t="s">
        <v>750</v>
      </c>
      <c r="D585" s="216">
        <v>0</v>
      </c>
      <c r="E585" s="465">
        <v>7850</v>
      </c>
      <c r="F585" s="663">
        <v>7850</v>
      </c>
      <c r="G585" s="298">
        <f t="shared" si="18"/>
        <v>100</v>
      </c>
      <c r="P585" s="80"/>
      <c r="R585" s="181"/>
    </row>
    <row r="586" spans="1:18" ht="12.75">
      <c r="A586" s="144" t="s">
        <v>617</v>
      </c>
      <c r="B586" s="140">
        <v>3639</v>
      </c>
      <c r="C586" s="449" t="s">
        <v>524</v>
      </c>
      <c r="D586" s="216">
        <v>0</v>
      </c>
      <c r="E586" s="465">
        <v>15000</v>
      </c>
      <c r="F586" s="663">
        <v>0</v>
      </c>
      <c r="G586" s="298">
        <f t="shared" si="18"/>
        <v>0</v>
      </c>
      <c r="P586" s="80"/>
      <c r="R586" s="181"/>
    </row>
    <row r="587" spans="1:256" s="28" customFormat="1" ht="13.5" customHeight="1">
      <c r="A587" s="195"/>
      <c r="B587" s="212"/>
      <c r="C587" s="211" t="s">
        <v>697</v>
      </c>
      <c r="D587" s="273">
        <f>SUM(D566:D586)</f>
        <v>337250</v>
      </c>
      <c r="E587" s="273">
        <f>SUM(E566:E586)</f>
        <v>452694</v>
      </c>
      <c r="F587" s="665">
        <f>SUM(F566:F586)</f>
        <v>265271</v>
      </c>
      <c r="G587" s="219">
        <f>F587/E587*100</f>
        <v>58.59830260617548</v>
      </c>
      <c r="O587" s="80"/>
      <c r="P587" s="15"/>
      <c r="Q587" s="15"/>
      <c r="R587" s="15"/>
      <c r="S587" s="15"/>
      <c r="T587" s="15"/>
      <c r="U587" s="15"/>
      <c r="V587" s="148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  <c r="IT587" s="15"/>
      <c r="IU587" s="15"/>
      <c r="IV587" s="15"/>
    </row>
    <row r="588" spans="1:256" s="28" customFormat="1" ht="13.5" customHeight="1">
      <c r="A588" s="179"/>
      <c r="B588" s="180"/>
      <c r="C588" s="416"/>
      <c r="D588" s="362"/>
      <c r="E588" s="363"/>
      <c r="F588" s="364"/>
      <c r="G588" s="365"/>
      <c r="O588" s="80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</row>
    <row r="589" spans="1:256" s="28" customFormat="1" ht="14.25" customHeight="1">
      <c r="A589" s="204"/>
      <c r="B589" s="214"/>
      <c r="C589" s="213" t="s">
        <v>459</v>
      </c>
      <c r="D589" s="207">
        <f>D587</f>
        <v>337250</v>
      </c>
      <c r="E589" s="207">
        <f>E587</f>
        <v>452694</v>
      </c>
      <c r="F589" s="207">
        <f>F587</f>
        <v>265271</v>
      </c>
      <c r="G589" s="220">
        <f>F589/E589*100</f>
        <v>58.59830260617548</v>
      </c>
      <c r="H589" s="122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  <c r="DA589" s="80"/>
      <c r="DB589" s="80"/>
      <c r="DC589" s="80"/>
      <c r="DD589" s="80"/>
      <c r="DE589" s="80"/>
      <c r="DF589" s="80"/>
      <c r="DG589" s="80"/>
      <c r="DH589" s="80"/>
      <c r="DI589" s="80"/>
      <c r="DJ589" s="80"/>
      <c r="DK589" s="80"/>
      <c r="DL589" s="80"/>
      <c r="DM589" s="80"/>
      <c r="DN589" s="80"/>
      <c r="DO589" s="80"/>
      <c r="DP589" s="80"/>
      <c r="DQ589" s="80"/>
      <c r="DR589" s="80"/>
      <c r="DS589" s="80"/>
      <c r="DT589" s="80"/>
      <c r="DU589" s="80"/>
      <c r="DV589" s="80"/>
      <c r="DW589" s="80"/>
      <c r="DX589" s="80"/>
      <c r="DY589" s="80"/>
      <c r="DZ589" s="80"/>
      <c r="EA589" s="80"/>
      <c r="EB589" s="80"/>
      <c r="EC589" s="80"/>
      <c r="ED589" s="80"/>
      <c r="EE589" s="80"/>
      <c r="EF589" s="80"/>
      <c r="EG589" s="80"/>
      <c r="EH589" s="80"/>
      <c r="EI589" s="80"/>
      <c r="EJ589" s="80"/>
      <c r="EK589" s="80"/>
      <c r="EL589" s="80"/>
      <c r="EM589" s="80"/>
      <c r="EN589" s="80"/>
      <c r="EO589" s="80"/>
      <c r="EP589" s="80"/>
      <c r="EQ589" s="80"/>
      <c r="ER589" s="80"/>
      <c r="ES589" s="80"/>
      <c r="ET589" s="80"/>
      <c r="EU589" s="80"/>
      <c r="EV589" s="80"/>
      <c r="EW589" s="80"/>
      <c r="EX589" s="80"/>
      <c r="EY589" s="80"/>
      <c r="EZ589" s="80"/>
      <c r="FA589" s="80"/>
      <c r="FB589" s="80"/>
      <c r="FC589" s="80"/>
      <c r="FD589" s="80"/>
      <c r="FE589" s="80"/>
      <c r="FF589" s="80"/>
      <c r="FG589" s="80"/>
      <c r="FH589" s="80"/>
      <c r="FI589" s="80"/>
      <c r="FJ589" s="80"/>
      <c r="FK589" s="80"/>
      <c r="FL589" s="80"/>
      <c r="FM589" s="80"/>
      <c r="FN589" s="80"/>
      <c r="FO589" s="80"/>
      <c r="FP589" s="80"/>
      <c r="FQ589" s="80"/>
      <c r="FR589" s="80"/>
      <c r="FS589" s="80"/>
      <c r="FT589" s="80"/>
      <c r="FU589" s="80"/>
      <c r="FV589" s="80"/>
      <c r="FW589" s="80"/>
      <c r="FX589" s="80"/>
      <c r="FY589" s="80"/>
      <c r="FZ589" s="80"/>
      <c r="GA589" s="80"/>
      <c r="GB589" s="80"/>
      <c r="GC589" s="80"/>
      <c r="GD589" s="80"/>
      <c r="GE589" s="80"/>
      <c r="GF589" s="80"/>
      <c r="GG589" s="80"/>
      <c r="GH589" s="80"/>
      <c r="GI589" s="80"/>
      <c r="GJ589" s="80"/>
      <c r="GK589" s="80"/>
      <c r="GL589" s="80"/>
      <c r="GM589" s="80"/>
      <c r="GN589" s="80"/>
      <c r="GO589" s="80"/>
      <c r="GP589" s="80"/>
      <c r="GQ589" s="80"/>
      <c r="GR589" s="80"/>
      <c r="GS589" s="80"/>
      <c r="GT589" s="80"/>
      <c r="GU589" s="80"/>
      <c r="GV589" s="80"/>
      <c r="GW589" s="80"/>
      <c r="GX589" s="80"/>
      <c r="GY589" s="80"/>
      <c r="GZ589" s="80"/>
      <c r="HA589" s="80"/>
      <c r="HB589" s="80"/>
      <c r="HC589" s="80"/>
      <c r="HD589" s="80"/>
      <c r="HE589" s="80"/>
      <c r="HF589" s="80"/>
      <c r="HG589" s="80"/>
      <c r="HH589" s="80"/>
      <c r="HI589" s="80"/>
      <c r="HJ589" s="80"/>
      <c r="HK589" s="80"/>
      <c r="HL589" s="80"/>
      <c r="HM589" s="80"/>
      <c r="HN589" s="80"/>
      <c r="HO589" s="80"/>
      <c r="HP589" s="80"/>
      <c r="HQ589" s="80"/>
      <c r="HR589" s="80"/>
      <c r="HS589" s="80"/>
      <c r="HT589" s="80"/>
      <c r="HU589" s="80"/>
      <c r="HV589" s="80"/>
      <c r="HW589" s="80"/>
      <c r="HX589" s="80"/>
      <c r="HY589" s="80"/>
      <c r="HZ589" s="80"/>
      <c r="IA589" s="80"/>
      <c r="IB589" s="80"/>
      <c r="IC589" s="80"/>
      <c r="ID589" s="80"/>
      <c r="IE589" s="80"/>
      <c r="IF589" s="80"/>
      <c r="IG589" s="80"/>
      <c r="IH589" s="80"/>
      <c r="II589" s="80"/>
      <c r="IJ589" s="80"/>
      <c r="IK589" s="80"/>
      <c r="IL589" s="80"/>
      <c r="IM589" s="80"/>
      <c r="IN589" s="80"/>
      <c r="IO589" s="80"/>
      <c r="IP589" s="80"/>
      <c r="IQ589" s="80"/>
      <c r="IR589" s="80"/>
      <c r="IS589" s="80"/>
      <c r="IT589" s="80"/>
      <c r="IU589" s="80"/>
      <c r="IV589" s="80"/>
    </row>
    <row r="590" spans="1:256" s="28" customFormat="1" ht="14.25" customHeight="1">
      <c r="A590" s="16"/>
      <c r="B590" s="67"/>
      <c r="C590" s="199"/>
      <c r="D590" s="200"/>
      <c r="E590" s="80"/>
      <c r="F590" s="202"/>
      <c r="G590" s="30"/>
      <c r="O590" s="80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  <c r="IT590" s="15"/>
      <c r="IU590" s="15"/>
      <c r="IV590" s="15"/>
    </row>
    <row r="591" spans="1:7" ht="15.75">
      <c r="A591" s="72" t="s">
        <v>503</v>
      </c>
      <c r="B591" s="28"/>
      <c r="C591" s="28"/>
      <c r="G591" s="15"/>
    </row>
    <row r="592" spans="1:7" ht="12.75">
      <c r="A592" s="16"/>
      <c r="B592" s="67"/>
      <c r="C592" s="199"/>
      <c r="G592" s="15"/>
    </row>
    <row r="593" spans="1:7" ht="14.25" customHeight="1">
      <c r="A593" s="74" t="s">
        <v>132</v>
      </c>
      <c r="B593" s="14"/>
      <c r="G593" s="15"/>
    </row>
    <row r="594" spans="1:4" ht="12.75">
      <c r="A594" s="66"/>
      <c r="B594" s="14"/>
      <c r="D594" s="15" t="s">
        <v>461</v>
      </c>
    </row>
    <row r="595" spans="1:16" ht="25.5" customHeight="1">
      <c r="A595" s="7" t="s">
        <v>1073</v>
      </c>
      <c r="B595" s="7" t="s">
        <v>1074</v>
      </c>
      <c r="C595" s="5" t="s">
        <v>1075</v>
      </c>
      <c r="D595" s="51" t="s">
        <v>208</v>
      </c>
      <c r="E595" s="58" t="s">
        <v>209</v>
      </c>
      <c r="F595" s="5" t="s">
        <v>1045</v>
      </c>
      <c r="G595" s="50" t="s">
        <v>210</v>
      </c>
      <c r="P595" s="148"/>
    </row>
    <row r="596" spans="1:16" ht="24.75" customHeight="1">
      <c r="A596" s="318" t="s">
        <v>172</v>
      </c>
      <c r="B596" s="140">
        <v>3636</v>
      </c>
      <c r="C596" s="131" t="s">
        <v>926</v>
      </c>
      <c r="D596" s="171">
        <v>5330</v>
      </c>
      <c r="E596" s="171">
        <v>5700</v>
      </c>
      <c r="F596" s="296">
        <v>3964</v>
      </c>
      <c r="G596" s="173">
        <f>F596/E596*100</f>
        <v>69.54385964912281</v>
      </c>
      <c r="P596" s="148"/>
    </row>
    <row r="597" spans="1:16" ht="25.5" customHeight="1">
      <c r="A597" s="144" t="s">
        <v>172</v>
      </c>
      <c r="B597" s="139">
        <v>6172</v>
      </c>
      <c r="C597" s="131" t="s">
        <v>927</v>
      </c>
      <c r="D597" s="171">
        <v>13235</v>
      </c>
      <c r="E597" s="171">
        <v>13235</v>
      </c>
      <c r="F597" s="296">
        <v>10274</v>
      </c>
      <c r="G597" s="173">
        <f>F597/E597*100</f>
        <v>77.6275028333963</v>
      </c>
      <c r="P597" s="148"/>
    </row>
    <row r="598" spans="1:20" ht="12.75">
      <c r="A598" s="195"/>
      <c r="B598" s="212"/>
      <c r="C598" s="211" t="s">
        <v>457</v>
      </c>
      <c r="D598" s="294">
        <f>SUM(D596:D597)</f>
        <v>18565</v>
      </c>
      <c r="E598" s="294">
        <f>SUM(E596:E597)</f>
        <v>18935</v>
      </c>
      <c r="F598" s="327">
        <f>SUM(F596:F597)</f>
        <v>14238</v>
      </c>
      <c r="G598" s="109">
        <f>F598/E598*100</f>
        <v>75.19408502772643</v>
      </c>
      <c r="T598" s="15" t="s">
        <v>229</v>
      </c>
    </row>
    <row r="599" spans="1:7" ht="12.75">
      <c r="A599" s="16"/>
      <c r="B599" s="67"/>
      <c r="C599" s="199"/>
      <c r="D599" s="200"/>
      <c r="E599" s="201"/>
      <c r="F599" s="249"/>
      <c r="G599" s="30"/>
    </row>
    <row r="600" spans="1:7" ht="14.25" customHeight="1">
      <c r="A600" s="42" t="s">
        <v>138</v>
      </c>
      <c r="B600" s="19"/>
      <c r="C600" s="41"/>
      <c r="D600" s="56"/>
      <c r="E600" s="59"/>
      <c r="F600" s="53"/>
      <c r="G600" s="37"/>
    </row>
    <row r="601" spans="1:7" ht="12.75">
      <c r="A601" s="16"/>
      <c r="B601" s="19"/>
      <c r="C601" s="41"/>
      <c r="D601" s="56"/>
      <c r="E601" s="59"/>
      <c r="F601" s="53"/>
      <c r="G601" s="37"/>
    </row>
    <row r="602" spans="1:7" ht="26.25" customHeight="1">
      <c r="A602" s="7" t="s">
        <v>1073</v>
      </c>
      <c r="B602" s="7" t="s">
        <v>1074</v>
      </c>
      <c r="C602" s="5" t="s">
        <v>1075</v>
      </c>
      <c r="D602" s="51" t="s">
        <v>208</v>
      </c>
      <c r="E602" s="58" t="s">
        <v>209</v>
      </c>
      <c r="F602" s="5" t="s">
        <v>1045</v>
      </c>
      <c r="G602" s="50" t="s">
        <v>210</v>
      </c>
    </row>
    <row r="603" spans="1:7" ht="25.5">
      <c r="A603" s="144" t="s">
        <v>172</v>
      </c>
      <c r="B603" s="139">
        <v>3636</v>
      </c>
      <c r="C603" s="131" t="s">
        <v>926</v>
      </c>
      <c r="D603" s="171">
        <v>4740</v>
      </c>
      <c r="E603" s="171">
        <v>17143</v>
      </c>
      <c r="F603" s="296">
        <v>4345</v>
      </c>
      <c r="G603" s="173">
        <f>F603/E603*100</f>
        <v>25.34562211981567</v>
      </c>
    </row>
    <row r="604" spans="1:7" ht="26.25" customHeight="1">
      <c r="A604" s="144" t="s">
        <v>172</v>
      </c>
      <c r="B604" s="139">
        <v>6172</v>
      </c>
      <c r="C604" s="131" t="s">
        <v>927</v>
      </c>
      <c r="D604" s="171">
        <v>5200</v>
      </c>
      <c r="E604" s="171">
        <v>5200</v>
      </c>
      <c r="F604" s="296">
        <v>2510</v>
      </c>
      <c r="G604" s="173">
        <f>F604/E604*100</f>
        <v>48.26923076923077</v>
      </c>
    </row>
    <row r="605" spans="1:7" ht="12.75">
      <c r="A605" s="195"/>
      <c r="B605" s="212"/>
      <c r="C605" s="275" t="s">
        <v>458</v>
      </c>
      <c r="D605" s="273">
        <f>SUM(D603:D604)</f>
        <v>9940</v>
      </c>
      <c r="E605" s="274">
        <f>SUM(E603:E604)</f>
        <v>22343</v>
      </c>
      <c r="F605" s="274">
        <f>SUM(F603:F604)</f>
        <v>6855</v>
      </c>
      <c r="G605" s="219">
        <f>F605/E605*100</f>
        <v>30.68075012308105</v>
      </c>
    </row>
    <row r="606" spans="1:22" ht="12.75">
      <c r="A606" s="16"/>
      <c r="B606" s="67"/>
      <c r="C606" s="199"/>
      <c r="D606" s="200"/>
      <c r="E606" s="201"/>
      <c r="F606" s="249"/>
      <c r="G606" s="112"/>
      <c r="V606" s="404"/>
    </row>
    <row r="607" spans="1:256" s="13" customFormat="1" ht="12.75">
      <c r="A607" s="204"/>
      <c r="B607" s="214"/>
      <c r="C607" s="213" t="s">
        <v>459</v>
      </c>
      <c r="D607" s="205">
        <f>D598+D605</f>
        <v>28505</v>
      </c>
      <c r="E607" s="206">
        <f>E598+E605</f>
        <v>41278</v>
      </c>
      <c r="F607" s="207">
        <f>F598+F605</f>
        <v>21093</v>
      </c>
      <c r="G607" s="26">
        <f>F607/E607*100</f>
        <v>51.099859489316344</v>
      </c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  <c r="IT607" s="15"/>
      <c r="IU607" s="15"/>
      <c r="IV607" s="15"/>
    </row>
    <row r="608" spans="1:256" s="13" customFormat="1" ht="12.75">
      <c r="A608" s="15"/>
      <c r="B608" s="15"/>
      <c r="C608" s="15"/>
      <c r="D608" s="15"/>
      <c r="E608" s="15"/>
      <c r="F608" s="15"/>
      <c r="G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  <c r="IT608" s="15"/>
      <c r="IU608" s="15"/>
      <c r="IV608" s="15"/>
    </row>
    <row r="609" spans="1:256" s="28" customFormat="1" ht="17.25" customHeight="1">
      <c r="A609" s="72" t="s">
        <v>173</v>
      </c>
      <c r="D609" s="80"/>
      <c r="E609" s="80"/>
      <c r="F609" s="80"/>
      <c r="O609" s="80"/>
      <c r="P609" s="15"/>
      <c r="Q609" s="15"/>
      <c r="R609" s="148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  <c r="IT609" s="15"/>
      <c r="IU609" s="15"/>
      <c r="IV609" s="15"/>
    </row>
    <row r="610" ht="12.75">
      <c r="R610" s="148"/>
    </row>
    <row r="611" spans="1:7" ht="24.75" customHeight="1">
      <c r="A611" s="7" t="s">
        <v>1073</v>
      </c>
      <c r="B611" s="7" t="s">
        <v>1074</v>
      </c>
      <c r="C611" s="5" t="s">
        <v>1075</v>
      </c>
      <c r="D611" s="51" t="s">
        <v>208</v>
      </c>
      <c r="E611" s="58" t="s">
        <v>209</v>
      </c>
      <c r="F611" s="5" t="s">
        <v>1045</v>
      </c>
      <c r="G611" s="50" t="s">
        <v>210</v>
      </c>
    </row>
    <row r="612" spans="1:7" ht="16.5" customHeight="1">
      <c r="A612" s="144" t="s">
        <v>169</v>
      </c>
      <c r="B612" s="140">
        <v>6409</v>
      </c>
      <c r="C612" s="141" t="s">
        <v>919</v>
      </c>
      <c r="D612" s="465">
        <v>100000</v>
      </c>
      <c r="E612" s="496">
        <v>11531</v>
      </c>
      <c r="F612" s="298" t="s">
        <v>456</v>
      </c>
      <c r="G612" s="298" t="s">
        <v>456</v>
      </c>
    </row>
    <row r="613" spans="1:7" ht="25.5">
      <c r="A613" s="144" t="s">
        <v>169</v>
      </c>
      <c r="B613" s="140">
        <v>6409</v>
      </c>
      <c r="C613" s="141" t="s">
        <v>920</v>
      </c>
      <c r="D613" s="465">
        <v>30000</v>
      </c>
      <c r="E613" s="496">
        <v>3662</v>
      </c>
      <c r="F613" s="298" t="s">
        <v>456</v>
      </c>
      <c r="G613" s="298" t="s">
        <v>456</v>
      </c>
    </row>
    <row r="614" spans="1:7" ht="25.5" customHeight="1">
      <c r="A614" s="144" t="s">
        <v>169</v>
      </c>
      <c r="B614" s="140">
        <v>6409</v>
      </c>
      <c r="C614" s="141" t="s">
        <v>921</v>
      </c>
      <c r="D614" s="465">
        <v>10000</v>
      </c>
      <c r="E614" s="496">
        <v>5113</v>
      </c>
      <c r="F614" s="298" t="s">
        <v>456</v>
      </c>
      <c r="G614" s="298" t="s">
        <v>456</v>
      </c>
    </row>
    <row r="615" spans="1:7" ht="12.75">
      <c r="A615" s="204"/>
      <c r="B615" s="214"/>
      <c r="C615" s="213" t="s">
        <v>459</v>
      </c>
      <c r="D615" s="205">
        <f>SUM(D612:D614)</f>
        <v>140000</v>
      </c>
      <c r="E615" s="206">
        <f>SUM(E612:E614)</f>
        <v>20306</v>
      </c>
      <c r="F615" s="207">
        <f>SUM(F612:F614)</f>
        <v>0</v>
      </c>
      <c r="G615" s="26">
        <f>F615/E615*100</f>
        <v>0</v>
      </c>
    </row>
    <row r="616" ht="12.75" customHeight="1"/>
    <row r="617" spans="1:3" ht="15.75">
      <c r="A617" s="72" t="s">
        <v>463</v>
      </c>
      <c r="B617" s="2"/>
      <c r="C617" s="2"/>
    </row>
    <row r="618" spans="1:19" ht="13.5" customHeight="1">
      <c r="A618" s="72"/>
      <c r="B618" s="2"/>
      <c r="C618" s="2"/>
      <c r="S618" s="148"/>
    </row>
    <row r="619" spans="1:7" ht="27" customHeight="1">
      <c r="A619" s="7" t="s">
        <v>1073</v>
      </c>
      <c r="B619" s="7" t="s">
        <v>1074</v>
      </c>
      <c r="C619" s="5" t="s">
        <v>1075</v>
      </c>
      <c r="D619" s="51" t="s">
        <v>208</v>
      </c>
      <c r="E619" s="58" t="s">
        <v>209</v>
      </c>
      <c r="F619" s="5" t="s">
        <v>1045</v>
      </c>
      <c r="G619" s="50" t="s">
        <v>210</v>
      </c>
    </row>
    <row r="620" spans="1:7" ht="12.75">
      <c r="A620" s="144" t="s">
        <v>616</v>
      </c>
      <c r="B620" s="140">
        <v>6402</v>
      </c>
      <c r="C620" s="141" t="s">
        <v>922</v>
      </c>
      <c r="D620" s="171">
        <v>0</v>
      </c>
      <c r="E620" s="296">
        <v>596</v>
      </c>
      <c r="F620" s="304">
        <v>803</v>
      </c>
      <c r="G620" s="173" t="s">
        <v>456</v>
      </c>
    </row>
    <row r="621" spans="1:7" ht="12.75">
      <c r="A621" s="529"/>
      <c r="B621" s="530"/>
      <c r="C621" s="531"/>
      <c r="D621" s="532"/>
      <c r="E621" s="404"/>
      <c r="F621" s="533"/>
      <c r="G621" s="417"/>
    </row>
    <row r="622" spans="1:7" ht="13.5" customHeight="1">
      <c r="A622" s="798" t="s">
        <v>1067</v>
      </c>
      <c r="B622" s="799"/>
      <c r="C622" s="800"/>
      <c r="D622" s="206">
        <f>D19+D20</f>
        <v>7325545</v>
      </c>
      <c r="E622" s="206">
        <f>E19+E20+E24</f>
        <v>7966986</v>
      </c>
      <c r="F622" s="206">
        <f>F19+F24</f>
        <v>7168116</v>
      </c>
      <c r="G622" s="307">
        <f>G19</f>
        <v>90.1993107548322</v>
      </c>
    </row>
    <row r="623" spans="1:7" ht="12.75" customHeight="1">
      <c r="A623" s="529"/>
      <c r="B623" s="530"/>
      <c r="C623" s="531"/>
      <c r="D623" s="532"/>
      <c r="E623" s="404"/>
      <c r="F623" s="533"/>
      <c r="G623" s="417"/>
    </row>
    <row r="624" spans="1:7" ht="15" customHeight="1">
      <c r="A624" s="72" t="s">
        <v>758</v>
      </c>
      <c r="B624" s="2"/>
      <c r="C624" s="2"/>
      <c r="D624" s="532"/>
      <c r="E624" s="404"/>
      <c r="F624" s="533"/>
      <c r="G624" s="417"/>
    </row>
    <row r="625" spans="1:7" ht="12" customHeight="1">
      <c r="A625" s="529"/>
      <c r="B625" s="530"/>
      <c r="C625" s="531"/>
      <c r="D625" s="532"/>
      <c r="E625" s="404"/>
      <c r="F625" s="533"/>
      <c r="G625" s="417"/>
    </row>
    <row r="626" spans="1:7" ht="27.75" customHeight="1">
      <c r="A626" s="807" t="s">
        <v>758</v>
      </c>
      <c r="B626" s="808"/>
      <c r="C626" s="809"/>
      <c r="D626" s="49" t="s">
        <v>208</v>
      </c>
      <c r="E626" s="58" t="s">
        <v>209</v>
      </c>
      <c r="F626" s="5" t="s">
        <v>1045</v>
      </c>
      <c r="G626" s="50" t="s">
        <v>210</v>
      </c>
    </row>
    <row r="627" spans="1:7" ht="16.5" customHeight="1">
      <c r="A627" s="810" t="s">
        <v>867</v>
      </c>
      <c r="B627" s="803"/>
      <c r="C627" s="804"/>
      <c r="D627" s="465">
        <v>200000</v>
      </c>
      <c r="E627" s="496">
        <v>200000</v>
      </c>
      <c r="F627" s="304">
        <v>200000</v>
      </c>
      <c r="G627" s="298">
        <f>F627/E627*100</f>
        <v>100</v>
      </c>
    </row>
    <row r="628" spans="1:7" ht="51" customHeight="1">
      <c r="A628" s="840" t="s">
        <v>135</v>
      </c>
      <c r="B628" s="841"/>
      <c r="C628" s="842"/>
      <c r="D628" s="465">
        <v>0</v>
      </c>
      <c r="E628" s="496">
        <v>300</v>
      </c>
      <c r="F628" s="304">
        <v>300</v>
      </c>
      <c r="G628" s="298">
        <f>F628/E628*100</f>
        <v>100</v>
      </c>
    </row>
    <row r="629" spans="1:7" ht="25.5" customHeight="1">
      <c r="A629" s="810" t="s">
        <v>863</v>
      </c>
      <c r="B629" s="803"/>
      <c r="C629" s="804"/>
      <c r="D629" s="465">
        <v>0</v>
      </c>
      <c r="E629" s="496">
        <v>8696</v>
      </c>
      <c r="F629" s="304">
        <v>5796</v>
      </c>
      <c r="G629" s="298">
        <f>F629/E629*100</f>
        <v>66.65133394664213</v>
      </c>
    </row>
    <row r="630" spans="1:7" ht="16.5" customHeight="1">
      <c r="A630" s="810" t="s">
        <v>862</v>
      </c>
      <c r="B630" s="803"/>
      <c r="C630" s="804"/>
      <c r="D630" s="465">
        <v>0</v>
      </c>
      <c r="E630" s="496">
        <v>4039</v>
      </c>
      <c r="F630" s="304">
        <v>4039</v>
      </c>
      <c r="G630" s="298">
        <f>F630/E630*100</f>
        <v>100</v>
      </c>
    </row>
    <row r="631" spans="1:7" ht="14.25" customHeight="1">
      <c r="A631" s="807" t="s">
        <v>339</v>
      </c>
      <c r="B631" s="808"/>
      <c r="C631" s="809"/>
      <c r="D631" s="9">
        <f>SUM(D627:D628)</f>
        <v>200000</v>
      </c>
      <c r="E631" s="9">
        <f>SUM(E627:E630)</f>
        <v>213035</v>
      </c>
      <c r="F631" s="9">
        <f>SUM(F627:F630)</f>
        <v>210135</v>
      </c>
      <c r="G631" s="10">
        <f>+F631/E631*100</f>
        <v>98.63872133686952</v>
      </c>
    </row>
    <row r="632" spans="1:7" ht="12.75">
      <c r="A632" s="529"/>
      <c r="B632" s="530"/>
      <c r="C632" s="531"/>
      <c r="D632" s="532"/>
      <c r="E632" s="404"/>
      <c r="F632" s="533"/>
      <c r="G632" s="417"/>
    </row>
    <row r="633" spans="1:7" ht="12.75">
      <c r="A633" s="529"/>
      <c r="B633" s="530"/>
      <c r="C633" s="531"/>
      <c r="D633" s="532"/>
      <c r="E633" s="404"/>
      <c r="F633" s="533"/>
      <c r="G633" s="417"/>
    </row>
    <row r="634" spans="1:7" ht="12.75">
      <c r="A634" s="798" t="s">
        <v>744</v>
      </c>
      <c r="B634" s="799"/>
      <c r="C634" s="800"/>
      <c r="D634" s="206">
        <f>D622+D631</f>
        <v>7525545</v>
      </c>
      <c r="E634" s="206">
        <f>E622+E631</f>
        <v>8180021</v>
      </c>
      <c r="F634" s="206">
        <f>F622+F631</f>
        <v>7378251</v>
      </c>
      <c r="G634" s="307">
        <f>G29</f>
        <v>90.19843592088577</v>
      </c>
    </row>
    <row r="638" ht="12.75">
      <c r="F638" s="149"/>
    </row>
  </sheetData>
  <mergeCells count="75">
    <mergeCell ref="A28:C28"/>
    <mergeCell ref="A630:C630"/>
    <mergeCell ref="A27:C27"/>
    <mergeCell ref="A629:C629"/>
    <mergeCell ref="A354:C354"/>
    <mergeCell ref="A368:C368"/>
    <mergeCell ref="A407:C407"/>
    <mergeCell ref="A543:G543"/>
    <mergeCell ref="A361:C361"/>
    <mergeCell ref="A347:E347"/>
    <mergeCell ref="A634:C634"/>
    <mergeCell ref="A408:C408"/>
    <mergeCell ref="A409:C409"/>
    <mergeCell ref="A477:C477"/>
    <mergeCell ref="A489:E489"/>
    <mergeCell ref="A496:C496"/>
    <mergeCell ref="A458:D458"/>
    <mergeCell ref="A478:C478"/>
    <mergeCell ref="A626:C626"/>
    <mergeCell ref="A628:C628"/>
    <mergeCell ref="A379:D379"/>
    <mergeCell ref="A8:C8"/>
    <mergeCell ref="A233:C233"/>
    <mergeCell ref="A205:D205"/>
    <mergeCell ref="A221:G221"/>
    <mergeCell ref="A14:C14"/>
    <mergeCell ref="A13:C13"/>
    <mergeCell ref="A99:G99"/>
    <mergeCell ref="A76:C76"/>
    <mergeCell ref="A139:C139"/>
    <mergeCell ref="A1:G1"/>
    <mergeCell ref="A22:C22"/>
    <mergeCell ref="A29:C29"/>
    <mergeCell ref="A4:C4"/>
    <mergeCell ref="A5:C5"/>
    <mergeCell ref="A6:C6"/>
    <mergeCell ref="A7:C7"/>
    <mergeCell ref="A17:C17"/>
    <mergeCell ref="A11:C11"/>
    <mergeCell ref="A12:C12"/>
    <mergeCell ref="A102:A113"/>
    <mergeCell ref="A98:G98"/>
    <mergeCell ref="A81:A96"/>
    <mergeCell ref="A114:C114"/>
    <mergeCell ref="A97:C97"/>
    <mergeCell ref="A9:C9"/>
    <mergeCell ref="A10:C10"/>
    <mergeCell ref="A64:A75"/>
    <mergeCell ref="A20:C20"/>
    <mergeCell ref="A21:C21"/>
    <mergeCell ref="A23:C23"/>
    <mergeCell ref="A25:C25"/>
    <mergeCell ref="A24:C24"/>
    <mergeCell ref="A33:B33"/>
    <mergeCell ref="A60:B60"/>
    <mergeCell ref="A15:C15"/>
    <mergeCell ref="A202:D202"/>
    <mergeCell ref="A165:C165"/>
    <mergeCell ref="A183:C183"/>
    <mergeCell ref="A174:C174"/>
    <mergeCell ref="A185:E185"/>
    <mergeCell ref="A201:D201"/>
    <mergeCell ref="A47:C47"/>
    <mergeCell ref="A16:C16"/>
    <mergeCell ref="A26:C26"/>
    <mergeCell ref="A631:C631"/>
    <mergeCell ref="A627:C627"/>
    <mergeCell ref="A241:E241"/>
    <mergeCell ref="A157:C157"/>
    <mergeCell ref="A204:D204"/>
    <mergeCell ref="A203:D203"/>
    <mergeCell ref="A622:C622"/>
    <mergeCell ref="A444:C444"/>
    <mergeCell ref="A306:C306"/>
    <mergeCell ref="A163:C163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8" r:id="rId1"/>
  <headerFooter alignWithMargins="0">
    <oddFooter>&amp;C&amp;P</oddFooter>
  </headerFooter>
  <rowBreaks count="12" manualBreakCount="12">
    <brk id="56" max="6" man="1"/>
    <brk id="114" max="6" man="1"/>
    <brk id="172" max="6" man="1"/>
    <brk id="231" max="6" man="1"/>
    <brk id="284" max="6" man="1"/>
    <brk id="331" max="6" man="1"/>
    <brk id="387" max="6" man="1"/>
    <brk id="431" max="6" man="1"/>
    <brk id="487" max="6" man="1"/>
    <brk id="541" max="6" man="1"/>
    <brk id="589" max="6" man="1"/>
    <brk id="63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L56" sqref="L53:L56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5" customWidth="1"/>
    <col min="7" max="7" width="0" style="0" hidden="1" customWidth="1"/>
  </cols>
  <sheetData>
    <row r="1" spans="1:6" ht="18">
      <c r="A1" s="811" t="s">
        <v>582</v>
      </c>
      <c r="B1" s="811"/>
      <c r="C1" s="811"/>
      <c r="D1" s="811"/>
      <c r="E1" s="811"/>
      <c r="F1" s="811"/>
    </row>
    <row r="2" spans="1:6" ht="15.75">
      <c r="A2" s="72"/>
      <c r="B2" s="28"/>
      <c r="C2" s="28"/>
      <c r="D2" s="28"/>
      <c r="F2" s="113" t="s">
        <v>189</v>
      </c>
    </row>
    <row r="3" spans="1:7" ht="25.5" customHeight="1">
      <c r="A3" s="114" t="s">
        <v>232</v>
      </c>
      <c r="B3" s="114" t="s">
        <v>233</v>
      </c>
      <c r="C3" s="51" t="s">
        <v>208</v>
      </c>
      <c r="D3" s="6" t="s">
        <v>209</v>
      </c>
      <c r="E3" s="5" t="s">
        <v>1045</v>
      </c>
      <c r="F3" s="50" t="s">
        <v>493</v>
      </c>
      <c r="G3" t="s">
        <v>328</v>
      </c>
    </row>
    <row r="4" spans="1:8" s="28" customFormat="1" ht="12.75">
      <c r="A4" s="33">
        <v>5011</v>
      </c>
      <c r="B4" s="33" t="s">
        <v>293</v>
      </c>
      <c r="C4" s="27">
        <v>146794</v>
      </c>
      <c r="D4" s="27">
        <v>146923</v>
      </c>
      <c r="E4" s="238">
        <v>135529</v>
      </c>
      <c r="F4" s="35">
        <f>E4/D4*100</f>
        <v>92.24491740571592</v>
      </c>
      <c r="G4" s="13"/>
      <c r="H4" s="192"/>
    </row>
    <row r="5" spans="1:8" s="28" customFormat="1" ht="12.75">
      <c r="A5" s="33">
        <v>5021</v>
      </c>
      <c r="B5" s="33" t="s">
        <v>294</v>
      </c>
      <c r="C5" s="27">
        <v>650</v>
      </c>
      <c r="D5" s="27">
        <v>650</v>
      </c>
      <c r="E5" s="238">
        <v>360</v>
      </c>
      <c r="F5" s="35">
        <f aca="true" t="shared" si="0" ref="F5:F54">E5/D5*100</f>
        <v>55.38461538461539</v>
      </c>
      <c r="G5" s="13"/>
      <c r="H5" s="192"/>
    </row>
    <row r="6" spans="1:8" s="28" customFormat="1" ht="12.75">
      <c r="A6" s="33">
        <v>5024</v>
      </c>
      <c r="B6" s="33" t="s">
        <v>1098</v>
      </c>
      <c r="C6" s="27">
        <v>0</v>
      </c>
      <c r="D6" s="27">
        <v>49</v>
      </c>
      <c r="E6" s="238">
        <v>49</v>
      </c>
      <c r="F6" s="35">
        <f t="shared" si="0"/>
        <v>100</v>
      </c>
      <c r="G6" s="13"/>
      <c r="H6" s="192"/>
    </row>
    <row r="7" spans="1:8" s="28" customFormat="1" ht="12.75">
      <c r="A7" s="33">
        <v>5031</v>
      </c>
      <c r="B7" s="33" t="s">
        <v>295</v>
      </c>
      <c r="C7" s="27">
        <v>39076</v>
      </c>
      <c r="D7" s="27">
        <v>39109</v>
      </c>
      <c r="E7" s="238">
        <v>35798</v>
      </c>
      <c r="F7" s="35">
        <f t="shared" si="0"/>
        <v>91.53391802398426</v>
      </c>
      <c r="G7" s="13"/>
      <c r="H7" s="192"/>
    </row>
    <row r="8" spans="1:8" s="28" customFormat="1" ht="12.75">
      <c r="A8" s="33">
        <v>5032</v>
      </c>
      <c r="B8" s="33" t="s">
        <v>296</v>
      </c>
      <c r="C8" s="27">
        <v>13525</v>
      </c>
      <c r="D8" s="27">
        <v>13537</v>
      </c>
      <c r="E8" s="238">
        <v>12392</v>
      </c>
      <c r="F8" s="35">
        <f t="shared" si="0"/>
        <v>91.54170052448843</v>
      </c>
      <c r="G8" s="13"/>
      <c r="H8" s="24"/>
    </row>
    <row r="9" spans="1:8" s="28" customFormat="1" ht="12.75">
      <c r="A9" s="33">
        <v>5038</v>
      </c>
      <c r="B9" s="33" t="s">
        <v>297</v>
      </c>
      <c r="C9" s="27">
        <v>617</v>
      </c>
      <c r="D9" s="27">
        <v>617</v>
      </c>
      <c r="E9" s="238">
        <v>448</v>
      </c>
      <c r="F9" s="35">
        <f t="shared" si="0"/>
        <v>72.6094003241491</v>
      </c>
      <c r="G9" s="13"/>
      <c r="H9" s="80"/>
    </row>
    <row r="10" spans="1:8" ht="12.75">
      <c r="A10" s="124" t="s">
        <v>242</v>
      </c>
      <c r="B10" s="124" t="s">
        <v>244</v>
      </c>
      <c r="C10" s="108">
        <f>SUM(C4:C9)</f>
        <v>200662</v>
      </c>
      <c r="D10" s="108">
        <f>SUM(D4:D9)</f>
        <v>200885</v>
      </c>
      <c r="E10" s="108">
        <f>SUM(E4:E9)</f>
        <v>184576</v>
      </c>
      <c r="F10" s="120">
        <f t="shared" si="0"/>
        <v>91.88142469572144</v>
      </c>
      <c r="G10" s="123"/>
      <c r="H10" s="119"/>
    </row>
    <row r="11" spans="1:7" s="28" customFormat="1" ht="12.75">
      <c r="A11" s="22">
        <v>5132</v>
      </c>
      <c r="B11" s="22" t="s">
        <v>298</v>
      </c>
      <c r="C11" s="25">
        <v>50</v>
      </c>
      <c r="D11" s="25">
        <v>265</v>
      </c>
      <c r="E11" s="25">
        <v>168</v>
      </c>
      <c r="F11" s="35">
        <f t="shared" si="0"/>
        <v>63.39622641509434</v>
      </c>
      <c r="G11" s="13"/>
    </row>
    <row r="12" spans="1:7" s="28" customFormat="1" ht="12.75">
      <c r="A12" s="22">
        <v>5133</v>
      </c>
      <c r="B12" s="22" t="s">
        <v>495</v>
      </c>
      <c r="C12" s="25">
        <v>0</v>
      </c>
      <c r="D12" s="25">
        <v>10</v>
      </c>
      <c r="E12" s="25">
        <v>8</v>
      </c>
      <c r="F12" s="35">
        <f t="shared" si="0"/>
        <v>80</v>
      </c>
      <c r="G12" s="13"/>
    </row>
    <row r="13" spans="1:7" s="28" customFormat="1" ht="12.75">
      <c r="A13" s="22">
        <v>5134</v>
      </c>
      <c r="B13" s="22" t="s">
        <v>299</v>
      </c>
      <c r="C13" s="25">
        <v>120</v>
      </c>
      <c r="D13" s="25">
        <v>370</v>
      </c>
      <c r="E13" s="25">
        <v>183</v>
      </c>
      <c r="F13" s="35">
        <f t="shared" si="0"/>
        <v>49.45945945945946</v>
      </c>
      <c r="G13" s="13"/>
    </row>
    <row r="14" spans="1:7" s="28" customFormat="1" ht="12.75">
      <c r="A14" s="22">
        <v>5136</v>
      </c>
      <c r="B14" s="22" t="s">
        <v>245</v>
      </c>
      <c r="C14" s="25">
        <v>500</v>
      </c>
      <c r="D14" s="25">
        <v>500</v>
      </c>
      <c r="E14" s="25">
        <v>311</v>
      </c>
      <c r="F14" s="35">
        <f t="shared" si="0"/>
        <v>62.2</v>
      </c>
      <c r="G14" s="13"/>
    </row>
    <row r="15" spans="1:9" s="28" customFormat="1" ht="12.75">
      <c r="A15" s="22">
        <v>5137</v>
      </c>
      <c r="B15" s="22" t="s">
        <v>300</v>
      </c>
      <c r="C15" s="25">
        <v>2300</v>
      </c>
      <c r="D15" s="25">
        <v>2073</v>
      </c>
      <c r="E15" s="25">
        <v>1539</v>
      </c>
      <c r="F15" s="35">
        <f t="shared" si="0"/>
        <v>74.24023154848047</v>
      </c>
      <c r="G15" s="13"/>
      <c r="I15" s="28" t="s">
        <v>229</v>
      </c>
    </row>
    <row r="16" spans="1:7" s="28" customFormat="1" ht="12.75">
      <c r="A16" s="22">
        <v>5139</v>
      </c>
      <c r="B16" s="22" t="s">
        <v>301</v>
      </c>
      <c r="C16" s="25">
        <v>3500</v>
      </c>
      <c r="D16" s="25">
        <v>3503</v>
      </c>
      <c r="E16" s="25">
        <v>2957</v>
      </c>
      <c r="F16" s="35">
        <f t="shared" si="0"/>
        <v>84.41335997716243</v>
      </c>
      <c r="G16" s="13"/>
    </row>
    <row r="17" spans="1:7" s="28" customFormat="1" ht="12.75">
      <c r="A17" s="22">
        <v>5142</v>
      </c>
      <c r="B17" s="22" t="s">
        <v>248</v>
      </c>
      <c r="C17" s="25">
        <v>250</v>
      </c>
      <c r="D17" s="25">
        <v>250</v>
      </c>
      <c r="E17" s="25">
        <v>6</v>
      </c>
      <c r="F17" s="35">
        <f t="shared" si="0"/>
        <v>2.4</v>
      </c>
      <c r="G17" s="13"/>
    </row>
    <row r="18" spans="1:7" s="28" customFormat="1" ht="12.75">
      <c r="A18" s="33">
        <v>5151</v>
      </c>
      <c r="B18" s="33" t="s">
        <v>302</v>
      </c>
      <c r="C18" s="25">
        <v>600</v>
      </c>
      <c r="D18" s="25">
        <v>600</v>
      </c>
      <c r="E18" s="25">
        <v>587</v>
      </c>
      <c r="F18" s="35">
        <f t="shared" si="0"/>
        <v>97.83333333333334</v>
      </c>
      <c r="G18" s="13"/>
    </row>
    <row r="19" spans="1:7" s="28" customFormat="1" ht="12.75">
      <c r="A19" s="33">
        <v>5152</v>
      </c>
      <c r="B19" s="33" t="s">
        <v>303</v>
      </c>
      <c r="C19" s="25">
        <v>160</v>
      </c>
      <c r="D19" s="25">
        <v>160</v>
      </c>
      <c r="E19" s="25">
        <v>64</v>
      </c>
      <c r="F19" s="35">
        <f t="shared" si="0"/>
        <v>40</v>
      </c>
      <c r="G19" s="13"/>
    </row>
    <row r="20" spans="1:7" s="28" customFormat="1" ht="12.75">
      <c r="A20" s="33">
        <v>5153</v>
      </c>
      <c r="B20" s="33" t="s">
        <v>249</v>
      </c>
      <c r="C20" s="25">
        <v>2100</v>
      </c>
      <c r="D20" s="25">
        <v>2100</v>
      </c>
      <c r="E20" s="25">
        <v>1481</v>
      </c>
      <c r="F20" s="35">
        <f t="shared" si="0"/>
        <v>70.52380952380952</v>
      </c>
      <c r="G20" s="13"/>
    </row>
    <row r="21" spans="1:7" s="28" customFormat="1" ht="12.75">
      <c r="A21" s="33">
        <v>5154</v>
      </c>
      <c r="B21" s="33" t="s">
        <v>304</v>
      </c>
      <c r="C21" s="25">
        <v>4200</v>
      </c>
      <c r="D21" s="25">
        <v>4200</v>
      </c>
      <c r="E21" s="25">
        <v>3759</v>
      </c>
      <c r="F21" s="35">
        <f t="shared" si="0"/>
        <v>89.5</v>
      </c>
      <c r="G21" s="13"/>
    </row>
    <row r="22" spans="1:7" s="28" customFormat="1" ht="12.75">
      <c r="A22" s="33">
        <v>5156</v>
      </c>
      <c r="B22" s="33" t="s">
        <v>250</v>
      </c>
      <c r="C22" s="25">
        <v>1900</v>
      </c>
      <c r="D22" s="25">
        <v>1900</v>
      </c>
      <c r="E22" s="25">
        <v>1283</v>
      </c>
      <c r="F22" s="35">
        <f t="shared" si="0"/>
        <v>67.52631578947368</v>
      </c>
      <c r="G22" s="13"/>
    </row>
    <row r="23" spans="1:7" s="28" customFormat="1" ht="12.75">
      <c r="A23" s="33">
        <v>5161</v>
      </c>
      <c r="B23" s="33" t="s">
        <v>251</v>
      </c>
      <c r="C23" s="25">
        <v>2600</v>
      </c>
      <c r="D23" s="25">
        <v>2600</v>
      </c>
      <c r="E23" s="25">
        <v>2417</v>
      </c>
      <c r="F23" s="35">
        <f t="shared" si="0"/>
        <v>92.96153846153847</v>
      </c>
      <c r="G23" s="13"/>
    </row>
    <row r="24" spans="1:7" s="28" customFormat="1" ht="12.75">
      <c r="A24" s="33">
        <v>5162</v>
      </c>
      <c r="B24" s="33" t="s">
        <v>252</v>
      </c>
      <c r="C24" s="25">
        <v>3500</v>
      </c>
      <c r="D24" s="25">
        <v>7300</v>
      </c>
      <c r="E24" s="25">
        <v>6142</v>
      </c>
      <c r="F24" s="35">
        <f t="shared" si="0"/>
        <v>84.13698630136986</v>
      </c>
      <c r="G24" s="13"/>
    </row>
    <row r="25" spans="1:7" s="28" customFormat="1" ht="12.75">
      <c r="A25" s="22">
        <v>5163</v>
      </c>
      <c r="B25" s="22" t="s">
        <v>253</v>
      </c>
      <c r="C25" s="25">
        <v>1878</v>
      </c>
      <c r="D25" s="25">
        <v>1878</v>
      </c>
      <c r="E25" s="25">
        <v>1006</v>
      </c>
      <c r="F25" s="35">
        <f t="shared" si="0"/>
        <v>53.567625133120345</v>
      </c>
      <c r="G25" s="13"/>
    </row>
    <row r="26" spans="1:8" s="28" customFormat="1" ht="12.75">
      <c r="A26" s="22">
        <v>5164</v>
      </c>
      <c r="B26" s="22" t="s">
        <v>254</v>
      </c>
      <c r="C26" s="25">
        <v>1300</v>
      </c>
      <c r="D26" s="25">
        <v>300</v>
      </c>
      <c r="E26" s="25">
        <v>270</v>
      </c>
      <c r="F26" s="35">
        <f t="shared" si="0"/>
        <v>90</v>
      </c>
      <c r="G26" s="13"/>
      <c r="H26" s="192"/>
    </row>
    <row r="27" spans="1:7" s="28" customFormat="1" ht="12.75">
      <c r="A27" s="22">
        <v>5166</v>
      </c>
      <c r="B27" s="22" t="s">
        <v>255</v>
      </c>
      <c r="C27" s="25">
        <v>400</v>
      </c>
      <c r="D27" s="25">
        <v>450</v>
      </c>
      <c r="E27" s="25">
        <v>414</v>
      </c>
      <c r="F27" s="35">
        <f t="shared" si="0"/>
        <v>92</v>
      </c>
      <c r="G27" s="13"/>
    </row>
    <row r="28" spans="1:7" s="28" customFormat="1" ht="12.75">
      <c r="A28" s="22">
        <v>5167</v>
      </c>
      <c r="B28" s="22" t="s">
        <v>256</v>
      </c>
      <c r="C28" s="25">
        <v>4400</v>
      </c>
      <c r="D28" s="25">
        <v>4457</v>
      </c>
      <c r="E28" s="25">
        <v>2635</v>
      </c>
      <c r="F28" s="35">
        <f t="shared" si="0"/>
        <v>59.12048463091766</v>
      </c>
      <c r="G28" s="13"/>
    </row>
    <row r="29" spans="1:7" s="28" customFormat="1" ht="12.75">
      <c r="A29" s="33">
        <v>5169</v>
      </c>
      <c r="B29" s="33" t="s">
        <v>257</v>
      </c>
      <c r="C29" s="25">
        <v>10080</v>
      </c>
      <c r="D29" s="25">
        <v>8763</v>
      </c>
      <c r="E29" s="25">
        <v>7056</v>
      </c>
      <c r="F29" s="35">
        <f t="shared" si="0"/>
        <v>80.52036973639164</v>
      </c>
      <c r="G29" s="13"/>
    </row>
    <row r="30" spans="1:7" s="28" customFormat="1" ht="12.75">
      <c r="A30" s="33">
        <v>5171</v>
      </c>
      <c r="B30" s="33" t="s">
        <v>258</v>
      </c>
      <c r="C30" s="25">
        <v>1000</v>
      </c>
      <c r="D30" s="25">
        <v>1000</v>
      </c>
      <c r="E30" s="25">
        <v>956</v>
      </c>
      <c r="F30" s="35">
        <f t="shared" si="0"/>
        <v>95.6</v>
      </c>
      <c r="G30" s="13"/>
    </row>
    <row r="31" spans="1:7" s="28" customFormat="1" ht="12.75">
      <c r="A31" s="22">
        <v>5173</v>
      </c>
      <c r="B31" s="22" t="s">
        <v>452</v>
      </c>
      <c r="C31" s="25">
        <v>5500</v>
      </c>
      <c r="D31" s="25">
        <v>5502</v>
      </c>
      <c r="E31" s="25">
        <v>3966</v>
      </c>
      <c r="F31" s="35">
        <f t="shared" si="0"/>
        <v>72.08287895310797</v>
      </c>
      <c r="G31" s="13"/>
    </row>
    <row r="32" spans="1:7" s="28" customFormat="1" ht="12.75">
      <c r="A32" s="22">
        <v>5175</v>
      </c>
      <c r="B32" s="22" t="s">
        <v>260</v>
      </c>
      <c r="C32" s="25">
        <v>550</v>
      </c>
      <c r="D32" s="25">
        <v>560</v>
      </c>
      <c r="E32" s="25">
        <v>363</v>
      </c>
      <c r="F32" s="35">
        <f t="shared" si="0"/>
        <v>64.82142857142857</v>
      </c>
      <c r="G32" s="13"/>
    </row>
    <row r="33" spans="1:7" s="28" customFormat="1" ht="12.75">
      <c r="A33" s="22">
        <v>5176</v>
      </c>
      <c r="B33" s="22" t="s">
        <v>261</v>
      </c>
      <c r="C33" s="25">
        <v>200</v>
      </c>
      <c r="D33" s="25">
        <v>202</v>
      </c>
      <c r="E33" s="25">
        <v>155</v>
      </c>
      <c r="F33" s="35">
        <f t="shared" si="0"/>
        <v>76.73267326732673</v>
      </c>
      <c r="G33" s="13"/>
    </row>
    <row r="34" spans="1:10" s="28" customFormat="1" ht="12.75">
      <c r="A34" s="22">
        <v>5179</v>
      </c>
      <c r="B34" s="22" t="s">
        <v>263</v>
      </c>
      <c r="C34" s="25">
        <v>3500</v>
      </c>
      <c r="D34" s="25">
        <v>3044</v>
      </c>
      <c r="E34" s="25">
        <v>2458</v>
      </c>
      <c r="F34" s="35">
        <f t="shared" si="0"/>
        <v>80.74901445466492</v>
      </c>
      <c r="G34" s="13"/>
      <c r="H34" s="71"/>
      <c r="J34" s="185"/>
    </row>
    <row r="35" spans="1:10" s="28" customFormat="1" ht="12.75">
      <c r="A35" s="22">
        <v>5192</v>
      </c>
      <c r="B35" s="22" t="s">
        <v>488</v>
      </c>
      <c r="C35" s="25">
        <v>250</v>
      </c>
      <c r="D35" s="25">
        <v>706</v>
      </c>
      <c r="E35" s="25">
        <v>543</v>
      </c>
      <c r="F35" s="35">
        <f t="shared" si="0"/>
        <v>76.91218130311614</v>
      </c>
      <c r="G35" s="13"/>
      <c r="H35" s="71"/>
      <c r="J35" s="185"/>
    </row>
    <row r="36" spans="1:7" s="28" customFormat="1" ht="12.75">
      <c r="A36" s="22">
        <v>5194</v>
      </c>
      <c r="B36" s="22" t="s">
        <v>264</v>
      </c>
      <c r="C36" s="25">
        <v>50</v>
      </c>
      <c r="D36" s="25">
        <v>0</v>
      </c>
      <c r="E36" s="25">
        <v>0</v>
      </c>
      <c r="F36" s="35" t="s">
        <v>456</v>
      </c>
      <c r="G36" s="13"/>
    </row>
    <row r="37" spans="1:7" ht="12.75">
      <c r="A37" s="107" t="s">
        <v>265</v>
      </c>
      <c r="B37" s="111" t="s">
        <v>266</v>
      </c>
      <c r="C37" s="108">
        <f>SUM(C11:C36)</f>
        <v>50888</v>
      </c>
      <c r="D37" s="108">
        <f>SUM(D11:D36)</f>
        <v>52693</v>
      </c>
      <c r="E37" s="108">
        <f>SUM(E11:E36)</f>
        <v>40727</v>
      </c>
      <c r="F37" s="109">
        <f t="shared" si="0"/>
        <v>77.29110128480063</v>
      </c>
      <c r="G37" s="13"/>
    </row>
    <row r="38" spans="1:7" s="28" customFormat="1" ht="12.75">
      <c r="A38" s="22">
        <v>5361</v>
      </c>
      <c r="B38" s="22" t="s">
        <v>269</v>
      </c>
      <c r="C38" s="25">
        <v>50</v>
      </c>
      <c r="D38" s="25">
        <v>57</v>
      </c>
      <c r="E38" s="27">
        <v>56</v>
      </c>
      <c r="F38" s="35">
        <f t="shared" si="0"/>
        <v>98.24561403508771</v>
      </c>
      <c r="G38" s="13"/>
    </row>
    <row r="39" spans="1:7" s="28" customFormat="1" ht="12.75">
      <c r="A39" s="22">
        <v>5362</v>
      </c>
      <c r="B39" s="22" t="s">
        <v>270</v>
      </c>
      <c r="C39" s="25">
        <v>80</v>
      </c>
      <c r="D39" s="25">
        <v>80</v>
      </c>
      <c r="E39" s="25">
        <v>1</v>
      </c>
      <c r="F39" s="35">
        <f>E39/D39*100</f>
        <v>1.25</v>
      </c>
      <c r="G39" s="13"/>
    </row>
    <row r="40" spans="1:7" s="28" customFormat="1" ht="12.75">
      <c r="A40" s="22">
        <v>5363</v>
      </c>
      <c r="B40" s="22" t="s">
        <v>916</v>
      </c>
      <c r="C40" s="25">
        <v>0</v>
      </c>
      <c r="D40" s="25">
        <v>0.3</v>
      </c>
      <c r="E40" s="25">
        <v>0.3</v>
      </c>
      <c r="F40" s="35">
        <v>0</v>
      </c>
      <c r="G40" s="13"/>
    </row>
    <row r="41" spans="1:7" s="28" customFormat="1" ht="12.75">
      <c r="A41" s="107" t="s">
        <v>271</v>
      </c>
      <c r="B41" s="107" t="s">
        <v>305</v>
      </c>
      <c r="C41" s="108">
        <f>SUM(C38:C40)</f>
        <v>130</v>
      </c>
      <c r="D41" s="108">
        <f>SUM(D38:D40)</f>
        <v>137.3</v>
      </c>
      <c r="E41" s="108">
        <f>SUM(E38:E40)</f>
        <v>57.3</v>
      </c>
      <c r="F41" s="109">
        <f t="shared" si="0"/>
        <v>41.73343044428259</v>
      </c>
      <c r="G41" s="13"/>
    </row>
    <row r="42" spans="1:7" s="28" customFormat="1" ht="12.75">
      <c r="A42" s="33">
        <v>5901</v>
      </c>
      <c r="B42" s="33" t="s">
        <v>273</v>
      </c>
      <c r="C42" s="284">
        <v>2575</v>
      </c>
      <c r="D42" s="284">
        <v>0</v>
      </c>
      <c r="E42" s="60">
        <v>0</v>
      </c>
      <c r="F42" s="35" t="s">
        <v>456</v>
      </c>
      <c r="G42" s="13"/>
    </row>
    <row r="43" spans="1:7" s="28" customFormat="1" ht="12.75">
      <c r="A43" s="33">
        <v>5909</v>
      </c>
      <c r="B43" s="33" t="s">
        <v>608</v>
      </c>
      <c r="C43" s="284">
        <v>0</v>
      </c>
      <c r="D43" s="284">
        <v>0</v>
      </c>
      <c r="E43" s="60">
        <v>0</v>
      </c>
      <c r="F43" s="35" t="s">
        <v>456</v>
      </c>
      <c r="G43" s="13"/>
    </row>
    <row r="44" spans="1:12" s="28" customFormat="1" ht="12.75">
      <c r="A44" s="107" t="s">
        <v>274</v>
      </c>
      <c r="B44" s="107" t="s">
        <v>280</v>
      </c>
      <c r="C44" s="62">
        <f>C42+C43</f>
        <v>2575</v>
      </c>
      <c r="D44" s="62">
        <f>D42+D43</f>
        <v>0</v>
      </c>
      <c r="E44" s="62">
        <f>E42+E43</f>
        <v>0</v>
      </c>
      <c r="F44" s="109">
        <v>0</v>
      </c>
      <c r="G44" s="13"/>
      <c r="L44" s="184"/>
    </row>
    <row r="45" spans="1:12" s="28" customFormat="1" ht="12.75">
      <c r="A45" s="268"/>
      <c r="B45" s="269"/>
      <c r="C45" s="62"/>
      <c r="D45" s="62"/>
      <c r="E45" s="62"/>
      <c r="F45" s="109"/>
      <c r="G45" s="13"/>
      <c r="L45" s="184"/>
    </row>
    <row r="46" spans="1:7" s="28" customFormat="1" ht="12.75">
      <c r="A46" s="824" t="s">
        <v>281</v>
      </c>
      <c r="B46" s="826"/>
      <c r="C46" s="108">
        <f>C10+C37+C41+C44</f>
        <v>254255</v>
      </c>
      <c r="D46" s="108">
        <f>D10+D37+D41+D44</f>
        <v>253715.3</v>
      </c>
      <c r="E46" s="108">
        <f>E10+E37+E41+E44</f>
        <v>225360.3</v>
      </c>
      <c r="F46" s="109">
        <f>E46/D46*100</f>
        <v>88.82408747127192</v>
      </c>
      <c r="G46" s="13"/>
    </row>
    <row r="47" spans="1:7" s="28" customFormat="1" ht="12.75">
      <c r="A47" s="266"/>
      <c r="B47" s="267"/>
      <c r="C47" s="108"/>
      <c r="D47" s="108"/>
      <c r="E47" s="108"/>
      <c r="F47" s="109"/>
      <c r="G47" s="13"/>
    </row>
    <row r="48" spans="1:7" s="28" customFormat="1" ht="12.75">
      <c r="A48" s="22">
        <v>6111</v>
      </c>
      <c r="B48" s="22" t="s">
        <v>259</v>
      </c>
      <c r="C48" s="25">
        <v>0</v>
      </c>
      <c r="D48" s="25">
        <v>127</v>
      </c>
      <c r="E48" s="25">
        <v>127</v>
      </c>
      <c r="F48" s="35">
        <f>E48/D48*100</f>
        <v>100</v>
      </c>
      <c r="G48" s="13"/>
    </row>
    <row r="49" spans="1:7" s="28" customFormat="1" ht="12" customHeight="1">
      <c r="A49" s="22">
        <v>6121</v>
      </c>
      <c r="B49" s="22" t="s">
        <v>306</v>
      </c>
      <c r="C49" s="25">
        <v>500</v>
      </c>
      <c r="D49" s="25">
        <v>500</v>
      </c>
      <c r="E49" s="25">
        <v>170</v>
      </c>
      <c r="F49" s="35">
        <f>E49/D49*100</f>
        <v>34</v>
      </c>
      <c r="G49" s="13"/>
    </row>
    <row r="50" spans="1:7" s="28" customFormat="1" ht="12" customHeight="1">
      <c r="A50" s="22">
        <v>6122</v>
      </c>
      <c r="B50" s="22" t="s">
        <v>615</v>
      </c>
      <c r="C50" s="25">
        <v>500</v>
      </c>
      <c r="D50" s="25">
        <v>373</v>
      </c>
      <c r="E50" s="25">
        <v>266</v>
      </c>
      <c r="F50" s="35">
        <f>E50/D50*100</f>
        <v>71.31367292225201</v>
      </c>
      <c r="G50" s="13"/>
    </row>
    <row r="51" spans="1:7" s="28" customFormat="1" ht="12.75">
      <c r="A51" s="22">
        <v>6123</v>
      </c>
      <c r="B51" s="22" t="s">
        <v>282</v>
      </c>
      <c r="C51" s="25">
        <v>2000</v>
      </c>
      <c r="D51" s="25">
        <v>2000</v>
      </c>
      <c r="E51" s="25">
        <v>0</v>
      </c>
      <c r="F51" s="35">
        <f>E51/D51*100</f>
        <v>0</v>
      </c>
      <c r="G51" s="13"/>
    </row>
    <row r="52" spans="1:7" s="28" customFormat="1" ht="12.75">
      <c r="A52" s="107" t="s">
        <v>284</v>
      </c>
      <c r="B52" s="107" t="s">
        <v>285</v>
      </c>
      <c r="C52" s="108">
        <f>SUM(C49:C51)</f>
        <v>3000</v>
      </c>
      <c r="D52" s="108">
        <f>SUM(D48:D51)</f>
        <v>3000</v>
      </c>
      <c r="E52" s="108">
        <f>SUM(E48:E51)</f>
        <v>563</v>
      </c>
      <c r="F52" s="109">
        <f t="shared" si="0"/>
        <v>18.76666666666667</v>
      </c>
      <c r="G52" s="13"/>
    </row>
    <row r="53" spans="1:7" s="28" customFormat="1" ht="12.75">
      <c r="A53" s="268"/>
      <c r="B53" s="269"/>
      <c r="C53" s="108"/>
      <c r="D53" s="108"/>
      <c r="E53" s="108"/>
      <c r="F53" s="109"/>
      <c r="G53" s="13"/>
    </row>
    <row r="54" spans="1:7" ht="12.75">
      <c r="A54" s="847" t="s">
        <v>286</v>
      </c>
      <c r="B54" s="848"/>
      <c r="C54" s="9">
        <f>C46+C52</f>
        <v>257255</v>
      </c>
      <c r="D54" s="9">
        <f>D46+D52</f>
        <v>256715.3</v>
      </c>
      <c r="E54" s="9">
        <f>E46+E52</f>
        <v>225923.3</v>
      </c>
      <c r="F54" s="26">
        <f t="shared" si="0"/>
        <v>88.00538962812111</v>
      </c>
      <c r="G54" s="13"/>
    </row>
    <row r="55" spans="1:8" ht="12.75">
      <c r="A55" s="115"/>
      <c r="B55" s="13"/>
      <c r="C55" s="24"/>
      <c r="D55" s="24"/>
      <c r="E55" s="24"/>
      <c r="F55" s="71"/>
      <c r="G55" s="13"/>
      <c r="H55" s="28"/>
    </row>
    <row r="56" spans="1:6" ht="30" customHeight="1">
      <c r="A56" s="827" t="s">
        <v>287</v>
      </c>
      <c r="B56" s="829"/>
      <c r="C56" s="6" t="s">
        <v>208</v>
      </c>
      <c r="D56" s="6" t="s">
        <v>209</v>
      </c>
      <c r="E56" s="5" t="s">
        <v>1045</v>
      </c>
      <c r="F56" s="50" t="s">
        <v>493</v>
      </c>
    </row>
    <row r="57" spans="1:6" ht="12.75">
      <c r="A57" s="846" t="s">
        <v>288</v>
      </c>
      <c r="B57" s="846"/>
      <c r="C57" s="25">
        <f>SUM(C4:C9)</f>
        <v>200662</v>
      </c>
      <c r="D57" s="25">
        <f>SUM(D4:D9)</f>
        <v>200885</v>
      </c>
      <c r="E57" s="25">
        <f>SUM(E4:E9)</f>
        <v>184576</v>
      </c>
      <c r="F57" s="35">
        <f>E57/D57*100</f>
        <v>91.88142469572144</v>
      </c>
    </row>
    <row r="58" spans="1:6" ht="12.75">
      <c r="A58" s="780" t="s">
        <v>289</v>
      </c>
      <c r="B58" s="782"/>
      <c r="C58" s="25">
        <f>C37+C41+C44-C59</f>
        <v>30735</v>
      </c>
      <c r="D58" s="25">
        <f>D37+D41+D44-D59</f>
        <v>27382.300000000003</v>
      </c>
      <c r="E58" s="25">
        <f>E37+E41+E44-E59</f>
        <v>21114.300000000003</v>
      </c>
      <c r="F58" s="35">
        <f>E58/D58*100</f>
        <v>77.10930053355635</v>
      </c>
    </row>
    <row r="59" spans="1:6" ht="12.75">
      <c r="A59" s="780" t="s">
        <v>290</v>
      </c>
      <c r="B59" s="782"/>
      <c r="C59" s="25">
        <f>C23+C24+C25+C27+C28+C29</f>
        <v>22858</v>
      </c>
      <c r="D59" s="25">
        <f>D23+D24+D25+D27+D28+D29</f>
        <v>25448</v>
      </c>
      <c r="E59" s="25">
        <f>E23+E24+E25+E27+E28+E29</f>
        <v>19670</v>
      </c>
      <c r="F59" s="35">
        <f>E59/D59*100</f>
        <v>77.29487582521219</v>
      </c>
    </row>
    <row r="60" spans="1:6" ht="12.75">
      <c r="A60" s="780" t="s">
        <v>291</v>
      </c>
      <c r="B60" s="782"/>
      <c r="C60" s="25">
        <f>C52</f>
        <v>3000</v>
      </c>
      <c r="D60" s="25">
        <f>D52</f>
        <v>3000</v>
      </c>
      <c r="E60" s="25">
        <f>E52</f>
        <v>563</v>
      </c>
      <c r="F60" s="35">
        <f>E60/D60*100</f>
        <v>18.76666666666667</v>
      </c>
    </row>
    <row r="61" spans="1:7" ht="12.75">
      <c r="A61" s="824" t="s">
        <v>292</v>
      </c>
      <c r="B61" s="826"/>
      <c r="C61" s="108">
        <f>SUM(C57:C60)</f>
        <v>257255</v>
      </c>
      <c r="D61" s="297">
        <f>SUM(D57:D60)</f>
        <v>256715.3</v>
      </c>
      <c r="E61" s="108">
        <f>SUM(E57:E60)</f>
        <v>225923.3</v>
      </c>
      <c r="F61" s="109">
        <f>E61/D61*100</f>
        <v>88.00538962812111</v>
      </c>
      <c r="G61" s="28"/>
    </row>
    <row r="62" spans="1:7" ht="12.75">
      <c r="A62" s="20"/>
      <c r="B62" s="20"/>
      <c r="C62" s="18"/>
      <c r="D62" s="18"/>
      <c r="E62" s="18"/>
      <c r="F62" s="112"/>
      <c r="G62" s="28"/>
    </row>
    <row r="63" spans="1:7" ht="12.75">
      <c r="A63" s="20"/>
      <c r="B63" s="20"/>
      <c r="C63" s="18"/>
      <c r="D63" s="18"/>
      <c r="E63" s="18"/>
      <c r="F63" s="112"/>
      <c r="G63" s="28"/>
    </row>
    <row r="64" spans="1:7" ht="12.75">
      <c r="A64" s="20"/>
      <c r="B64" s="20"/>
      <c r="C64" s="18"/>
      <c r="D64" s="18"/>
      <c r="E64" s="18"/>
      <c r="F64" s="112"/>
      <c r="G64" s="28"/>
    </row>
    <row r="65" spans="1:7" ht="12.75">
      <c r="A65" s="20"/>
      <c r="B65" s="20"/>
      <c r="C65" s="18"/>
      <c r="D65" s="18"/>
      <c r="E65" s="18"/>
      <c r="F65" s="112"/>
      <c r="G65" s="28"/>
    </row>
  </sheetData>
  <mergeCells count="9">
    <mergeCell ref="A1:F1"/>
    <mergeCell ref="A60:B60"/>
    <mergeCell ref="A46:B46"/>
    <mergeCell ref="A54:B54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11" sqref="H1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5" hidden="1" customWidth="1"/>
    <col min="8" max="8" width="15.375" style="96" customWidth="1"/>
    <col min="9" max="9" width="9.125" style="97" customWidth="1"/>
  </cols>
  <sheetData>
    <row r="1" spans="1:6" ht="18">
      <c r="A1" s="811" t="s">
        <v>583</v>
      </c>
      <c r="B1" s="811"/>
      <c r="C1" s="811"/>
      <c r="D1" s="811"/>
      <c r="E1" s="811"/>
      <c r="F1" s="811"/>
    </row>
    <row r="2" spans="1:6" ht="16.5">
      <c r="A2" s="98"/>
      <c r="F2" s="99" t="s">
        <v>189</v>
      </c>
    </row>
    <row r="3" spans="1:9" ht="26.25" customHeight="1">
      <c r="A3" s="100" t="s">
        <v>232</v>
      </c>
      <c r="B3" s="100" t="s">
        <v>233</v>
      </c>
      <c r="C3" s="101" t="s">
        <v>208</v>
      </c>
      <c r="D3" s="102" t="s">
        <v>209</v>
      </c>
      <c r="E3" s="77" t="s">
        <v>1045</v>
      </c>
      <c r="F3" s="103" t="s">
        <v>210</v>
      </c>
      <c r="G3" s="104" t="s">
        <v>329</v>
      </c>
      <c r="H3" s="105"/>
      <c r="I3" s="96"/>
    </row>
    <row r="4" spans="1:11" s="28" customFormat="1" ht="12.75">
      <c r="A4" s="574">
        <v>5021</v>
      </c>
      <c r="B4" s="22" t="s">
        <v>234</v>
      </c>
      <c r="C4" s="27">
        <v>2170</v>
      </c>
      <c r="D4" s="27">
        <v>1870</v>
      </c>
      <c r="E4" s="238">
        <v>294</v>
      </c>
      <c r="F4" s="61">
        <f aca="true" t="shared" si="0" ref="F4:F50">E4/D4*100</f>
        <v>15.72192513368984</v>
      </c>
      <c r="G4" s="125"/>
      <c r="H4" s="125"/>
      <c r="I4" s="126"/>
      <c r="K4" s="127"/>
    </row>
    <row r="5" spans="1:11" s="28" customFormat="1" ht="12.75">
      <c r="A5" s="574">
        <v>5023</v>
      </c>
      <c r="B5" s="22" t="s">
        <v>235</v>
      </c>
      <c r="C5" s="27">
        <v>9500</v>
      </c>
      <c r="D5" s="27">
        <v>9500</v>
      </c>
      <c r="E5" s="238">
        <v>8610</v>
      </c>
      <c r="F5" s="61">
        <f t="shared" si="0"/>
        <v>90.63157894736842</v>
      </c>
      <c r="G5" s="125"/>
      <c r="H5" s="125"/>
      <c r="I5" s="126"/>
      <c r="K5" s="127"/>
    </row>
    <row r="6" spans="1:11" s="28" customFormat="1" ht="12.75">
      <c r="A6" s="574">
        <v>5029</v>
      </c>
      <c r="B6" s="22" t="s">
        <v>239</v>
      </c>
      <c r="C6" s="27">
        <v>500</v>
      </c>
      <c r="D6" s="27">
        <v>500</v>
      </c>
      <c r="E6" s="25">
        <v>196</v>
      </c>
      <c r="F6" s="61">
        <f t="shared" si="0"/>
        <v>39.2</v>
      </c>
      <c r="G6" s="125"/>
      <c r="H6" s="125"/>
      <c r="I6" s="126"/>
      <c r="K6" s="127"/>
    </row>
    <row r="7" spans="1:11" s="28" customFormat="1" ht="12.75">
      <c r="A7" s="574">
        <v>5031</v>
      </c>
      <c r="B7" s="22" t="s">
        <v>240</v>
      </c>
      <c r="C7" s="27">
        <v>1794</v>
      </c>
      <c r="D7" s="27">
        <v>1794</v>
      </c>
      <c r="E7" s="25">
        <v>1691</v>
      </c>
      <c r="F7" s="61">
        <f t="shared" si="0"/>
        <v>94.25863991081383</v>
      </c>
      <c r="G7" s="125"/>
      <c r="H7" s="125"/>
      <c r="I7" s="126"/>
      <c r="K7" s="127"/>
    </row>
    <row r="8" spans="1:11" s="28" customFormat="1" ht="12.75">
      <c r="A8" s="574">
        <v>5032</v>
      </c>
      <c r="B8" s="22" t="s">
        <v>241</v>
      </c>
      <c r="C8" s="27">
        <v>621</v>
      </c>
      <c r="D8" s="27">
        <v>921</v>
      </c>
      <c r="E8" s="25">
        <v>790</v>
      </c>
      <c r="F8" s="61">
        <f t="shared" si="0"/>
        <v>85.77633007600434</v>
      </c>
      <c r="G8" s="125"/>
      <c r="H8" s="125"/>
      <c r="I8" s="126"/>
      <c r="K8" s="127"/>
    </row>
    <row r="9" spans="1:11" s="28" customFormat="1" ht="12.75">
      <c r="A9" s="574">
        <v>5038</v>
      </c>
      <c r="B9" s="22" t="s">
        <v>453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5"/>
      <c r="H9" s="125"/>
      <c r="I9" s="126"/>
      <c r="K9" s="127"/>
    </row>
    <row r="10" spans="1:11" s="28" customFormat="1" ht="12.75">
      <c r="A10" s="574">
        <v>5039</v>
      </c>
      <c r="B10" s="22" t="s">
        <v>480</v>
      </c>
      <c r="C10" s="27">
        <v>175</v>
      </c>
      <c r="D10" s="27">
        <v>175</v>
      </c>
      <c r="E10" s="25">
        <v>35</v>
      </c>
      <c r="F10" s="61">
        <f t="shared" si="0"/>
        <v>20</v>
      </c>
      <c r="G10" s="125"/>
      <c r="H10" s="125"/>
      <c r="I10" s="126"/>
      <c r="K10" s="127" t="s">
        <v>229</v>
      </c>
    </row>
    <row r="11" spans="1:11" s="28" customFormat="1" ht="12.75">
      <c r="A11" s="106" t="s">
        <v>998</v>
      </c>
      <c r="B11" s="107" t="s">
        <v>244</v>
      </c>
      <c r="C11" s="108">
        <f>SUM(C4:C10)</f>
        <v>14790</v>
      </c>
      <c r="D11" s="108">
        <f>SUM(D4:D10)</f>
        <v>14790</v>
      </c>
      <c r="E11" s="108">
        <f>SUM(E4:E10)</f>
        <v>11624</v>
      </c>
      <c r="F11" s="109">
        <f t="shared" si="0"/>
        <v>78.59364435429345</v>
      </c>
      <c r="G11" s="125"/>
      <c r="H11" s="125"/>
      <c r="I11" s="126"/>
      <c r="K11" s="127"/>
    </row>
    <row r="12" spans="1:11" s="28" customFormat="1" ht="12.75">
      <c r="A12" s="574">
        <v>5136</v>
      </c>
      <c r="B12" s="22" t="s">
        <v>245</v>
      </c>
      <c r="C12" s="27">
        <v>50</v>
      </c>
      <c r="D12" s="27">
        <v>50</v>
      </c>
      <c r="E12" s="25">
        <v>12</v>
      </c>
      <c r="F12" s="61">
        <f t="shared" si="0"/>
        <v>24</v>
      </c>
      <c r="G12" s="125"/>
      <c r="H12" s="128"/>
      <c r="I12" s="127"/>
      <c r="K12" s="127"/>
    </row>
    <row r="13" spans="1:11" s="28" customFormat="1" ht="12.75">
      <c r="A13" s="575">
        <v>5137</v>
      </c>
      <c r="B13" s="33" t="s">
        <v>246</v>
      </c>
      <c r="C13" s="27">
        <v>400</v>
      </c>
      <c r="D13" s="27">
        <v>200</v>
      </c>
      <c r="E13" s="27">
        <v>50</v>
      </c>
      <c r="F13" s="61">
        <f t="shared" si="0"/>
        <v>25</v>
      </c>
      <c r="G13" s="125"/>
      <c r="H13" s="128"/>
      <c r="I13" s="127"/>
      <c r="K13" s="127"/>
    </row>
    <row r="14" spans="1:11" s="28" customFormat="1" ht="12.75">
      <c r="A14" s="574">
        <v>5139</v>
      </c>
      <c r="B14" s="22" t="s">
        <v>247</v>
      </c>
      <c r="C14" s="27">
        <v>3000</v>
      </c>
      <c r="D14" s="27">
        <v>2600</v>
      </c>
      <c r="E14" s="25">
        <v>1972</v>
      </c>
      <c r="F14" s="61">
        <f t="shared" si="0"/>
        <v>75.84615384615384</v>
      </c>
      <c r="G14" s="125"/>
      <c r="H14" s="128"/>
      <c r="I14" s="127"/>
      <c r="K14" s="127"/>
    </row>
    <row r="15" spans="1:11" s="28" customFormat="1" ht="12.75">
      <c r="A15" s="574">
        <v>5142</v>
      </c>
      <c r="B15" s="22" t="s">
        <v>248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5"/>
      <c r="H15" s="128"/>
      <c r="I15" s="127"/>
      <c r="K15" s="127"/>
    </row>
    <row r="16" spans="1:11" s="28" customFormat="1" ht="12.75">
      <c r="A16" s="574">
        <v>5153</v>
      </c>
      <c r="B16" s="22" t="s">
        <v>249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5"/>
      <c r="H16" s="128"/>
      <c r="I16" s="127"/>
      <c r="K16" s="127"/>
    </row>
    <row r="17" spans="1:11" s="28" customFormat="1" ht="12.75">
      <c r="A17" s="574">
        <v>5156</v>
      </c>
      <c r="B17" s="22" t="s">
        <v>250</v>
      </c>
      <c r="C17" s="27">
        <v>800</v>
      </c>
      <c r="D17" s="27">
        <v>650</v>
      </c>
      <c r="E17" s="25">
        <v>539</v>
      </c>
      <c r="F17" s="61">
        <f t="shared" si="0"/>
        <v>82.92307692307692</v>
      </c>
      <c r="G17" s="125"/>
      <c r="H17" s="128"/>
      <c r="I17" s="127"/>
      <c r="K17" s="127"/>
    </row>
    <row r="18" spans="1:11" s="28" customFormat="1" ht="12.75">
      <c r="A18" s="574">
        <v>5161</v>
      </c>
      <c r="B18" s="22" t="s">
        <v>251</v>
      </c>
      <c r="C18" s="27">
        <v>200</v>
      </c>
      <c r="D18" s="27">
        <v>200</v>
      </c>
      <c r="E18" s="25">
        <v>101</v>
      </c>
      <c r="F18" s="61">
        <f t="shared" si="0"/>
        <v>50.5</v>
      </c>
      <c r="G18" s="125"/>
      <c r="H18" s="125"/>
      <c r="I18" s="127"/>
      <c r="K18" s="127"/>
    </row>
    <row r="19" spans="1:11" s="28" customFormat="1" ht="12.75">
      <c r="A19" s="574">
        <v>5162</v>
      </c>
      <c r="B19" s="22" t="s">
        <v>252</v>
      </c>
      <c r="C19" s="27">
        <v>500</v>
      </c>
      <c r="D19" s="27">
        <v>500</v>
      </c>
      <c r="E19" s="25">
        <v>348</v>
      </c>
      <c r="F19" s="61">
        <f t="shared" si="0"/>
        <v>69.6</v>
      </c>
      <c r="G19" s="125"/>
      <c r="H19" s="128"/>
      <c r="I19" s="127"/>
      <c r="K19" s="127"/>
    </row>
    <row r="20" spans="1:11" s="28" customFormat="1" ht="12.75">
      <c r="A20" s="574">
        <v>5163</v>
      </c>
      <c r="B20" s="22" t="s">
        <v>253</v>
      </c>
      <c r="C20" s="27">
        <v>30</v>
      </c>
      <c r="D20" s="27">
        <v>30</v>
      </c>
      <c r="E20" s="25">
        <v>2</v>
      </c>
      <c r="F20" s="61">
        <f t="shared" si="0"/>
        <v>6.666666666666667</v>
      </c>
      <c r="G20" s="125"/>
      <c r="H20" s="128"/>
      <c r="I20" s="127"/>
      <c r="K20" s="127"/>
    </row>
    <row r="21" spans="1:11" s="28" customFormat="1" ht="12.75">
      <c r="A21" s="574">
        <v>5164</v>
      </c>
      <c r="B21" s="22" t="s">
        <v>254</v>
      </c>
      <c r="C21" s="27">
        <v>100</v>
      </c>
      <c r="D21" s="27">
        <v>100</v>
      </c>
      <c r="E21" s="25">
        <v>32</v>
      </c>
      <c r="F21" s="61">
        <f t="shared" si="0"/>
        <v>32</v>
      </c>
      <c r="G21" s="125"/>
      <c r="H21" s="128"/>
      <c r="I21" s="127"/>
      <c r="K21" s="127"/>
    </row>
    <row r="22" spans="1:11" s="28" customFormat="1" ht="12.75">
      <c r="A22" s="574">
        <v>5166</v>
      </c>
      <c r="B22" s="22" t="s">
        <v>255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5"/>
      <c r="H22" s="128"/>
      <c r="I22" s="127"/>
      <c r="K22" s="127"/>
    </row>
    <row r="23" spans="1:11" s="28" customFormat="1" ht="12.75">
      <c r="A23" s="574">
        <v>5167</v>
      </c>
      <c r="B23" s="22" t="s">
        <v>256</v>
      </c>
      <c r="C23" s="27">
        <v>100</v>
      </c>
      <c r="D23" s="27">
        <v>100</v>
      </c>
      <c r="E23" s="25">
        <v>86</v>
      </c>
      <c r="F23" s="61">
        <f t="shared" si="0"/>
        <v>86</v>
      </c>
      <c r="G23" s="125"/>
      <c r="H23" s="128"/>
      <c r="I23" s="127"/>
      <c r="K23" s="127"/>
    </row>
    <row r="24" spans="1:11" s="28" customFormat="1" ht="12.75">
      <c r="A24" s="574">
        <v>5169</v>
      </c>
      <c r="B24" s="22" t="s">
        <v>257</v>
      </c>
      <c r="C24" s="27">
        <v>8400</v>
      </c>
      <c r="D24" s="27">
        <v>8900</v>
      </c>
      <c r="E24" s="25">
        <v>6771</v>
      </c>
      <c r="F24" s="61">
        <f t="shared" si="0"/>
        <v>76.07865168539327</v>
      </c>
      <c r="G24" s="125"/>
      <c r="H24" s="128"/>
      <c r="I24" s="127"/>
      <c r="K24" s="127"/>
    </row>
    <row r="25" spans="1:11" s="28" customFormat="1" ht="12.75">
      <c r="A25" s="574">
        <v>5171</v>
      </c>
      <c r="B25" s="22" t="s">
        <v>258</v>
      </c>
      <c r="C25" s="27">
        <v>500</v>
      </c>
      <c r="D25" s="27">
        <v>800</v>
      </c>
      <c r="E25" s="25">
        <v>469</v>
      </c>
      <c r="F25" s="61">
        <f t="shared" si="0"/>
        <v>58.62500000000001</v>
      </c>
      <c r="G25" s="125"/>
      <c r="H25" s="128"/>
      <c r="I25" s="127"/>
      <c r="K25" s="127"/>
    </row>
    <row r="26" spans="1:11" s="28" customFormat="1" ht="12.75">
      <c r="A26" s="574">
        <v>5172</v>
      </c>
      <c r="B26" s="22" t="s">
        <v>259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5"/>
      <c r="H26" s="128"/>
      <c r="I26" s="127"/>
      <c r="K26" s="127"/>
    </row>
    <row r="27" spans="1:11" s="28" customFormat="1" ht="12.75">
      <c r="A27" s="574">
        <v>5173</v>
      </c>
      <c r="B27" s="22" t="s">
        <v>454</v>
      </c>
      <c r="C27" s="27">
        <v>750</v>
      </c>
      <c r="D27" s="27">
        <v>550</v>
      </c>
      <c r="E27" s="25">
        <v>291</v>
      </c>
      <c r="F27" s="61">
        <f t="shared" si="0"/>
        <v>52.90909090909091</v>
      </c>
      <c r="G27" s="125"/>
      <c r="H27" s="128"/>
      <c r="I27" s="127"/>
      <c r="K27" s="127"/>
    </row>
    <row r="28" spans="1:11" s="28" customFormat="1" ht="13.5" customHeight="1">
      <c r="A28" s="574">
        <v>5175</v>
      </c>
      <c r="B28" s="22" t="s">
        <v>260</v>
      </c>
      <c r="C28" s="27">
        <v>1200</v>
      </c>
      <c r="D28" s="27">
        <v>2050</v>
      </c>
      <c r="E28" s="25">
        <v>1768</v>
      </c>
      <c r="F28" s="61">
        <f t="shared" si="0"/>
        <v>86.2439024390244</v>
      </c>
      <c r="G28" s="125"/>
      <c r="H28" s="128"/>
      <c r="I28" s="127"/>
      <c r="K28" s="127"/>
    </row>
    <row r="29" spans="1:11" s="28" customFormat="1" ht="13.5" customHeight="1">
      <c r="A29" s="574">
        <v>5176</v>
      </c>
      <c r="B29" s="22" t="s">
        <v>261</v>
      </c>
      <c r="C29" s="27">
        <v>30</v>
      </c>
      <c r="D29" s="27">
        <v>30</v>
      </c>
      <c r="E29" s="25">
        <v>6</v>
      </c>
      <c r="F29" s="61">
        <f t="shared" si="0"/>
        <v>20</v>
      </c>
      <c r="G29" s="125"/>
      <c r="H29" s="128"/>
      <c r="I29" s="127"/>
      <c r="K29" s="127"/>
    </row>
    <row r="30" spans="1:11" s="28" customFormat="1" ht="12.75">
      <c r="A30" s="574">
        <v>5178</v>
      </c>
      <c r="B30" s="22" t="s">
        <v>262</v>
      </c>
      <c r="C30" s="27">
        <v>250</v>
      </c>
      <c r="D30" s="27">
        <v>250</v>
      </c>
      <c r="E30" s="25">
        <v>186</v>
      </c>
      <c r="F30" s="61">
        <f t="shared" si="0"/>
        <v>74.4</v>
      </c>
      <c r="G30" s="125"/>
      <c r="H30" s="128"/>
      <c r="I30" s="127"/>
      <c r="K30" s="127"/>
    </row>
    <row r="31" spans="1:11" s="28" customFormat="1" ht="12.75">
      <c r="A31" s="574">
        <v>5179</v>
      </c>
      <c r="B31" s="22" t="s">
        <v>263</v>
      </c>
      <c r="C31" s="27">
        <v>700</v>
      </c>
      <c r="D31" s="27">
        <v>700</v>
      </c>
      <c r="E31" s="25">
        <v>620</v>
      </c>
      <c r="F31" s="61">
        <f t="shared" si="0"/>
        <v>88.57142857142857</v>
      </c>
      <c r="G31" s="125"/>
      <c r="H31" s="128"/>
      <c r="I31" s="127"/>
      <c r="K31" s="127"/>
    </row>
    <row r="32" spans="1:11" s="28" customFormat="1" ht="12.75">
      <c r="A32" s="574">
        <v>5194</v>
      </c>
      <c r="B32" s="22" t="s">
        <v>264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5"/>
      <c r="H32" s="128"/>
      <c r="I32" s="127"/>
      <c r="K32" s="127"/>
    </row>
    <row r="33" spans="1:11" s="28" customFormat="1" ht="12.75">
      <c r="A33" s="106" t="s">
        <v>265</v>
      </c>
      <c r="B33" s="107" t="s">
        <v>266</v>
      </c>
      <c r="C33" s="108">
        <f>SUM(C12:C32)</f>
        <v>17650</v>
      </c>
      <c r="D33" s="108">
        <f>SUM(D12:D32)</f>
        <v>17961</v>
      </c>
      <c r="E33" s="108">
        <f>SUM(E12:E32)</f>
        <v>13292</v>
      </c>
      <c r="F33" s="109">
        <f t="shared" si="0"/>
        <v>74.00478815210735</v>
      </c>
      <c r="G33" s="125"/>
      <c r="H33" s="128"/>
      <c r="I33" s="127"/>
      <c r="K33" s="127"/>
    </row>
    <row r="34" spans="1:9" s="28" customFormat="1" ht="12.75">
      <c r="A34" s="575">
        <v>5222</v>
      </c>
      <c r="B34" s="22" t="s">
        <v>704</v>
      </c>
      <c r="C34" s="27">
        <v>0</v>
      </c>
      <c r="D34" s="27">
        <v>155</v>
      </c>
      <c r="E34" s="25">
        <v>155</v>
      </c>
      <c r="F34" s="61">
        <f t="shared" si="0"/>
        <v>100</v>
      </c>
      <c r="G34" s="125"/>
      <c r="H34" s="128"/>
      <c r="I34" s="127"/>
    </row>
    <row r="35" spans="1:9" s="28" customFormat="1" ht="12.75">
      <c r="A35" s="574">
        <v>5229</v>
      </c>
      <c r="B35" s="22" t="s">
        <v>705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5"/>
      <c r="H35" s="128"/>
      <c r="I35" s="127"/>
    </row>
    <row r="36" spans="1:9" s="28" customFormat="1" ht="12.75">
      <c r="A36" s="106" t="s">
        <v>268</v>
      </c>
      <c r="B36" s="107" t="s">
        <v>721</v>
      </c>
      <c r="C36" s="198">
        <f>SUM(C34:C35)</f>
        <v>700</v>
      </c>
      <c r="D36" s="198">
        <f>SUM(D34:D35)</f>
        <v>855</v>
      </c>
      <c r="E36" s="198">
        <f>SUM(E34:E35)</f>
        <v>855</v>
      </c>
      <c r="F36" s="427">
        <f>E36/D36*100</f>
        <v>100</v>
      </c>
      <c r="G36" s="125"/>
      <c r="H36" s="128"/>
      <c r="I36" s="127"/>
    </row>
    <row r="37" spans="1:9" s="28" customFormat="1" ht="12.75">
      <c r="A37" s="574">
        <v>5361</v>
      </c>
      <c r="B37" s="22" t="s">
        <v>269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5"/>
      <c r="H37" s="128"/>
      <c r="I37" s="127"/>
    </row>
    <row r="38" spans="1:9" s="28" customFormat="1" ht="12.75">
      <c r="A38" s="574">
        <v>5362</v>
      </c>
      <c r="B38" s="22" t="s">
        <v>270</v>
      </c>
      <c r="C38" s="27">
        <v>20</v>
      </c>
      <c r="D38" s="27">
        <v>20</v>
      </c>
      <c r="E38" s="25">
        <v>0</v>
      </c>
      <c r="F38" s="61">
        <f>E38/D38*100</f>
        <v>0</v>
      </c>
      <c r="G38" s="125"/>
      <c r="H38" s="128"/>
      <c r="I38" s="127"/>
    </row>
    <row r="39" spans="1:9" s="28" customFormat="1" ht="12.75">
      <c r="A39" s="106" t="s">
        <v>271</v>
      </c>
      <c r="B39" s="107" t="s">
        <v>272</v>
      </c>
      <c r="C39" s="108">
        <f>SUM(C37:C38)</f>
        <v>30</v>
      </c>
      <c r="D39" s="108">
        <f>SUM(D37:D38)</f>
        <v>30</v>
      </c>
      <c r="E39" s="108">
        <f>SUM(E37:E38)</f>
        <v>0</v>
      </c>
      <c r="F39" s="427">
        <f>E39/D39*100</f>
        <v>0</v>
      </c>
      <c r="G39" s="125"/>
      <c r="H39" s="128"/>
      <c r="I39" s="127"/>
    </row>
    <row r="40" spans="1:9" s="28" customFormat="1" ht="12.75">
      <c r="A40" s="574">
        <v>5492</v>
      </c>
      <c r="B40" s="22" t="s">
        <v>481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5"/>
      <c r="H40" s="128"/>
      <c r="I40" s="127"/>
    </row>
    <row r="41" spans="1:9" s="28" customFormat="1" ht="12.75">
      <c r="A41" s="107" t="s">
        <v>512</v>
      </c>
      <c r="B41" s="107" t="s">
        <v>513</v>
      </c>
      <c r="C41" s="108">
        <f>SUM(C40:C40)</f>
        <v>20</v>
      </c>
      <c r="D41" s="108">
        <f>SUM(D40:D40)</f>
        <v>20</v>
      </c>
      <c r="E41" s="108">
        <f>SUM(E40:E40)</f>
        <v>10</v>
      </c>
      <c r="F41" s="109">
        <f t="shared" si="0"/>
        <v>50</v>
      </c>
      <c r="G41" s="125"/>
      <c r="H41" s="128"/>
      <c r="I41" s="127"/>
    </row>
    <row r="42" spans="1:9" s="28" customFormat="1" ht="12.75">
      <c r="A42" s="575">
        <v>5901</v>
      </c>
      <c r="B42" s="33" t="s">
        <v>273</v>
      </c>
      <c r="C42" s="284">
        <v>2000</v>
      </c>
      <c r="D42" s="284">
        <v>0</v>
      </c>
      <c r="E42" s="284">
        <v>0</v>
      </c>
      <c r="F42" s="61">
        <v>0</v>
      </c>
      <c r="G42" s="125"/>
      <c r="H42" s="128"/>
      <c r="I42" s="127"/>
    </row>
    <row r="43" spans="1:9" s="28" customFormat="1" ht="12.75">
      <c r="A43" s="106" t="s">
        <v>274</v>
      </c>
      <c r="B43" s="107" t="s">
        <v>280</v>
      </c>
      <c r="C43" s="62">
        <f>SUM(C42:C42)</f>
        <v>2000</v>
      </c>
      <c r="D43" s="62">
        <f>SUM(D42:D42)</f>
        <v>0</v>
      </c>
      <c r="E43" s="62">
        <f>SUM(E42)</f>
        <v>0</v>
      </c>
      <c r="F43" s="109">
        <v>0</v>
      </c>
      <c r="G43" s="125"/>
      <c r="H43" s="128"/>
      <c r="I43" s="127"/>
    </row>
    <row r="44" spans="1:9" s="28" customFormat="1" ht="12.75">
      <c r="A44" s="106"/>
      <c r="B44" s="107"/>
      <c r="C44" s="108"/>
      <c r="D44" s="108"/>
      <c r="E44" s="25"/>
      <c r="F44" s="61"/>
      <c r="G44" s="125"/>
      <c r="H44" s="128"/>
      <c r="I44" s="127"/>
    </row>
    <row r="45" spans="1:9" s="28" customFormat="1" ht="12.75">
      <c r="A45" s="824" t="s">
        <v>281</v>
      </c>
      <c r="B45" s="826"/>
      <c r="C45" s="108">
        <f>C33+C39+C41+C43+C11+C36</f>
        <v>35190</v>
      </c>
      <c r="D45" s="108">
        <f>D33+D39+D41+D43+D11+D36</f>
        <v>33656</v>
      </c>
      <c r="E45" s="108">
        <f>E33+E39+E41+E43+E11+E36</f>
        <v>25781</v>
      </c>
      <c r="F45" s="109">
        <f t="shared" si="0"/>
        <v>76.60149750415974</v>
      </c>
      <c r="G45" s="125"/>
      <c r="H45" s="128"/>
      <c r="I45" s="127"/>
    </row>
    <row r="46" spans="1:9" s="28" customFormat="1" ht="12.75">
      <c r="A46" s="43"/>
      <c r="B46" s="22"/>
      <c r="C46" s="27"/>
      <c r="D46" s="22"/>
      <c r="E46" s="25"/>
      <c r="F46" s="61"/>
      <c r="G46" s="125"/>
      <c r="H46" s="128"/>
      <c r="I46" s="127"/>
    </row>
    <row r="47" spans="1:9" s="28" customFormat="1" ht="12.75">
      <c r="A47" s="574">
        <v>6127</v>
      </c>
      <c r="B47" s="22" t="s">
        <v>283</v>
      </c>
      <c r="C47" s="27">
        <v>100</v>
      </c>
      <c r="D47" s="27">
        <v>100</v>
      </c>
      <c r="E47" s="22">
        <v>0</v>
      </c>
      <c r="F47" s="61">
        <v>0</v>
      </c>
      <c r="G47" s="125"/>
      <c r="H47" s="128"/>
      <c r="I47" s="127"/>
    </row>
    <row r="48" spans="1:9" s="28" customFormat="1" ht="12.75">
      <c r="A48" s="106" t="s">
        <v>284</v>
      </c>
      <c r="B48" s="107" t="s">
        <v>285</v>
      </c>
      <c r="C48" s="108">
        <f>SUM(C47:C47)</f>
        <v>100</v>
      </c>
      <c r="D48" s="108">
        <f>SUM(D47:D47)</f>
        <v>100</v>
      </c>
      <c r="E48" s="108">
        <f>SUM(E47)</f>
        <v>0</v>
      </c>
      <c r="F48" s="109">
        <v>0</v>
      </c>
      <c r="G48" s="125"/>
      <c r="H48" s="128"/>
      <c r="I48" s="127"/>
    </row>
    <row r="49" spans="1:9" s="28" customFormat="1" ht="12.75">
      <c r="A49" s="106"/>
      <c r="B49" s="107"/>
      <c r="C49" s="108"/>
      <c r="D49" s="108"/>
      <c r="E49" s="108"/>
      <c r="F49" s="109"/>
      <c r="G49" s="125"/>
      <c r="H49" s="128"/>
      <c r="I49" s="127"/>
    </row>
    <row r="50" spans="1:8" ht="12.75">
      <c r="A50" s="847" t="s">
        <v>286</v>
      </c>
      <c r="B50" s="848"/>
      <c r="C50" s="9">
        <f>C45+C48</f>
        <v>35290</v>
      </c>
      <c r="D50" s="9">
        <f>D45+D48</f>
        <v>33756</v>
      </c>
      <c r="E50" s="9">
        <f>E45+E48</f>
        <v>25781</v>
      </c>
      <c r="F50" s="26">
        <f t="shared" si="0"/>
        <v>76.37457044673539</v>
      </c>
      <c r="G50" s="105"/>
      <c r="H50" s="110"/>
    </row>
    <row r="51" spans="1:8" ht="12.75">
      <c r="A51" s="20"/>
      <c r="B51" s="20"/>
      <c r="C51" s="18"/>
      <c r="D51" s="18"/>
      <c r="E51" s="18"/>
      <c r="F51" s="112"/>
      <c r="G51" s="105"/>
      <c r="H51" s="110"/>
    </row>
    <row r="52" spans="1:8" ht="12.75">
      <c r="A52" s="20"/>
      <c r="B52" s="20"/>
      <c r="C52" s="18"/>
      <c r="D52" s="18"/>
      <c r="E52" s="18"/>
      <c r="F52" s="112"/>
      <c r="G52" s="105"/>
      <c r="H52" s="110"/>
    </row>
    <row r="54" spans="1:6" ht="25.5" customHeight="1">
      <c r="A54" s="827" t="s">
        <v>287</v>
      </c>
      <c r="B54" s="829"/>
      <c r="C54" s="51" t="s">
        <v>208</v>
      </c>
      <c r="D54" s="6" t="s">
        <v>209</v>
      </c>
      <c r="E54" s="5" t="s">
        <v>1045</v>
      </c>
      <c r="F54" s="50" t="s">
        <v>210</v>
      </c>
    </row>
    <row r="55" spans="1:6" ht="12.75">
      <c r="A55" s="846" t="s">
        <v>288</v>
      </c>
      <c r="B55" s="846"/>
      <c r="C55" s="25">
        <f>C11</f>
        <v>14790</v>
      </c>
      <c r="D55" s="25">
        <f>D11</f>
        <v>14790</v>
      </c>
      <c r="E55" s="25">
        <f>E11</f>
        <v>11624</v>
      </c>
      <c r="F55" s="35">
        <f>E55/D55*100</f>
        <v>78.59364435429345</v>
      </c>
    </row>
    <row r="56" spans="1:6" ht="12.75">
      <c r="A56" s="780" t="s">
        <v>289</v>
      </c>
      <c r="B56" s="782"/>
      <c r="C56" s="25">
        <f>C33+C36+C41+C43+C39-C57</f>
        <v>11070</v>
      </c>
      <c r="D56" s="25">
        <f>D33+D36+D41+D43+D39-D57</f>
        <v>9036</v>
      </c>
      <c r="E56" s="25">
        <f>E33+E36+E41+E43+E39-E57</f>
        <v>6849</v>
      </c>
      <c r="F56" s="35">
        <f>E56/D56*100</f>
        <v>75.79681274900398</v>
      </c>
    </row>
    <row r="57" spans="1:6" ht="12.75">
      <c r="A57" s="780" t="s">
        <v>290</v>
      </c>
      <c r="B57" s="782"/>
      <c r="C57" s="25">
        <f>C18+C19+C20+C22+C23+C24</f>
        <v>9330</v>
      </c>
      <c r="D57" s="25">
        <f>D18+D19+D20+D22+D23+D24</f>
        <v>9830</v>
      </c>
      <c r="E57" s="25">
        <f>E18+E19+E20+E22+E23+E24</f>
        <v>7308</v>
      </c>
      <c r="F57" s="35">
        <f>E57/D57*100</f>
        <v>74.34384537131231</v>
      </c>
    </row>
    <row r="58" spans="1:6" ht="12.75">
      <c r="A58" s="780" t="s">
        <v>291</v>
      </c>
      <c r="B58" s="782"/>
      <c r="C58" s="25">
        <f>C48</f>
        <v>100</v>
      </c>
      <c r="D58" s="25">
        <f>D48</f>
        <v>100</v>
      </c>
      <c r="E58" s="25">
        <f>E48</f>
        <v>0</v>
      </c>
      <c r="F58" s="35">
        <v>0</v>
      </c>
    </row>
    <row r="59" spans="1:6" ht="12.75">
      <c r="A59" s="824" t="s">
        <v>292</v>
      </c>
      <c r="B59" s="826"/>
      <c r="C59" s="108">
        <f>SUM(C55:C58)</f>
        <v>35290</v>
      </c>
      <c r="D59" s="297">
        <f>SUM(D55:D58)</f>
        <v>33756</v>
      </c>
      <c r="E59" s="108">
        <f>SUM(E55:E58)</f>
        <v>25781</v>
      </c>
      <c r="F59" s="109">
        <f>E59/D59*100</f>
        <v>76.37457044673539</v>
      </c>
    </row>
  </sheetData>
  <mergeCells count="9">
    <mergeCell ref="A1:F1"/>
    <mergeCell ref="A45:B45"/>
    <mergeCell ref="A50:B50"/>
    <mergeCell ref="A54:B54"/>
    <mergeCell ref="A59:B59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7"/>
  <sheetViews>
    <sheetView workbookViewId="0" topLeftCell="A1">
      <selection activeCell="H11" sqref="H1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0" t="s">
        <v>584</v>
      </c>
      <c r="B1" s="240"/>
      <c r="C1" s="240"/>
      <c r="D1" s="240"/>
      <c r="E1" s="240"/>
      <c r="F1" s="240"/>
      <c r="G1" s="240"/>
      <c r="H1" s="23"/>
      <c r="Q1" s="74"/>
      <c r="R1" s="74"/>
    </row>
    <row r="2" spans="1:18" ht="18">
      <c r="A2" s="240"/>
      <c r="B2" s="240"/>
      <c r="C2" s="240"/>
      <c r="D2" s="240"/>
      <c r="E2" s="240"/>
      <c r="F2" s="240"/>
      <c r="G2" s="240"/>
      <c r="H2" s="23"/>
      <c r="Q2" s="74"/>
      <c r="R2" s="74"/>
    </row>
    <row r="3" spans="1:2" ht="15.75">
      <c r="A3" s="1"/>
      <c r="B3" s="1"/>
    </row>
    <row r="4" spans="1:5" ht="15.75">
      <c r="A4" s="1" t="s">
        <v>755</v>
      </c>
      <c r="B4" s="1"/>
      <c r="D4" s="309">
        <v>477773.27</v>
      </c>
      <c r="E4" s="2" t="s">
        <v>174</v>
      </c>
    </row>
    <row r="5" spans="1:2" ht="15.75">
      <c r="A5" s="1"/>
      <c r="B5" s="1"/>
    </row>
    <row r="6" spans="1:8" ht="15.75">
      <c r="A6" s="1" t="s">
        <v>175</v>
      </c>
      <c r="B6" s="1"/>
      <c r="H6" s="2"/>
    </row>
    <row r="7" spans="1:6" ht="25.5" customHeight="1">
      <c r="A7" s="77"/>
      <c r="B7" s="51" t="s">
        <v>208</v>
      </c>
      <c r="C7" s="6" t="s">
        <v>209</v>
      </c>
      <c r="D7" s="5" t="s">
        <v>1045</v>
      </c>
      <c r="E7" s="50" t="s">
        <v>210</v>
      </c>
      <c r="F7" t="s">
        <v>332</v>
      </c>
    </row>
    <row r="8" spans="1:5" ht="12.75">
      <c r="A8" s="33" t="s">
        <v>485</v>
      </c>
      <c r="B8" s="27">
        <v>4405000</v>
      </c>
      <c r="C8" s="27">
        <v>4405000</v>
      </c>
      <c r="D8" s="27">
        <v>4405000</v>
      </c>
      <c r="E8" s="35">
        <f>D8/C8*100</f>
        <v>100</v>
      </c>
    </row>
    <row r="9" spans="1:5" ht="12.75">
      <c r="A9" s="33" t="s">
        <v>486</v>
      </c>
      <c r="B9" s="27">
        <v>190000</v>
      </c>
      <c r="C9" s="27">
        <v>190000</v>
      </c>
      <c r="D9" s="27">
        <v>190000</v>
      </c>
      <c r="E9" s="35">
        <f>D9/C9*100</f>
        <v>100</v>
      </c>
    </row>
    <row r="10" spans="1:5" ht="25.5">
      <c r="A10" s="466" t="s">
        <v>538</v>
      </c>
      <c r="B10" s="283">
        <v>0</v>
      </c>
      <c r="C10" s="283">
        <v>0</v>
      </c>
      <c r="D10" s="283">
        <v>21752</v>
      </c>
      <c r="E10" s="173" t="s">
        <v>456</v>
      </c>
    </row>
    <row r="11" spans="1:5" ht="12.75">
      <c r="A11" s="3" t="s">
        <v>482</v>
      </c>
      <c r="B11" s="9">
        <f>SUM(B8:B10)</f>
        <v>4595000</v>
      </c>
      <c r="C11" s="9">
        <f>SUM(C8:C10)</f>
        <v>4595000</v>
      </c>
      <c r="D11" s="9">
        <f>SUM(D8:D10)</f>
        <v>4616752</v>
      </c>
      <c r="E11" s="26">
        <f>D11/C11*100</f>
        <v>100.47338411316649</v>
      </c>
    </row>
    <row r="12" spans="1:5" s="237" customFormat="1" ht="12.75">
      <c r="A12"/>
      <c r="B12"/>
      <c r="C12"/>
      <c r="D12"/>
      <c r="E12"/>
    </row>
    <row r="15" ht="17.25" customHeight="1"/>
    <row r="16" spans="1:4" ht="15.75">
      <c r="A16" s="1" t="s">
        <v>176</v>
      </c>
      <c r="B16" s="1"/>
      <c r="D16" s="28"/>
    </row>
    <row r="17" spans="1:18" ht="25.5">
      <c r="A17" s="3"/>
      <c r="B17" s="51" t="s">
        <v>208</v>
      </c>
      <c r="C17" s="6" t="s">
        <v>209</v>
      </c>
      <c r="D17" s="235" t="s">
        <v>1045</v>
      </c>
      <c r="E17" s="50" t="s">
        <v>210</v>
      </c>
      <c r="F17" s="11" t="s">
        <v>331</v>
      </c>
      <c r="G17" s="12"/>
      <c r="H17" s="12"/>
      <c r="Q17" s="11"/>
      <c r="R17" s="12"/>
    </row>
    <row r="18" spans="1:18" ht="12.75">
      <c r="A18" s="33" t="s">
        <v>177</v>
      </c>
      <c r="B18" s="27">
        <v>1473000</v>
      </c>
      <c r="C18" s="27">
        <v>1473000</v>
      </c>
      <c r="D18" s="25">
        <v>1251600</v>
      </c>
      <c r="E18" s="236">
        <f>D18/C18*100</f>
        <v>84.96945010183299</v>
      </c>
      <c r="F18" s="24" t="s">
        <v>330</v>
      </c>
      <c r="G18" s="57"/>
      <c r="H18" s="57"/>
      <c r="Q18" s="24"/>
      <c r="R18" s="57"/>
    </row>
    <row r="19" spans="1:18" ht="12.75">
      <c r="A19" s="33" t="s">
        <v>542</v>
      </c>
      <c r="B19" s="27">
        <v>3026000</v>
      </c>
      <c r="C19" s="27">
        <v>3103800</v>
      </c>
      <c r="D19" s="25">
        <v>1561790</v>
      </c>
      <c r="E19" s="236">
        <f>D19/C19*100</f>
        <v>50.31864166505574</v>
      </c>
      <c r="F19" s="24">
        <v>5179</v>
      </c>
      <c r="G19" s="57"/>
      <c r="H19" s="57"/>
      <c r="Q19" s="24"/>
      <c r="R19" s="57"/>
    </row>
    <row r="20" spans="1:18" ht="12.75">
      <c r="A20" s="33" t="s">
        <v>264</v>
      </c>
      <c r="B20" s="27">
        <v>96000</v>
      </c>
      <c r="C20" s="27">
        <v>96000</v>
      </c>
      <c r="D20" s="25">
        <v>48000</v>
      </c>
      <c r="E20" s="174">
        <f>D20/C20*100</f>
        <v>50</v>
      </c>
      <c r="F20" s="24">
        <v>5194</v>
      </c>
      <c r="G20" s="57"/>
      <c r="H20" s="57"/>
      <c r="Q20" s="24"/>
      <c r="R20" s="57"/>
    </row>
    <row r="21" spans="1:18" ht="24.75" customHeight="1">
      <c r="A21" s="358" t="s">
        <v>214</v>
      </c>
      <c r="B21" s="27">
        <v>0</v>
      </c>
      <c r="C21" s="27">
        <v>400000</v>
      </c>
      <c r="D21" s="25">
        <v>188464</v>
      </c>
      <c r="E21" s="174">
        <f>D21/C21*100</f>
        <v>47.116</v>
      </c>
      <c r="F21" s="24"/>
      <c r="G21" s="57"/>
      <c r="H21" s="57"/>
      <c r="Q21" s="24"/>
      <c r="R21" s="57"/>
    </row>
    <row r="22" spans="1:18" ht="12.75">
      <c r="A22" s="3" t="s">
        <v>483</v>
      </c>
      <c r="B22" s="9">
        <f>SUM(B18:B21)</f>
        <v>4595000</v>
      </c>
      <c r="C22" s="9">
        <f>SUM(C18:C21)</f>
        <v>5072800</v>
      </c>
      <c r="D22" s="9">
        <f>SUM(D18:D21)</f>
        <v>3049854</v>
      </c>
      <c r="E22" s="10">
        <f>D22/C22*100</f>
        <v>60.12170793250276</v>
      </c>
      <c r="F22" s="18"/>
      <c r="G22" s="30"/>
      <c r="H22" s="30"/>
      <c r="I22" s="311"/>
      <c r="Q22" s="18"/>
      <c r="R22" s="30"/>
    </row>
    <row r="25" spans="1:9" ht="15.75">
      <c r="A25" s="1" t="s">
        <v>593</v>
      </c>
      <c r="B25" s="1"/>
      <c r="D25" s="778">
        <f>D4+D11-D22</f>
        <v>2044671.2699999996</v>
      </c>
      <c r="E25" s="288" t="s">
        <v>174</v>
      </c>
      <c r="H25" s="440"/>
      <c r="I25" s="440"/>
    </row>
    <row r="27" spans="1:4" ht="18.75">
      <c r="A27" s="151"/>
      <c r="D27" s="309"/>
    </row>
    <row r="28" spans="1:4" ht="18.75">
      <c r="A28" s="151"/>
      <c r="D28" s="309"/>
    </row>
    <row r="29" ht="18.75">
      <c r="A29" s="153"/>
    </row>
    <row r="30" ht="18.75">
      <c r="A30" s="153"/>
    </row>
    <row r="31" ht="15.75">
      <c r="A31" s="155"/>
    </row>
    <row r="32" ht="18.75">
      <c r="A32" s="153"/>
    </row>
    <row r="33" ht="18.75">
      <c r="A33" s="153"/>
    </row>
    <row r="34" ht="18.75">
      <c r="A34" s="153"/>
    </row>
    <row r="35" ht="18.75">
      <c r="A35" s="157"/>
    </row>
    <row r="36" ht="18.75">
      <c r="A36" s="157"/>
    </row>
    <row r="37" ht="18.75">
      <c r="A37" s="157"/>
    </row>
    <row r="38" ht="18.75">
      <c r="A38" s="153"/>
    </row>
    <row r="39" ht="18.75">
      <c r="A39" s="153"/>
    </row>
    <row r="40" ht="15.75">
      <c r="A40" s="156"/>
    </row>
    <row r="41" ht="18.75">
      <c r="A41" s="154"/>
    </row>
    <row r="42" ht="18.75">
      <c r="A42" s="154"/>
    </row>
    <row r="43" ht="18.75">
      <c r="A43" s="154"/>
    </row>
    <row r="44" ht="18.75">
      <c r="A44" s="152"/>
    </row>
    <row r="45" ht="18.75">
      <c r="A45" s="154"/>
    </row>
    <row r="46" ht="18.75">
      <c r="A46" s="154"/>
    </row>
    <row r="47" ht="18.75">
      <c r="A47" s="154"/>
    </row>
    <row r="48" ht="15.75">
      <c r="A48" s="155"/>
    </row>
    <row r="49" ht="18.75">
      <c r="A49" s="154"/>
    </row>
    <row r="50" ht="15.75">
      <c r="A50" s="156"/>
    </row>
    <row r="51" ht="18.75">
      <c r="A51" s="152"/>
    </row>
    <row r="52" ht="15.75">
      <c r="A52" s="155"/>
    </row>
    <row r="53" ht="15.75">
      <c r="A53" s="156"/>
    </row>
    <row r="54" ht="15.75">
      <c r="A54" s="156"/>
    </row>
    <row r="55" ht="18.75">
      <c r="A55" s="154"/>
    </row>
    <row r="56" spans="1:2" ht="18.75">
      <c r="A56" s="154"/>
      <c r="B56" s="152"/>
    </row>
    <row r="57" ht="18.75">
      <c r="A57" s="15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8"/>
  <sheetViews>
    <sheetView workbookViewId="0" topLeftCell="A1">
      <selection activeCell="F30" sqref="F30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0" t="s">
        <v>585</v>
      </c>
      <c r="B1" s="240"/>
      <c r="C1" s="240"/>
      <c r="D1" s="240"/>
      <c r="E1" s="240"/>
    </row>
    <row r="2" spans="1:5" ht="17.25" customHeight="1">
      <c r="A2" s="240"/>
      <c r="B2" s="240"/>
      <c r="C2" s="240"/>
      <c r="D2" s="240"/>
      <c r="E2" s="240"/>
    </row>
    <row r="3" spans="1:2" ht="15.75">
      <c r="A3" s="1"/>
      <c r="B3" s="1"/>
    </row>
    <row r="4" spans="1:5" ht="15.75">
      <c r="A4" s="1" t="s">
        <v>755</v>
      </c>
      <c r="B4" s="1" t="s">
        <v>229</v>
      </c>
      <c r="D4" s="287">
        <v>30647805.78</v>
      </c>
      <c r="E4" s="2" t="s">
        <v>174</v>
      </c>
    </row>
    <row r="5" spans="1:2" ht="15.75">
      <c r="A5" s="1"/>
      <c r="B5" s="545"/>
    </row>
    <row r="6" spans="1:2" ht="15.75">
      <c r="A6" s="1" t="s">
        <v>574</v>
      </c>
      <c r="B6" s="1"/>
    </row>
    <row r="7" spans="1:5" ht="26.25" customHeight="1">
      <c r="A7" s="77"/>
      <c r="B7" s="51" t="s">
        <v>208</v>
      </c>
      <c r="C7" s="6" t="s">
        <v>209</v>
      </c>
      <c r="D7" s="5" t="s">
        <v>1045</v>
      </c>
      <c r="E7" s="50" t="s">
        <v>210</v>
      </c>
    </row>
    <row r="8" spans="1:5" ht="16.5" customHeight="1">
      <c r="A8" s="487" t="s">
        <v>982</v>
      </c>
      <c r="B8" s="27">
        <v>0</v>
      </c>
      <c r="C8" s="27">
        <v>0</v>
      </c>
      <c r="D8" s="27">
        <v>338775</v>
      </c>
      <c r="E8" s="236" t="s">
        <v>456</v>
      </c>
    </row>
    <row r="9" spans="1:5" ht="25.5" customHeight="1">
      <c r="A9" s="466" t="s">
        <v>754</v>
      </c>
      <c r="B9" s="283">
        <v>0</v>
      </c>
      <c r="C9" s="283">
        <v>0</v>
      </c>
      <c r="D9" s="283">
        <v>67100000</v>
      </c>
      <c r="E9" s="173" t="s">
        <v>456</v>
      </c>
    </row>
    <row r="10" spans="1:5" ht="14.25" customHeight="1">
      <c r="A10" s="466" t="s">
        <v>1102</v>
      </c>
      <c r="B10" s="283">
        <v>0</v>
      </c>
      <c r="C10" s="283">
        <v>0</v>
      </c>
      <c r="D10" s="283">
        <v>1384330</v>
      </c>
      <c r="E10" s="539" t="s">
        <v>456</v>
      </c>
    </row>
    <row r="11" spans="1:5" ht="24.75" customHeight="1">
      <c r="A11" s="466" t="s">
        <v>941</v>
      </c>
      <c r="B11" s="283">
        <v>0</v>
      </c>
      <c r="C11" s="283">
        <v>0</v>
      </c>
      <c r="D11" s="304">
        <v>40000000</v>
      </c>
      <c r="E11" s="539" t="s">
        <v>456</v>
      </c>
    </row>
    <row r="12" spans="1:5" ht="12.75">
      <c r="A12" s="3" t="s">
        <v>482</v>
      </c>
      <c r="B12" s="9">
        <f>SUM(B8)</f>
        <v>0</v>
      </c>
      <c r="C12" s="9">
        <f>SUM(C8:C11)</f>
        <v>0</v>
      </c>
      <c r="D12" s="9">
        <f>SUM(D8:D11)</f>
        <v>108823105</v>
      </c>
      <c r="E12" s="313" t="s">
        <v>456</v>
      </c>
    </row>
    <row r="13" ht="14.25" customHeight="1">
      <c r="A13" s="300"/>
    </row>
    <row r="14" ht="14.25" customHeight="1">
      <c r="A14" s="17"/>
    </row>
    <row r="15" spans="1:8" ht="15.75" customHeight="1">
      <c r="A15" s="1" t="s">
        <v>575</v>
      </c>
      <c r="B15" s="1"/>
      <c r="D15" s="477">
        <f>D4+D12</f>
        <v>139470910.78</v>
      </c>
      <c r="E15" s="478" t="s">
        <v>174</v>
      </c>
      <c r="H15" s="119"/>
    </row>
    <row r="16" ht="12" customHeight="1"/>
    <row r="18" spans="1:2" ht="15.75">
      <c r="A18" s="1" t="s">
        <v>176</v>
      </c>
      <c r="B18" s="1"/>
    </row>
    <row r="19" spans="1:5" ht="26.25" customHeight="1">
      <c r="A19" s="3"/>
      <c r="B19" s="51" t="s">
        <v>208</v>
      </c>
      <c r="C19" s="6" t="s">
        <v>209</v>
      </c>
      <c r="D19" s="235" t="s">
        <v>1045</v>
      </c>
      <c r="E19" s="50" t="s">
        <v>210</v>
      </c>
    </row>
    <row r="20" spans="1:5" ht="15.75" customHeight="1">
      <c r="A20" s="33" t="s">
        <v>484</v>
      </c>
      <c r="B20" s="27">
        <v>0</v>
      </c>
      <c r="C20" s="27">
        <v>97747900</v>
      </c>
      <c r="D20" s="25">
        <v>48477217</v>
      </c>
      <c r="E20" s="236">
        <f>D20/C20*100</f>
        <v>49.594126318826284</v>
      </c>
    </row>
    <row r="21" spans="1:10" ht="12.75">
      <c r="A21" s="3" t="s">
        <v>483</v>
      </c>
      <c r="B21" s="9">
        <f>SUM(B20:B20)</f>
        <v>0</v>
      </c>
      <c r="C21" s="9">
        <f>SUM(C20)</f>
        <v>97747900</v>
      </c>
      <c r="D21" s="9">
        <f>SUM(D20:D20)</f>
        <v>48477217</v>
      </c>
      <c r="E21" s="10">
        <f>D21/C21*100</f>
        <v>49.594126318826284</v>
      </c>
      <c r="H21" s="849"/>
      <c r="I21" s="849"/>
      <c r="J21" s="850"/>
    </row>
    <row r="22" ht="12" customHeight="1">
      <c r="C22" s="15"/>
    </row>
    <row r="23" ht="12.75">
      <c r="D23" s="148"/>
    </row>
    <row r="24" spans="1:5" ht="12.75">
      <c r="A24" t="s">
        <v>506</v>
      </c>
      <c r="D24" s="148">
        <v>-74672656</v>
      </c>
      <c r="E24" t="s">
        <v>174</v>
      </c>
    </row>
    <row r="25" spans="7:9" ht="12.75">
      <c r="G25" s="849"/>
      <c r="H25" s="849"/>
      <c r="I25" s="850"/>
    </row>
    <row r="26" spans="1:5" ht="15.75">
      <c r="A26" s="1" t="s">
        <v>592</v>
      </c>
      <c r="B26" s="1"/>
      <c r="D26" s="779">
        <v>16321038</v>
      </c>
      <c r="E26" s="2" t="s">
        <v>174</v>
      </c>
    </row>
    <row r="28" ht="12.75">
      <c r="D28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56"/>
  <sheetViews>
    <sheetView workbookViewId="0" topLeftCell="A1">
      <selection activeCell="D158" sqref="D158:D159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62" t="s">
        <v>586</v>
      </c>
      <c r="B1" s="862"/>
      <c r="C1" s="862"/>
      <c r="D1" s="862"/>
      <c r="E1" s="862"/>
      <c r="F1" s="862"/>
      <c r="G1" s="862"/>
      <c r="H1" s="862"/>
      <c r="I1" s="862"/>
    </row>
    <row r="2" spans="1:8" ht="30.75" customHeight="1">
      <c r="A2" s="667" t="s">
        <v>1131</v>
      </c>
      <c r="B2" s="668" t="s">
        <v>1132</v>
      </c>
      <c r="C2" s="669" t="s">
        <v>1133</v>
      </c>
      <c r="D2" s="669" t="s">
        <v>1134</v>
      </c>
      <c r="E2" s="669" t="s">
        <v>1135</v>
      </c>
      <c r="F2" s="669" t="s">
        <v>1136</v>
      </c>
      <c r="G2" s="669" t="s">
        <v>1137</v>
      </c>
      <c r="H2" s="670" t="s">
        <v>1138</v>
      </c>
    </row>
    <row r="3" spans="1:10" ht="12.75" customHeight="1">
      <c r="A3" s="863" t="s">
        <v>1139</v>
      </c>
      <c r="B3" s="864"/>
      <c r="C3" s="864"/>
      <c r="D3" s="864"/>
      <c r="E3" s="864"/>
      <c r="F3" s="864"/>
      <c r="G3" s="864"/>
      <c r="H3" s="865"/>
      <c r="J3" s="395"/>
    </row>
    <row r="4" spans="1:10" ht="15">
      <c r="A4" s="671">
        <v>98</v>
      </c>
      <c r="B4" s="672" t="s">
        <v>1140</v>
      </c>
      <c r="C4" s="673">
        <v>4987462</v>
      </c>
      <c r="D4" s="674">
        <v>213600</v>
      </c>
      <c r="E4" s="674">
        <v>3684918</v>
      </c>
      <c r="F4" s="675"/>
      <c r="G4" s="675"/>
      <c r="H4" s="676">
        <f aca="true" t="shared" si="0" ref="H4:H38">SUM(D4:F4)</f>
        <v>3898518</v>
      </c>
      <c r="J4" s="395"/>
    </row>
    <row r="5" spans="1:10" ht="15">
      <c r="A5" s="671">
        <v>99</v>
      </c>
      <c r="B5" s="672" t="s">
        <v>1141</v>
      </c>
      <c r="C5" s="673">
        <v>2792756</v>
      </c>
      <c r="D5" s="674">
        <v>1477038</v>
      </c>
      <c r="E5" s="674">
        <v>1194945</v>
      </c>
      <c r="F5" s="675"/>
      <c r="G5" s="675"/>
      <c r="H5" s="676">
        <f t="shared" si="0"/>
        <v>2671983</v>
      </c>
      <c r="J5" s="395"/>
    </row>
    <row r="6" spans="1:10" ht="15">
      <c r="A6" s="671">
        <v>100</v>
      </c>
      <c r="B6" s="672" t="s">
        <v>1142</v>
      </c>
      <c r="C6" s="673">
        <v>988200</v>
      </c>
      <c r="D6" s="674">
        <v>988200</v>
      </c>
      <c r="E6" s="674"/>
      <c r="F6" s="675"/>
      <c r="G6" s="675"/>
      <c r="H6" s="676">
        <f t="shared" si="0"/>
        <v>988200</v>
      </c>
      <c r="J6" s="395"/>
    </row>
    <row r="7" spans="1:10" ht="15">
      <c r="A7" s="671">
        <v>101</v>
      </c>
      <c r="B7" s="672" t="s">
        <v>1143</v>
      </c>
      <c r="C7" s="673">
        <v>3582195</v>
      </c>
      <c r="D7" s="674">
        <v>3504074</v>
      </c>
      <c r="E7" s="674"/>
      <c r="F7" s="675"/>
      <c r="G7" s="675"/>
      <c r="H7" s="676">
        <f t="shared" si="0"/>
        <v>3504074</v>
      </c>
      <c r="J7" s="395"/>
    </row>
    <row r="8" spans="1:10" ht="15">
      <c r="A8" s="671">
        <v>102</v>
      </c>
      <c r="B8" s="672" t="s">
        <v>1144</v>
      </c>
      <c r="C8" s="673">
        <v>1350262</v>
      </c>
      <c r="D8" s="674">
        <v>1141967</v>
      </c>
      <c r="E8" s="674">
        <v>81516</v>
      </c>
      <c r="F8" s="675"/>
      <c r="G8" s="675"/>
      <c r="H8" s="676">
        <f t="shared" si="0"/>
        <v>1223483</v>
      </c>
      <c r="J8" s="395"/>
    </row>
    <row r="9" spans="1:10" ht="15">
      <c r="A9" s="671">
        <v>103</v>
      </c>
      <c r="B9" s="672" t="s">
        <v>1145</v>
      </c>
      <c r="C9" s="673">
        <v>1397929</v>
      </c>
      <c r="D9" s="674">
        <v>1359943</v>
      </c>
      <c r="E9" s="674"/>
      <c r="F9" s="675"/>
      <c r="G9" s="675"/>
      <c r="H9" s="676">
        <f t="shared" si="0"/>
        <v>1359943</v>
      </c>
      <c r="J9" s="395"/>
    </row>
    <row r="10" spans="1:10" ht="15">
      <c r="A10" s="671">
        <v>104</v>
      </c>
      <c r="B10" s="672" t="s">
        <v>1146</v>
      </c>
      <c r="C10" s="673">
        <v>2000000</v>
      </c>
      <c r="D10" s="674">
        <v>1313678</v>
      </c>
      <c r="E10" s="674">
        <v>539298</v>
      </c>
      <c r="F10" s="675"/>
      <c r="G10" s="675"/>
      <c r="H10" s="676">
        <f t="shared" si="0"/>
        <v>1852976</v>
      </c>
      <c r="J10" s="395"/>
    </row>
    <row r="11" spans="1:10" ht="15">
      <c r="A11" s="671">
        <v>105</v>
      </c>
      <c r="B11" s="672" t="s">
        <v>1147</v>
      </c>
      <c r="C11" s="673">
        <v>1497700</v>
      </c>
      <c r="D11" s="674"/>
      <c r="E11" s="674">
        <v>746880</v>
      </c>
      <c r="F11" s="675"/>
      <c r="G11" s="675"/>
      <c r="H11" s="676">
        <f t="shared" si="0"/>
        <v>746880</v>
      </c>
      <c r="J11" s="395"/>
    </row>
    <row r="12" spans="1:10" ht="15">
      <c r="A12" s="671">
        <v>106</v>
      </c>
      <c r="B12" s="672" t="s">
        <v>1148</v>
      </c>
      <c r="C12" s="673">
        <v>2490186</v>
      </c>
      <c r="D12" s="674">
        <v>220000</v>
      </c>
      <c r="E12" s="674">
        <v>2054862</v>
      </c>
      <c r="F12" s="675"/>
      <c r="G12" s="675"/>
      <c r="H12" s="676">
        <f t="shared" si="0"/>
        <v>2274862</v>
      </c>
      <c r="J12" s="395"/>
    </row>
    <row r="13" spans="1:10" ht="15">
      <c r="A13" s="671">
        <v>107</v>
      </c>
      <c r="B13" s="672" t="s">
        <v>1149</v>
      </c>
      <c r="C13" s="673">
        <v>3621035</v>
      </c>
      <c r="D13" s="674">
        <v>159600</v>
      </c>
      <c r="E13" s="674">
        <v>2574306</v>
      </c>
      <c r="F13" s="675"/>
      <c r="G13" s="675"/>
      <c r="H13" s="676">
        <f t="shared" si="0"/>
        <v>2733906</v>
      </c>
      <c r="J13" s="395"/>
    </row>
    <row r="14" spans="1:10" ht="15">
      <c r="A14" s="671">
        <v>108</v>
      </c>
      <c r="B14" s="672" t="s">
        <v>1150</v>
      </c>
      <c r="C14" s="673">
        <v>1500000</v>
      </c>
      <c r="D14" s="674">
        <v>78483</v>
      </c>
      <c r="E14" s="674">
        <v>246594</v>
      </c>
      <c r="F14" s="675">
        <v>919572</v>
      </c>
      <c r="G14" s="675"/>
      <c r="H14" s="676">
        <f t="shared" si="0"/>
        <v>1244649</v>
      </c>
      <c r="J14" s="395"/>
    </row>
    <row r="15" spans="1:10" ht="15">
      <c r="A15" s="671">
        <v>109</v>
      </c>
      <c r="B15" s="672" t="s">
        <v>1151</v>
      </c>
      <c r="C15" s="673">
        <v>851799</v>
      </c>
      <c r="D15" s="674">
        <v>342668.5</v>
      </c>
      <c r="E15" s="674">
        <v>270837</v>
      </c>
      <c r="F15" s="675"/>
      <c r="G15" s="675"/>
      <c r="H15" s="676">
        <f t="shared" si="0"/>
        <v>613505.5</v>
      </c>
      <c r="J15" s="395"/>
    </row>
    <row r="16" spans="1:10" ht="15">
      <c r="A16" s="671">
        <v>110</v>
      </c>
      <c r="B16" s="672" t="s">
        <v>1152</v>
      </c>
      <c r="C16" s="673">
        <v>1734079</v>
      </c>
      <c r="D16" s="674">
        <v>992825</v>
      </c>
      <c r="E16" s="674">
        <v>583982</v>
      </c>
      <c r="F16" s="675"/>
      <c r="G16" s="675"/>
      <c r="H16" s="676">
        <f t="shared" si="0"/>
        <v>1576807</v>
      </c>
      <c r="J16" s="395"/>
    </row>
    <row r="17" spans="1:10" ht="15">
      <c r="A17" s="671">
        <v>111</v>
      </c>
      <c r="B17" s="672" t="s">
        <v>1153</v>
      </c>
      <c r="C17" s="673">
        <v>1408980</v>
      </c>
      <c r="D17" s="674">
        <v>78000</v>
      </c>
      <c r="E17" s="674">
        <v>1155623</v>
      </c>
      <c r="F17" s="675"/>
      <c r="G17" s="675"/>
      <c r="H17" s="676">
        <f t="shared" si="0"/>
        <v>1233623</v>
      </c>
      <c r="J17" s="395"/>
    </row>
    <row r="18" spans="1:10" ht="15">
      <c r="A18" s="671">
        <v>112</v>
      </c>
      <c r="B18" s="672" t="s">
        <v>1154</v>
      </c>
      <c r="C18" s="673">
        <v>1799144</v>
      </c>
      <c r="D18" s="674"/>
      <c r="E18" s="674">
        <v>1322538.6</v>
      </c>
      <c r="F18" s="675">
        <v>150000</v>
      </c>
      <c r="G18" s="675"/>
      <c r="H18" s="676">
        <f t="shared" si="0"/>
        <v>1472538.6</v>
      </c>
      <c r="J18" s="395"/>
    </row>
    <row r="19" spans="1:10" ht="15">
      <c r="A19" s="671">
        <v>113</v>
      </c>
      <c r="B19" s="672" t="s">
        <v>1155</v>
      </c>
      <c r="C19" s="673">
        <v>1786000</v>
      </c>
      <c r="D19" s="674">
        <v>535800</v>
      </c>
      <c r="E19" s="674">
        <v>885192</v>
      </c>
      <c r="F19" s="675">
        <v>337408</v>
      </c>
      <c r="G19" s="675"/>
      <c r="H19" s="676">
        <f t="shared" si="0"/>
        <v>1758400</v>
      </c>
      <c r="J19" s="395"/>
    </row>
    <row r="20" spans="1:10" ht="15">
      <c r="A20" s="671">
        <v>114</v>
      </c>
      <c r="B20" s="672" t="s">
        <v>1156</v>
      </c>
      <c r="C20" s="673">
        <v>1882748</v>
      </c>
      <c r="D20" s="674"/>
      <c r="E20" s="674">
        <v>1353014.8</v>
      </c>
      <c r="F20" s="675">
        <v>127662</v>
      </c>
      <c r="G20" s="675"/>
      <c r="H20" s="676">
        <f t="shared" si="0"/>
        <v>1480676.8</v>
      </c>
      <c r="J20" s="395"/>
    </row>
    <row r="21" spans="1:10" ht="15">
      <c r="A21" s="671">
        <v>115</v>
      </c>
      <c r="B21" s="672" t="s">
        <v>1157</v>
      </c>
      <c r="C21" s="673">
        <v>2000000</v>
      </c>
      <c r="D21" s="674">
        <v>57544</v>
      </c>
      <c r="E21" s="674">
        <v>1872295</v>
      </c>
      <c r="F21" s="675"/>
      <c r="G21" s="675"/>
      <c r="H21" s="676">
        <f t="shared" si="0"/>
        <v>1929839</v>
      </c>
      <c r="J21" s="395"/>
    </row>
    <row r="22" spans="1:10" ht="15">
      <c r="A22" s="671">
        <v>116</v>
      </c>
      <c r="B22" s="672" t="s">
        <v>1158</v>
      </c>
      <c r="C22" s="673">
        <v>916997</v>
      </c>
      <c r="D22" s="674">
        <v>873967</v>
      </c>
      <c r="E22" s="674"/>
      <c r="F22" s="675"/>
      <c r="G22" s="675"/>
      <c r="H22" s="676">
        <f t="shared" si="0"/>
        <v>873967</v>
      </c>
      <c r="J22" s="395"/>
    </row>
    <row r="23" spans="1:10" ht="15">
      <c r="A23" s="671">
        <v>117</v>
      </c>
      <c r="B23" s="672" t="s">
        <v>1159</v>
      </c>
      <c r="C23" s="673">
        <v>4004669</v>
      </c>
      <c r="D23" s="674">
        <v>150000</v>
      </c>
      <c r="E23" s="674">
        <v>3394761</v>
      </c>
      <c r="F23" s="675"/>
      <c r="G23" s="675"/>
      <c r="H23" s="676">
        <f t="shared" si="0"/>
        <v>3544761</v>
      </c>
      <c r="J23" s="395"/>
    </row>
    <row r="24" spans="1:10" ht="15">
      <c r="A24" s="671">
        <v>118</v>
      </c>
      <c r="B24" s="672" t="s">
        <v>1160</v>
      </c>
      <c r="C24" s="673">
        <v>1921491</v>
      </c>
      <c r="D24" s="674">
        <v>100000</v>
      </c>
      <c r="E24" s="674">
        <v>1069085</v>
      </c>
      <c r="F24" s="675">
        <v>155305</v>
      </c>
      <c r="G24" s="675"/>
      <c r="H24" s="676">
        <f t="shared" si="0"/>
        <v>1324390</v>
      </c>
      <c r="J24" s="395"/>
    </row>
    <row r="25" spans="1:10" ht="15">
      <c r="A25" s="671">
        <v>119</v>
      </c>
      <c r="B25" s="672" t="s">
        <v>1161</v>
      </c>
      <c r="C25" s="673">
        <v>1498830</v>
      </c>
      <c r="D25" s="674">
        <v>1498830</v>
      </c>
      <c r="E25" s="674"/>
      <c r="F25" s="675"/>
      <c r="G25" s="675"/>
      <c r="H25" s="676">
        <f t="shared" si="0"/>
        <v>1498830</v>
      </c>
      <c r="J25" s="395"/>
    </row>
    <row r="26" spans="1:10" ht="12.75" customHeight="1">
      <c r="A26" s="671">
        <v>120</v>
      </c>
      <c r="B26" s="672" t="s">
        <v>1162</v>
      </c>
      <c r="C26" s="673">
        <v>1200000</v>
      </c>
      <c r="D26" s="674">
        <v>76850</v>
      </c>
      <c r="E26" s="674">
        <v>824185.2</v>
      </c>
      <c r="F26" s="675"/>
      <c r="G26" s="675"/>
      <c r="H26" s="676">
        <f t="shared" si="0"/>
        <v>901035.2</v>
      </c>
      <c r="J26" s="395"/>
    </row>
    <row r="27" spans="1:10" ht="13.5" customHeight="1">
      <c r="A27" s="671">
        <v>121</v>
      </c>
      <c r="B27" s="672" t="s">
        <v>1163</v>
      </c>
      <c r="C27" s="673">
        <v>5000000</v>
      </c>
      <c r="D27" s="674"/>
      <c r="E27" s="674">
        <v>4750999</v>
      </c>
      <c r="F27" s="675">
        <v>60000</v>
      </c>
      <c r="G27" s="675"/>
      <c r="H27" s="676">
        <f t="shared" si="0"/>
        <v>4810999</v>
      </c>
      <c r="J27" s="395"/>
    </row>
    <row r="28" spans="1:10" ht="13.5" customHeight="1">
      <c r="A28" s="671">
        <v>122</v>
      </c>
      <c r="B28" s="672" t="s">
        <v>1164</v>
      </c>
      <c r="C28" s="673">
        <v>1199738</v>
      </c>
      <c r="D28" s="674"/>
      <c r="E28" s="674">
        <v>947602</v>
      </c>
      <c r="F28" s="675">
        <v>97770</v>
      </c>
      <c r="G28" s="675"/>
      <c r="H28" s="676">
        <f t="shared" si="0"/>
        <v>1045372</v>
      </c>
      <c r="J28" s="395"/>
    </row>
    <row r="29" spans="1:10" ht="13.5" customHeight="1">
      <c r="A29" s="671">
        <v>123</v>
      </c>
      <c r="B29" s="677" t="s">
        <v>1165</v>
      </c>
      <c r="C29" s="673">
        <v>2000000</v>
      </c>
      <c r="D29" s="674"/>
      <c r="E29" s="674">
        <v>577102</v>
      </c>
      <c r="F29" s="675">
        <v>736100</v>
      </c>
      <c r="G29" s="675"/>
      <c r="H29" s="676">
        <f t="shared" si="0"/>
        <v>1313202</v>
      </c>
      <c r="J29" s="395"/>
    </row>
    <row r="30" spans="1:10" ht="15">
      <c r="A30" s="671">
        <v>124</v>
      </c>
      <c r="B30" s="672" t="s">
        <v>1166</v>
      </c>
      <c r="C30" s="673">
        <v>2900000</v>
      </c>
      <c r="D30" s="674"/>
      <c r="E30" s="674">
        <v>2828800</v>
      </c>
      <c r="F30" s="675"/>
      <c r="G30" s="675"/>
      <c r="H30" s="676">
        <f t="shared" si="0"/>
        <v>2828800</v>
      </c>
      <c r="J30" s="395"/>
    </row>
    <row r="31" spans="1:10" ht="15">
      <c r="A31" s="671">
        <v>125</v>
      </c>
      <c r="B31" s="672" t="s">
        <v>1167</v>
      </c>
      <c r="C31" s="678">
        <v>2900000</v>
      </c>
      <c r="D31" s="674"/>
      <c r="E31" s="674">
        <v>2900000</v>
      </c>
      <c r="F31" s="675"/>
      <c r="G31" s="675"/>
      <c r="H31" s="676">
        <f t="shared" si="0"/>
        <v>2900000</v>
      </c>
      <c r="J31" s="395"/>
    </row>
    <row r="32" spans="1:10" ht="15">
      <c r="A32" s="679">
        <v>126</v>
      </c>
      <c r="B32" s="680" t="s">
        <v>1168</v>
      </c>
      <c r="C32" s="681">
        <v>500000</v>
      </c>
      <c r="D32" s="674">
        <v>42473</v>
      </c>
      <c r="E32" s="674">
        <v>394620.6</v>
      </c>
      <c r="F32" s="675"/>
      <c r="G32" s="675"/>
      <c r="H32" s="676">
        <f t="shared" si="0"/>
        <v>437093.6</v>
      </c>
      <c r="J32" s="395"/>
    </row>
    <row r="33" spans="1:10" ht="15">
      <c r="A33" s="679">
        <v>127</v>
      </c>
      <c r="B33" s="672" t="s">
        <v>1169</v>
      </c>
      <c r="C33" s="681">
        <v>478294</v>
      </c>
      <c r="D33" s="674"/>
      <c r="E33" s="674">
        <v>471581</v>
      </c>
      <c r="F33" s="675"/>
      <c r="G33" s="675"/>
      <c r="H33" s="676">
        <f t="shared" si="0"/>
        <v>471581</v>
      </c>
      <c r="J33" s="395"/>
    </row>
    <row r="34" spans="1:10" ht="15">
      <c r="A34" s="679">
        <v>128</v>
      </c>
      <c r="B34" s="672" t="s">
        <v>1170</v>
      </c>
      <c r="C34" s="681">
        <v>1007000</v>
      </c>
      <c r="D34" s="674"/>
      <c r="E34" s="674">
        <v>1007000</v>
      </c>
      <c r="F34" s="675"/>
      <c r="G34" s="675"/>
      <c r="H34" s="676">
        <f t="shared" si="0"/>
        <v>1007000</v>
      </c>
      <c r="J34" s="395"/>
    </row>
    <row r="35" spans="1:10" ht="15">
      <c r="A35" s="679">
        <v>129</v>
      </c>
      <c r="B35" s="672" t="s">
        <v>1171</v>
      </c>
      <c r="C35" s="681">
        <v>1092280</v>
      </c>
      <c r="D35" s="674"/>
      <c r="E35" s="674">
        <v>868526</v>
      </c>
      <c r="F35" s="675"/>
      <c r="G35" s="675"/>
      <c r="H35" s="676">
        <f t="shared" si="0"/>
        <v>868526</v>
      </c>
      <c r="J35" s="395"/>
    </row>
    <row r="36" spans="1:10" ht="15">
      <c r="A36" s="679">
        <v>130</v>
      </c>
      <c r="B36" s="672" t="s">
        <v>1172</v>
      </c>
      <c r="C36" s="681">
        <v>1999270</v>
      </c>
      <c r="D36" s="674"/>
      <c r="E36" s="674">
        <v>946941</v>
      </c>
      <c r="F36" s="675">
        <v>686858</v>
      </c>
      <c r="G36" s="675"/>
      <c r="H36" s="676">
        <f t="shared" si="0"/>
        <v>1633799</v>
      </c>
      <c r="J36" s="395"/>
    </row>
    <row r="37" spans="1:10" ht="15">
      <c r="A37" s="679">
        <v>131</v>
      </c>
      <c r="B37" s="672" t="s">
        <v>1173</v>
      </c>
      <c r="C37" s="681">
        <v>948423</v>
      </c>
      <c r="D37" s="674"/>
      <c r="E37" s="674">
        <v>818006.5</v>
      </c>
      <c r="F37" s="675"/>
      <c r="G37" s="675"/>
      <c r="H37" s="676">
        <f t="shared" si="0"/>
        <v>818006.5</v>
      </c>
      <c r="J37" s="395"/>
    </row>
    <row r="38" spans="1:10" ht="12" customHeight="1">
      <c r="A38" s="679">
        <v>132</v>
      </c>
      <c r="B38" s="672" t="s">
        <v>1174</v>
      </c>
      <c r="C38" s="681">
        <v>1000000</v>
      </c>
      <c r="D38" s="674"/>
      <c r="E38" s="674">
        <v>328800</v>
      </c>
      <c r="F38" s="675">
        <v>671200</v>
      </c>
      <c r="G38" s="675"/>
      <c r="H38" s="676">
        <f t="shared" si="0"/>
        <v>1000000</v>
      </c>
      <c r="J38" s="395"/>
    </row>
    <row r="39" spans="1:10" ht="15">
      <c r="A39" s="679">
        <v>133</v>
      </c>
      <c r="B39" s="672" t="s">
        <v>1175</v>
      </c>
      <c r="C39" s="681">
        <v>1075900</v>
      </c>
      <c r="D39" s="674"/>
      <c r="E39" s="674">
        <v>313900</v>
      </c>
      <c r="F39" s="675">
        <v>538773</v>
      </c>
      <c r="G39" s="675">
        <v>96000</v>
      </c>
      <c r="H39" s="676">
        <f>SUM(D39:G39)</f>
        <v>948673</v>
      </c>
      <c r="J39" s="395"/>
    </row>
    <row r="40" spans="1:10" ht="14.25">
      <c r="A40" s="863" t="s">
        <v>1176</v>
      </c>
      <c r="B40" s="864"/>
      <c r="C40" s="864"/>
      <c r="D40" s="864"/>
      <c r="E40" s="864"/>
      <c r="F40" s="864"/>
      <c r="G40" s="864"/>
      <c r="H40" s="865"/>
      <c r="J40" s="395"/>
    </row>
    <row r="41" spans="1:10" ht="15">
      <c r="A41" s="679">
        <v>134</v>
      </c>
      <c r="B41" s="672" t="s">
        <v>1177</v>
      </c>
      <c r="C41" s="681">
        <v>2200000</v>
      </c>
      <c r="D41" s="674"/>
      <c r="E41" s="674">
        <v>2134643</v>
      </c>
      <c r="F41" s="675"/>
      <c r="G41" s="675"/>
      <c r="H41" s="676">
        <f aca="true" t="shared" si="1" ref="H41:H46">SUM(D41:F41)</f>
        <v>2134643</v>
      </c>
      <c r="J41" s="395"/>
    </row>
    <row r="42" spans="1:10" ht="15">
      <c r="A42" s="679">
        <v>135</v>
      </c>
      <c r="B42" s="672" t="s">
        <v>1178</v>
      </c>
      <c r="C42" s="681">
        <v>2999999</v>
      </c>
      <c r="D42" s="674"/>
      <c r="E42" s="674">
        <v>901310</v>
      </c>
      <c r="F42" s="675">
        <v>1872503</v>
      </c>
      <c r="G42" s="675"/>
      <c r="H42" s="676">
        <f t="shared" si="1"/>
        <v>2773813</v>
      </c>
      <c r="J42" s="395"/>
    </row>
    <row r="43" spans="1:10" ht="15">
      <c r="A43" s="679">
        <v>136</v>
      </c>
      <c r="B43" s="672" t="s">
        <v>1179</v>
      </c>
      <c r="C43" s="681">
        <v>999746</v>
      </c>
      <c r="D43" s="674"/>
      <c r="E43" s="674">
        <v>999746</v>
      </c>
      <c r="F43" s="675"/>
      <c r="G43" s="675"/>
      <c r="H43" s="676">
        <f t="shared" si="1"/>
        <v>999746</v>
      </c>
      <c r="J43" s="395"/>
    </row>
    <row r="44" spans="1:10" ht="15">
      <c r="A44" s="679">
        <v>137</v>
      </c>
      <c r="B44" s="672" t="s">
        <v>1180</v>
      </c>
      <c r="C44" s="681">
        <v>1534864</v>
      </c>
      <c r="D44" s="674"/>
      <c r="E44" s="674">
        <v>1116397</v>
      </c>
      <c r="F44" s="675">
        <v>271550</v>
      </c>
      <c r="G44" s="675"/>
      <c r="H44" s="676">
        <f t="shared" si="1"/>
        <v>1387947</v>
      </c>
      <c r="J44" s="395"/>
    </row>
    <row r="45" spans="1:10" ht="15">
      <c r="A45" s="679">
        <v>138</v>
      </c>
      <c r="B45" s="672" t="s">
        <v>1181</v>
      </c>
      <c r="C45" s="681">
        <v>2119000</v>
      </c>
      <c r="D45" s="674"/>
      <c r="E45" s="674">
        <v>1730846</v>
      </c>
      <c r="F45" s="675">
        <v>295500</v>
      </c>
      <c r="G45" s="675"/>
      <c r="H45" s="676">
        <f t="shared" si="1"/>
        <v>2026346</v>
      </c>
      <c r="J45" s="395"/>
    </row>
    <row r="46" spans="1:10" ht="15">
      <c r="A46" s="679">
        <v>139</v>
      </c>
      <c r="B46" s="672" t="s">
        <v>1182</v>
      </c>
      <c r="C46" s="681">
        <v>6500000</v>
      </c>
      <c r="D46" s="674"/>
      <c r="E46" s="674">
        <v>1508110.5</v>
      </c>
      <c r="F46" s="675">
        <v>4935421</v>
      </c>
      <c r="G46" s="675"/>
      <c r="H46" s="676">
        <f t="shared" si="1"/>
        <v>6443531.5</v>
      </c>
      <c r="J46" s="395"/>
    </row>
    <row r="47" spans="1:10" ht="14.25">
      <c r="A47" s="682">
        <v>140</v>
      </c>
      <c r="B47" s="683" t="s">
        <v>1183</v>
      </c>
      <c r="C47" s="681">
        <v>3624930</v>
      </c>
      <c r="D47" s="674"/>
      <c r="E47" s="674"/>
      <c r="F47" s="675">
        <v>2559501</v>
      </c>
      <c r="G47" s="675">
        <v>250000</v>
      </c>
      <c r="H47" s="676">
        <f>SUM(D47:G47)</f>
        <v>2809501</v>
      </c>
      <c r="J47" s="395"/>
    </row>
    <row r="48" spans="1:10" ht="15">
      <c r="A48" s="679">
        <v>141</v>
      </c>
      <c r="B48" s="677" t="s">
        <v>1184</v>
      </c>
      <c r="C48" s="681">
        <v>2000000</v>
      </c>
      <c r="D48" s="674"/>
      <c r="E48" s="674">
        <v>641061</v>
      </c>
      <c r="F48" s="675">
        <v>582366</v>
      </c>
      <c r="G48" s="675"/>
      <c r="H48" s="676">
        <f>SUM(D48:F48)</f>
        <v>1223427</v>
      </c>
      <c r="J48" s="395"/>
    </row>
    <row r="49" spans="1:10" ht="13.5" customHeight="1">
      <c r="A49" s="671">
        <v>142</v>
      </c>
      <c r="B49" s="672" t="s">
        <v>1185</v>
      </c>
      <c r="C49" s="681">
        <v>1500000</v>
      </c>
      <c r="D49" s="674"/>
      <c r="E49" s="674">
        <v>567357</v>
      </c>
      <c r="F49" s="675">
        <v>449445</v>
      </c>
      <c r="G49" s="675">
        <v>108000</v>
      </c>
      <c r="H49" s="676">
        <f>SUM(D49:G49)</f>
        <v>1124802</v>
      </c>
      <c r="J49" s="395"/>
    </row>
    <row r="50" spans="1:10" ht="14.25">
      <c r="A50" s="682">
        <v>143</v>
      </c>
      <c r="B50" s="684" t="s">
        <v>1186</v>
      </c>
      <c r="C50" s="681">
        <v>5499252</v>
      </c>
      <c r="D50" s="674"/>
      <c r="E50" s="674">
        <v>795216</v>
      </c>
      <c r="F50" s="675">
        <v>4265137</v>
      </c>
      <c r="G50" s="675">
        <v>147775</v>
      </c>
      <c r="H50" s="676">
        <f>SUM(D50:G50)</f>
        <v>5208128</v>
      </c>
      <c r="J50" s="395"/>
    </row>
    <row r="51" spans="1:10" ht="15">
      <c r="A51" s="679">
        <v>144</v>
      </c>
      <c r="B51" s="672" t="s">
        <v>1187</v>
      </c>
      <c r="C51" s="681">
        <v>1241378</v>
      </c>
      <c r="D51" s="674"/>
      <c r="E51" s="674">
        <v>272867</v>
      </c>
      <c r="F51" s="675">
        <v>912700</v>
      </c>
      <c r="G51" s="675"/>
      <c r="H51" s="676">
        <f>SUM(D51:F51)</f>
        <v>1185567</v>
      </c>
      <c r="J51" s="395"/>
    </row>
    <row r="52" spans="1:10" ht="14.25">
      <c r="A52" s="682">
        <v>145</v>
      </c>
      <c r="B52" s="684" t="s">
        <v>1188</v>
      </c>
      <c r="C52" s="681">
        <v>5497642</v>
      </c>
      <c r="D52" s="674"/>
      <c r="E52" s="674">
        <v>300000</v>
      </c>
      <c r="F52" s="675">
        <v>4393827</v>
      </c>
      <c r="G52" s="675">
        <v>147000</v>
      </c>
      <c r="H52" s="676">
        <f>SUM(D52:G52)</f>
        <v>4840827</v>
      </c>
      <c r="J52" s="395"/>
    </row>
    <row r="53" spans="1:10" ht="13.5" customHeight="1">
      <c r="A53" s="679">
        <v>146</v>
      </c>
      <c r="B53" s="685" t="s">
        <v>1189</v>
      </c>
      <c r="C53" s="681">
        <v>2500000</v>
      </c>
      <c r="D53" s="674"/>
      <c r="E53" s="674">
        <v>371288</v>
      </c>
      <c r="F53" s="675">
        <v>1991910</v>
      </c>
      <c r="G53" s="675"/>
      <c r="H53" s="676">
        <f>SUM(D53:F53)</f>
        <v>2363198</v>
      </c>
      <c r="J53" s="395"/>
    </row>
    <row r="54" spans="1:10" ht="14.25">
      <c r="A54" s="682">
        <v>147</v>
      </c>
      <c r="B54" s="686" t="s">
        <v>1190</v>
      </c>
      <c r="C54" s="681">
        <v>1566600</v>
      </c>
      <c r="D54" s="674"/>
      <c r="E54" s="674">
        <v>469980</v>
      </c>
      <c r="F54" s="675">
        <v>378000</v>
      </c>
      <c r="G54" s="675">
        <v>406309</v>
      </c>
      <c r="H54" s="676">
        <f>SUM(D54:G54)</f>
        <v>1254289</v>
      </c>
      <c r="J54" s="395"/>
    </row>
    <row r="55" spans="1:10" ht="13.5" customHeight="1">
      <c r="A55" s="679">
        <v>148</v>
      </c>
      <c r="B55" s="685" t="s">
        <v>1191</v>
      </c>
      <c r="C55" s="681">
        <v>1022600</v>
      </c>
      <c r="D55" s="674"/>
      <c r="E55" s="674">
        <v>1022600</v>
      </c>
      <c r="F55" s="675"/>
      <c r="G55" s="675"/>
      <c r="H55" s="676">
        <f>SUM(D55:F55)</f>
        <v>1022600</v>
      </c>
      <c r="J55" s="395"/>
    </row>
    <row r="56" spans="1:10" ht="14.25">
      <c r="A56" s="682">
        <v>149</v>
      </c>
      <c r="B56" s="686" t="s">
        <v>1192</v>
      </c>
      <c r="C56" s="681">
        <v>1964451</v>
      </c>
      <c r="D56" s="674"/>
      <c r="E56" s="674">
        <v>52500</v>
      </c>
      <c r="F56" s="675">
        <v>1249405</v>
      </c>
      <c r="G56" s="675">
        <v>91909</v>
      </c>
      <c r="H56" s="676">
        <f>SUM(D56:G56)</f>
        <v>1393814</v>
      </c>
      <c r="J56" s="395"/>
    </row>
    <row r="57" spans="1:10" ht="14.25">
      <c r="A57" s="682">
        <v>150</v>
      </c>
      <c r="B57" s="686" t="s">
        <v>1193</v>
      </c>
      <c r="C57" s="681">
        <v>703725</v>
      </c>
      <c r="D57" s="674"/>
      <c r="E57" s="674">
        <v>112626</v>
      </c>
      <c r="F57" s="675">
        <v>490530</v>
      </c>
      <c r="G57" s="675">
        <v>100000</v>
      </c>
      <c r="H57" s="676">
        <f>SUM(D57:G57)</f>
        <v>703156</v>
      </c>
      <c r="J57" s="395"/>
    </row>
    <row r="58" spans="1:10" ht="15">
      <c r="A58" s="679">
        <v>151</v>
      </c>
      <c r="B58" s="685" t="s">
        <v>1194</v>
      </c>
      <c r="C58" s="681">
        <v>1327704</v>
      </c>
      <c r="D58" s="674"/>
      <c r="E58" s="674"/>
      <c r="F58" s="675">
        <v>1058416</v>
      </c>
      <c r="G58" s="675"/>
      <c r="H58" s="676">
        <f>SUM(D58:F58)</f>
        <v>1058416</v>
      </c>
      <c r="J58" s="395"/>
    </row>
    <row r="59" spans="1:10" ht="15">
      <c r="A59" s="679">
        <v>152</v>
      </c>
      <c r="B59" s="687" t="s">
        <v>1195</v>
      </c>
      <c r="C59" s="681">
        <v>1173481</v>
      </c>
      <c r="D59" s="674"/>
      <c r="E59" s="674"/>
      <c r="F59" s="675">
        <v>908121</v>
      </c>
      <c r="G59" s="675"/>
      <c r="H59" s="676">
        <f>SUM(D59:F59)</f>
        <v>908121</v>
      </c>
      <c r="J59" s="395"/>
    </row>
    <row r="60" spans="1:10" ht="14.25">
      <c r="A60" s="682">
        <v>153</v>
      </c>
      <c r="B60" s="688" t="s">
        <v>1196</v>
      </c>
      <c r="C60" s="689">
        <v>1602896</v>
      </c>
      <c r="D60" s="674"/>
      <c r="E60" s="674">
        <v>31200</v>
      </c>
      <c r="F60" s="675">
        <v>1117504</v>
      </c>
      <c r="G60" s="675">
        <v>160502</v>
      </c>
      <c r="H60" s="676">
        <f>SUM(D60:G60)</f>
        <v>1309206</v>
      </c>
      <c r="J60" s="395"/>
    </row>
    <row r="61" spans="1:10" ht="14.25">
      <c r="A61" s="682">
        <v>154</v>
      </c>
      <c r="B61" s="688" t="s">
        <v>1197</v>
      </c>
      <c r="C61" s="689">
        <v>1609762</v>
      </c>
      <c r="D61" s="674"/>
      <c r="E61" s="674"/>
      <c r="F61" s="675">
        <v>804881</v>
      </c>
      <c r="G61" s="675">
        <v>583989</v>
      </c>
      <c r="H61" s="676">
        <f>SUM(D61:G61)</f>
        <v>1388870</v>
      </c>
      <c r="J61" s="395"/>
    </row>
    <row r="62" spans="1:10" ht="14.25">
      <c r="A62" s="682">
        <v>155</v>
      </c>
      <c r="B62" s="690" t="s">
        <v>1198</v>
      </c>
      <c r="C62" s="689">
        <v>2500000</v>
      </c>
      <c r="D62" s="674"/>
      <c r="E62" s="674"/>
      <c r="F62" s="675">
        <v>900000</v>
      </c>
      <c r="G62" s="675">
        <v>800000</v>
      </c>
      <c r="H62" s="676">
        <f>SUM(D62:G62)</f>
        <v>1700000</v>
      </c>
      <c r="J62" s="395"/>
    </row>
    <row r="63" spans="1:10" ht="14.25">
      <c r="A63" s="691">
        <v>156</v>
      </c>
      <c r="B63" s="690" t="s">
        <v>1199</v>
      </c>
      <c r="C63" s="689">
        <v>1195364</v>
      </c>
      <c r="D63" s="674"/>
      <c r="E63" s="674"/>
      <c r="F63" s="675">
        <v>1149438</v>
      </c>
      <c r="G63" s="675"/>
      <c r="H63" s="676">
        <f>SUM(D63:G63)</f>
        <v>1149438</v>
      </c>
      <c r="J63" s="395"/>
    </row>
    <row r="64" spans="1:10" ht="12.75" customHeight="1">
      <c r="A64" s="679">
        <v>157</v>
      </c>
      <c r="B64" s="692" t="s">
        <v>1200</v>
      </c>
      <c r="C64" s="689">
        <v>926898</v>
      </c>
      <c r="D64" s="674"/>
      <c r="E64" s="674"/>
      <c r="F64" s="675">
        <v>620804</v>
      </c>
      <c r="G64" s="675"/>
      <c r="H64" s="676">
        <f>SUM(D64:F64)</f>
        <v>620804</v>
      </c>
      <c r="J64" s="395"/>
    </row>
    <row r="65" spans="1:10" ht="15">
      <c r="A65" s="679">
        <v>158</v>
      </c>
      <c r="B65" s="692" t="s">
        <v>1201</v>
      </c>
      <c r="C65" s="689">
        <v>997010</v>
      </c>
      <c r="D65" s="674"/>
      <c r="E65" s="674"/>
      <c r="F65" s="675">
        <v>887630</v>
      </c>
      <c r="G65" s="675"/>
      <c r="H65" s="676">
        <f>SUM(D65:F65)</f>
        <v>887630</v>
      </c>
      <c r="J65" s="395"/>
    </row>
    <row r="66" spans="1:10" ht="15">
      <c r="A66" s="679">
        <v>159</v>
      </c>
      <c r="B66" s="692" t="s">
        <v>1202</v>
      </c>
      <c r="C66" s="689">
        <v>487764</v>
      </c>
      <c r="D66" s="674"/>
      <c r="E66" s="674"/>
      <c r="F66" s="675">
        <v>371212</v>
      </c>
      <c r="G66" s="675"/>
      <c r="H66" s="676">
        <f>SUM(D66:F66)</f>
        <v>371212</v>
      </c>
      <c r="J66" s="395"/>
    </row>
    <row r="67" spans="1:10" ht="14.25">
      <c r="A67" s="682">
        <v>160</v>
      </c>
      <c r="B67" s="688" t="s">
        <v>1203</v>
      </c>
      <c r="C67" s="689">
        <v>1476772</v>
      </c>
      <c r="D67" s="674"/>
      <c r="E67" s="674"/>
      <c r="F67" s="675">
        <v>533735</v>
      </c>
      <c r="G67" s="675">
        <v>649805</v>
      </c>
      <c r="H67" s="676">
        <f>SUM(D67:G67)</f>
        <v>1183540</v>
      </c>
      <c r="J67" s="395"/>
    </row>
    <row r="68" spans="1:10" ht="15">
      <c r="A68" s="679">
        <v>161</v>
      </c>
      <c r="B68" s="693" t="s">
        <v>1204</v>
      </c>
      <c r="C68" s="694">
        <v>1998550</v>
      </c>
      <c r="D68" s="695"/>
      <c r="E68" s="674"/>
      <c r="F68" s="675">
        <v>1198309</v>
      </c>
      <c r="G68" s="675">
        <v>683422</v>
      </c>
      <c r="H68" s="676">
        <f>SUM(D68:G68)</f>
        <v>1881731</v>
      </c>
      <c r="J68" s="395"/>
    </row>
    <row r="69" spans="1:10" ht="14.25" customHeight="1">
      <c r="A69" s="679">
        <v>162</v>
      </c>
      <c r="B69" s="693" t="s">
        <v>1205</v>
      </c>
      <c r="C69" s="694">
        <v>299555</v>
      </c>
      <c r="D69" s="695"/>
      <c r="E69" s="674"/>
      <c r="F69" s="675">
        <v>247866</v>
      </c>
      <c r="G69" s="675"/>
      <c r="H69" s="676">
        <f>SUM(D69:F69)</f>
        <v>247866</v>
      </c>
      <c r="J69" s="395"/>
    </row>
    <row r="70" spans="1:10" ht="13.5" customHeight="1">
      <c r="A70" s="679">
        <v>163</v>
      </c>
      <c r="B70" s="693" t="s">
        <v>1206</v>
      </c>
      <c r="C70" s="694">
        <v>1250000</v>
      </c>
      <c r="D70" s="695"/>
      <c r="E70" s="674"/>
      <c r="F70" s="675">
        <v>787229</v>
      </c>
      <c r="G70" s="675"/>
      <c r="H70" s="676">
        <f>SUM(D70:F70)</f>
        <v>787229</v>
      </c>
      <c r="J70" s="395"/>
    </row>
    <row r="71" spans="1:10" ht="13.5" customHeight="1">
      <c r="A71" s="679">
        <v>164</v>
      </c>
      <c r="B71" s="693" t="s">
        <v>1207</v>
      </c>
      <c r="C71" s="694">
        <v>2500560</v>
      </c>
      <c r="D71" s="695"/>
      <c r="E71" s="674"/>
      <c r="F71" s="696">
        <v>2500560</v>
      </c>
      <c r="G71" s="696"/>
      <c r="H71" s="676">
        <f>SUM(D71:F71)</f>
        <v>2500560</v>
      </c>
      <c r="J71" s="395"/>
    </row>
    <row r="72" spans="1:10" s="697" customFormat="1" ht="12.75" customHeight="1" thickBot="1">
      <c r="A72" s="737"/>
      <c r="B72" s="738" t="s">
        <v>1208</v>
      </c>
      <c r="C72" s="739"/>
      <c r="D72" s="731"/>
      <c r="E72" s="740"/>
      <c r="F72" s="741">
        <v>2</v>
      </c>
      <c r="G72" s="741"/>
      <c r="H72" s="733"/>
      <c r="J72" s="698"/>
    </row>
    <row r="73" spans="1:10" ht="14.25">
      <c r="A73" s="866" t="s">
        <v>1209</v>
      </c>
      <c r="B73" s="867"/>
      <c r="C73" s="867"/>
      <c r="D73" s="867"/>
      <c r="E73" s="867"/>
      <c r="F73" s="867"/>
      <c r="G73" s="867"/>
      <c r="H73" s="868"/>
      <c r="J73" s="395"/>
    </row>
    <row r="74" spans="1:10" ht="15">
      <c r="A74" s="699">
        <v>165</v>
      </c>
      <c r="B74" s="700" t="s">
        <v>1210</v>
      </c>
      <c r="C74" s="701">
        <v>1000000</v>
      </c>
      <c r="D74" s="701"/>
      <c r="E74" s="701"/>
      <c r="F74" s="701">
        <v>1000000</v>
      </c>
      <c r="G74" s="702"/>
      <c r="H74" s="676">
        <f>SUM(D74:F74)</f>
        <v>1000000</v>
      </c>
      <c r="J74" s="395"/>
    </row>
    <row r="75" spans="1:10" ht="28.5" customHeight="1">
      <c r="A75" s="703">
        <v>166</v>
      </c>
      <c r="B75" s="704" t="s">
        <v>1211</v>
      </c>
      <c r="C75" s="701">
        <v>4500000</v>
      </c>
      <c r="D75" s="701"/>
      <c r="E75" s="701"/>
      <c r="F75" s="701">
        <v>2243666</v>
      </c>
      <c r="G75" s="702">
        <v>1408656</v>
      </c>
      <c r="H75" s="676">
        <f>SUM(D75:G75)</f>
        <v>3652322</v>
      </c>
      <c r="J75" s="395"/>
    </row>
    <row r="76" spans="1:10" ht="14.25">
      <c r="A76" s="703">
        <v>167</v>
      </c>
      <c r="B76" s="705" t="s">
        <v>1212</v>
      </c>
      <c r="C76" s="701">
        <v>1399591</v>
      </c>
      <c r="D76" s="701"/>
      <c r="E76" s="701"/>
      <c r="F76" s="701">
        <v>812863</v>
      </c>
      <c r="G76" s="702">
        <v>464472</v>
      </c>
      <c r="H76" s="676">
        <f>SUM(D76:G76)</f>
        <v>1277335</v>
      </c>
      <c r="J76" s="395"/>
    </row>
    <row r="77" spans="1:10" ht="14.25">
      <c r="A77" s="703">
        <v>168</v>
      </c>
      <c r="B77" s="705" t="s">
        <v>1213</v>
      </c>
      <c r="C77" s="701">
        <v>2996342</v>
      </c>
      <c r="D77" s="701"/>
      <c r="E77" s="701"/>
      <c r="F77" s="701">
        <v>1754124</v>
      </c>
      <c r="G77" s="702">
        <v>955948</v>
      </c>
      <c r="H77" s="676">
        <f>SUM(D77:G77)</f>
        <v>2710072</v>
      </c>
      <c r="J77" s="395"/>
    </row>
    <row r="78" spans="1:10" ht="14.25">
      <c r="A78" s="703">
        <v>169</v>
      </c>
      <c r="B78" s="705" t="s">
        <v>1214</v>
      </c>
      <c r="C78" s="701">
        <v>500000</v>
      </c>
      <c r="D78" s="701"/>
      <c r="E78" s="701"/>
      <c r="F78" s="701">
        <v>190580</v>
      </c>
      <c r="G78" s="702">
        <v>175853</v>
      </c>
      <c r="H78" s="676">
        <f>SUM(D78:G78)</f>
        <v>366433</v>
      </c>
      <c r="J78" s="395"/>
    </row>
    <row r="79" spans="1:10" ht="14.25">
      <c r="A79" s="703">
        <v>170</v>
      </c>
      <c r="B79" s="705" t="s">
        <v>1215</v>
      </c>
      <c r="C79" s="701">
        <v>2499998</v>
      </c>
      <c r="D79" s="701"/>
      <c r="E79" s="701"/>
      <c r="F79" s="701">
        <v>1335701</v>
      </c>
      <c r="G79" s="702">
        <v>964214</v>
      </c>
      <c r="H79" s="676">
        <f>SUM(D79:G79)</f>
        <v>2299915</v>
      </c>
      <c r="J79" s="395"/>
    </row>
    <row r="80" spans="1:10" ht="15">
      <c r="A80" s="699">
        <v>171</v>
      </c>
      <c r="B80" s="706" t="s">
        <v>1216</v>
      </c>
      <c r="C80" s="701">
        <v>2348836</v>
      </c>
      <c r="D80" s="701"/>
      <c r="E80" s="701"/>
      <c r="F80" s="701">
        <v>2241370</v>
      </c>
      <c r="G80" s="702"/>
      <c r="H80" s="676">
        <f>SUM(D80:F80)</f>
        <v>2241370</v>
      </c>
      <c r="J80" s="395"/>
    </row>
    <row r="81" spans="1:10" ht="14.25">
      <c r="A81" s="703">
        <v>172</v>
      </c>
      <c r="B81" s="705" t="s">
        <v>1217</v>
      </c>
      <c r="C81" s="701">
        <v>6499462</v>
      </c>
      <c r="D81" s="701"/>
      <c r="E81" s="701"/>
      <c r="F81" s="701">
        <v>51900</v>
      </c>
      <c r="G81" s="702">
        <v>4345539</v>
      </c>
      <c r="H81" s="676">
        <f>SUM(D81:G81)</f>
        <v>4397439</v>
      </c>
      <c r="J81" s="395"/>
    </row>
    <row r="82" spans="1:10" ht="15">
      <c r="A82" s="699">
        <v>173</v>
      </c>
      <c r="B82" s="700" t="s">
        <v>1218</v>
      </c>
      <c r="C82" s="701">
        <v>1000000</v>
      </c>
      <c r="D82" s="701"/>
      <c r="E82" s="701"/>
      <c r="F82" s="701">
        <v>969816</v>
      </c>
      <c r="G82" s="702"/>
      <c r="H82" s="676">
        <f>SUM(D82:F82)</f>
        <v>969816</v>
      </c>
      <c r="J82" s="395"/>
    </row>
    <row r="83" spans="1:10" ht="14.25">
      <c r="A83" s="703">
        <v>174</v>
      </c>
      <c r="B83" s="707" t="s">
        <v>0</v>
      </c>
      <c r="C83" s="701">
        <v>2999642</v>
      </c>
      <c r="D83" s="701"/>
      <c r="E83" s="701"/>
      <c r="F83" s="701">
        <v>449739</v>
      </c>
      <c r="G83" s="702">
        <v>1566878</v>
      </c>
      <c r="H83" s="676">
        <f aca="true" t="shared" si="2" ref="H83:H89">SUM(D83:G83)</f>
        <v>2016617</v>
      </c>
      <c r="J83" s="395"/>
    </row>
    <row r="84" spans="1:10" ht="28.5">
      <c r="A84" s="703">
        <v>175</v>
      </c>
      <c r="B84" s="704" t="s">
        <v>1</v>
      </c>
      <c r="C84" s="701">
        <v>2204808</v>
      </c>
      <c r="D84" s="701"/>
      <c r="E84" s="701"/>
      <c r="F84" s="701">
        <v>248605</v>
      </c>
      <c r="G84" s="702">
        <v>1636846</v>
      </c>
      <c r="H84" s="676">
        <f t="shared" si="2"/>
        <v>1885451</v>
      </c>
      <c r="J84" s="395"/>
    </row>
    <row r="85" spans="1:10" ht="14.25" customHeight="1">
      <c r="A85" s="703">
        <v>176</v>
      </c>
      <c r="B85" s="704" t="s">
        <v>2</v>
      </c>
      <c r="C85" s="701">
        <v>1300000</v>
      </c>
      <c r="D85" s="701"/>
      <c r="E85" s="701"/>
      <c r="F85" s="701">
        <v>306539</v>
      </c>
      <c r="G85" s="702">
        <v>598347</v>
      </c>
      <c r="H85" s="676">
        <f t="shared" si="2"/>
        <v>904886</v>
      </c>
      <c r="J85" s="395"/>
    </row>
    <row r="86" spans="1:10" ht="14.25" customHeight="1">
      <c r="A86" s="703">
        <v>177</v>
      </c>
      <c r="B86" s="708" t="s">
        <v>3</v>
      </c>
      <c r="C86" s="701">
        <v>807888</v>
      </c>
      <c r="D86" s="701"/>
      <c r="E86" s="701"/>
      <c r="F86" s="701">
        <v>572677</v>
      </c>
      <c r="G86" s="702">
        <v>163109</v>
      </c>
      <c r="H86" s="676">
        <f t="shared" si="2"/>
        <v>735786</v>
      </c>
      <c r="J86" s="395"/>
    </row>
    <row r="87" spans="1:10" ht="14.25" customHeight="1">
      <c r="A87" s="703">
        <v>178</v>
      </c>
      <c r="B87" s="705" t="s">
        <v>4</v>
      </c>
      <c r="C87" s="701">
        <v>6446675</v>
      </c>
      <c r="D87" s="701"/>
      <c r="E87" s="701"/>
      <c r="F87" s="701">
        <v>140841</v>
      </c>
      <c r="G87" s="702">
        <v>5757361</v>
      </c>
      <c r="H87" s="676">
        <f t="shared" si="2"/>
        <v>5898202</v>
      </c>
      <c r="J87" s="395"/>
    </row>
    <row r="88" spans="1:10" ht="28.5" customHeight="1">
      <c r="A88" s="703">
        <v>179</v>
      </c>
      <c r="B88" s="704" t="s">
        <v>5</v>
      </c>
      <c r="C88" s="701">
        <v>4500000</v>
      </c>
      <c r="D88" s="701"/>
      <c r="E88" s="701"/>
      <c r="F88" s="701">
        <v>36412</v>
      </c>
      <c r="G88" s="702">
        <v>4134360</v>
      </c>
      <c r="H88" s="676">
        <f t="shared" si="2"/>
        <v>4170772</v>
      </c>
      <c r="J88" s="395"/>
    </row>
    <row r="89" spans="1:10" ht="14.25" customHeight="1">
      <c r="A89" s="703">
        <v>180</v>
      </c>
      <c r="B89" s="704" t="s">
        <v>6</v>
      </c>
      <c r="C89" s="701">
        <v>700000</v>
      </c>
      <c r="D89" s="701"/>
      <c r="E89" s="701"/>
      <c r="F89" s="701"/>
      <c r="G89" s="702">
        <v>635779</v>
      </c>
      <c r="H89" s="676">
        <f t="shared" si="2"/>
        <v>635779</v>
      </c>
      <c r="J89" s="395"/>
    </row>
    <row r="90" spans="1:10" ht="14.25" customHeight="1">
      <c r="A90" s="699">
        <v>181</v>
      </c>
      <c r="B90" s="709" t="s">
        <v>7</v>
      </c>
      <c r="C90" s="701">
        <v>1416019</v>
      </c>
      <c r="D90" s="701"/>
      <c r="E90" s="701"/>
      <c r="F90" s="701">
        <v>1416019</v>
      </c>
      <c r="G90" s="702"/>
      <c r="H90" s="676">
        <f>SUM(D90:F90)</f>
        <v>1416019</v>
      </c>
      <c r="J90" s="395"/>
    </row>
    <row r="91" spans="1:10" ht="14.25" customHeight="1">
      <c r="A91" s="703">
        <v>182</v>
      </c>
      <c r="B91" s="704" t="s">
        <v>8</v>
      </c>
      <c r="C91" s="701">
        <v>1968848</v>
      </c>
      <c r="D91" s="701"/>
      <c r="E91" s="701"/>
      <c r="F91" s="701">
        <v>98000</v>
      </c>
      <c r="G91" s="702">
        <v>913916</v>
      </c>
      <c r="H91" s="676">
        <f aca="true" t="shared" si="3" ref="H91:H101">SUM(D91:G91)</f>
        <v>1011916</v>
      </c>
      <c r="J91" s="395"/>
    </row>
    <row r="92" spans="1:10" ht="14.25">
      <c r="A92" s="703">
        <v>183</v>
      </c>
      <c r="B92" s="704" t="s">
        <v>9</v>
      </c>
      <c r="C92" s="701">
        <v>1500000</v>
      </c>
      <c r="D92" s="701"/>
      <c r="E92" s="701"/>
      <c r="F92" s="701"/>
      <c r="G92" s="702">
        <v>384078</v>
      </c>
      <c r="H92" s="676">
        <f t="shared" si="3"/>
        <v>384078</v>
      </c>
      <c r="J92" s="395"/>
    </row>
    <row r="93" spans="1:10" ht="36">
      <c r="A93" s="710"/>
      <c r="B93" s="711" t="s">
        <v>10</v>
      </c>
      <c r="C93" s="712"/>
      <c r="D93" s="712"/>
      <c r="E93" s="712"/>
      <c r="F93" s="712">
        <v>1000000</v>
      </c>
      <c r="G93" s="713"/>
      <c r="H93" s="676">
        <f t="shared" si="3"/>
        <v>1000000</v>
      </c>
      <c r="J93" s="395"/>
    </row>
    <row r="94" spans="1:10" ht="14.25">
      <c r="A94" s="710">
        <v>184</v>
      </c>
      <c r="B94" s="714" t="s">
        <v>11</v>
      </c>
      <c r="C94" s="712">
        <v>400000</v>
      </c>
      <c r="D94" s="712"/>
      <c r="E94" s="712"/>
      <c r="F94" s="712"/>
      <c r="G94" s="713">
        <v>336814</v>
      </c>
      <c r="H94" s="676">
        <f t="shared" si="3"/>
        <v>336814</v>
      </c>
      <c r="J94" s="395"/>
    </row>
    <row r="95" spans="1:10" ht="14.25">
      <c r="A95" s="710">
        <v>185</v>
      </c>
      <c r="B95" s="714" t="s">
        <v>12</v>
      </c>
      <c r="C95" s="712">
        <v>1000000</v>
      </c>
      <c r="D95" s="712"/>
      <c r="E95" s="712"/>
      <c r="F95" s="712"/>
      <c r="G95" s="713">
        <v>685508</v>
      </c>
      <c r="H95" s="676">
        <f t="shared" si="3"/>
        <v>685508</v>
      </c>
      <c r="J95" s="395"/>
    </row>
    <row r="96" spans="1:10" ht="28.5">
      <c r="A96" s="710">
        <v>186</v>
      </c>
      <c r="B96" s="714" t="s">
        <v>13</v>
      </c>
      <c r="C96" s="712">
        <v>578066</v>
      </c>
      <c r="D96" s="712"/>
      <c r="E96" s="712"/>
      <c r="F96" s="712"/>
      <c r="G96" s="713">
        <v>457285</v>
      </c>
      <c r="H96" s="676">
        <f t="shared" si="3"/>
        <v>457285</v>
      </c>
      <c r="J96" s="395"/>
    </row>
    <row r="97" spans="1:10" ht="14.25">
      <c r="A97" s="710">
        <v>187</v>
      </c>
      <c r="B97" s="714" t="s">
        <v>14</v>
      </c>
      <c r="C97" s="712">
        <v>1999960</v>
      </c>
      <c r="D97" s="712"/>
      <c r="E97" s="712"/>
      <c r="F97" s="712"/>
      <c r="G97" s="713">
        <v>1643806</v>
      </c>
      <c r="H97" s="676">
        <f t="shared" si="3"/>
        <v>1643806</v>
      </c>
      <c r="J97" s="395"/>
    </row>
    <row r="98" spans="1:10" ht="28.5">
      <c r="A98" s="710">
        <v>188</v>
      </c>
      <c r="B98" s="714" t="s">
        <v>15</v>
      </c>
      <c r="C98" s="712">
        <v>795000</v>
      </c>
      <c r="D98" s="712"/>
      <c r="E98" s="712"/>
      <c r="F98" s="712"/>
      <c r="G98" s="713"/>
      <c r="H98" s="676">
        <f t="shared" si="3"/>
        <v>0</v>
      </c>
      <c r="J98" s="395"/>
    </row>
    <row r="99" spans="1:10" ht="15">
      <c r="A99" s="715">
        <v>189</v>
      </c>
      <c r="B99" s="716" t="s">
        <v>16</v>
      </c>
      <c r="C99" s="712">
        <v>4086224</v>
      </c>
      <c r="D99" s="712"/>
      <c r="E99" s="712"/>
      <c r="F99" s="712"/>
      <c r="G99" s="713">
        <v>4086224</v>
      </c>
      <c r="H99" s="676">
        <f t="shared" si="3"/>
        <v>4086224</v>
      </c>
      <c r="J99" s="395"/>
    </row>
    <row r="100" spans="1:10" ht="14.25">
      <c r="A100" s="710">
        <v>190</v>
      </c>
      <c r="B100" s="714" t="s">
        <v>17</v>
      </c>
      <c r="C100" s="712">
        <v>1911800</v>
      </c>
      <c r="D100" s="712"/>
      <c r="E100" s="712"/>
      <c r="F100" s="712"/>
      <c r="G100" s="713">
        <v>565232</v>
      </c>
      <c r="H100" s="676">
        <f t="shared" si="3"/>
        <v>565232</v>
      </c>
      <c r="J100" s="395"/>
    </row>
    <row r="101" spans="1:10" ht="28.5">
      <c r="A101" s="710">
        <v>191</v>
      </c>
      <c r="B101" s="714" t="s">
        <v>18</v>
      </c>
      <c r="C101" s="712">
        <v>1500000</v>
      </c>
      <c r="D101" s="712"/>
      <c r="E101" s="712"/>
      <c r="F101" s="712">
        <v>200000</v>
      </c>
      <c r="G101" s="713">
        <v>550000</v>
      </c>
      <c r="H101" s="676">
        <f t="shared" si="3"/>
        <v>750000</v>
      </c>
      <c r="J101" s="395"/>
    </row>
    <row r="102" spans="1:10" ht="14.25">
      <c r="A102" s="869" t="s">
        <v>19</v>
      </c>
      <c r="B102" s="870"/>
      <c r="C102" s="870"/>
      <c r="D102" s="870"/>
      <c r="E102" s="870"/>
      <c r="F102" s="870"/>
      <c r="G102" s="870"/>
      <c r="H102" s="871"/>
      <c r="J102" s="395"/>
    </row>
    <row r="103" spans="1:10" ht="14.25" customHeight="1">
      <c r="A103" s="710">
        <v>192</v>
      </c>
      <c r="B103" s="714" t="s">
        <v>20</v>
      </c>
      <c r="C103" s="712">
        <v>177459</v>
      </c>
      <c r="D103" s="712"/>
      <c r="E103" s="712"/>
      <c r="F103" s="712"/>
      <c r="G103" s="713">
        <v>14000</v>
      </c>
      <c r="H103" s="676">
        <f aca="true" t="shared" si="4" ref="H103:H130">SUM(D103:G103)</f>
        <v>14000</v>
      </c>
      <c r="J103" s="395" t="s">
        <v>21</v>
      </c>
    </row>
    <row r="104" spans="1:10" ht="28.5">
      <c r="A104" s="710">
        <v>193</v>
      </c>
      <c r="B104" s="714" t="s">
        <v>22</v>
      </c>
      <c r="C104" s="712">
        <v>6000000</v>
      </c>
      <c r="D104" s="712"/>
      <c r="E104" s="712"/>
      <c r="F104" s="712"/>
      <c r="G104" s="713">
        <v>2187299</v>
      </c>
      <c r="H104" s="676">
        <f t="shared" si="4"/>
        <v>2187299</v>
      </c>
      <c r="J104" s="395"/>
    </row>
    <row r="105" spans="1:10" ht="14.25">
      <c r="A105" s="710">
        <v>194</v>
      </c>
      <c r="B105" s="714" t="s">
        <v>23</v>
      </c>
      <c r="C105" s="712">
        <v>2500000</v>
      </c>
      <c r="D105" s="712"/>
      <c r="E105" s="712"/>
      <c r="F105" s="712"/>
      <c r="G105" s="713">
        <v>831808</v>
      </c>
      <c r="H105" s="676">
        <f t="shared" si="4"/>
        <v>831808</v>
      </c>
      <c r="J105" s="395"/>
    </row>
    <row r="106" spans="1:10" ht="14.25">
      <c r="A106" s="710">
        <v>195</v>
      </c>
      <c r="B106" s="714" t="s">
        <v>25</v>
      </c>
      <c r="C106" s="712">
        <v>4000000</v>
      </c>
      <c r="D106" s="712"/>
      <c r="E106" s="712"/>
      <c r="F106" s="712"/>
      <c r="G106" s="713">
        <v>1272035</v>
      </c>
      <c r="H106" s="676">
        <f t="shared" si="4"/>
        <v>1272035</v>
      </c>
      <c r="J106" s="395"/>
    </row>
    <row r="107" spans="1:10" ht="14.25">
      <c r="A107" s="710">
        <v>196</v>
      </c>
      <c r="B107" s="714" t="s">
        <v>26</v>
      </c>
      <c r="C107" s="712">
        <v>552779</v>
      </c>
      <c r="D107" s="712"/>
      <c r="E107" s="712"/>
      <c r="F107" s="712"/>
      <c r="G107" s="713">
        <v>211711</v>
      </c>
      <c r="H107" s="676">
        <f t="shared" si="4"/>
        <v>211711</v>
      </c>
      <c r="J107" s="395"/>
    </row>
    <row r="108" spans="1:10" ht="14.25">
      <c r="A108" s="710">
        <v>197</v>
      </c>
      <c r="B108" s="714" t="s">
        <v>27</v>
      </c>
      <c r="C108" s="712">
        <v>10000000</v>
      </c>
      <c r="D108" s="712"/>
      <c r="E108" s="712"/>
      <c r="F108" s="712"/>
      <c r="G108" s="713">
        <v>945300</v>
      </c>
      <c r="H108" s="676">
        <f t="shared" si="4"/>
        <v>945300</v>
      </c>
      <c r="J108" s="395"/>
    </row>
    <row r="109" spans="1:10" ht="14.25">
      <c r="A109" s="710">
        <v>198</v>
      </c>
      <c r="B109" s="714" t="s">
        <v>28</v>
      </c>
      <c r="C109" s="712">
        <v>1191800</v>
      </c>
      <c r="D109" s="712"/>
      <c r="E109" s="712"/>
      <c r="F109" s="712"/>
      <c r="G109" s="713">
        <v>205000</v>
      </c>
      <c r="H109" s="676">
        <f t="shared" si="4"/>
        <v>205000</v>
      </c>
      <c r="J109" s="395"/>
    </row>
    <row r="110" spans="1:10" ht="28.5">
      <c r="A110" s="710">
        <v>199</v>
      </c>
      <c r="B110" s="714" t="s">
        <v>29</v>
      </c>
      <c r="C110" s="712">
        <v>693914</v>
      </c>
      <c r="D110" s="712"/>
      <c r="E110" s="712"/>
      <c r="F110" s="712"/>
      <c r="G110" s="713">
        <v>346957</v>
      </c>
      <c r="H110" s="676">
        <f t="shared" si="4"/>
        <v>346957</v>
      </c>
      <c r="J110" s="395"/>
    </row>
    <row r="111" spans="1:10" ht="14.25">
      <c r="A111" s="710">
        <v>200</v>
      </c>
      <c r="B111" s="714" t="s">
        <v>30</v>
      </c>
      <c r="C111" s="712">
        <v>4912964</v>
      </c>
      <c r="D111" s="712"/>
      <c r="E111" s="712"/>
      <c r="F111" s="712"/>
      <c r="G111" s="713">
        <v>1145445</v>
      </c>
      <c r="H111" s="676">
        <f t="shared" si="4"/>
        <v>1145445</v>
      </c>
      <c r="J111" s="395"/>
    </row>
    <row r="112" spans="1:10" ht="14.25">
      <c r="A112" s="710">
        <v>201</v>
      </c>
      <c r="B112" s="714" t="s">
        <v>31</v>
      </c>
      <c r="C112" s="712">
        <v>361487</v>
      </c>
      <c r="D112" s="712"/>
      <c r="E112" s="712"/>
      <c r="F112" s="712"/>
      <c r="G112" s="713">
        <v>180744</v>
      </c>
      <c r="H112" s="676">
        <f t="shared" si="4"/>
        <v>180744</v>
      </c>
      <c r="J112" s="395"/>
    </row>
    <row r="113" spans="1:10" ht="14.25" customHeight="1">
      <c r="A113" s="715">
        <v>202</v>
      </c>
      <c r="B113" s="716" t="s">
        <v>32</v>
      </c>
      <c r="C113" s="712">
        <v>1177733</v>
      </c>
      <c r="D113" s="712"/>
      <c r="E113" s="712"/>
      <c r="F113" s="712"/>
      <c r="G113" s="713">
        <v>1167672</v>
      </c>
      <c r="H113" s="676">
        <f t="shared" si="4"/>
        <v>1167672</v>
      </c>
      <c r="J113" s="395"/>
    </row>
    <row r="114" spans="1:10" ht="14.25">
      <c r="A114" s="710">
        <v>203</v>
      </c>
      <c r="B114" s="714" t="s">
        <v>33</v>
      </c>
      <c r="C114" s="712">
        <v>65000</v>
      </c>
      <c r="D114" s="712"/>
      <c r="E114" s="712"/>
      <c r="F114" s="712"/>
      <c r="G114" s="713"/>
      <c r="H114" s="676">
        <f t="shared" si="4"/>
        <v>0</v>
      </c>
      <c r="J114" s="395"/>
    </row>
    <row r="115" spans="1:10" ht="28.5" customHeight="1">
      <c r="A115" s="710">
        <v>204</v>
      </c>
      <c r="B115" s="714" t="s">
        <v>34</v>
      </c>
      <c r="C115" s="712">
        <v>500000</v>
      </c>
      <c r="D115" s="712"/>
      <c r="E115" s="712"/>
      <c r="F115" s="712"/>
      <c r="G115" s="713"/>
      <c r="H115" s="676">
        <f t="shared" si="4"/>
        <v>0</v>
      </c>
      <c r="J115" s="395"/>
    </row>
    <row r="116" spans="1:10" ht="28.5">
      <c r="A116" s="710">
        <v>205</v>
      </c>
      <c r="B116" s="714" t="s">
        <v>35</v>
      </c>
      <c r="C116" s="712">
        <v>5768276</v>
      </c>
      <c r="D116" s="712"/>
      <c r="E116" s="712"/>
      <c r="F116" s="712"/>
      <c r="G116" s="713">
        <v>355622</v>
      </c>
      <c r="H116" s="676">
        <f t="shared" si="4"/>
        <v>355622</v>
      </c>
      <c r="J116" s="395"/>
    </row>
    <row r="117" spans="1:10" ht="14.25" customHeight="1">
      <c r="A117" s="710">
        <v>206</v>
      </c>
      <c r="B117" s="714" t="s">
        <v>36</v>
      </c>
      <c r="C117" s="712">
        <v>1500000</v>
      </c>
      <c r="D117" s="712"/>
      <c r="E117" s="712"/>
      <c r="F117" s="712"/>
      <c r="G117" s="713">
        <v>48000</v>
      </c>
      <c r="H117" s="676">
        <f t="shared" si="4"/>
        <v>48000</v>
      </c>
      <c r="J117" s="395"/>
    </row>
    <row r="118" spans="1:10" ht="14.25" customHeight="1">
      <c r="A118" s="710">
        <v>207</v>
      </c>
      <c r="B118" s="714" t="s">
        <v>37</v>
      </c>
      <c r="C118" s="712">
        <v>918822</v>
      </c>
      <c r="D118" s="712"/>
      <c r="E118" s="712"/>
      <c r="F118" s="712"/>
      <c r="G118" s="713">
        <v>224585</v>
      </c>
      <c r="H118" s="676">
        <f t="shared" si="4"/>
        <v>224585</v>
      </c>
      <c r="J118" s="395"/>
    </row>
    <row r="119" spans="1:10" ht="14.25" customHeight="1">
      <c r="A119" s="715">
        <v>208</v>
      </c>
      <c r="B119" s="716" t="s">
        <v>38</v>
      </c>
      <c r="C119" s="712">
        <v>1999669</v>
      </c>
      <c r="D119" s="712"/>
      <c r="E119" s="712"/>
      <c r="F119" s="712"/>
      <c r="G119" s="713">
        <v>1999669</v>
      </c>
      <c r="H119" s="676">
        <f t="shared" si="4"/>
        <v>1999669</v>
      </c>
      <c r="J119" s="395"/>
    </row>
    <row r="120" spans="1:10" ht="14.25" customHeight="1">
      <c r="A120" s="710">
        <v>209</v>
      </c>
      <c r="B120" s="714" t="s">
        <v>39</v>
      </c>
      <c r="C120" s="712">
        <v>9346223</v>
      </c>
      <c r="D120" s="712"/>
      <c r="E120" s="712"/>
      <c r="F120" s="712"/>
      <c r="G120" s="713">
        <v>686434</v>
      </c>
      <c r="H120" s="676">
        <f t="shared" si="4"/>
        <v>686434</v>
      </c>
      <c r="J120" s="395"/>
    </row>
    <row r="121" spans="1:10" ht="14.25" customHeight="1">
      <c r="A121" s="710">
        <v>210</v>
      </c>
      <c r="B121" s="714" t="s">
        <v>40</v>
      </c>
      <c r="C121" s="712">
        <v>1974477</v>
      </c>
      <c r="D121" s="712"/>
      <c r="E121" s="712"/>
      <c r="F121" s="712"/>
      <c r="G121" s="713"/>
      <c r="H121" s="676">
        <f t="shared" si="4"/>
        <v>0</v>
      </c>
      <c r="J121" s="395"/>
    </row>
    <row r="122" spans="1:10" ht="14.25" customHeight="1">
      <c r="A122" s="710">
        <v>211</v>
      </c>
      <c r="B122" s="714" t="s">
        <v>41</v>
      </c>
      <c r="C122" s="712">
        <v>1742246</v>
      </c>
      <c r="D122" s="712"/>
      <c r="E122" s="712"/>
      <c r="F122" s="712"/>
      <c r="G122" s="713"/>
      <c r="H122" s="676">
        <f t="shared" si="4"/>
        <v>0</v>
      </c>
      <c r="J122" s="395"/>
    </row>
    <row r="123" spans="1:10" ht="28.5" customHeight="1">
      <c r="A123" s="710">
        <v>212</v>
      </c>
      <c r="B123" s="714" t="s">
        <v>42</v>
      </c>
      <c r="C123" s="712">
        <v>959127</v>
      </c>
      <c r="D123" s="712"/>
      <c r="E123" s="712"/>
      <c r="F123" s="712"/>
      <c r="G123" s="713"/>
      <c r="H123" s="676">
        <f t="shared" si="4"/>
        <v>0</v>
      </c>
      <c r="J123" s="395"/>
    </row>
    <row r="124" spans="1:10" ht="14.25" customHeight="1">
      <c r="A124" s="710">
        <v>213</v>
      </c>
      <c r="B124" s="714" t="s">
        <v>43</v>
      </c>
      <c r="C124" s="712">
        <v>4022267</v>
      </c>
      <c r="D124" s="712"/>
      <c r="E124" s="712"/>
      <c r="F124" s="712"/>
      <c r="G124" s="713"/>
      <c r="H124" s="676">
        <f t="shared" si="4"/>
        <v>0</v>
      </c>
      <c r="J124" s="395"/>
    </row>
    <row r="125" spans="1:10" ht="14.25" customHeight="1">
      <c r="A125" s="710">
        <v>214</v>
      </c>
      <c r="B125" s="714" t="s">
        <v>44</v>
      </c>
      <c r="C125" s="712">
        <v>1608629</v>
      </c>
      <c r="D125" s="712"/>
      <c r="E125" s="712"/>
      <c r="F125" s="712"/>
      <c r="G125" s="713"/>
      <c r="H125" s="676">
        <f t="shared" si="4"/>
        <v>0</v>
      </c>
      <c r="J125" s="395"/>
    </row>
    <row r="126" spans="1:10" ht="28.5" customHeight="1">
      <c r="A126" s="710">
        <v>215</v>
      </c>
      <c r="B126" s="714" t="s">
        <v>45</v>
      </c>
      <c r="C126" s="712">
        <v>497010</v>
      </c>
      <c r="D126" s="712"/>
      <c r="E126" s="712"/>
      <c r="F126" s="712"/>
      <c r="G126" s="713"/>
      <c r="H126" s="676">
        <f t="shared" si="4"/>
        <v>0</v>
      </c>
      <c r="J126" s="395"/>
    </row>
    <row r="127" spans="1:10" ht="14.25" customHeight="1">
      <c r="A127" s="710">
        <v>216</v>
      </c>
      <c r="B127" s="714" t="s">
        <v>46</v>
      </c>
      <c r="C127" s="712">
        <v>749867</v>
      </c>
      <c r="D127" s="712"/>
      <c r="E127" s="712"/>
      <c r="F127" s="712"/>
      <c r="G127" s="713"/>
      <c r="H127" s="676">
        <f t="shared" si="4"/>
        <v>0</v>
      </c>
      <c r="J127" s="395"/>
    </row>
    <row r="128" spans="1:10" ht="28.5" customHeight="1">
      <c r="A128" s="710">
        <v>217</v>
      </c>
      <c r="B128" s="714" t="s">
        <v>47</v>
      </c>
      <c r="C128" s="712">
        <v>962539</v>
      </c>
      <c r="D128" s="712"/>
      <c r="E128" s="712"/>
      <c r="F128" s="712"/>
      <c r="G128" s="713"/>
      <c r="H128" s="676">
        <f t="shared" si="4"/>
        <v>0</v>
      </c>
      <c r="J128" s="395"/>
    </row>
    <row r="129" spans="1:10" ht="14.25" customHeight="1">
      <c r="A129" s="710">
        <v>218</v>
      </c>
      <c r="B129" s="714" t="s">
        <v>48</v>
      </c>
      <c r="C129" s="712">
        <v>1245934</v>
      </c>
      <c r="D129" s="712"/>
      <c r="E129" s="712"/>
      <c r="F129" s="712"/>
      <c r="G129" s="713"/>
      <c r="H129" s="676">
        <f t="shared" si="4"/>
        <v>0</v>
      </c>
      <c r="J129" s="395"/>
    </row>
    <row r="130" spans="1:10" ht="28.5" customHeight="1">
      <c r="A130" s="710">
        <v>219</v>
      </c>
      <c r="B130" s="714" t="s">
        <v>49</v>
      </c>
      <c r="C130" s="712">
        <v>588110</v>
      </c>
      <c r="D130" s="712"/>
      <c r="E130" s="712"/>
      <c r="F130" s="712"/>
      <c r="G130" s="713"/>
      <c r="H130" s="676">
        <f t="shared" si="4"/>
        <v>0</v>
      </c>
      <c r="J130" s="395"/>
    </row>
    <row r="131" spans="1:9" ht="15.75" thickBot="1">
      <c r="A131" s="872" t="s">
        <v>50</v>
      </c>
      <c r="B131" s="873"/>
      <c r="C131" s="717">
        <f>SUM(C3:C130)</f>
        <v>257009361</v>
      </c>
      <c r="D131" s="717">
        <f>SUM(D3:D73)</f>
        <v>15205540.5</v>
      </c>
      <c r="E131" s="717">
        <f>SUM(E3:E73)</f>
        <v>54036458.199999996</v>
      </c>
      <c r="F131" s="717">
        <f>SUM(F4:F101)</f>
        <v>57283002</v>
      </c>
      <c r="G131" s="717">
        <f>SUM(G39:G130)</f>
        <v>48477217</v>
      </c>
      <c r="H131" s="718">
        <f>SUM(H3:H130)</f>
        <v>175002215.70000002</v>
      </c>
      <c r="I131" s="112"/>
    </row>
    <row r="132" spans="1:19" ht="24.75" customHeight="1" thickBot="1">
      <c r="A132" s="491"/>
      <c r="B132" s="491"/>
      <c r="C132" s="719"/>
      <c r="D132" s="720"/>
      <c r="E132" s="720"/>
      <c r="F132" s="720"/>
      <c r="G132" s="720"/>
      <c r="H132" s="72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</row>
    <row r="133" spans="1:8" ht="15">
      <c r="A133" s="874" t="s">
        <v>51</v>
      </c>
      <c r="B133" s="875"/>
      <c r="C133" s="875"/>
      <c r="D133" s="875"/>
      <c r="E133" s="875"/>
      <c r="F133" s="876"/>
      <c r="G133" s="876"/>
      <c r="H133" s="877"/>
    </row>
    <row r="134" spans="1:8" ht="39.75" customHeight="1">
      <c r="A134" s="721" t="s">
        <v>52</v>
      </c>
      <c r="B134" s="722" t="s">
        <v>1132</v>
      </c>
      <c r="C134" s="674"/>
      <c r="D134" s="723"/>
      <c r="E134" s="724" t="s">
        <v>53</v>
      </c>
      <c r="F134" s="725"/>
      <c r="G134" s="725"/>
      <c r="H134" s="726" t="s">
        <v>1138</v>
      </c>
    </row>
    <row r="135" spans="1:8" ht="14.25" customHeight="1">
      <c r="A135" s="691">
        <v>2</v>
      </c>
      <c r="B135" s="727" t="s">
        <v>54</v>
      </c>
      <c r="C135" s="674"/>
      <c r="D135" s="723"/>
      <c r="E135" s="728">
        <v>9900</v>
      </c>
      <c r="F135" s="725"/>
      <c r="G135" s="725"/>
      <c r="H135" s="676">
        <f aca="true" t="shared" si="5" ref="H135:H145">SUM(D135:E135)</f>
        <v>9900</v>
      </c>
    </row>
    <row r="136" spans="1:8" ht="14.25" customHeight="1">
      <c r="A136" s="691">
        <v>94</v>
      </c>
      <c r="B136" s="727" t="s">
        <v>55</v>
      </c>
      <c r="C136" s="674"/>
      <c r="D136" s="723"/>
      <c r="E136" s="728">
        <v>23791.5</v>
      </c>
      <c r="F136" s="725"/>
      <c r="G136" s="725"/>
      <c r="H136" s="676">
        <f t="shared" si="5"/>
        <v>23791.5</v>
      </c>
    </row>
    <row r="137" spans="1:8" ht="14.25" customHeight="1">
      <c r="A137" s="691">
        <v>100</v>
      </c>
      <c r="B137" s="727" t="s">
        <v>1142</v>
      </c>
      <c r="C137" s="674"/>
      <c r="D137" s="723"/>
      <c r="E137" s="728">
        <v>16554</v>
      </c>
      <c r="F137" s="725"/>
      <c r="G137" s="725"/>
      <c r="H137" s="676">
        <f t="shared" si="5"/>
        <v>16554</v>
      </c>
    </row>
    <row r="138" spans="1:8" ht="14.25" customHeight="1">
      <c r="A138" s="691">
        <v>147</v>
      </c>
      <c r="B138" s="727" t="s">
        <v>56</v>
      </c>
      <c r="C138" s="674"/>
      <c r="D138" s="723"/>
      <c r="E138" s="728">
        <v>127980</v>
      </c>
      <c r="F138" s="725"/>
      <c r="G138" s="725"/>
      <c r="H138" s="676">
        <f t="shared" si="5"/>
        <v>127980</v>
      </c>
    </row>
    <row r="139" spans="1:8" ht="14.25" customHeight="1">
      <c r="A139" s="691">
        <v>154</v>
      </c>
      <c r="B139" s="727" t="s">
        <v>1197</v>
      </c>
      <c r="C139" s="674"/>
      <c r="D139" s="723"/>
      <c r="E139" s="728">
        <v>7643</v>
      </c>
      <c r="F139" s="725"/>
      <c r="G139" s="725"/>
      <c r="H139" s="676">
        <f t="shared" si="5"/>
        <v>7643</v>
      </c>
    </row>
    <row r="140" spans="1:8" ht="14.25" customHeight="1">
      <c r="A140" s="691">
        <v>164</v>
      </c>
      <c r="B140" s="727" t="s">
        <v>57</v>
      </c>
      <c r="C140" s="674"/>
      <c r="D140" s="723"/>
      <c r="E140" s="728">
        <v>20033</v>
      </c>
      <c r="F140" s="725"/>
      <c r="G140" s="725"/>
      <c r="H140" s="676">
        <f t="shared" si="5"/>
        <v>20033</v>
      </c>
    </row>
    <row r="141" spans="1:8" ht="14.25">
      <c r="A141" s="691">
        <v>165</v>
      </c>
      <c r="B141" s="684" t="s">
        <v>1210</v>
      </c>
      <c r="C141" s="674"/>
      <c r="D141" s="674"/>
      <c r="E141" s="674">
        <v>75373</v>
      </c>
      <c r="F141" s="675"/>
      <c r="G141" s="675"/>
      <c r="H141" s="676">
        <f t="shared" si="5"/>
        <v>75373</v>
      </c>
    </row>
    <row r="142" spans="1:8" ht="14.25">
      <c r="A142" s="691">
        <v>176</v>
      </c>
      <c r="B142" s="684" t="s">
        <v>2</v>
      </c>
      <c r="C142" s="674"/>
      <c r="D142" s="674"/>
      <c r="E142" s="674">
        <v>57500</v>
      </c>
      <c r="F142" s="675"/>
      <c r="G142" s="675"/>
      <c r="H142" s="676">
        <f t="shared" si="5"/>
        <v>57500</v>
      </c>
    </row>
    <row r="143" spans="1:8" ht="14.25">
      <c r="A143" s="691"/>
      <c r="B143" s="684"/>
      <c r="C143" s="674"/>
      <c r="D143" s="674"/>
      <c r="E143" s="674"/>
      <c r="F143" s="675"/>
      <c r="G143" s="675"/>
      <c r="H143" s="676">
        <f t="shared" si="5"/>
        <v>0</v>
      </c>
    </row>
    <row r="144" spans="1:8" ht="12.75" customHeight="1">
      <c r="A144" s="691"/>
      <c r="B144" s="684"/>
      <c r="C144" s="674"/>
      <c r="D144" s="674"/>
      <c r="E144" s="674"/>
      <c r="F144" s="675"/>
      <c r="G144" s="675"/>
      <c r="H144" s="676">
        <f t="shared" si="5"/>
        <v>0</v>
      </c>
    </row>
    <row r="145" spans="1:8" ht="14.25">
      <c r="A145" s="691"/>
      <c r="B145" s="684"/>
      <c r="C145" s="674"/>
      <c r="D145" s="674"/>
      <c r="E145" s="674"/>
      <c r="F145" s="675"/>
      <c r="G145" s="675"/>
      <c r="H145" s="676">
        <f t="shared" si="5"/>
        <v>0</v>
      </c>
    </row>
    <row r="146" spans="1:8" ht="15">
      <c r="A146" s="857" t="s">
        <v>166</v>
      </c>
      <c r="B146" s="858"/>
      <c r="C146" s="674"/>
      <c r="D146" s="729"/>
      <c r="E146" s="729"/>
      <c r="F146" s="730"/>
      <c r="G146" s="730"/>
      <c r="H146" s="676">
        <f>SUM(H135:H145)</f>
        <v>338774.5</v>
      </c>
    </row>
    <row r="147" spans="1:8" ht="15">
      <c r="A147" s="855" t="s">
        <v>58</v>
      </c>
      <c r="B147" s="878"/>
      <c r="C147" s="674"/>
      <c r="D147" s="729"/>
      <c r="E147" s="729"/>
      <c r="F147" s="730"/>
      <c r="G147" s="730"/>
      <c r="H147" s="676">
        <v>67100000</v>
      </c>
    </row>
    <row r="148" spans="1:8" ht="15">
      <c r="A148" s="855" t="s">
        <v>59</v>
      </c>
      <c r="B148" s="856"/>
      <c r="C148" s="674"/>
      <c r="D148" s="729"/>
      <c r="E148" s="729"/>
      <c r="F148" s="730"/>
      <c r="G148" s="730"/>
      <c r="H148" s="676">
        <v>40000000</v>
      </c>
    </row>
    <row r="149" spans="1:8" ht="15">
      <c r="A149" s="857" t="s">
        <v>60</v>
      </c>
      <c r="B149" s="858"/>
      <c r="C149" s="674"/>
      <c r="D149" s="674"/>
      <c r="E149" s="674"/>
      <c r="F149" s="675"/>
      <c r="G149" s="675"/>
      <c r="H149" s="676">
        <v>1384330.39</v>
      </c>
    </row>
    <row r="150" spans="1:8" ht="15.75" thickBot="1">
      <c r="A150" s="859" t="s">
        <v>61</v>
      </c>
      <c r="B150" s="860"/>
      <c r="C150" s="731"/>
      <c r="D150" s="731"/>
      <c r="E150" s="731"/>
      <c r="F150" s="732"/>
      <c r="G150" s="732"/>
      <c r="H150" s="733">
        <f>SUM(E146:H149)</f>
        <v>108823104.89</v>
      </c>
    </row>
    <row r="151" spans="1:8" ht="22.5" customHeight="1">
      <c r="A151" s="491"/>
      <c r="B151" s="491"/>
      <c r="C151" s="719"/>
      <c r="D151" s="719"/>
      <c r="E151" s="861" t="s">
        <v>24</v>
      </c>
      <c r="F151" s="861"/>
      <c r="G151" s="861"/>
      <c r="H151" s="861"/>
    </row>
    <row r="152" spans="1:8" ht="15">
      <c r="A152" s="852"/>
      <c r="B152" s="852"/>
      <c r="C152" s="852"/>
      <c r="D152" s="853"/>
      <c r="E152" s="853"/>
      <c r="F152" s="853"/>
      <c r="G152" s="853"/>
      <c r="H152" s="853"/>
    </row>
    <row r="153" spans="1:8" ht="14.25">
      <c r="A153" s="491"/>
      <c r="B153" s="491"/>
      <c r="C153" s="719"/>
      <c r="D153" s="719"/>
      <c r="E153" s="719"/>
      <c r="F153" s="719"/>
      <c r="G153" s="719"/>
      <c r="H153" s="719"/>
    </row>
    <row r="154" spans="1:8" ht="12.75" customHeight="1">
      <c r="A154" s="852"/>
      <c r="B154" s="854"/>
      <c r="C154" s="854"/>
      <c r="D154" s="851"/>
      <c r="E154" s="851"/>
      <c r="F154" s="851"/>
      <c r="G154" s="851"/>
      <c r="H154" s="851"/>
    </row>
    <row r="155" spans="1:8" ht="12.75" customHeight="1">
      <c r="A155" s="734"/>
      <c r="B155" s="735"/>
      <c r="C155" s="735"/>
      <c r="D155" s="736"/>
      <c r="E155" s="736"/>
      <c r="F155" s="736"/>
      <c r="G155" s="736"/>
      <c r="H155" s="736"/>
    </row>
    <row r="156" spans="1:8" ht="15">
      <c r="A156" s="852"/>
      <c r="B156" s="854"/>
      <c r="C156" s="854"/>
      <c r="D156" s="851"/>
      <c r="E156" s="851"/>
      <c r="F156" s="851"/>
      <c r="G156" s="851"/>
      <c r="H156" s="851"/>
    </row>
  </sheetData>
  <mergeCells count="19">
    <mergeCell ref="E151:H151"/>
    <mergeCell ref="A1:I1"/>
    <mergeCell ref="A3:H3"/>
    <mergeCell ref="A40:H40"/>
    <mergeCell ref="A73:H73"/>
    <mergeCell ref="A102:H102"/>
    <mergeCell ref="A131:B131"/>
    <mergeCell ref="A133:H133"/>
    <mergeCell ref="A146:B146"/>
    <mergeCell ref="A147:B147"/>
    <mergeCell ref="A148:B148"/>
    <mergeCell ref="A149:B149"/>
    <mergeCell ref="A150:B150"/>
    <mergeCell ref="A156:C156"/>
    <mergeCell ref="D156:H156"/>
    <mergeCell ref="A152:C152"/>
    <mergeCell ref="D152:H152"/>
    <mergeCell ref="A154:C154"/>
    <mergeCell ref="D154:H154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69" r:id="rId1"/>
  <headerFooter alignWithMargins="0">
    <oddFooter>&amp;C&amp;P</oddFooter>
  </headerFooter>
  <rowBreaks count="2" manualBreakCount="2">
    <brk id="72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2008-12-22T07:10:06Z</cp:lastPrinted>
  <dcterms:created xsi:type="dcterms:W3CDTF">1997-01-24T11:07:25Z</dcterms:created>
  <dcterms:modified xsi:type="dcterms:W3CDTF">2009-01-05T13:36:28Z</dcterms:modified>
  <cp:category/>
  <cp:version/>
  <cp:contentType/>
  <cp:contentStatus/>
</cp:coreProperties>
</file>