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F-01-2009-01, př.1" sheetId="1" r:id="rId1"/>
  </sheets>
  <definedNames/>
  <calcPr fullCalcOnLoad="1"/>
</workbook>
</file>

<file path=xl/sharedStrings.xml><?xml version="1.0" encoding="utf-8"?>
<sst xmlns="http://schemas.openxmlformats.org/spreadsheetml/2006/main" count="82" uniqueCount="52">
  <si>
    <t>v Kč</t>
  </si>
  <si>
    <t>PRK</t>
  </si>
  <si>
    <t xml:space="preserve"> 2.4</t>
  </si>
  <si>
    <t xml:space="preserve"> 2.3</t>
  </si>
  <si>
    <t xml:space="preserve"> 2.2</t>
  </si>
  <si>
    <t xml:space="preserve"> 2.1</t>
  </si>
  <si>
    <t xml:space="preserve"> 1.4</t>
  </si>
  <si>
    <t xml:space="preserve"> 1.3</t>
  </si>
  <si>
    <t xml:space="preserve"> 1.2</t>
  </si>
  <si>
    <t xml:space="preserve"> 1.1</t>
  </si>
  <si>
    <t xml:space="preserve"> 3.1</t>
  </si>
  <si>
    <t xml:space="preserve"> 3.2</t>
  </si>
  <si>
    <t xml:space="preserve"> 3.3</t>
  </si>
  <si>
    <t xml:space="preserve"> 3.4</t>
  </si>
  <si>
    <t xml:space="preserve"> 4.1</t>
  </si>
  <si>
    <t xml:space="preserve"> 4.2</t>
  </si>
  <si>
    <t xml:space="preserve"> 4.3</t>
  </si>
  <si>
    <t xml:space="preserve"> 4.4</t>
  </si>
  <si>
    <t xml:space="preserve"> 2.4.1</t>
  </si>
  <si>
    <t xml:space="preserve"> 2.4.2</t>
  </si>
  <si>
    <t>Celk.</t>
  </si>
  <si>
    <t>v %</t>
  </si>
  <si>
    <t>Alokace v roce 2002</t>
  </si>
  <si>
    <t>Alokace v roce 2003</t>
  </si>
  <si>
    <t>Celková alokace pro rok 2004</t>
  </si>
  <si>
    <t>Procentuálně dle alokace v roce 2003</t>
  </si>
  <si>
    <t>Dílčí cíl</t>
  </si>
  <si>
    <t>Rozdělení dle PD 2004 (65,4%)</t>
  </si>
  <si>
    <t>Rozdělení dle alokace v roce 2003 (34,6%)</t>
  </si>
  <si>
    <t>Dodatečná alokace v roce 2003</t>
  </si>
  <si>
    <t>ROK 2002</t>
  </si>
  <si>
    <t>ROK 2003</t>
  </si>
  <si>
    <t>ROK 2004</t>
  </si>
  <si>
    <t>Počet stran:1</t>
  </si>
  <si>
    <t>ROK 2005</t>
  </si>
  <si>
    <t>Alokace v roce 2005</t>
  </si>
  <si>
    <t>ROK 2006</t>
  </si>
  <si>
    <t xml:space="preserve"> 4.5</t>
  </si>
  <si>
    <r>
      <t xml:space="preserve">2005 -  </t>
    </r>
    <r>
      <rPr>
        <sz val="10"/>
        <rFont val="Arial CE"/>
        <family val="2"/>
      </rPr>
      <t xml:space="preserve">pro tento rok byly při tvorbě nové alokace využity zůstatky z předchozího roku a FV byl dále povýšen o částku 60 mil. Kč - celková částka 81,6 mil. Kč byla přerozdělena na základě navrhovaných grantových programů a s přihlédnutím k procentuálnímu rozložení prostředků ve FV v předchozích letech vč. jejich následného čerpání prostřednictvím vyhlášených grantových programů. Později byla akolace ještě zvýšena v dílčím cíli 4.2 o 2,5 mil. Kč od firmy EKO-KOM, a.s. V roce 2005 FV celkem hospodařil s cca </t>
    </r>
    <r>
      <rPr>
        <b/>
        <sz val="10"/>
        <rFont val="Arial CE"/>
        <family val="2"/>
      </rPr>
      <t xml:space="preserve">84,1 mil. Kč. </t>
    </r>
  </si>
  <si>
    <r>
      <t>2003 -</t>
    </r>
    <r>
      <rPr>
        <sz val="10"/>
        <rFont val="Arial CE"/>
        <family val="2"/>
      </rPr>
      <t xml:space="preserve"> nová alokace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ve výši 80,0 mil. Kč byla schválena dle pozměněného procentuálního klíče z roku 2002, 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v dílčích cílech byly dále ponechány zůstatky z jednotlivých dílčích cílů z roku 2002 (necelých 40 mil. Kč). Navíc byla v průběhu roku 2003 navýšena alokace dle stejného klíče o dalších 40 mil. Kč, v celkovém součtu včetně zůstatků z roku 2002 hospodařil FV v roce 2003 s téměř </t>
    </r>
    <r>
      <rPr>
        <b/>
        <sz val="10"/>
        <rFont val="Arial CE"/>
        <family val="2"/>
      </rPr>
      <t>160 mil. Kč.</t>
    </r>
  </si>
  <si>
    <r>
      <t xml:space="preserve">2004 -  </t>
    </r>
    <r>
      <rPr>
        <sz val="10"/>
        <rFont val="Arial CE"/>
        <family val="2"/>
      </rPr>
      <t xml:space="preserve">pro tento rok byly při tvorbě alokace využity pouze zůstatky z předchozího roku ve výši 86,8 mil. Kč a znovu přerozděleny dle klíče: 56,8 mil. Kč (= 65,4 %) rozděleno dle Programového doplňku 2004; 30 mil. Kč (34,6 %) dle procentuálního klíče z roku 2003. Později byla akolace ještě zvýšena v dílčím cíli 4.2 o 3,05 mil. Kč od firmy EKO-KOM, a.s. a dále bylo ještě navýšeno opatření 2.4.1 o 4 mil. Kč, aby bylo umožněno v předstihu vyhlášení 3 volnočasových GP. V roce 2004 FV celkem hospodařil s </t>
    </r>
    <r>
      <rPr>
        <b/>
        <sz val="10"/>
        <rFont val="Arial CE"/>
        <family val="2"/>
      </rPr>
      <t xml:space="preserve">93,85 mil. Kč. </t>
    </r>
  </si>
  <si>
    <r>
      <t>2002 -</t>
    </r>
    <r>
      <rPr>
        <sz val="10"/>
        <rFont val="Arial CE"/>
        <family val="2"/>
      </rPr>
      <t xml:space="preserve"> v tomto roce FV hospodařil celkem s </t>
    </r>
    <r>
      <rPr>
        <b/>
        <sz val="10"/>
        <rFont val="Arial CE"/>
        <family val="2"/>
      </rPr>
      <t>81,4 mil. Kč</t>
    </r>
    <r>
      <rPr>
        <sz val="10"/>
        <rFont val="Arial CE"/>
        <family val="2"/>
      </rPr>
      <t>. Prostředky byly rozděleny dle procentuálního klíče, který určoval míru významnosti cíle pro krajskou regionální politiku.</t>
    </r>
  </si>
  <si>
    <t>Alokace v roce 2006</t>
  </si>
  <si>
    <t>ROK 2007</t>
  </si>
  <si>
    <t>Alokace v roce 2007</t>
  </si>
  <si>
    <r>
      <t xml:space="preserve">2006 -  </t>
    </r>
    <r>
      <rPr>
        <sz val="10"/>
        <rFont val="Arial CE"/>
        <family val="2"/>
      </rPr>
      <t xml:space="preserve">pro tento rok byly opět při tvorbě nové alokace využity zůstatky z předchozího roku a FV byl dále povýšen o částku 35,1 mil. Kč - celková částka 63,1 mil. Kč byla přerozdělena na základě navrhovaných grantových programů a s přihlédnutím k procentuálnímu rozložení prostředků ve FV v předchozích letech vč. jejich následného čerpání prostřednictvím vyhlášených grantových programů. Později byla akolace ještě zvýšena v dílčím cíli 4.2 o 2,2 mil. Kč od firmy EKO-KOM, a.s. a v dílčím cíli 3.1 o 119 tis.Kč kvůli navýšení GP Bezpečná silnice 2006. V roce 2006 FV celkem hospodařil s cca </t>
    </r>
    <r>
      <rPr>
        <b/>
        <sz val="10"/>
        <rFont val="Arial CE"/>
        <family val="2"/>
      </rPr>
      <t xml:space="preserve">65,5 mil. Kč. </t>
    </r>
  </si>
  <si>
    <r>
      <t xml:space="preserve">2007 -  </t>
    </r>
    <r>
      <rPr>
        <sz val="10"/>
        <rFont val="Arial CE"/>
        <family val="2"/>
      </rPr>
      <t xml:space="preserve">při tvorbě alokace byly opět využity zůstatky z předchozího roku a FV byl dále povýšen o částku 53,2 mil. Kč - celková částka 61 mil. Kč byla přerozdělena na základě navrhovaných grantových programů a s přihlédnutím k procentuálnímu rozložení prostředků ve FV v předchozích letech vč. jejich následného čerpání prostřednictvím vyhlášených grantových programů. Později byla akolace ještě zvýšena v dílčím cíli 4.2 o 2,35 mil. Kč od firmy EKO-KOM, a.s., dílčí cíl 2.1 byl ponížen o částku 1 000 000 Kč převodem na Zásady Zastupitelstva kraje Vysočina na podporu certifikace středních škol a dílčí cíl 2.4 byl povýšen o částku 1 000 000 Kč převodem z dílčího cíle 2.1 na vyhlášení GP Volný čas 2008. V roce 2007 FV celkem hospodařil s </t>
    </r>
    <r>
      <rPr>
        <b/>
        <sz val="10"/>
        <rFont val="Arial CE"/>
        <family val="2"/>
      </rPr>
      <t xml:space="preserve">62,35 mil. Kč. </t>
    </r>
  </si>
  <si>
    <t>Schválené alokace FV v letech 2002 - 2008</t>
  </si>
  <si>
    <t>ROK 2008</t>
  </si>
  <si>
    <t>Alokace v roce 2008</t>
  </si>
  <si>
    <r>
      <t xml:space="preserve">2008 -  </t>
    </r>
    <r>
      <rPr>
        <sz val="10"/>
        <rFont val="Arial CE"/>
        <family val="2"/>
      </rPr>
      <t xml:space="preserve">tak jako v předchozích letech byly zůstatky z předchozího roku dále povýšeny o částku 67,1 mil. Kč - celková částka 77,1 mil. Kč byla pak přerozdělena na základě navrhovaných grantových programů a s přihlédnutím k procentuálnímu rozložení prostředků ve FV v předchozích letech vč. jejich následného čerpání prostřednictvím vyhlášených grantových programů. Další úpravy alokace již během roku neproběhly, FV tedy celkem hospodařil v roce 2008 s </t>
    </r>
    <r>
      <rPr>
        <b/>
        <sz val="10"/>
        <rFont val="Arial CE"/>
        <family val="2"/>
      </rPr>
      <t>77,1 mil. Kč</t>
    </r>
    <r>
      <rPr>
        <sz val="10"/>
        <rFont val="Arial CE"/>
        <family val="2"/>
      </rPr>
      <t xml:space="preserve">. </t>
    </r>
  </si>
  <si>
    <t>RF-01-2009-01, př.1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</si>
</sst>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00"/>
  </numFmts>
  <fonts count="8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sz val="10"/>
      <color indexed="10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2" fontId="5" fillId="2" borderId="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4" fillId="3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3" fillId="3" borderId="5" xfId="0" applyNumberFormat="1" applyFont="1" applyFill="1" applyBorder="1" applyAlignment="1">
      <alignment/>
    </xf>
    <xf numFmtId="2" fontId="3" fillId="3" borderId="6" xfId="0" applyNumberFormat="1" applyFont="1" applyFill="1" applyBorder="1" applyAlignment="1">
      <alignment/>
    </xf>
    <xf numFmtId="0" fontId="2" fillId="0" borderId="2" xfId="0" applyFont="1" applyBorder="1" applyAlignment="1">
      <alignment horizontal="center" vertical="center"/>
    </xf>
    <xf numFmtId="16" fontId="3" fillId="0" borderId="3" xfId="0" applyNumberFormat="1" applyFont="1" applyBorder="1" applyAlignment="1">
      <alignment horizontal="center" vertical="center"/>
    </xf>
    <xf numFmtId="16" fontId="3" fillId="0" borderId="4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4" fillId="2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2" fontId="1" fillId="0" borderId="9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2" fontId="1" fillId="0" borderId="11" xfId="0" applyNumberFormat="1" applyFont="1" applyBorder="1" applyAlignment="1">
      <alignment vertical="center"/>
    </xf>
    <xf numFmtId="2" fontId="3" fillId="3" borderId="11" xfId="0" applyNumberFormat="1" applyFont="1" applyFill="1" applyBorder="1" applyAlignment="1">
      <alignment/>
    </xf>
    <xf numFmtId="0" fontId="3" fillId="3" borderId="7" xfId="0" applyFont="1" applyFill="1" applyBorder="1" applyAlignment="1">
      <alignment horizontal="center"/>
    </xf>
    <xf numFmtId="2" fontId="3" fillId="3" borderId="12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vertical="center"/>
    </xf>
    <xf numFmtId="2" fontId="1" fillId="0" borderId="14" xfId="0" applyNumberFormat="1" applyFont="1" applyBorder="1" applyAlignment="1">
      <alignment vertical="center"/>
    </xf>
    <xf numFmtId="2" fontId="1" fillId="0" borderId="15" xfId="0" applyNumberFormat="1" applyFont="1" applyBorder="1" applyAlignment="1">
      <alignment vertical="center"/>
    </xf>
    <xf numFmtId="2" fontId="3" fillId="3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0" borderId="6" xfId="0" applyNumberFormat="1" applyFont="1" applyFill="1" applyBorder="1" applyAlignment="1">
      <alignment vertical="center"/>
    </xf>
    <xf numFmtId="2" fontId="1" fillId="0" borderId="20" xfId="0" applyNumberFormat="1" applyFont="1" applyFill="1" applyBorder="1" applyAlignment="1">
      <alignment vertical="center"/>
    </xf>
    <xf numFmtId="2" fontId="1" fillId="2" borderId="21" xfId="0" applyNumberFormat="1" applyFont="1" applyFill="1" applyBorder="1" applyAlignment="1">
      <alignment vertical="center"/>
    </xf>
    <xf numFmtId="2" fontId="1" fillId="2" borderId="22" xfId="0" applyNumberFormat="1" applyFont="1" applyFill="1" applyBorder="1" applyAlignment="1">
      <alignment vertical="center"/>
    </xf>
    <xf numFmtId="2" fontId="1" fillId="2" borderId="5" xfId="0" applyNumberFormat="1" applyFont="1" applyFill="1" applyBorder="1" applyAlignment="1">
      <alignment vertical="center"/>
    </xf>
    <xf numFmtId="0" fontId="3" fillId="3" borderId="23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2" fontId="1" fillId="0" borderId="15" xfId="0" applyNumberFormat="1" applyFont="1" applyFill="1" applyBorder="1" applyAlignment="1">
      <alignment vertical="center"/>
    </xf>
    <xf numFmtId="0" fontId="3" fillId="3" borderId="24" xfId="0" applyFont="1" applyFill="1" applyBorder="1" applyAlignment="1">
      <alignment horizontal="center"/>
    </xf>
    <xf numFmtId="0" fontId="7" fillId="0" borderId="0" xfId="0" applyFont="1" applyAlignment="1">
      <alignment/>
    </xf>
    <xf numFmtId="3" fontId="1" fillId="0" borderId="2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3" fillId="3" borderId="12" xfId="0" applyNumberFormat="1" applyFont="1" applyFill="1" applyBorder="1" applyAlignment="1">
      <alignment/>
    </xf>
    <xf numFmtId="3" fontId="1" fillId="0" borderId="2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3" fillId="3" borderId="5" xfId="0" applyNumberFormat="1" applyFont="1" applyFill="1" applyBorder="1" applyAlignment="1">
      <alignment/>
    </xf>
    <xf numFmtId="3" fontId="1" fillId="2" borderId="13" xfId="0" applyNumberFormat="1" applyFont="1" applyFill="1" applyBorder="1" applyAlignment="1">
      <alignment vertical="center"/>
    </xf>
    <xf numFmtId="3" fontId="1" fillId="2" borderId="14" xfId="0" applyNumberFormat="1" applyFont="1" applyFill="1" applyBorder="1" applyAlignment="1">
      <alignment vertical="center"/>
    </xf>
    <xf numFmtId="3" fontId="1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/>
    </xf>
    <xf numFmtId="3" fontId="1" fillId="2" borderId="18" xfId="0" applyNumberFormat="1" applyFont="1" applyFill="1" applyBorder="1" applyAlignment="1">
      <alignment vertical="center"/>
    </xf>
    <xf numFmtId="3" fontId="1" fillId="2" borderId="19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/>
    </xf>
    <xf numFmtId="0" fontId="3" fillId="3" borderId="28" xfId="0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vertical="center"/>
    </xf>
    <xf numFmtId="3" fontId="1" fillId="0" borderId="22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2" fontId="1" fillId="0" borderId="30" xfId="0" applyNumberFormat="1" applyFont="1" applyBorder="1" applyAlignment="1">
      <alignment vertical="center"/>
    </xf>
    <xf numFmtId="0" fontId="0" fillId="0" borderId="0" xfId="0" applyAlignment="1">
      <alignment vertical="top"/>
    </xf>
    <xf numFmtId="3" fontId="1" fillId="0" borderId="31" xfId="0" applyNumberFormat="1" applyFont="1" applyBorder="1" applyAlignment="1">
      <alignment vertical="center"/>
    </xf>
    <xf numFmtId="2" fontId="1" fillId="0" borderId="32" xfId="0" applyNumberFormat="1" applyFont="1" applyBorder="1" applyAlignment="1">
      <alignment vertical="center"/>
    </xf>
    <xf numFmtId="3" fontId="1" fillId="2" borderId="32" xfId="0" applyNumberFormat="1" applyFont="1" applyFill="1" applyBorder="1" applyAlignment="1">
      <alignment vertical="center"/>
    </xf>
    <xf numFmtId="2" fontId="1" fillId="0" borderId="33" xfId="0" applyNumberFormat="1" applyFont="1" applyFill="1" applyBorder="1" applyAlignment="1">
      <alignment vertical="center"/>
    </xf>
    <xf numFmtId="3" fontId="1" fillId="2" borderId="33" xfId="0" applyNumberFormat="1" applyFont="1" applyFill="1" applyBorder="1" applyAlignment="1">
      <alignment vertical="center"/>
    </xf>
    <xf numFmtId="2" fontId="1" fillId="2" borderId="29" xfId="0" applyNumberFormat="1" applyFont="1" applyFill="1" applyBorder="1" applyAlignment="1">
      <alignment vertical="center"/>
    </xf>
    <xf numFmtId="3" fontId="1" fillId="0" borderId="29" xfId="0" applyNumberFormat="1" applyFont="1" applyFill="1" applyBorder="1" applyAlignment="1">
      <alignment vertical="center"/>
    </xf>
    <xf numFmtId="2" fontId="1" fillId="0" borderId="32" xfId="0" applyNumberFormat="1" applyFont="1" applyFill="1" applyBorder="1" applyAlignment="1">
      <alignment vertical="center"/>
    </xf>
    <xf numFmtId="16" fontId="2" fillId="0" borderId="34" xfId="0" applyNumberFormat="1" applyFont="1" applyBorder="1" applyAlignment="1">
      <alignment horizontal="center" vertical="center"/>
    </xf>
    <xf numFmtId="2" fontId="0" fillId="0" borderId="14" xfId="0" applyNumberForma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3" xfId="0" applyBorder="1" applyAlignment="1">
      <alignment vertical="center"/>
    </xf>
    <xf numFmtId="3" fontId="1" fillId="0" borderId="2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2" fontId="1" fillId="0" borderId="35" xfId="0" applyNumberFormat="1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2" fontId="1" fillId="0" borderId="18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0" borderId="6" xfId="0" applyNumberFormat="1" applyFont="1" applyFill="1" applyBorder="1" applyAlignment="1">
      <alignment vertical="center"/>
    </xf>
    <xf numFmtId="2" fontId="1" fillId="0" borderId="20" xfId="0" applyNumberFormat="1" applyFont="1" applyFill="1" applyBorder="1" applyAlignment="1">
      <alignment vertical="center"/>
    </xf>
    <xf numFmtId="2" fontId="1" fillId="0" borderId="24" xfId="0" applyNumberFormat="1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3" fontId="1" fillId="0" borderId="29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2" fontId="1" fillId="0" borderId="30" xfId="0" applyNumberFormat="1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0" xfId="0" applyBorder="1" applyAlignment="1">
      <alignment vertical="center"/>
    </xf>
    <xf numFmtId="2" fontId="1" fillId="0" borderId="24" xfId="0" applyNumberFormat="1" applyFont="1" applyFill="1" applyBorder="1" applyAlignment="1">
      <alignment vertical="center"/>
    </xf>
    <xf numFmtId="0" fontId="0" fillId="3" borderId="44" xfId="0" applyFill="1" applyBorder="1" applyAlignment="1">
      <alignment/>
    </xf>
    <xf numFmtId="0" fontId="0" fillId="0" borderId="45" xfId="0" applyBorder="1" applyAlignment="1">
      <alignment/>
    </xf>
    <xf numFmtId="0" fontId="0" fillId="3" borderId="23" xfId="0" applyFill="1" applyBorder="1" applyAlignment="1">
      <alignment/>
    </xf>
    <xf numFmtId="0" fontId="0" fillId="3" borderId="46" xfId="0" applyFill="1" applyBorder="1" applyAlignment="1">
      <alignment/>
    </xf>
    <xf numFmtId="0" fontId="0" fillId="0" borderId="47" xfId="0" applyBorder="1" applyAlignment="1">
      <alignment/>
    </xf>
    <xf numFmtId="3" fontId="1" fillId="2" borderId="1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3" fillId="3" borderId="48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" fontId="2" fillId="0" borderId="3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45" xfId="0" applyFont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vertical="center"/>
    </xf>
    <xf numFmtId="2" fontId="0" fillId="0" borderId="14" xfId="0" applyNumberForma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3" fillId="3" borderId="45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2" fontId="0" fillId="0" borderId="19" xfId="0" applyNumberFormat="1" applyFont="1" applyFill="1" applyBorder="1" applyAlignment="1">
      <alignment vertical="center"/>
    </xf>
    <xf numFmtId="2" fontId="1" fillId="2" borderId="22" xfId="0" applyNumberFormat="1" applyFont="1" applyFill="1" applyBorder="1" applyAlignment="1">
      <alignment vertical="center"/>
    </xf>
    <xf numFmtId="2" fontId="0" fillId="2" borderId="22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26" xfId="0" applyFont="1" applyBorder="1" applyAlignment="1">
      <alignment wrapText="1"/>
    </xf>
    <xf numFmtId="0" fontId="0" fillId="0" borderId="26" xfId="0" applyBorder="1" applyAlignment="1">
      <alignment/>
    </xf>
    <xf numFmtId="0" fontId="0" fillId="0" borderId="53" xfId="0" applyBorder="1" applyAlignment="1">
      <alignment/>
    </xf>
    <xf numFmtId="2" fontId="2" fillId="0" borderId="14" xfId="0" applyNumberFormat="1" applyFont="1" applyFill="1" applyBorder="1" applyAlignment="1">
      <alignment horizontal="left" vertical="top" wrapText="1"/>
    </xf>
    <xf numFmtId="2" fontId="0" fillId="0" borderId="26" xfId="0" applyNumberForma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6" xfId="0" applyBorder="1" applyAlignment="1">
      <alignment vertical="top"/>
    </xf>
    <xf numFmtId="0" fontId="0" fillId="0" borderId="53" xfId="0" applyBorder="1" applyAlignment="1">
      <alignment vertical="top"/>
    </xf>
    <xf numFmtId="0" fontId="2" fillId="0" borderId="14" xfId="0" applyFont="1" applyFill="1" applyBorder="1" applyAlignment="1">
      <alignment horizontal="left" vertical="center" wrapText="1"/>
    </xf>
    <xf numFmtId="0" fontId="0" fillId="0" borderId="26" xfId="0" applyBorder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tabSelected="1" workbookViewId="0" topLeftCell="A1">
      <selection activeCell="O1" sqref="O1"/>
    </sheetView>
  </sheetViews>
  <sheetFormatPr defaultColWidth="9.00390625" defaultRowHeight="12.75"/>
  <cols>
    <col min="1" max="1" width="5.25390625" style="0" customWidth="1"/>
    <col min="2" max="2" width="8.375" style="2" hidden="1" customWidth="1"/>
    <col min="3" max="3" width="9.75390625" style="0" hidden="1" customWidth="1"/>
    <col min="4" max="4" width="5.875" style="0" hidden="1" customWidth="1"/>
    <col min="5" max="5" width="8.375" style="0" customWidth="1"/>
    <col min="6" max="7" width="5.625" style="0" customWidth="1"/>
    <col min="8" max="8" width="9.00390625" style="0" customWidth="1"/>
    <col min="9" max="10" width="5.625" style="0" customWidth="1"/>
    <col min="11" max="11" width="8.75390625" style="0" customWidth="1"/>
    <col min="12" max="13" width="5.375" style="0" customWidth="1"/>
    <col min="14" max="14" width="8.625" style="0" customWidth="1"/>
    <col min="15" max="15" width="5.625" style="0" customWidth="1"/>
    <col min="16" max="16" width="8.625" style="0" customWidth="1"/>
    <col min="17" max="17" width="5.625" style="0" customWidth="1"/>
    <col min="18" max="18" width="8.375" style="0" customWidth="1"/>
    <col min="19" max="19" width="5.375" style="0" customWidth="1"/>
    <col min="20" max="20" width="5.625" style="0" customWidth="1"/>
    <col min="21" max="21" width="8.375" style="0" customWidth="1"/>
    <col min="22" max="23" width="5.625" style="0" customWidth="1"/>
    <col min="25" max="25" width="6.00390625" style="0" customWidth="1"/>
    <col min="26" max="26" width="5.875" style="0" customWidth="1"/>
    <col min="28" max="28" width="5.875" style="0" customWidth="1"/>
    <col min="29" max="29" width="5.625" style="0" customWidth="1"/>
    <col min="30" max="30" width="8.875" style="0" customWidth="1"/>
    <col min="31" max="31" width="6.00390625" style="0" customWidth="1"/>
    <col min="32" max="32" width="5.75390625" style="0" customWidth="1"/>
  </cols>
  <sheetData>
    <row r="1" spans="1:30" ht="15.75">
      <c r="A1" s="56" t="s">
        <v>47</v>
      </c>
      <c r="S1" s="1"/>
      <c r="U1" s="1"/>
      <c r="X1" s="1"/>
      <c r="AA1" s="1"/>
      <c r="AD1" s="1" t="s">
        <v>51</v>
      </c>
    </row>
    <row r="2" spans="19:30" ht="13.5" thickBot="1">
      <c r="S2" s="1"/>
      <c r="U2" s="1"/>
      <c r="X2" s="1"/>
      <c r="AA2" s="1"/>
      <c r="AD2" s="1" t="s">
        <v>33</v>
      </c>
    </row>
    <row r="3" spans="1:32" s="1" customFormat="1" ht="15.75" customHeight="1" thickBot="1">
      <c r="A3" s="14" t="s">
        <v>1</v>
      </c>
      <c r="B3" s="15"/>
      <c r="C3" s="16"/>
      <c r="D3" s="28"/>
      <c r="E3" s="109" t="s">
        <v>30</v>
      </c>
      <c r="F3" s="110"/>
      <c r="G3" s="110"/>
      <c r="H3" s="109" t="s">
        <v>31</v>
      </c>
      <c r="I3" s="152"/>
      <c r="J3" s="152"/>
      <c r="K3" s="152"/>
      <c r="L3" s="152"/>
      <c r="M3" s="153"/>
      <c r="N3" s="109" t="s">
        <v>32</v>
      </c>
      <c r="O3" s="152"/>
      <c r="P3" s="152"/>
      <c r="Q3" s="152"/>
      <c r="R3" s="152"/>
      <c r="S3" s="152"/>
      <c r="T3" s="110"/>
      <c r="U3" s="109" t="s">
        <v>34</v>
      </c>
      <c r="V3" s="110"/>
      <c r="W3" s="111"/>
      <c r="X3" s="109" t="s">
        <v>36</v>
      </c>
      <c r="Y3" s="110"/>
      <c r="Z3" s="111"/>
      <c r="AA3" s="109" t="s">
        <v>43</v>
      </c>
      <c r="AB3" s="110"/>
      <c r="AC3" s="111"/>
      <c r="AD3" s="109" t="s">
        <v>48</v>
      </c>
      <c r="AE3" s="110"/>
      <c r="AF3" s="111"/>
    </row>
    <row r="4" spans="1:32" ht="12.75" customHeight="1" thickBot="1">
      <c r="A4" s="135" t="s">
        <v>26</v>
      </c>
      <c r="B4" s="138" t="s">
        <v>22</v>
      </c>
      <c r="C4" s="140" t="s">
        <v>25</v>
      </c>
      <c r="D4" s="141"/>
      <c r="E4" s="112" t="s">
        <v>22</v>
      </c>
      <c r="F4" s="113"/>
      <c r="G4" s="114"/>
      <c r="H4" s="112" t="s">
        <v>23</v>
      </c>
      <c r="I4" s="113"/>
      <c r="J4" s="114"/>
      <c r="K4" s="112" t="s">
        <v>29</v>
      </c>
      <c r="L4" s="113"/>
      <c r="M4" s="114"/>
      <c r="N4" s="112" t="s">
        <v>27</v>
      </c>
      <c r="O4" s="165"/>
      <c r="P4" s="112" t="s">
        <v>28</v>
      </c>
      <c r="Q4" s="146"/>
      <c r="R4" s="112" t="s">
        <v>24</v>
      </c>
      <c r="S4" s="128"/>
      <c r="T4" s="129"/>
      <c r="U4" s="112" t="s">
        <v>35</v>
      </c>
      <c r="V4" s="113"/>
      <c r="W4" s="114"/>
      <c r="X4" s="112" t="s">
        <v>42</v>
      </c>
      <c r="Y4" s="113"/>
      <c r="Z4" s="114"/>
      <c r="AA4" s="112" t="s">
        <v>44</v>
      </c>
      <c r="AB4" s="113"/>
      <c r="AC4" s="114"/>
      <c r="AD4" s="112" t="s">
        <v>49</v>
      </c>
      <c r="AE4" s="113"/>
      <c r="AF4" s="114"/>
    </row>
    <row r="5" spans="1:32" ht="21.75" customHeight="1" thickBot="1">
      <c r="A5" s="136"/>
      <c r="B5" s="139"/>
      <c r="C5" s="140"/>
      <c r="D5" s="141"/>
      <c r="E5" s="115"/>
      <c r="F5" s="116"/>
      <c r="G5" s="117"/>
      <c r="H5" s="115"/>
      <c r="I5" s="116"/>
      <c r="J5" s="117"/>
      <c r="K5" s="115"/>
      <c r="L5" s="116"/>
      <c r="M5" s="117"/>
      <c r="N5" s="147"/>
      <c r="O5" s="166"/>
      <c r="P5" s="147"/>
      <c r="Q5" s="148"/>
      <c r="R5" s="130"/>
      <c r="S5" s="131"/>
      <c r="T5" s="132"/>
      <c r="U5" s="115"/>
      <c r="V5" s="116"/>
      <c r="W5" s="117"/>
      <c r="X5" s="115"/>
      <c r="Y5" s="116"/>
      <c r="Z5" s="117"/>
      <c r="AA5" s="115"/>
      <c r="AB5" s="116"/>
      <c r="AC5" s="117"/>
      <c r="AD5" s="115"/>
      <c r="AE5" s="116"/>
      <c r="AF5" s="117"/>
    </row>
    <row r="6" spans="1:32" ht="13.5" thickBot="1">
      <c r="A6" s="137"/>
      <c r="B6" s="18" t="s">
        <v>0</v>
      </c>
      <c r="C6" s="13" t="s">
        <v>0</v>
      </c>
      <c r="D6" s="29" t="s">
        <v>21</v>
      </c>
      <c r="E6" s="35" t="s">
        <v>0</v>
      </c>
      <c r="F6" s="42" t="s">
        <v>21</v>
      </c>
      <c r="G6" s="30" t="s">
        <v>21</v>
      </c>
      <c r="H6" s="35" t="s">
        <v>0</v>
      </c>
      <c r="I6" s="43" t="s">
        <v>21</v>
      </c>
      <c r="J6" s="30" t="s">
        <v>21</v>
      </c>
      <c r="K6" s="17" t="s">
        <v>0</v>
      </c>
      <c r="L6" s="35" t="s">
        <v>21</v>
      </c>
      <c r="M6" s="30" t="s">
        <v>21</v>
      </c>
      <c r="N6" s="42" t="s">
        <v>0</v>
      </c>
      <c r="O6" s="30" t="s">
        <v>21</v>
      </c>
      <c r="P6" s="17" t="s">
        <v>0</v>
      </c>
      <c r="Q6" s="17" t="s">
        <v>21</v>
      </c>
      <c r="R6" s="74" t="s">
        <v>0</v>
      </c>
      <c r="S6" s="51" t="s">
        <v>21</v>
      </c>
      <c r="T6" s="55" t="s">
        <v>21</v>
      </c>
      <c r="U6" s="35" t="s">
        <v>0</v>
      </c>
      <c r="V6" s="42" t="s">
        <v>21</v>
      </c>
      <c r="W6" s="30" t="s">
        <v>21</v>
      </c>
      <c r="X6" s="35" t="s">
        <v>0</v>
      </c>
      <c r="Y6" s="42" t="s">
        <v>21</v>
      </c>
      <c r="Z6" s="30" t="s">
        <v>21</v>
      </c>
      <c r="AA6" s="35" t="s">
        <v>0</v>
      </c>
      <c r="AB6" s="42" t="s">
        <v>21</v>
      </c>
      <c r="AC6" s="30" t="s">
        <v>21</v>
      </c>
      <c r="AD6" s="35" t="s">
        <v>0</v>
      </c>
      <c r="AE6" s="42" t="s">
        <v>21</v>
      </c>
      <c r="AF6" s="30" t="s">
        <v>21</v>
      </c>
    </row>
    <row r="7" spans="1:32" ht="12.75">
      <c r="A7" s="19" t="s">
        <v>9</v>
      </c>
      <c r="B7" s="5">
        <v>1020000</v>
      </c>
      <c r="C7" s="6">
        <f>C27/100*D7</f>
        <v>0</v>
      </c>
      <c r="D7" s="4">
        <v>1.5</v>
      </c>
      <c r="E7" s="57">
        <v>1020000</v>
      </c>
      <c r="F7" s="31">
        <f>E7*100/E27</f>
        <v>1.253071253071253</v>
      </c>
      <c r="G7" s="149">
        <v>25</v>
      </c>
      <c r="H7" s="62">
        <v>1200000</v>
      </c>
      <c r="I7" s="37">
        <f>H7*100/H27</f>
        <v>1.5</v>
      </c>
      <c r="J7" s="105">
        <v>30</v>
      </c>
      <c r="K7" s="62">
        <v>600000</v>
      </c>
      <c r="L7" s="37">
        <f>K7*100/K27</f>
        <v>1.5</v>
      </c>
      <c r="M7" s="105">
        <v>30</v>
      </c>
      <c r="N7" s="66">
        <f>N27/100*O7</f>
        <v>4515600</v>
      </c>
      <c r="O7" s="44">
        <v>7.95</v>
      </c>
      <c r="P7" s="70">
        <f>P27/100*Q7</f>
        <v>450000</v>
      </c>
      <c r="Q7" s="48">
        <v>1.5</v>
      </c>
      <c r="R7" s="75">
        <f aca="true" t="shared" si="0" ref="R7:R14">P7+N7</f>
        <v>4965600</v>
      </c>
      <c r="S7" s="52">
        <f>R7*100/R27</f>
        <v>5.72073732718894</v>
      </c>
      <c r="T7" s="101">
        <v>37.42</v>
      </c>
      <c r="U7" s="57">
        <v>4004669</v>
      </c>
      <c r="V7" s="31">
        <f>U7*100/U27</f>
        <v>4.90797593380673</v>
      </c>
      <c r="W7" s="105">
        <v>25.77</v>
      </c>
      <c r="X7" s="57">
        <v>3500000</v>
      </c>
      <c r="Y7" s="31">
        <f>X7*100/X27</f>
        <v>5.543402305928653</v>
      </c>
      <c r="Z7" s="105">
        <v>38</v>
      </c>
      <c r="AA7" s="57">
        <v>0</v>
      </c>
      <c r="AB7" s="31">
        <f>AA7*100/AA27</f>
        <v>0</v>
      </c>
      <c r="AC7" s="105">
        <v>36.89</v>
      </c>
      <c r="AD7" s="57">
        <v>0</v>
      </c>
      <c r="AE7" s="31">
        <f>AD7*100/AD27</f>
        <v>0</v>
      </c>
      <c r="AF7" s="105">
        <v>35.02</v>
      </c>
    </row>
    <row r="8" spans="1:32" ht="12.75">
      <c r="A8" s="20" t="s">
        <v>8</v>
      </c>
      <c r="B8" s="5">
        <v>2030000</v>
      </c>
      <c r="C8" s="6">
        <f>C27/100*D8</f>
        <v>0</v>
      </c>
      <c r="D8" s="4">
        <v>3</v>
      </c>
      <c r="E8" s="58">
        <v>2030000</v>
      </c>
      <c r="F8" s="32">
        <f>E8*100/E27</f>
        <v>2.493857493857494</v>
      </c>
      <c r="G8" s="150"/>
      <c r="H8" s="63">
        <v>2400000</v>
      </c>
      <c r="I8" s="38">
        <f>H8*100/H27</f>
        <v>3</v>
      </c>
      <c r="J8" s="124"/>
      <c r="K8" s="63">
        <v>1200000</v>
      </c>
      <c r="L8" s="38">
        <f>K8*100/K27</f>
        <v>3</v>
      </c>
      <c r="M8" s="124"/>
      <c r="N8" s="67">
        <f>N27/100*O8</f>
        <v>2908160</v>
      </c>
      <c r="O8" s="45">
        <v>5.12</v>
      </c>
      <c r="P8" s="71">
        <f>P27/100*Q8</f>
        <v>900000</v>
      </c>
      <c r="Q8" s="49">
        <v>3</v>
      </c>
      <c r="R8" s="76">
        <f t="shared" si="0"/>
        <v>3808160</v>
      </c>
      <c r="S8" s="53">
        <f>R8*100/R27</f>
        <v>4.387281105990783</v>
      </c>
      <c r="T8" s="102"/>
      <c r="U8" s="58">
        <v>4004669</v>
      </c>
      <c r="V8" s="32">
        <f>U8*100/U27</f>
        <v>4.90797593380673</v>
      </c>
      <c r="W8" s="124"/>
      <c r="X8" s="58">
        <v>5500000</v>
      </c>
      <c r="Y8" s="32">
        <f>X8*100/X27</f>
        <v>8.711060766459312</v>
      </c>
      <c r="Z8" s="124"/>
      <c r="AA8" s="58">
        <v>9000000</v>
      </c>
      <c r="AB8" s="32">
        <f>AA8*100/AA27</f>
        <v>14.754098360655737</v>
      </c>
      <c r="AC8" s="106"/>
      <c r="AD8" s="58">
        <v>12000000</v>
      </c>
      <c r="AE8" s="32">
        <f>AD8*100/AD27</f>
        <v>15.56420233463035</v>
      </c>
      <c r="AF8" s="106"/>
    </row>
    <row r="9" spans="1:32" ht="12.75">
      <c r="A9" s="20" t="s">
        <v>7</v>
      </c>
      <c r="B9" s="5">
        <v>9150000</v>
      </c>
      <c r="C9" s="6">
        <f>C27/100*D9</f>
        <v>0</v>
      </c>
      <c r="D9" s="4">
        <v>15</v>
      </c>
      <c r="E9" s="58">
        <v>9150000</v>
      </c>
      <c r="F9" s="32">
        <f>E9*100/E27</f>
        <v>11.24078624078624</v>
      </c>
      <c r="G9" s="150"/>
      <c r="H9" s="63">
        <v>12000000</v>
      </c>
      <c r="I9" s="38">
        <f>H9*100/H27</f>
        <v>15</v>
      </c>
      <c r="J9" s="124"/>
      <c r="K9" s="63">
        <v>6000000</v>
      </c>
      <c r="L9" s="38">
        <f>K9*100/K27</f>
        <v>15</v>
      </c>
      <c r="M9" s="124"/>
      <c r="N9" s="67">
        <f>N27/100*O9</f>
        <v>8531360</v>
      </c>
      <c r="O9" s="45">
        <v>15.02</v>
      </c>
      <c r="P9" s="71">
        <f>P27/100*Q9</f>
        <v>4500000</v>
      </c>
      <c r="Q9" s="49">
        <v>15</v>
      </c>
      <c r="R9" s="76">
        <f t="shared" si="0"/>
        <v>13031360</v>
      </c>
      <c r="S9" s="53">
        <f>R9*100/R27</f>
        <v>15.013087557603686</v>
      </c>
      <c r="T9" s="102"/>
      <c r="U9" s="58">
        <v>6007003</v>
      </c>
      <c r="V9" s="32">
        <f>U9*100/U27</f>
        <v>7.361963287928373</v>
      </c>
      <c r="W9" s="124"/>
      <c r="X9" s="58">
        <v>9000000</v>
      </c>
      <c r="Y9" s="32">
        <f>X9*100/X27</f>
        <v>14.254463072387965</v>
      </c>
      <c r="Z9" s="124"/>
      <c r="AA9" s="58">
        <v>7500000</v>
      </c>
      <c r="AB9" s="32">
        <f>AA9*100/AA27</f>
        <v>12.295081967213115</v>
      </c>
      <c r="AC9" s="106"/>
      <c r="AD9" s="58">
        <v>10000000</v>
      </c>
      <c r="AE9" s="32">
        <f>AD9*100/AD27</f>
        <v>12.970168612191959</v>
      </c>
      <c r="AF9" s="106"/>
    </row>
    <row r="10" spans="1:32" ht="13.5" thickBot="1">
      <c r="A10" s="21" t="s">
        <v>6</v>
      </c>
      <c r="B10" s="5">
        <v>8150000</v>
      </c>
      <c r="C10" s="6">
        <f>C27/100*D10</f>
        <v>0</v>
      </c>
      <c r="D10" s="4">
        <v>10.5</v>
      </c>
      <c r="E10" s="59">
        <v>8150000</v>
      </c>
      <c r="F10" s="33">
        <f>E10*100/E27</f>
        <v>10.012285012285012</v>
      </c>
      <c r="G10" s="151"/>
      <c r="H10" s="64">
        <v>8400000</v>
      </c>
      <c r="I10" s="39">
        <f>H10*100/H27</f>
        <v>10.5</v>
      </c>
      <c r="J10" s="125"/>
      <c r="K10" s="64">
        <v>4200000</v>
      </c>
      <c r="L10" s="39">
        <f>K10*100/K27</f>
        <v>10.5</v>
      </c>
      <c r="M10" s="125"/>
      <c r="N10" s="68">
        <f>N27/100*O10</f>
        <v>7526000</v>
      </c>
      <c r="O10" s="46">
        <v>13.25</v>
      </c>
      <c r="P10" s="72">
        <f>P27/100*Q10</f>
        <v>3150000</v>
      </c>
      <c r="Q10" s="50">
        <v>10.5</v>
      </c>
      <c r="R10" s="77">
        <f t="shared" si="0"/>
        <v>10676000</v>
      </c>
      <c r="S10" s="54">
        <f>R10*100/R27</f>
        <v>12.299539170506913</v>
      </c>
      <c r="T10" s="103"/>
      <c r="U10" s="59">
        <v>7008170</v>
      </c>
      <c r="V10" s="33">
        <f>U10*100/U27</f>
        <v>8.588956964989194</v>
      </c>
      <c r="W10" s="125"/>
      <c r="X10" s="59">
        <v>6000000</v>
      </c>
      <c r="Y10" s="33">
        <f>X10*100/X27</f>
        <v>9.502975381591977</v>
      </c>
      <c r="Z10" s="125"/>
      <c r="AA10" s="59">
        <v>6000000</v>
      </c>
      <c r="AB10" s="33">
        <f>AA10*100/AA27</f>
        <v>9.836065573770492</v>
      </c>
      <c r="AC10" s="107"/>
      <c r="AD10" s="59">
        <v>5000000</v>
      </c>
      <c r="AE10" s="33">
        <f>AD10*100/AD27</f>
        <v>6.485084306095979</v>
      </c>
      <c r="AF10" s="107"/>
    </row>
    <row r="11" spans="1:32" ht="12.75">
      <c r="A11" s="24" t="s">
        <v>5</v>
      </c>
      <c r="B11" s="5">
        <v>9780000</v>
      </c>
      <c r="C11" s="6">
        <f>C27/100*D11</f>
        <v>0</v>
      </c>
      <c r="D11" s="4">
        <v>8</v>
      </c>
      <c r="E11" s="60">
        <v>9780000</v>
      </c>
      <c r="F11" s="31">
        <f>E11*100/E27</f>
        <v>12.014742014742014</v>
      </c>
      <c r="G11" s="149">
        <v>40</v>
      </c>
      <c r="H11" s="62">
        <v>6400000</v>
      </c>
      <c r="I11" s="37">
        <f>H11*100/H27</f>
        <v>8</v>
      </c>
      <c r="J11" s="105">
        <v>40</v>
      </c>
      <c r="K11" s="62">
        <v>3200000</v>
      </c>
      <c r="L11" s="37">
        <f>K11*100/K27</f>
        <v>8</v>
      </c>
      <c r="M11" s="105">
        <v>40</v>
      </c>
      <c r="N11" s="66">
        <f>N27/100*O11</f>
        <v>1005360</v>
      </c>
      <c r="O11" s="47">
        <v>1.77</v>
      </c>
      <c r="P11" s="70">
        <f>P27/100*Q11</f>
        <v>2400000</v>
      </c>
      <c r="Q11" s="48">
        <v>8</v>
      </c>
      <c r="R11" s="75">
        <f t="shared" si="0"/>
        <v>3405360</v>
      </c>
      <c r="S11" s="52">
        <f>R11*100/R27</f>
        <v>3.923225806451613</v>
      </c>
      <c r="T11" s="104">
        <v>33.94</v>
      </c>
      <c r="U11" s="60">
        <v>3504085</v>
      </c>
      <c r="V11" s="31">
        <f>U11*100/U27</f>
        <v>4.294478482494597</v>
      </c>
      <c r="W11" s="105">
        <v>39.26</v>
      </c>
      <c r="X11" s="60">
        <v>1800000</v>
      </c>
      <c r="Y11" s="31">
        <f>X11*100/X27</f>
        <v>2.850892614477593</v>
      </c>
      <c r="Z11" s="105">
        <v>34.59</v>
      </c>
      <c r="AA11" s="60">
        <v>2700000</v>
      </c>
      <c r="AB11" s="31">
        <f>AA11*100/AA27</f>
        <v>4.426229508196721</v>
      </c>
      <c r="AC11" s="105">
        <v>36.39</v>
      </c>
      <c r="AD11" s="60">
        <v>2000000</v>
      </c>
      <c r="AE11" s="31">
        <f>AD11*100/AD27</f>
        <v>2.594033722438392</v>
      </c>
      <c r="AF11" s="105">
        <v>38.39</v>
      </c>
    </row>
    <row r="12" spans="1:32" ht="12.75">
      <c r="A12" s="20" t="s">
        <v>4</v>
      </c>
      <c r="B12" s="5">
        <v>1630000</v>
      </c>
      <c r="C12" s="6">
        <f>C27/100*D12</f>
        <v>0</v>
      </c>
      <c r="D12" s="4">
        <v>2</v>
      </c>
      <c r="E12" s="58">
        <v>1630000</v>
      </c>
      <c r="F12" s="32">
        <f>E12*100/E27</f>
        <v>2.0024570024570023</v>
      </c>
      <c r="G12" s="150"/>
      <c r="H12" s="63">
        <v>1600000</v>
      </c>
      <c r="I12" s="38">
        <f>H12*100/H27</f>
        <v>2</v>
      </c>
      <c r="J12" s="124"/>
      <c r="K12" s="63">
        <v>800000</v>
      </c>
      <c r="L12" s="38">
        <f>K12*100/K27</f>
        <v>2</v>
      </c>
      <c r="M12" s="124"/>
      <c r="N12" s="67">
        <f>N27/100*O12</f>
        <v>1005360</v>
      </c>
      <c r="O12" s="45">
        <v>1.77</v>
      </c>
      <c r="P12" s="71">
        <f>P27/100*Q12</f>
        <v>600000</v>
      </c>
      <c r="Q12" s="49">
        <v>2</v>
      </c>
      <c r="R12" s="76">
        <f t="shared" si="0"/>
        <v>1605360</v>
      </c>
      <c r="S12" s="53">
        <f>R12*100/R27</f>
        <v>1.8494930875576037</v>
      </c>
      <c r="T12" s="91"/>
      <c r="U12" s="58">
        <v>1501751</v>
      </c>
      <c r="V12" s="32">
        <f>U12*100/U27</f>
        <v>1.8404911283729544</v>
      </c>
      <c r="W12" s="124"/>
      <c r="X12" s="58">
        <v>1500000</v>
      </c>
      <c r="Y12" s="32">
        <f>X12*100/X27</f>
        <v>2.375743845397994</v>
      </c>
      <c r="Z12" s="124"/>
      <c r="AA12" s="58">
        <v>0</v>
      </c>
      <c r="AB12" s="32">
        <f>AA12*100/AA27</f>
        <v>0</v>
      </c>
      <c r="AC12" s="106"/>
      <c r="AD12" s="58">
        <v>1200000</v>
      </c>
      <c r="AE12" s="32">
        <f>AD12*100/AD27</f>
        <v>1.556420233463035</v>
      </c>
      <c r="AF12" s="106"/>
    </row>
    <row r="13" spans="1:32" ht="12.75">
      <c r="A13" s="20" t="s">
        <v>3</v>
      </c>
      <c r="B13" s="5">
        <v>8150000</v>
      </c>
      <c r="C13" s="6">
        <f>C27/100*D13</f>
        <v>0</v>
      </c>
      <c r="D13" s="4">
        <v>8</v>
      </c>
      <c r="E13" s="58">
        <v>8150000</v>
      </c>
      <c r="F13" s="32">
        <f>E13*100/E27</f>
        <v>10.012285012285012</v>
      </c>
      <c r="G13" s="150"/>
      <c r="H13" s="63">
        <v>6400000</v>
      </c>
      <c r="I13" s="38">
        <f>H13*100/H27</f>
        <v>8</v>
      </c>
      <c r="J13" s="124"/>
      <c r="K13" s="63">
        <v>3200000</v>
      </c>
      <c r="L13" s="38">
        <f>K13*100/K27</f>
        <v>8</v>
      </c>
      <c r="M13" s="124"/>
      <c r="N13" s="67">
        <f>N27/100*O13</f>
        <v>7423760</v>
      </c>
      <c r="O13" s="45">
        <v>13.07</v>
      </c>
      <c r="P13" s="71">
        <f>P27/100*Q13</f>
        <v>2400000</v>
      </c>
      <c r="Q13" s="49">
        <v>8</v>
      </c>
      <c r="R13" s="76">
        <f t="shared" si="0"/>
        <v>9823760</v>
      </c>
      <c r="S13" s="53">
        <f>R13*100/R27</f>
        <v>11.317695852534563</v>
      </c>
      <c r="T13" s="91"/>
      <c r="U13" s="58">
        <v>8009337</v>
      </c>
      <c r="V13" s="32">
        <f>U13*100/U27</f>
        <v>9.815950642050016</v>
      </c>
      <c r="W13" s="124"/>
      <c r="X13" s="58">
        <v>4500000</v>
      </c>
      <c r="Y13" s="32">
        <f>X13*100/X27</f>
        <v>7.127231536193983</v>
      </c>
      <c r="Z13" s="124"/>
      <c r="AA13" s="58">
        <v>4500000</v>
      </c>
      <c r="AB13" s="32">
        <f>AA13*100/AA27</f>
        <v>7.377049180327869</v>
      </c>
      <c r="AC13" s="106"/>
      <c r="AD13" s="58">
        <v>7500000</v>
      </c>
      <c r="AE13" s="32">
        <f>AD13*100/AD27</f>
        <v>9.727626459143968</v>
      </c>
      <c r="AF13" s="106"/>
    </row>
    <row r="14" spans="1:32" ht="12.75">
      <c r="A14" s="25" t="s">
        <v>18</v>
      </c>
      <c r="B14" s="159">
        <v>13040000</v>
      </c>
      <c r="C14" s="161">
        <f>C27/100*D14</f>
        <v>0</v>
      </c>
      <c r="D14" s="162">
        <v>9.9</v>
      </c>
      <c r="E14" s="143">
        <v>13040000</v>
      </c>
      <c r="F14" s="156">
        <f>E14*100/E27</f>
        <v>16.01965601965602</v>
      </c>
      <c r="G14" s="150"/>
      <c r="H14" s="163">
        <v>7920000</v>
      </c>
      <c r="I14" s="154">
        <f>H14*100/H27</f>
        <v>9.9</v>
      </c>
      <c r="J14" s="124"/>
      <c r="K14" s="163">
        <v>3960000</v>
      </c>
      <c r="L14" s="154">
        <f>K14*100/K27</f>
        <v>9.9</v>
      </c>
      <c r="M14" s="124"/>
      <c r="N14" s="167">
        <f>N27/100*O14</f>
        <v>4515600</v>
      </c>
      <c r="O14" s="102">
        <v>7.95</v>
      </c>
      <c r="P14" s="133">
        <f>P27/100*Q14</f>
        <v>2970000</v>
      </c>
      <c r="Q14" s="170">
        <v>9.9</v>
      </c>
      <c r="R14" s="93">
        <f t="shared" si="0"/>
        <v>7485600</v>
      </c>
      <c r="S14" s="95">
        <f>R14*100/R27</f>
        <v>8.623963133640553</v>
      </c>
      <c r="T14" s="91"/>
      <c r="U14" s="118">
        <v>11012839</v>
      </c>
      <c r="V14" s="121">
        <f>U14*100/U27</f>
        <v>13.496932898795924</v>
      </c>
      <c r="W14" s="124"/>
      <c r="X14" s="118">
        <v>8038120</v>
      </c>
      <c r="Y14" s="121">
        <f>X14*100/X27</f>
        <v>12.731009412380349</v>
      </c>
      <c r="Z14" s="124"/>
      <c r="AA14" s="118">
        <v>8500000</v>
      </c>
      <c r="AB14" s="121">
        <f>AA14*100/AA27</f>
        <v>13.934426229508198</v>
      </c>
      <c r="AC14" s="106"/>
      <c r="AD14" s="118">
        <v>11700000</v>
      </c>
      <c r="AE14" s="121">
        <f>AD14*100/AD27</f>
        <v>15.17509727626459</v>
      </c>
      <c r="AF14" s="106"/>
    </row>
    <row r="15" spans="1:32" ht="12.75">
      <c r="A15" s="142" t="s">
        <v>2</v>
      </c>
      <c r="B15" s="160"/>
      <c r="C15" s="161"/>
      <c r="D15" s="162"/>
      <c r="E15" s="144"/>
      <c r="F15" s="157"/>
      <c r="G15" s="150"/>
      <c r="H15" s="164"/>
      <c r="I15" s="155"/>
      <c r="J15" s="124"/>
      <c r="K15" s="164"/>
      <c r="L15" s="155"/>
      <c r="M15" s="124"/>
      <c r="N15" s="168"/>
      <c r="O15" s="169"/>
      <c r="P15" s="134"/>
      <c r="Q15" s="171"/>
      <c r="R15" s="94"/>
      <c r="S15" s="90"/>
      <c r="T15" s="91"/>
      <c r="U15" s="97"/>
      <c r="V15" s="99"/>
      <c r="W15" s="124"/>
      <c r="X15" s="97"/>
      <c r="Y15" s="99"/>
      <c r="Z15" s="124"/>
      <c r="AA15" s="119"/>
      <c r="AB15" s="122"/>
      <c r="AC15" s="106"/>
      <c r="AD15" s="119"/>
      <c r="AE15" s="122"/>
      <c r="AF15" s="106"/>
    </row>
    <row r="16" spans="1:32" ht="12.75">
      <c r="A16" s="142"/>
      <c r="B16" s="160"/>
      <c r="C16" s="161"/>
      <c r="D16" s="162"/>
      <c r="E16" s="144"/>
      <c r="F16" s="157"/>
      <c r="G16" s="150"/>
      <c r="H16" s="164"/>
      <c r="I16" s="155"/>
      <c r="J16" s="124"/>
      <c r="K16" s="164"/>
      <c r="L16" s="155"/>
      <c r="M16" s="124"/>
      <c r="N16" s="168"/>
      <c r="O16" s="169"/>
      <c r="P16" s="134"/>
      <c r="Q16" s="171"/>
      <c r="R16" s="94"/>
      <c r="S16" s="90"/>
      <c r="T16" s="91"/>
      <c r="U16" s="98"/>
      <c r="V16" s="100"/>
      <c r="W16" s="124"/>
      <c r="X16" s="98"/>
      <c r="Y16" s="100"/>
      <c r="Z16" s="124"/>
      <c r="AA16" s="120"/>
      <c r="AB16" s="123"/>
      <c r="AC16" s="106"/>
      <c r="AD16" s="120"/>
      <c r="AE16" s="123"/>
      <c r="AF16" s="106"/>
    </row>
    <row r="17" spans="1:32" ht="13.5" thickBot="1">
      <c r="A17" s="26" t="s">
        <v>19</v>
      </c>
      <c r="B17" s="160"/>
      <c r="C17" s="6">
        <f>C27/100*D17</f>
        <v>0</v>
      </c>
      <c r="D17" s="4">
        <v>12.1</v>
      </c>
      <c r="E17" s="145"/>
      <c r="F17" s="158"/>
      <c r="G17" s="151"/>
      <c r="H17" s="64">
        <v>9680000</v>
      </c>
      <c r="I17" s="39">
        <f>H17*100/H27</f>
        <v>12.1</v>
      </c>
      <c r="J17" s="125"/>
      <c r="K17" s="64">
        <v>4840000</v>
      </c>
      <c r="L17" s="39">
        <f>K17*100/K27</f>
        <v>12.1</v>
      </c>
      <c r="M17" s="125"/>
      <c r="N17" s="68">
        <f>N27/100*O17</f>
        <v>3510240</v>
      </c>
      <c r="O17" s="46">
        <v>6.18</v>
      </c>
      <c r="P17" s="72">
        <f>P27/100*Q17</f>
        <v>3630000</v>
      </c>
      <c r="Q17" s="50">
        <v>12.1</v>
      </c>
      <c r="R17" s="77">
        <f aca="true" t="shared" si="1" ref="R17:R25">P17+N17</f>
        <v>7140240</v>
      </c>
      <c r="S17" s="54">
        <f>R17*100/R27</f>
        <v>8.226082949308756</v>
      </c>
      <c r="T17" s="92"/>
      <c r="U17" s="59">
        <v>8009337</v>
      </c>
      <c r="V17" s="33">
        <f>U17*100/U27</f>
        <v>9.815950642050016</v>
      </c>
      <c r="W17" s="125"/>
      <c r="X17" s="59">
        <v>6000000</v>
      </c>
      <c r="Y17" s="33">
        <f>X17*100/X27</f>
        <v>9.502975381591977</v>
      </c>
      <c r="Z17" s="125"/>
      <c r="AA17" s="59">
        <v>6500000</v>
      </c>
      <c r="AB17" s="33">
        <f>AA17*100/AA27</f>
        <v>10.655737704918034</v>
      </c>
      <c r="AC17" s="107"/>
      <c r="AD17" s="59">
        <v>7200000</v>
      </c>
      <c r="AE17" s="33">
        <f>AD17*100/AD27</f>
        <v>9.33852140077821</v>
      </c>
      <c r="AF17" s="107"/>
    </row>
    <row r="18" spans="1:32" ht="12.75">
      <c r="A18" s="24" t="s">
        <v>10</v>
      </c>
      <c r="B18" s="5">
        <v>3050000</v>
      </c>
      <c r="C18" s="6">
        <f>C27/100*D18</f>
        <v>0</v>
      </c>
      <c r="D18" s="4">
        <v>2</v>
      </c>
      <c r="E18" s="60">
        <v>3050000</v>
      </c>
      <c r="F18" s="31">
        <f>E18*100/E27</f>
        <v>3.746928746928747</v>
      </c>
      <c r="G18" s="149">
        <v>25</v>
      </c>
      <c r="H18" s="62">
        <v>1600000</v>
      </c>
      <c r="I18" s="37">
        <f>H18*100/H27</f>
        <v>2</v>
      </c>
      <c r="J18" s="105">
        <v>20</v>
      </c>
      <c r="K18" s="62">
        <v>800000</v>
      </c>
      <c r="L18" s="37">
        <f>K18*100/K27</f>
        <v>2</v>
      </c>
      <c r="M18" s="105">
        <v>20</v>
      </c>
      <c r="N18" s="66">
        <f>N27/100*O18</f>
        <v>301040</v>
      </c>
      <c r="O18" s="47">
        <v>0.53</v>
      </c>
      <c r="P18" s="70">
        <f>P27/100*Q18</f>
        <v>600000</v>
      </c>
      <c r="Q18" s="48">
        <v>2</v>
      </c>
      <c r="R18" s="75">
        <f t="shared" si="1"/>
        <v>901040</v>
      </c>
      <c r="S18" s="52">
        <f>R18*100/R27</f>
        <v>1.0380645161290323</v>
      </c>
      <c r="T18" s="101">
        <v>16.5</v>
      </c>
      <c r="U18" s="60">
        <v>6007003</v>
      </c>
      <c r="V18" s="31">
        <f>U18*100/U27</f>
        <v>7.361963287928373</v>
      </c>
      <c r="W18" s="105">
        <v>23.93</v>
      </c>
      <c r="X18" s="60">
        <v>2000000</v>
      </c>
      <c r="Y18" s="31">
        <f>X18*100/X27</f>
        <v>3.167658460530659</v>
      </c>
      <c r="Z18" s="105">
        <v>20.28</v>
      </c>
      <c r="AA18" s="60">
        <v>0</v>
      </c>
      <c r="AB18" s="31">
        <f>AA18*100/AA27</f>
        <v>0</v>
      </c>
      <c r="AC18" s="105">
        <v>19.34</v>
      </c>
      <c r="AD18" s="60">
        <v>0</v>
      </c>
      <c r="AE18" s="31">
        <f>AD18*100/AD27</f>
        <v>0</v>
      </c>
      <c r="AF18" s="105">
        <v>20.75</v>
      </c>
    </row>
    <row r="19" spans="1:32" ht="12.75">
      <c r="A19" s="20" t="s">
        <v>11</v>
      </c>
      <c r="B19" s="5">
        <v>7120000</v>
      </c>
      <c r="C19" s="6">
        <f>C27/100*D19</f>
        <v>0</v>
      </c>
      <c r="D19" s="4">
        <v>8</v>
      </c>
      <c r="E19" s="58">
        <v>7120000</v>
      </c>
      <c r="F19" s="32">
        <f>E19*100/E27</f>
        <v>8.746928746928747</v>
      </c>
      <c r="G19" s="150"/>
      <c r="H19" s="63">
        <v>6400000</v>
      </c>
      <c r="I19" s="38">
        <f>H19*100/H27</f>
        <v>8</v>
      </c>
      <c r="J19" s="124"/>
      <c r="K19" s="63">
        <v>3200000</v>
      </c>
      <c r="L19" s="38">
        <f>K19*100/K27</f>
        <v>8</v>
      </c>
      <c r="M19" s="124"/>
      <c r="N19" s="67">
        <f>N27/100*O19</f>
        <v>6020800</v>
      </c>
      <c r="O19" s="45">
        <v>10.6</v>
      </c>
      <c r="P19" s="71">
        <f>P27/100*Q19</f>
        <v>2400000</v>
      </c>
      <c r="Q19" s="49">
        <v>8</v>
      </c>
      <c r="R19" s="76">
        <f t="shared" si="1"/>
        <v>8420800</v>
      </c>
      <c r="S19" s="53">
        <f>R19*100/R27</f>
        <v>9.701382488479263</v>
      </c>
      <c r="T19" s="102"/>
      <c r="U19" s="58">
        <v>8509920</v>
      </c>
      <c r="V19" s="32">
        <f>U19*100/U27</f>
        <v>10.429446867798704</v>
      </c>
      <c r="W19" s="124"/>
      <c r="X19" s="58">
        <v>5300000</v>
      </c>
      <c r="Y19" s="32">
        <f>X19*100/X27</f>
        <v>8.394294920406246</v>
      </c>
      <c r="Z19" s="124"/>
      <c r="AA19" s="58">
        <v>5300000</v>
      </c>
      <c r="AB19" s="32">
        <f>AA19*100/AA27</f>
        <v>8.688524590163935</v>
      </c>
      <c r="AC19" s="106"/>
      <c r="AD19" s="58">
        <v>6000000</v>
      </c>
      <c r="AE19" s="32">
        <f>AD19*100/AD27</f>
        <v>7.782101167315175</v>
      </c>
      <c r="AF19" s="106"/>
    </row>
    <row r="20" spans="1:32" ht="12.75">
      <c r="A20" s="20" t="s">
        <v>12</v>
      </c>
      <c r="B20" s="5">
        <v>4070000</v>
      </c>
      <c r="C20" s="6">
        <f>C27/100*D20</f>
        <v>0</v>
      </c>
      <c r="D20" s="4">
        <v>6</v>
      </c>
      <c r="E20" s="58">
        <v>4070000</v>
      </c>
      <c r="F20" s="32">
        <f>E20*100/E27</f>
        <v>5</v>
      </c>
      <c r="G20" s="150"/>
      <c r="H20" s="63">
        <v>4800000</v>
      </c>
      <c r="I20" s="38">
        <f>H20*100/H27</f>
        <v>6</v>
      </c>
      <c r="J20" s="124"/>
      <c r="K20" s="63">
        <v>2400000</v>
      </c>
      <c r="L20" s="38">
        <f>K20*100/K27</f>
        <v>6</v>
      </c>
      <c r="M20" s="124"/>
      <c r="N20" s="67">
        <f>N27/100*O20</f>
        <v>2005040</v>
      </c>
      <c r="O20" s="45">
        <v>3.53</v>
      </c>
      <c r="P20" s="71">
        <f>P27/100*Q20</f>
        <v>1800000</v>
      </c>
      <c r="Q20" s="49">
        <v>6</v>
      </c>
      <c r="R20" s="76">
        <f t="shared" si="1"/>
        <v>3805040</v>
      </c>
      <c r="S20" s="53">
        <f>R20*100/R27</f>
        <v>4.3836866359447</v>
      </c>
      <c r="T20" s="102"/>
      <c r="U20" s="58">
        <v>5005836</v>
      </c>
      <c r="V20" s="32">
        <f>U20*100/U27</f>
        <v>6.134969610867551</v>
      </c>
      <c r="W20" s="124"/>
      <c r="X20" s="58">
        <v>5500000</v>
      </c>
      <c r="Y20" s="32">
        <f>X20*100/X27</f>
        <v>8.711060766459312</v>
      </c>
      <c r="Z20" s="124"/>
      <c r="AA20" s="58">
        <v>6500000</v>
      </c>
      <c r="AB20" s="32">
        <f>AA20*100/AA27</f>
        <v>10.655737704918034</v>
      </c>
      <c r="AC20" s="106"/>
      <c r="AD20" s="58">
        <v>10000000</v>
      </c>
      <c r="AE20" s="32">
        <f>AD20*100/AD27</f>
        <v>12.970168612191959</v>
      </c>
      <c r="AF20" s="106"/>
    </row>
    <row r="21" spans="1:32" ht="13.5" thickBot="1">
      <c r="A21" s="21" t="s">
        <v>13</v>
      </c>
      <c r="B21" s="5">
        <v>6110000</v>
      </c>
      <c r="C21" s="6">
        <f>C27/100*D21</f>
        <v>0</v>
      </c>
      <c r="D21" s="4">
        <v>4</v>
      </c>
      <c r="E21" s="59">
        <v>6110000</v>
      </c>
      <c r="F21" s="33">
        <f>E21*100/E27</f>
        <v>7.506142506142506</v>
      </c>
      <c r="G21" s="151"/>
      <c r="H21" s="64">
        <v>3200000</v>
      </c>
      <c r="I21" s="39">
        <f>H21*100/H27</f>
        <v>4</v>
      </c>
      <c r="J21" s="125"/>
      <c r="K21" s="64">
        <v>1600000</v>
      </c>
      <c r="L21" s="39">
        <f>K21*100/K27</f>
        <v>4</v>
      </c>
      <c r="M21" s="125"/>
      <c r="N21" s="68">
        <f>N27/100*O21</f>
        <v>0</v>
      </c>
      <c r="O21" s="46">
        <v>0</v>
      </c>
      <c r="P21" s="72">
        <f>P27/100*Q21</f>
        <v>1200000</v>
      </c>
      <c r="Q21" s="50">
        <v>4</v>
      </c>
      <c r="R21" s="77">
        <f t="shared" si="1"/>
        <v>1200000</v>
      </c>
      <c r="S21" s="54">
        <f>R21*100/R27</f>
        <v>1.3824884792626728</v>
      </c>
      <c r="T21" s="103"/>
      <c r="U21" s="59">
        <v>0</v>
      </c>
      <c r="V21" s="33">
        <f>U21*100/U27</f>
        <v>0</v>
      </c>
      <c r="W21" s="125"/>
      <c r="X21" s="59">
        <v>0</v>
      </c>
      <c r="Y21" s="33">
        <f>X21*100/X27</f>
        <v>0</v>
      </c>
      <c r="Z21" s="125"/>
      <c r="AA21" s="59">
        <v>0</v>
      </c>
      <c r="AB21" s="33">
        <f>AA21*100/AA27</f>
        <v>0</v>
      </c>
      <c r="AC21" s="107"/>
      <c r="AD21" s="59">
        <v>0</v>
      </c>
      <c r="AE21" s="33">
        <f>AD21*100/AD27</f>
        <v>0</v>
      </c>
      <c r="AF21" s="107"/>
    </row>
    <row r="22" spans="1:32" ht="12.75">
      <c r="A22" s="24" t="s">
        <v>14</v>
      </c>
      <c r="B22" s="5">
        <v>1620000</v>
      </c>
      <c r="C22" s="6">
        <f>C27/100*D22</f>
        <v>0</v>
      </c>
      <c r="D22" s="4">
        <v>3</v>
      </c>
      <c r="E22" s="60">
        <v>1620000</v>
      </c>
      <c r="F22" s="31">
        <f>E22*100/E27</f>
        <v>1.99017199017199</v>
      </c>
      <c r="G22" s="105">
        <v>10</v>
      </c>
      <c r="H22" s="62">
        <v>2400000</v>
      </c>
      <c r="I22" s="37">
        <f>H22*100/H27</f>
        <v>3</v>
      </c>
      <c r="J22" s="105">
        <v>10</v>
      </c>
      <c r="K22" s="62">
        <v>1200000</v>
      </c>
      <c r="L22" s="37">
        <f>K22*100/K27</f>
        <v>3</v>
      </c>
      <c r="M22" s="105">
        <v>10</v>
      </c>
      <c r="N22" s="66">
        <f>N27/100*O22</f>
        <v>2510560</v>
      </c>
      <c r="O22" s="47">
        <v>4.42</v>
      </c>
      <c r="P22" s="70">
        <f>P27/100*Q22</f>
        <v>900000</v>
      </c>
      <c r="Q22" s="48">
        <v>3</v>
      </c>
      <c r="R22" s="75">
        <f t="shared" si="1"/>
        <v>3410560</v>
      </c>
      <c r="S22" s="52">
        <f>R22*100/R27</f>
        <v>3.9292165898617513</v>
      </c>
      <c r="T22" s="127">
        <v>12.14</v>
      </c>
      <c r="U22" s="60">
        <v>2002334</v>
      </c>
      <c r="V22" s="31">
        <f>U22*100/U27</f>
        <v>2.453987354121643</v>
      </c>
      <c r="W22" s="105">
        <v>11.04</v>
      </c>
      <c r="X22" s="60">
        <v>0</v>
      </c>
      <c r="Y22" s="31">
        <f>X22*100/X27</f>
        <v>0</v>
      </c>
      <c r="Z22" s="105">
        <v>7.13</v>
      </c>
      <c r="AA22" s="60">
        <v>0</v>
      </c>
      <c r="AB22" s="31">
        <f>AA22*100/AA27</f>
        <v>0</v>
      </c>
      <c r="AC22" s="105">
        <v>7.38</v>
      </c>
      <c r="AD22" s="60">
        <v>0</v>
      </c>
      <c r="AE22" s="31">
        <f>AD22*100/AD27</f>
        <v>0</v>
      </c>
      <c r="AF22" s="105">
        <v>5.84</v>
      </c>
    </row>
    <row r="23" spans="1:32" ht="12.75">
      <c r="A23" s="20" t="s">
        <v>15</v>
      </c>
      <c r="B23" s="5">
        <v>1620000</v>
      </c>
      <c r="C23" s="6">
        <f>C27/100*D23</f>
        <v>0</v>
      </c>
      <c r="D23" s="4">
        <v>2</v>
      </c>
      <c r="E23" s="58">
        <v>1620000</v>
      </c>
      <c r="F23" s="32">
        <f>E23*100/E27</f>
        <v>1.99017199017199</v>
      </c>
      <c r="G23" s="124"/>
      <c r="H23" s="63">
        <v>1600000</v>
      </c>
      <c r="I23" s="38">
        <f>H23*100/H27</f>
        <v>2</v>
      </c>
      <c r="J23" s="124"/>
      <c r="K23" s="63">
        <v>800000</v>
      </c>
      <c r="L23" s="38">
        <f>K23*100/K27</f>
        <v>2</v>
      </c>
      <c r="M23" s="124"/>
      <c r="N23" s="67">
        <f>N27/100*O23</f>
        <v>1505200</v>
      </c>
      <c r="O23" s="45">
        <v>2.65</v>
      </c>
      <c r="P23" s="71">
        <f>P27/100*Q23</f>
        <v>600000</v>
      </c>
      <c r="Q23" s="49">
        <v>2</v>
      </c>
      <c r="R23" s="76">
        <f t="shared" si="1"/>
        <v>2105200</v>
      </c>
      <c r="S23" s="53">
        <f>R23*100/R27</f>
        <v>2.4253456221198157</v>
      </c>
      <c r="T23" s="96"/>
      <c r="U23" s="58">
        <v>3504085</v>
      </c>
      <c r="V23" s="32">
        <f>U23*100/U27</f>
        <v>4.294478482494597</v>
      </c>
      <c r="W23" s="124"/>
      <c r="X23" s="58">
        <v>2000000</v>
      </c>
      <c r="Y23" s="32">
        <f>X23*100/X27</f>
        <v>3.167658460530659</v>
      </c>
      <c r="Z23" s="124"/>
      <c r="AA23" s="58">
        <v>700000</v>
      </c>
      <c r="AB23" s="32">
        <f>AA23*100/AA27</f>
        <v>1.1475409836065573</v>
      </c>
      <c r="AC23" s="106"/>
      <c r="AD23" s="58">
        <v>4500000</v>
      </c>
      <c r="AE23" s="32">
        <f>AD23*100/AD27</f>
        <v>5.836575875486381</v>
      </c>
      <c r="AF23" s="106"/>
    </row>
    <row r="24" spans="1:32" ht="12.75">
      <c r="A24" s="20" t="s">
        <v>16</v>
      </c>
      <c r="B24" s="5">
        <v>1620000</v>
      </c>
      <c r="C24" s="6">
        <f>C27/100*D24</f>
        <v>0</v>
      </c>
      <c r="D24" s="4">
        <v>2</v>
      </c>
      <c r="E24" s="58">
        <v>1620000</v>
      </c>
      <c r="F24" s="32">
        <f>E24*100/E27</f>
        <v>1.99017199017199</v>
      </c>
      <c r="G24" s="124"/>
      <c r="H24" s="63">
        <v>1600000</v>
      </c>
      <c r="I24" s="38">
        <f>H24*100/H27</f>
        <v>2</v>
      </c>
      <c r="J24" s="124"/>
      <c r="K24" s="63">
        <v>800000</v>
      </c>
      <c r="L24" s="38">
        <f>K24*100/K27</f>
        <v>2</v>
      </c>
      <c r="M24" s="124"/>
      <c r="N24" s="67">
        <f>N27/100*O24</f>
        <v>2510560</v>
      </c>
      <c r="O24" s="45">
        <v>4.42</v>
      </c>
      <c r="P24" s="71">
        <f>P27/100*Q24</f>
        <v>600000</v>
      </c>
      <c r="Q24" s="49">
        <v>2</v>
      </c>
      <c r="R24" s="76">
        <f t="shared" si="1"/>
        <v>3110560</v>
      </c>
      <c r="S24" s="53">
        <f>R24*100/R27</f>
        <v>3.583594470046083</v>
      </c>
      <c r="T24" s="96"/>
      <c r="U24" s="58">
        <v>2002334</v>
      </c>
      <c r="V24" s="32">
        <f>U24*100/U27</f>
        <v>2.453987354121643</v>
      </c>
      <c r="W24" s="124"/>
      <c r="X24" s="58">
        <v>2500000</v>
      </c>
      <c r="Y24" s="32">
        <f>X24*100/X27</f>
        <v>3.9595730756633234</v>
      </c>
      <c r="Z24" s="124"/>
      <c r="AA24" s="58">
        <v>2500000</v>
      </c>
      <c r="AB24" s="32">
        <f>AA24*100/AA27</f>
        <v>4.098360655737705</v>
      </c>
      <c r="AC24" s="106"/>
      <c r="AD24" s="58">
        <v>0</v>
      </c>
      <c r="AE24" s="32">
        <f>AD24*100/AD27</f>
        <v>0</v>
      </c>
      <c r="AF24" s="106"/>
    </row>
    <row r="25" spans="1:32" ht="12.75">
      <c r="A25" s="20" t="s">
        <v>17</v>
      </c>
      <c r="B25" s="5">
        <v>3240000</v>
      </c>
      <c r="C25" s="6">
        <f>C27/100*D25</f>
        <v>0</v>
      </c>
      <c r="D25" s="4">
        <v>3</v>
      </c>
      <c r="E25" s="58">
        <v>3240000</v>
      </c>
      <c r="F25" s="32">
        <f>E25*100/E27</f>
        <v>3.98034398034398</v>
      </c>
      <c r="G25" s="124"/>
      <c r="H25" s="63">
        <v>2400000</v>
      </c>
      <c r="I25" s="38">
        <f>H25*100/H27</f>
        <v>3</v>
      </c>
      <c r="J25" s="124"/>
      <c r="K25" s="63">
        <v>1200000</v>
      </c>
      <c r="L25" s="38">
        <f>K25*100/K27</f>
        <v>3</v>
      </c>
      <c r="M25" s="124"/>
      <c r="N25" s="67">
        <f>N27/100*O25</f>
        <v>1005360</v>
      </c>
      <c r="O25" s="45">
        <v>1.77</v>
      </c>
      <c r="P25" s="71">
        <f>P27/100*Q25</f>
        <v>900000</v>
      </c>
      <c r="Q25" s="49">
        <v>3</v>
      </c>
      <c r="R25" s="76">
        <f t="shared" si="1"/>
        <v>1905360</v>
      </c>
      <c r="S25" s="53">
        <f>R25*100/R27</f>
        <v>2.195115207373272</v>
      </c>
      <c r="T25" s="96"/>
      <c r="U25" s="58">
        <v>1501751</v>
      </c>
      <c r="V25" s="32">
        <f>U25*100/U27</f>
        <v>1.8404911283729544</v>
      </c>
      <c r="W25" s="124"/>
      <c r="X25" s="58">
        <v>0</v>
      </c>
      <c r="Y25" s="32">
        <f>X25*100/X27</f>
        <v>0</v>
      </c>
      <c r="Z25" s="124"/>
      <c r="AA25" s="58">
        <v>1300000</v>
      </c>
      <c r="AB25" s="32">
        <f>AA25*100/AA27</f>
        <v>2.1311475409836067</v>
      </c>
      <c r="AC25" s="106"/>
      <c r="AD25" s="58">
        <v>0</v>
      </c>
      <c r="AE25" s="32">
        <f>AD25*100/AD27</f>
        <v>0</v>
      </c>
      <c r="AF25" s="106"/>
    </row>
    <row r="26" spans="1:32" ht="12.75">
      <c r="A26" s="89" t="s">
        <v>37</v>
      </c>
      <c r="B26" s="5"/>
      <c r="C26" s="6"/>
      <c r="D26" s="4"/>
      <c r="E26" s="81">
        <v>0</v>
      </c>
      <c r="F26" s="79">
        <v>0</v>
      </c>
      <c r="G26" s="126"/>
      <c r="H26" s="78">
        <v>0</v>
      </c>
      <c r="I26" s="82">
        <v>0</v>
      </c>
      <c r="J26" s="126"/>
      <c r="K26" s="78">
        <v>0</v>
      </c>
      <c r="L26" s="82">
        <v>0</v>
      </c>
      <c r="M26" s="126"/>
      <c r="N26" s="83">
        <v>0</v>
      </c>
      <c r="O26" s="84">
        <v>0</v>
      </c>
      <c r="P26" s="85">
        <v>0</v>
      </c>
      <c r="Q26" s="86">
        <v>0</v>
      </c>
      <c r="R26" s="87">
        <v>0</v>
      </c>
      <c r="S26" s="88">
        <v>0</v>
      </c>
      <c r="T26" s="126"/>
      <c r="U26" s="81">
        <v>0</v>
      </c>
      <c r="V26" s="79">
        <v>0</v>
      </c>
      <c r="W26" s="126"/>
      <c r="X26" s="81">
        <v>0</v>
      </c>
      <c r="Y26" s="79">
        <v>0</v>
      </c>
      <c r="Z26" s="126"/>
      <c r="AA26" s="81">
        <v>0</v>
      </c>
      <c r="AB26" s="79">
        <v>0</v>
      </c>
      <c r="AC26" s="108"/>
      <c r="AD26" s="81">
        <v>0</v>
      </c>
      <c r="AE26" s="79">
        <v>0</v>
      </c>
      <c r="AF26" s="108"/>
    </row>
    <row r="27" spans="1:32" ht="13.5" thickBot="1">
      <c r="A27" s="27" t="s">
        <v>20</v>
      </c>
      <c r="B27" s="7">
        <v>81400000</v>
      </c>
      <c r="C27" s="8">
        <v>0</v>
      </c>
      <c r="D27" s="9">
        <f>SUM(D7:D25)</f>
        <v>100</v>
      </c>
      <c r="E27" s="61">
        <v>81400000</v>
      </c>
      <c r="F27" s="34">
        <f>SUM(F7:F25)</f>
        <v>99.99999999999999</v>
      </c>
      <c r="G27" s="36">
        <f>SUM(G7:G25)</f>
        <v>100</v>
      </c>
      <c r="H27" s="65">
        <v>80000000</v>
      </c>
      <c r="I27" s="40">
        <f>SUM(I7:I25)</f>
        <v>100</v>
      </c>
      <c r="J27" s="23">
        <f>SUM(J7:J25)</f>
        <v>100</v>
      </c>
      <c r="K27" s="65">
        <f>SUM(K7:K25)</f>
        <v>40000000</v>
      </c>
      <c r="L27" s="40">
        <f>SUM(L7:L25)</f>
        <v>100</v>
      </c>
      <c r="M27" s="23">
        <f>SUM(M7:M25)</f>
        <v>100</v>
      </c>
      <c r="N27" s="69">
        <v>56800000</v>
      </c>
      <c r="O27" s="23">
        <f>SUM(O7:O25)</f>
        <v>100.00000000000001</v>
      </c>
      <c r="P27" s="73">
        <v>30000000</v>
      </c>
      <c r="Q27" s="22">
        <f aca="true" t="shared" si="2" ref="Q27:W27">SUM(Q7:Q25)</f>
        <v>100</v>
      </c>
      <c r="R27" s="65">
        <f t="shared" si="2"/>
        <v>86800000</v>
      </c>
      <c r="S27" s="40">
        <f t="shared" si="2"/>
        <v>100.00000000000001</v>
      </c>
      <c r="T27" s="23">
        <f t="shared" si="2"/>
        <v>100</v>
      </c>
      <c r="U27" s="61">
        <f t="shared" si="2"/>
        <v>81595123</v>
      </c>
      <c r="V27" s="34">
        <f t="shared" si="2"/>
        <v>100</v>
      </c>
      <c r="W27" s="23">
        <f t="shared" si="2"/>
        <v>100</v>
      </c>
      <c r="X27" s="61">
        <f aca="true" t="shared" si="3" ref="X27:AC27">SUM(X7:X25)</f>
        <v>63138120</v>
      </c>
      <c r="Y27" s="34">
        <f t="shared" si="3"/>
        <v>100.00000000000001</v>
      </c>
      <c r="Z27" s="23">
        <f t="shared" si="3"/>
        <v>100</v>
      </c>
      <c r="AA27" s="61">
        <f t="shared" si="3"/>
        <v>61000000</v>
      </c>
      <c r="AB27" s="34">
        <f t="shared" si="3"/>
        <v>100.00000000000001</v>
      </c>
      <c r="AC27" s="23">
        <f t="shared" si="3"/>
        <v>100</v>
      </c>
      <c r="AD27" s="61">
        <f>SUM(AD7:AD25)</f>
        <v>77100000</v>
      </c>
      <c r="AE27" s="34">
        <f>SUM(AE7:AE25)</f>
        <v>99.99999999999999</v>
      </c>
      <c r="AF27" s="23">
        <f>SUM(AF7:AF25)</f>
        <v>100</v>
      </c>
    </row>
    <row r="28" spans="1:4" ht="6.75" customHeight="1">
      <c r="A28" s="11"/>
      <c r="B28" s="12"/>
      <c r="C28" s="12"/>
      <c r="D28" s="10"/>
    </row>
    <row r="29" spans="1:32" s="80" customFormat="1" ht="16.5" customHeight="1">
      <c r="A29" s="177" t="s">
        <v>41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9"/>
      <c r="V29" s="179"/>
      <c r="W29" s="179"/>
      <c r="X29" s="179"/>
      <c r="Y29" s="179"/>
      <c r="Z29" s="179"/>
      <c r="AA29" s="179"/>
      <c r="AB29" s="179"/>
      <c r="AC29" s="179"/>
      <c r="AD29" s="180"/>
      <c r="AE29" s="180"/>
      <c r="AF29" s="181"/>
    </row>
    <row r="30" spans="1:4" ht="4.5" customHeight="1">
      <c r="A30" s="11"/>
      <c r="B30" s="12"/>
      <c r="C30" s="12"/>
      <c r="D30" s="10"/>
    </row>
    <row r="31" spans="1:32" ht="29.25" customHeight="1">
      <c r="A31" s="182" t="s">
        <v>39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75"/>
      <c r="AE31" s="175"/>
      <c r="AF31" s="176"/>
    </row>
    <row r="32" spans="1:2" ht="4.5" customHeight="1">
      <c r="A32" s="41"/>
      <c r="B32" s="3"/>
    </row>
    <row r="33" spans="1:32" ht="42" customHeight="1">
      <c r="A33" s="172" t="s">
        <v>40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83"/>
      <c r="AB33" s="183"/>
      <c r="AC33" s="183"/>
      <c r="AD33" s="175"/>
      <c r="AE33" s="175"/>
      <c r="AF33" s="176"/>
    </row>
    <row r="34" ht="5.25" customHeight="1">
      <c r="A34" s="41"/>
    </row>
    <row r="35" spans="1:32" ht="41.25" customHeight="1">
      <c r="A35" s="172" t="s">
        <v>38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83"/>
      <c r="AB35" s="183"/>
      <c r="AC35" s="183"/>
      <c r="AD35" s="175"/>
      <c r="AE35" s="175"/>
      <c r="AF35" s="176"/>
    </row>
    <row r="36" ht="6" customHeight="1">
      <c r="A36" s="41"/>
    </row>
    <row r="37" spans="1:32" ht="43.5" customHeight="1">
      <c r="A37" s="172" t="s">
        <v>45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83"/>
      <c r="AB37" s="183"/>
      <c r="AC37" s="183"/>
      <c r="AD37" s="175"/>
      <c r="AE37" s="175"/>
      <c r="AF37" s="176"/>
    </row>
    <row r="38" ht="6" customHeight="1">
      <c r="A38" s="1"/>
    </row>
    <row r="39" spans="1:32" ht="52.5" customHeight="1">
      <c r="A39" s="172" t="s">
        <v>46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4"/>
      <c r="AB39" s="174"/>
      <c r="AC39" s="174"/>
      <c r="AD39" s="175"/>
      <c r="AE39" s="175"/>
      <c r="AF39" s="176"/>
    </row>
    <row r="40" ht="6.75" customHeight="1"/>
    <row r="41" spans="1:32" ht="27.75" customHeight="1">
      <c r="A41" s="172" t="s">
        <v>50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4"/>
      <c r="AB41" s="174"/>
      <c r="AC41" s="174"/>
      <c r="AD41" s="175"/>
      <c r="AE41" s="175"/>
      <c r="AF41" s="176"/>
    </row>
  </sheetData>
  <mergeCells count="83">
    <mergeCell ref="A41:AF41"/>
    <mergeCell ref="AF18:AF21"/>
    <mergeCell ref="AF22:AF26"/>
    <mergeCell ref="A29:AF29"/>
    <mergeCell ref="A31:AF31"/>
    <mergeCell ref="A33:AF33"/>
    <mergeCell ref="A35:AF35"/>
    <mergeCell ref="A37:AF37"/>
    <mergeCell ref="A39:AF39"/>
    <mergeCell ref="Z22:Z26"/>
    <mergeCell ref="AD3:AF3"/>
    <mergeCell ref="AD4:AF5"/>
    <mergeCell ref="AF7:AF10"/>
    <mergeCell ref="AF11:AF17"/>
    <mergeCell ref="AD14:AD16"/>
    <mergeCell ref="AE14:AE16"/>
    <mergeCell ref="Z18:Z21"/>
    <mergeCell ref="X3:Z3"/>
    <mergeCell ref="G22:G26"/>
    <mergeCell ref="J22:J26"/>
    <mergeCell ref="X4:Z5"/>
    <mergeCell ref="Z7:Z10"/>
    <mergeCell ref="Z11:Z17"/>
    <mergeCell ref="X14:X16"/>
    <mergeCell ref="Y14:Y16"/>
    <mergeCell ref="J18:J21"/>
    <mergeCell ref="N3:T3"/>
    <mergeCell ref="N4:O5"/>
    <mergeCell ref="J7:J10"/>
    <mergeCell ref="J11:J17"/>
    <mergeCell ref="K4:M5"/>
    <mergeCell ref="N14:N16"/>
    <mergeCell ref="M7:M10"/>
    <mergeCell ref="O14:O16"/>
    <mergeCell ref="Q14:Q16"/>
    <mergeCell ref="D14:D16"/>
    <mergeCell ref="K14:K16"/>
    <mergeCell ref="G11:G17"/>
    <mergeCell ref="H14:H16"/>
    <mergeCell ref="G18:G21"/>
    <mergeCell ref="E3:G3"/>
    <mergeCell ref="H3:M3"/>
    <mergeCell ref="E4:G5"/>
    <mergeCell ref="H4:J5"/>
    <mergeCell ref="I14:I16"/>
    <mergeCell ref="L14:L16"/>
    <mergeCell ref="G7:G10"/>
    <mergeCell ref="F14:F17"/>
    <mergeCell ref="M11:M17"/>
    <mergeCell ref="P14:P16"/>
    <mergeCell ref="T7:T10"/>
    <mergeCell ref="A4:A6"/>
    <mergeCell ref="B4:B5"/>
    <mergeCell ref="C4:D5"/>
    <mergeCell ref="A15:A16"/>
    <mergeCell ref="E14:E17"/>
    <mergeCell ref="P4:Q5"/>
    <mergeCell ref="B14:B17"/>
    <mergeCell ref="C14:C16"/>
    <mergeCell ref="T11:T17"/>
    <mergeCell ref="R14:R16"/>
    <mergeCell ref="S14:S16"/>
    <mergeCell ref="R4:T5"/>
    <mergeCell ref="U3:W3"/>
    <mergeCell ref="U4:W5"/>
    <mergeCell ref="W7:W10"/>
    <mergeCell ref="W11:W17"/>
    <mergeCell ref="U14:U16"/>
    <mergeCell ref="V14:V16"/>
    <mergeCell ref="W18:W21"/>
    <mergeCell ref="M18:M21"/>
    <mergeCell ref="M22:M26"/>
    <mergeCell ref="W22:W26"/>
    <mergeCell ref="T22:T26"/>
    <mergeCell ref="T18:T21"/>
    <mergeCell ref="AC18:AC21"/>
    <mergeCell ref="AC22:AC26"/>
    <mergeCell ref="AA3:AC3"/>
    <mergeCell ref="AA4:AC5"/>
    <mergeCell ref="AC7:AC10"/>
    <mergeCell ref="AC11:AC17"/>
    <mergeCell ref="AA14:AA16"/>
    <mergeCell ref="AB14:AB1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vichr</dc:creator>
  <cp:keywords/>
  <dc:description/>
  <cp:lastModifiedBy>vichr</cp:lastModifiedBy>
  <cp:lastPrinted>2008-11-21T17:35:22Z</cp:lastPrinted>
  <dcterms:created xsi:type="dcterms:W3CDTF">2004-04-02T10:48:51Z</dcterms:created>
  <dcterms:modified xsi:type="dcterms:W3CDTF">2009-01-06T07:37:55Z</dcterms:modified>
  <cp:category/>
  <cp:version/>
  <cp:contentType/>
  <cp:contentStatus/>
</cp:coreProperties>
</file>