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3"/>
  </bookViews>
  <sheets>
    <sheet name="pedag." sheetId="1" r:id="rId1"/>
    <sheet name="neped." sheetId="2" r:id="rId2"/>
    <sheet name="celkem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<sst xmlns="http://schemas.openxmlformats.org/spreadsheetml/2006/main" count="332" uniqueCount="92">
  <si>
    <t xml:space="preserve">Celkem </t>
  </si>
  <si>
    <t>Přepočtený</t>
  </si>
  <si>
    <t>Průměrný</t>
  </si>
  <si>
    <t>Členění průměrného platu podle jednotlivých složek platu v Kč</t>
  </si>
  <si>
    <t>% nenárokových</t>
  </si>
  <si>
    <t>Roční objem</t>
  </si>
  <si>
    <t>z toho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</si>
  <si>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</si>
  <si>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</si>
  <si>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</si>
  <si>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</si>
  <si>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</si>
  <si>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</si>
  <si>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>Další</t>
  </si>
  <si>
    <t xml:space="preserve">Platy za </t>
  </si>
  <si>
    <t>Ostatní</t>
  </si>
  <si>
    <t>nárokové</t>
  </si>
  <si>
    <t>Osobní</t>
  </si>
  <si>
    <t>Odměny</t>
  </si>
  <si>
    <t>nenárokové</t>
  </si>
  <si>
    <t>složek platu</t>
  </si>
  <si>
    <t>MP</t>
  </si>
  <si>
    <t>zaměstnanců</t>
  </si>
  <si>
    <t>bez OON</t>
  </si>
  <si>
    <t>tarify</t>
  </si>
  <si>
    <t>platu</t>
  </si>
  <si>
    <t>za vedeni</t>
  </si>
  <si>
    <t>příplatky</t>
  </si>
  <si>
    <t>plat</t>
  </si>
  <si>
    <t>přesčasy</t>
  </si>
  <si>
    <t>příplatky a</t>
  </si>
  <si>
    <t>složky</t>
  </si>
  <si>
    <t>z tarifních</t>
  </si>
  <si>
    <t>OPPP (OON)</t>
  </si>
  <si>
    <t>prostředků na platy</t>
  </si>
  <si>
    <t>ze stát.rozpočtu</t>
  </si>
  <si>
    <t>v Kč</t>
  </si>
  <si>
    <t>ost.náhrady</t>
  </si>
  <si>
    <t>platů</t>
  </si>
  <si>
    <t>v tis.Kč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</si>
  <si>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</si>
  <si>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</si>
  <si>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</si>
  <si>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</si>
  <si>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</si>
  <si>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</si>
  <si>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</si>
  <si>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</si>
  <si>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</si>
  <si>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</si>
  <si>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</si>
  <si>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</si>
  <si>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</si>
  <si>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</si>
  <si>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</si>
  <si>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</si>
  <si>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Úpravy jednotlivých složek platu podle výsledku potřeby prostředků a prostředků přidělených :</t>
  </si>
  <si>
    <t>školní rok</t>
  </si>
  <si>
    <t>předpoklad školní rok</t>
  </si>
  <si>
    <t>Zpracoval/la dne:</t>
  </si>
  <si>
    <t>Telefon:</t>
  </si>
  <si>
    <t>Organizace:</t>
  </si>
  <si>
    <t>Organizace zřizované obcí uvedou název příslušného obecního úřadu obce s rozšířenou působností:</t>
  </si>
  <si>
    <t>Rozdíl mezi potřebou prostředků na platy a přidělenými prostředky</t>
  </si>
  <si>
    <t>Oček. počet skutečných zaměstnanců, průměrný měsíční plat a jednotlivé složky platu po norm. rozpisu</t>
  </si>
  <si>
    <t xml:space="preserve">Posílení prostředků na platy </t>
  </si>
  <si>
    <t xml:space="preserve">       počet: ubytovaných</t>
  </si>
  <si>
    <t xml:space="preserve">                  stravovaných </t>
  </si>
  <si>
    <t xml:space="preserve">                  v dalších součástech</t>
  </si>
  <si>
    <t>tabulka 1</t>
  </si>
  <si>
    <t>tabulka 2</t>
  </si>
  <si>
    <t>tabulka 3</t>
  </si>
  <si>
    <t>Průměrný měsíční plat a jednotlivé složky platu                                                                                  po úpravě rozpisu</t>
  </si>
  <si>
    <t>SUMÁŘ</t>
  </si>
  <si>
    <t>Platy za přesčasy a hod. nad úvazek</t>
  </si>
  <si>
    <t>příloha 3 metodiky</t>
  </si>
  <si>
    <t>2007/2008</t>
  </si>
  <si>
    <t>2008/2009</t>
  </si>
  <si>
    <t>Počet žáků MŠ</t>
  </si>
  <si>
    <t>Počet žáků ZŠ</t>
  </si>
  <si>
    <t>Počet žáků SŠ</t>
  </si>
  <si>
    <t xml:space="preserve">                  v družině (klubu)</t>
  </si>
  <si>
    <t>2009/2010</t>
  </si>
  <si>
    <t>Rozepsaný limit počtu zaměstnanců a mzdových prostředků v členění na prostředky na platy a OPPP                                                                            v roce 2008</t>
  </si>
  <si>
    <t>čerpání limitu počtu zaměstnanců v roce 2008, skutečný průměrný měsíční plat roku 2008 a jeho jednotlivé složky</t>
  </si>
  <si>
    <t>Výkaz P1-04 za rok 2008 v Kč</t>
  </si>
  <si>
    <t>Očekávaný skut. počet zam. na rok 2009                     (potřeba fin. prostředků na rok 2009)</t>
  </si>
  <si>
    <t>Normativní objem mzdových prostředků na rok 2009</t>
  </si>
  <si>
    <t>tj. % oproti roku 2008</t>
  </si>
  <si>
    <t>Rozepsaný limit počtu zaměstnanců a mzdových prostředků v členění na prostředky na platy a OPPP                                                                                       v roce 2008</t>
  </si>
  <si>
    <t>Finanční rozvaha rozpisu počtu pedagogických zaměstnanců a prostředků na platy na rok 2009</t>
  </si>
  <si>
    <t>Finanční rozvaha rozpisu počtu nepedagogických zaměstnanců a prostředků na platy na rok 2009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</si>
</sst>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20">
    <font>
      <sz val="10"/>
      <name val="Arial CE"/>
      <family val="0"/>
    </font>
    <font>
      <b/>
      <sz val="16"/>
      <name val="Arial CE"/>
      <family val="0"/>
    </font>
    <font>
      <b/>
      <i/>
      <sz val="12"/>
      <name val="Arial CE"/>
      <family val="2"/>
    </font>
    <font>
      <sz val="14"/>
      <name val="Arial CE"/>
      <family val="2"/>
    </font>
    <font>
      <b/>
      <i/>
      <sz val="20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b/>
      <i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4" xfId="0" applyFont="1" applyFill="1" applyBorder="1" applyAlignment="1">
      <alignment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15" fillId="0" borderId="8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1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2" fontId="16" fillId="0" borderId="9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1" fontId="12" fillId="0" borderId="7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right" vertical="center"/>
    </xf>
    <xf numFmtId="1" fontId="14" fillId="0" borderId="12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left" vertical="center"/>
    </xf>
    <xf numFmtId="164" fontId="14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4" fontId="16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14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8" fillId="0" borderId="0" xfId="18" applyFill="1" applyAlignment="1">
      <alignment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center"/>
      <protection locked="0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3" fontId="12" fillId="0" borderId="14" xfId="0" applyNumberFormat="1" applyFont="1" applyFill="1" applyBorder="1" applyAlignment="1" applyProtection="1">
      <alignment horizontal="center" vertical="center"/>
      <protection/>
    </xf>
    <xf numFmtId="3" fontId="12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3" fontId="12" fillId="2" borderId="3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 applyProtection="1">
      <alignment horizontal="right" vertical="center"/>
      <protection locked="0"/>
    </xf>
    <xf numFmtId="3" fontId="14" fillId="2" borderId="9" xfId="0" applyNumberFormat="1" applyFont="1" applyFill="1" applyBorder="1" applyAlignment="1" applyProtection="1">
      <alignment horizontal="right" vertical="center"/>
      <protection locked="0"/>
    </xf>
    <xf numFmtId="3" fontId="12" fillId="2" borderId="5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9" fillId="2" borderId="24" xfId="0" applyNumberFormat="1" applyFont="1" applyFill="1" applyBorder="1" applyAlignment="1">
      <alignment horizontal="center"/>
    </xf>
    <xf numFmtId="3" fontId="9" fillId="2" borderId="23" xfId="0" applyNumberFormat="1" applyFont="1" applyFill="1" applyBorder="1" applyAlignment="1">
      <alignment horizontal="center"/>
    </xf>
    <xf numFmtId="3" fontId="12" fillId="2" borderId="9" xfId="0" applyNumberFormat="1" applyFont="1" applyFill="1" applyBorder="1" applyAlignment="1" applyProtection="1">
      <alignment vertical="center"/>
      <protection locked="0"/>
    </xf>
    <xf numFmtId="3" fontId="16" fillId="2" borderId="7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166" fontId="14" fillId="2" borderId="4" xfId="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Alignment="1">
      <alignment/>
    </xf>
    <xf numFmtId="166" fontId="0" fillId="0" borderId="17" xfId="0" applyNumberFormat="1" applyFill="1" applyBorder="1" applyAlignment="1">
      <alignment/>
    </xf>
    <xf numFmtId="166" fontId="3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>
      <alignment/>
    </xf>
    <xf numFmtId="166" fontId="8" fillId="0" borderId="1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12" fillId="0" borderId="19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 vertical="center"/>
      <protection locked="0"/>
    </xf>
    <xf numFmtId="166" fontId="12" fillId="0" borderId="35" xfId="0" applyNumberFormat="1" applyFont="1" applyFill="1" applyBorder="1" applyAlignment="1">
      <alignment horizontal="right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166" fontId="12" fillId="0" borderId="8" xfId="0" applyNumberFormat="1" applyFont="1" applyFill="1" applyBorder="1" applyAlignment="1">
      <alignment horizontal="center"/>
    </xf>
    <xf numFmtId="166" fontId="14" fillId="2" borderId="12" xfId="0" applyNumberFormat="1" applyFont="1" applyFill="1" applyBorder="1" applyAlignment="1" applyProtection="1">
      <alignment horizontal="right" vertical="center"/>
      <protection locked="0"/>
    </xf>
    <xf numFmtId="166" fontId="12" fillId="0" borderId="36" xfId="0" applyNumberFormat="1" applyFont="1" applyFill="1" applyBorder="1" applyAlignment="1" applyProtection="1">
      <alignment horizontal="right" vertical="center"/>
      <protection locked="0"/>
    </xf>
    <xf numFmtId="166" fontId="12" fillId="0" borderId="3" xfId="0" applyNumberFormat="1" applyFont="1" applyFill="1" applyBorder="1" applyAlignment="1" applyProtection="1">
      <alignment horizontal="right" vertical="center"/>
      <protection locked="0"/>
    </xf>
    <xf numFmtId="166" fontId="16" fillId="0" borderId="9" xfId="0" applyNumberFormat="1" applyFont="1" applyFill="1" applyBorder="1" applyAlignment="1">
      <alignment horizontal="right" vertical="center"/>
    </xf>
    <xf numFmtId="166" fontId="16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166" fontId="12" fillId="2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 applyProtection="1">
      <alignment horizontal="center" vertical="center"/>
      <protection locked="0"/>
    </xf>
    <xf numFmtId="166" fontId="12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horizontal="center" vertical="center"/>
      <protection locked="0"/>
    </xf>
    <xf numFmtId="165" fontId="12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8" fillId="0" borderId="40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zoomScale="75" zoomScaleNormal="75" workbookViewId="0" topLeftCell="A1">
      <selection activeCell="B14" sqref="B14"/>
    </sheetView>
  </sheetViews>
  <sheetFormatPr defaultColWidth="9.00390625" defaultRowHeight="12.75"/>
  <cols>
    <col min="1" max="1" width="5.375" style="1" customWidth="1"/>
    <col min="2" max="2" width="62.375" style="2" customWidth="1"/>
    <col min="3" max="3" width="16.75390625" style="162" customWidth="1"/>
    <col min="4" max="5" width="16.75390625" style="2" customWidth="1"/>
    <col min="6" max="6" width="16.125" style="2" customWidth="1"/>
    <col min="7" max="7" width="11.75390625" style="2" bestFit="1" customWidth="1"/>
    <col min="8" max="9" width="13.125" style="2" bestFit="1" customWidth="1"/>
    <col min="10" max="10" width="11.375" style="2" customWidth="1"/>
    <col min="11" max="11" width="12.125" style="2" bestFit="1" customWidth="1"/>
    <col min="12" max="12" width="14.375" style="2" bestFit="1" customWidth="1"/>
    <col min="13" max="14" width="11.25390625" style="2" customWidth="1"/>
    <col min="15" max="15" width="12.875" style="2" customWidth="1"/>
    <col min="16" max="16" width="15.75390625" style="2" customWidth="1"/>
    <col min="17" max="17" width="20.125" style="2" customWidth="1"/>
    <col min="18" max="18" width="15.75390625" style="2" customWidth="1"/>
    <col min="19" max="19" width="25.25390625" style="5" customWidth="1"/>
    <col min="20" max="16384" width="9.125" style="2" customWidth="1"/>
  </cols>
  <sheetData>
    <row r="1" spans="1:19" ht="25.5" customHeight="1">
      <c r="A1" s="197" t="s">
        <v>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2:19" ht="14.25" customHeight="1">
      <c r="B2" s="4"/>
      <c r="S2" s="180"/>
    </row>
    <row r="3" spans="2:19" ht="20.25">
      <c r="B3" s="6" t="s">
        <v>61</v>
      </c>
      <c r="S3" s="5" t="s">
        <v>75</v>
      </c>
    </row>
    <row r="4" spans="2:19" ht="24.75" customHeight="1">
      <c r="B4" s="91"/>
      <c r="C4" s="163"/>
      <c r="D4" s="90"/>
      <c r="E4" s="90"/>
      <c r="F4" s="90"/>
      <c r="G4" s="90"/>
      <c r="H4" s="90"/>
      <c r="I4" s="90"/>
      <c r="J4" s="90"/>
      <c r="K4" s="90"/>
      <c r="L4" s="90"/>
      <c r="S4" s="5" t="s">
        <v>69</v>
      </c>
    </row>
    <row r="5" spans="2:12" ht="20.25">
      <c r="B5" s="6" t="s">
        <v>62</v>
      </c>
      <c r="C5" s="164"/>
      <c r="D5" s="89"/>
      <c r="E5" s="89"/>
      <c r="F5" s="89"/>
      <c r="G5" s="89"/>
      <c r="H5" s="89"/>
      <c r="I5" s="89"/>
      <c r="J5" s="89"/>
      <c r="K5" s="89"/>
      <c r="L5" s="89"/>
    </row>
    <row r="6" spans="2:12" ht="31.5" customHeight="1">
      <c r="B6" s="92"/>
      <c r="C6" s="163"/>
      <c r="D6" s="90"/>
      <c r="E6" s="90"/>
      <c r="F6" s="90"/>
      <c r="G6" s="90"/>
      <c r="H6" s="90"/>
      <c r="I6" s="90"/>
      <c r="J6" s="90"/>
      <c r="K6" s="90"/>
      <c r="L6" s="90"/>
    </row>
    <row r="7" spans="2:12" ht="31.5" customHeight="1" thickBot="1">
      <c r="B7" s="109"/>
      <c r="C7" s="165"/>
      <c r="D7" s="110"/>
      <c r="E7" s="110"/>
      <c r="F7" s="110"/>
      <c r="G7" s="110"/>
      <c r="H7" s="110"/>
      <c r="I7" s="110"/>
      <c r="J7" s="110"/>
      <c r="K7" s="110"/>
      <c r="L7" s="110"/>
    </row>
    <row r="8" spans="2:19" ht="20.25">
      <c r="B8" s="111"/>
      <c r="C8" s="166" t="s">
        <v>1</v>
      </c>
      <c r="D8" s="95" t="s">
        <v>2</v>
      </c>
      <c r="E8" s="198" t="s">
        <v>3</v>
      </c>
      <c r="F8" s="199"/>
      <c r="G8" s="199"/>
      <c r="H8" s="199"/>
      <c r="I8" s="199"/>
      <c r="J8" s="199"/>
      <c r="K8" s="199"/>
      <c r="L8" s="199"/>
      <c r="M8" s="199"/>
      <c r="N8" s="199"/>
      <c r="O8" s="200"/>
      <c r="P8" s="103" t="s">
        <v>4</v>
      </c>
      <c r="Q8" s="20" t="s">
        <v>5</v>
      </c>
      <c r="R8" s="19" t="s">
        <v>6</v>
      </c>
      <c r="S8" s="20"/>
    </row>
    <row r="9" spans="2:19" ht="20.25">
      <c r="B9" s="21"/>
      <c r="C9" s="167" t="s">
        <v>7</v>
      </c>
      <c r="D9" s="96" t="s">
        <v>8</v>
      </c>
      <c r="E9" s="98" t="s">
        <v>9</v>
      </c>
      <c r="F9" s="96" t="s">
        <v>10</v>
      </c>
      <c r="G9" s="100" t="s">
        <v>11</v>
      </c>
      <c r="H9" s="96" t="s">
        <v>12</v>
      </c>
      <c r="I9" s="100" t="s">
        <v>13</v>
      </c>
      <c r="J9" s="201" t="s">
        <v>74</v>
      </c>
      <c r="K9" s="100" t="s">
        <v>15</v>
      </c>
      <c r="L9" s="96" t="s">
        <v>16</v>
      </c>
      <c r="M9" s="100" t="s">
        <v>17</v>
      </c>
      <c r="N9" s="96" t="s">
        <v>18</v>
      </c>
      <c r="O9" s="100" t="s">
        <v>19</v>
      </c>
      <c r="P9" s="98" t="s">
        <v>20</v>
      </c>
      <c r="Q9" s="22" t="s">
        <v>21</v>
      </c>
      <c r="R9" s="22" t="s">
        <v>5</v>
      </c>
      <c r="S9" s="22" t="s">
        <v>5</v>
      </c>
    </row>
    <row r="10" spans="2:19" ht="20.25">
      <c r="B10" s="17"/>
      <c r="C10" s="167" t="s">
        <v>22</v>
      </c>
      <c r="D10" s="96" t="s">
        <v>23</v>
      </c>
      <c r="E10" s="98" t="s">
        <v>24</v>
      </c>
      <c r="F10" s="96" t="s">
        <v>25</v>
      </c>
      <c r="G10" s="100" t="s">
        <v>26</v>
      </c>
      <c r="H10" s="96" t="s">
        <v>27</v>
      </c>
      <c r="I10" s="100" t="s">
        <v>28</v>
      </c>
      <c r="J10" s="202"/>
      <c r="K10" s="100" t="s">
        <v>30</v>
      </c>
      <c r="L10" s="96" t="s">
        <v>31</v>
      </c>
      <c r="M10" s="100" t="s">
        <v>27</v>
      </c>
      <c r="N10" s="96"/>
      <c r="O10" s="100" t="s">
        <v>31</v>
      </c>
      <c r="P10" s="98" t="s">
        <v>32</v>
      </c>
      <c r="Q10" s="22"/>
      <c r="R10" s="22" t="s">
        <v>33</v>
      </c>
      <c r="S10" s="22" t="s">
        <v>34</v>
      </c>
    </row>
    <row r="11" spans="2:19" ht="21" thickBot="1">
      <c r="B11" s="23"/>
      <c r="C11" s="168" t="s">
        <v>35</v>
      </c>
      <c r="D11" s="97" t="s">
        <v>36</v>
      </c>
      <c r="E11" s="99"/>
      <c r="F11" s="97"/>
      <c r="G11" s="101"/>
      <c r="H11" s="97"/>
      <c r="I11" s="101"/>
      <c r="J11" s="203"/>
      <c r="K11" s="101" t="s">
        <v>37</v>
      </c>
      <c r="L11" s="97" t="s">
        <v>25</v>
      </c>
      <c r="M11" s="101"/>
      <c r="N11" s="97"/>
      <c r="O11" s="101" t="s">
        <v>25</v>
      </c>
      <c r="P11" s="99" t="s">
        <v>38</v>
      </c>
      <c r="Q11" s="24" t="s">
        <v>39</v>
      </c>
      <c r="R11" s="24" t="s">
        <v>39</v>
      </c>
      <c r="S11" s="24" t="s">
        <v>39</v>
      </c>
    </row>
    <row r="12" spans="2:19" ht="21" thickBot="1">
      <c r="B12" s="112"/>
      <c r="C12" s="169" t="s">
        <v>40</v>
      </c>
      <c r="D12" s="113" t="s">
        <v>41</v>
      </c>
      <c r="E12" s="113" t="s">
        <v>42</v>
      </c>
      <c r="F12" s="113" t="s">
        <v>43</v>
      </c>
      <c r="G12" s="113" t="s">
        <v>44</v>
      </c>
      <c r="H12" s="113" t="s">
        <v>45</v>
      </c>
      <c r="I12" s="113" t="s">
        <v>46</v>
      </c>
      <c r="J12" s="113" t="s">
        <v>47</v>
      </c>
      <c r="K12" s="113" t="s">
        <v>48</v>
      </c>
      <c r="L12" s="114" t="s">
        <v>49</v>
      </c>
      <c r="M12" s="113" t="s">
        <v>50</v>
      </c>
      <c r="N12" s="113" t="s">
        <v>51</v>
      </c>
      <c r="O12" s="113" t="s">
        <v>52</v>
      </c>
      <c r="P12" s="115" t="s">
        <v>53</v>
      </c>
      <c r="Q12" s="102"/>
      <c r="R12" s="102"/>
      <c r="S12" s="116" t="s">
        <v>54</v>
      </c>
    </row>
    <row r="13" spans="1:19" s="37" customFormat="1" ht="49.5" customHeight="1" thickBot="1">
      <c r="A13" s="30">
        <v>1</v>
      </c>
      <c r="B13" s="36" t="s">
        <v>89</v>
      </c>
      <c r="C13" s="170" t="s">
        <v>55</v>
      </c>
      <c r="D13" s="157" t="s">
        <v>55</v>
      </c>
      <c r="E13" s="157" t="s">
        <v>55</v>
      </c>
      <c r="F13" s="157" t="s">
        <v>55</v>
      </c>
      <c r="G13" s="157" t="s">
        <v>55</v>
      </c>
      <c r="H13" s="157" t="s">
        <v>55</v>
      </c>
      <c r="I13" s="157" t="s">
        <v>55</v>
      </c>
      <c r="J13" s="157" t="s">
        <v>55</v>
      </c>
      <c r="K13" s="157" t="s">
        <v>55</v>
      </c>
      <c r="L13" s="157" t="s">
        <v>55</v>
      </c>
      <c r="M13" s="157" t="s">
        <v>55</v>
      </c>
      <c r="N13" s="157" t="s">
        <v>55</v>
      </c>
      <c r="O13" s="157" t="s">
        <v>55</v>
      </c>
      <c r="P13" s="138" t="s">
        <v>55</v>
      </c>
      <c r="Q13" s="128" t="s">
        <v>55</v>
      </c>
      <c r="R13" s="128" t="s">
        <v>55</v>
      </c>
      <c r="S13" s="139" t="s">
        <v>55</v>
      </c>
    </row>
    <row r="14" spans="1:19" s="37" customFormat="1" ht="49.5" customHeight="1" thickBot="1">
      <c r="A14" s="30">
        <v>2</v>
      </c>
      <c r="B14" s="40" t="s">
        <v>85</v>
      </c>
      <c r="C14" s="161"/>
      <c r="D14" s="121" t="s">
        <v>55</v>
      </c>
      <c r="E14" s="155"/>
      <c r="F14" s="155"/>
      <c r="G14" s="155"/>
      <c r="H14" s="155"/>
      <c r="I14" s="155">
        <v>0</v>
      </c>
      <c r="J14" s="155"/>
      <c r="K14" s="155"/>
      <c r="L14" s="41">
        <f>SUM(E14:K14)</f>
        <v>0</v>
      </c>
      <c r="M14" s="155"/>
      <c r="N14" s="155"/>
      <c r="O14" s="123">
        <f>SUM(M14:N14)</f>
        <v>0</v>
      </c>
      <c r="P14" s="124" t="s">
        <v>55</v>
      </c>
      <c r="Q14" s="42" t="s">
        <v>55</v>
      </c>
      <c r="R14" s="156" t="s">
        <v>55</v>
      </c>
      <c r="S14" s="47">
        <f>SUM(L14+O14)</f>
        <v>0</v>
      </c>
    </row>
    <row r="15" spans="1:19" s="37" customFormat="1" ht="49.5" customHeight="1" thickBot="1">
      <c r="A15" s="30">
        <v>3</v>
      </c>
      <c r="B15" s="29" t="s">
        <v>84</v>
      </c>
      <c r="C15" s="171">
        <f>C14</f>
        <v>0</v>
      </c>
      <c r="D15" s="82" t="e">
        <f>SUM(L15,O15)</f>
        <v>#DIV/0!</v>
      </c>
      <c r="E15" s="28" t="e">
        <f>ROUND((E14/C15/12),0)</f>
        <v>#DIV/0!</v>
      </c>
      <c r="F15" s="28" t="e">
        <f>ROUND((F14/C15/12),0)</f>
        <v>#DIV/0!</v>
      </c>
      <c r="G15" s="28" t="e">
        <f>ROUND((G14/C15/12),0)</f>
        <v>#DIV/0!</v>
      </c>
      <c r="H15" s="28" t="e">
        <f>ROUND((H14/C15/12),0)</f>
        <v>#DIV/0!</v>
      </c>
      <c r="I15" s="28" t="e">
        <f>ROUND((I14/C15/12),0)</f>
        <v>#DIV/0!</v>
      </c>
      <c r="J15" s="28" t="e">
        <f>ROUND((J14/C15/12),0)</f>
        <v>#DIV/0!</v>
      </c>
      <c r="K15" s="28" t="e">
        <f>ROUND((K14/C15/12),0)</f>
        <v>#DIV/0!</v>
      </c>
      <c r="L15" s="38" t="e">
        <f>SUM(E15:K15)</f>
        <v>#DIV/0!</v>
      </c>
      <c r="M15" s="28" t="e">
        <f>ROUND((M14/C15/12),0)</f>
        <v>#DIV/0!</v>
      </c>
      <c r="N15" s="28" t="e">
        <f>ROUND((N14/C15/12),0)</f>
        <v>#DIV/0!</v>
      </c>
      <c r="O15" s="38" t="e">
        <f>M15+N15</f>
        <v>#DIV/0!</v>
      </c>
      <c r="P15" s="83" t="e">
        <f>O15/E15*100</f>
        <v>#DIV/0!</v>
      </c>
      <c r="Q15" s="181" t="s">
        <v>55</v>
      </c>
      <c r="R15" s="181" t="s">
        <v>55</v>
      </c>
      <c r="S15" s="39">
        <f>ROUND((S14),-3)/1000</f>
        <v>0</v>
      </c>
    </row>
    <row r="16" spans="1:20" s="37" customFormat="1" ht="49.5" customHeight="1">
      <c r="A16" s="30"/>
      <c r="B16" s="57"/>
      <c r="C16" s="186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7"/>
      <c r="P16" s="59"/>
      <c r="Q16" s="59"/>
      <c r="R16" s="59"/>
      <c r="S16" s="189"/>
      <c r="T16" s="44"/>
    </row>
    <row r="17" spans="1:20" s="37" customFormat="1" ht="19.5" customHeight="1" thickBot="1">
      <c r="A17" s="30"/>
      <c r="B17" s="62"/>
      <c r="C17" s="190"/>
      <c r="D17" s="64"/>
      <c r="E17" s="191"/>
      <c r="F17" s="191"/>
      <c r="G17" s="192"/>
      <c r="H17" s="192"/>
      <c r="I17" s="192"/>
      <c r="J17" s="191"/>
      <c r="K17" s="192"/>
      <c r="L17" s="193"/>
      <c r="M17" s="192"/>
      <c r="N17" s="192"/>
      <c r="O17" s="64"/>
      <c r="P17" s="64"/>
      <c r="Q17" s="64"/>
      <c r="R17" s="64"/>
      <c r="S17" s="108"/>
      <c r="T17" s="44"/>
    </row>
    <row r="18" spans="1:19" s="37" customFormat="1" ht="49.5" customHeight="1" thickBot="1">
      <c r="A18" s="30">
        <v>4</v>
      </c>
      <c r="B18" s="182" t="s">
        <v>86</v>
      </c>
      <c r="C18" s="183"/>
      <c r="D18" s="127" t="e">
        <f aca="true" t="shared" si="0" ref="D18:O18">D15+D16</f>
        <v>#DIV/0!</v>
      </c>
      <c r="E18" s="127" t="e">
        <f t="shared" si="0"/>
        <v>#DIV/0!</v>
      </c>
      <c r="F18" s="127" t="e">
        <f t="shared" si="0"/>
        <v>#DIV/0!</v>
      </c>
      <c r="G18" s="127" t="e">
        <f t="shared" si="0"/>
        <v>#DIV/0!</v>
      </c>
      <c r="H18" s="127" t="e">
        <f t="shared" si="0"/>
        <v>#DIV/0!</v>
      </c>
      <c r="I18" s="127" t="e">
        <f t="shared" si="0"/>
        <v>#DIV/0!</v>
      </c>
      <c r="J18" s="127" t="e">
        <f t="shared" si="0"/>
        <v>#DIV/0!</v>
      </c>
      <c r="K18" s="127" t="e">
        <f t="shared" si="0"/>
        <v>#DIV/0!</v>
      </c>
      <c r="L18" s="127" t="e">
        <f t="shared" si="0"/>
        <v>#DIV/0!</v>
      </c>
      <c r="M18" s="127" t="e">
        <f t="shared" si="0"/>
        <v>#DIV/0!</v>
      </c>
      <c r="N18" s="127" t="e">
        <f t="shared" si="0"/>
        <v>#DIV/0!</v>
      </c>
      <c r="O18" s="127" t="e">
        <f t="shared" si="0"/>
        <v>#DIV/0!</v>
      </c>
      <c r="P18" s="184" t="e">
        <f>O18/E18*100</f>
        <v>#DIV/0!</v>
      </c>
      <c r="Q18" s="65" t="s">
        <v>55</v>
      </c>
      <c r="R18" s="185" t="s">
        <v>55</v>
      </c>
      <c r="S18" s="73" t="e">
        <f>D18*12*C18/1000</f>
        <v>#DIV/0!</v>
      </c>
    </row>
    <row r="19" ht="20.25">
      <c r="B19" s="4"/>
    </row>
  </sheetData>
  <mergeCells count="3">
    <mergeCell ref="A1:S1"/>
    <mergeCell ref="E8:O8"/>
    <mergeCell ref="J9:J11"/>
  </mergeCell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="75" zoomScaleNormal="75" workbookViewId="0" topLeftCell="A1">
      <selection activeCell="B3" sqref="B3"/>
    </sheetView>
  </sheetViews>
  <sheetFormatPr defaultColWidth="9.00390625" defaultRowHeight="12.75"/>
  <cols>
    <col min="1" max="1" width="5.375" style="1" customWidth="1"/>
    <col min="2" max="2" width="62.375" style="2" customWidth="1"/>
    <col min="3" max="3" width="16.75390625" style="162" customWidth="1"/>
    <col min="4" max="5" width="16.75390625" style="2" customWidth="1"/>
    <col min="6" max="6" width="16.125" style="2" customWidth="1"/>
    <col min="7" max="7" width="11.00390625" style="2" customWidth="1"/>
    <col min="8" max="8" width="11.25390625" style="2" customWidth="1"/>
    <col min="9" max="9" width="11.75390625" style="2" bestFit="1" customWidth="1"/>
    <col min="10" max="11" width="11.375" style="2" customWidth="1"/>
    <col min="12" max="12" width="14.375" style="2" bestFit="1" customWidth="1"/>
    <col min="13" max="14" width="11.25390625" style="2" customWidth="1"/>
    <col min="15" max="15" width="12.875" style="2" customWidth="1"/>
    <col min="16" max="16" width="15.75390625" style="2" customWidth="1"/>
    <col min="17" max="17" width="20.125" style="2" customWidth="1"/>
    <col min="18" max="18" width="15.75390625" style="2" customWidth="1"/>
    <col min="19" max="19" width="25.25390625" style="5" customWidth="1"/>
    <col min="20" max="16384" width="9.125" style="2" customWidth="1"/>
  </cols>
  <sheetData>
    <row r="1" spans="1:19" ht="25.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2:19" ht="14.25" customHeight="1">
      <c r="B2" s="4"/>
      <c r="S2" s="180"/>
    </row>
    <row r="3" spans="2:19" ht="20.25">
      <c r="B3" s="6" t="s">
        <v>61</v>
      </c>
      <c r="S3" s="5" t="s">
        <v>75</v>
      </c>
    </row>
    <row r="4" spans="2:19" ht="30" customHeight="1">
      <c r="B4" s="91"/>
      <c r="C4" s="163"/>
      <c r="D4" s="90"/>
      <c r="E4" s="90"/>
      <c r="F4" s="90"/>
      <c r="G4" s="90"/>
      <c r="H4" s="90"/>
      <c r="I4" s="90"/>
      <c r="J4" s="90"/>
      <c r="K4" s="90"/>
      <c r="L4" s="90"/>
      <c r="S4" s="5" t="s">
        <v>70</v>
      </c>
    </row>
    <row r="5" spans="2:19" ht="20.25">
      <c r="B5" s="6" t="s">
        <v>62</v>
      </c>
      <c r="C5" s="164"/>
      <c r="D5" s="89"/>
      <c r="E5" s="89"/>
      <c r="F5" s="89"/>
      <c r="G5" s="89"/>
      <c r="H5" s="89"/>
      <c r="I5" s="89"/>
      <c r="J5" s="89"/>
      <c r="K5" s="89"/>
      <c r="L5" s="89"/>
      <c r="S5" s="7"/>
    </row>
    <row r="6" spans="2:19" ht="31.5" customHeight="1">
      <c r="B6" s="92"/>
      <c r="C6" s="163"/>
      <c r="D6" s="90"/>
      <c r="E6" s="90"/>
      <c r="F6" s="90"/>
      <c r="G6" s="90"/>
      <c r="H6" s="90"/>
      <c r="I6" s="90"/>
      <c r="J6" s="90"/>
      <c r="K6" s="90"/>
      <c r="L6" s="90"/>
      <c r="S6" s="7"/>
    </row>
    <row r="7" spans="2:19" ht="21" thickBot="1">
      <c r="B7" s="8"/>
      <c r="C7" s="17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ht="20.25">
      <c r="B8" s="111"/>
      <c r="C8" s="166" t="s">
        <v>1</v>
      </c>
      <c r="D8" s="95" t="s">
        <v>2</v>
      </c>
      <c r="E8" s="198" t="s">
        <v>3</v>
      </c>
      <c r="F8" s="199"/>
      <c r="G8" s="199"/>
      <c r="H8" s="199"/>
      <c r="I8" s="199"/>
      <c r="J8" s="199"/>
      <c r="K8" s="199"/>
      <c r="L8" s="199"/>
      <c r="M8" s="199"/>
      <c r="N8" s="199"/>
      <c r="O8" s="200"/>
      <c r="P8" s="103" t="s">
        <v>4</v>
      </c>
      <c r="Q8" s="20" t="s">
        <v>5</v>
      </c>
      <c r="R8" s="19" t="s">
        <v>6</v>
      </c>
      <c r="S8" s="20"/>
    </row>
    <row r="9" spans="2:19" ht="20.25">
      <c r="B9" s="21"/>
      <c r="C9" s="167" t="s">
        <v>7</v>
      </c>
      <c r="D9" s="96" t="s">
        <v>8</v>
      </c>
      <c r="E9" s="98" t="s">
        <v>9</v>
      </c>
      <c r="F9" s="96" t="s">
        <v>10</v>
      </c>
      <c r="G9" s="100" t="s">
        <v>11</v>
      </c>
      <c r="H9" s="96" t="s">
        <v>12</v>
      </c>
      <c r="I9" s="100" t="s">
        <v>13</v>
      </c>
      <c r="J9" s="96" t="s">
        <v>14</v>
      </c>
      <c r="K9" s="100" t="s">
        <v>15</v>
      </c>
      <c r="L9" s="96" t="s">
        <v>16</v>
      </c>
      <c r="M9" s="100" t="s">
        <v>17</v>
      </c>
      <c r="N9" s="96" t="s">
        <v>18</v>
      </c>
      <c r="O9" s="100" t="s">
        <v>19</v>
      </c>
      <c r="P9" s="98" t="s">
        <v>20</v>
      </c>
      <c r="Q9" s="22" t="s">
        <v>21</v>
      </c>
      <c r="R9" s="22" t="s">
        <v>5</v>
      </c>
      <c r="S9" s="22" t="s">
        <v>5</v>
      </c>
    </row>
    <row r="10" spans="2:19" ht="20.25">
      <c r="B10" s="17"/>
      <c r="C10" s="167" t="s">
        <v>22</v>
      </c>
      <c r="D10" s="96" t="s">
        <v>23</v>
      </c>
      <c r="E10" s="98" t="s">
        <v>24</v>
      </c>
      <c r="F10" s="96" t="s">
        <v>25</v>
      </c>
      <c r="G10" s="100" t="s">
        <v>26</v>
      </c>
      <c r="H10" s="96" t="s">
        <v>27</v>
      </c>
      <c r="I10" s="100" t="s">
        <v>28</v>
      </c>
      <c r="J10" s="96" t="s">
        <v>29</v>
      </c>
      <c r="K10" s="100" t="s">
        <v>30</v>
      </c>
      <c r="L10" s="96" t="s">
        <v>31</v>
      </c>
      <c r="M10" s="100" t="s">
        <v>27</v>
      </c>
      <c r="N10" s="96"/>
      <c r="O10" s="100" t="s">
        <v>31</v>
      </c>
      <c r="P10" s="98" t="s">
        <v>32</v>
      </c>
      <c r="Q10" s="22"/>
      <c r="R10" s="22" t="s">
        <v>33</v>
      </c>
      <c r="S10" s="22" t="s">
        <v>34</v>
      </c>
    </row>
    <row r="11" spans="2:19" ht="21" thickBot="1">
      <c r="B11" s="23"/>
      <c r="C11" s="168" t="s">
        <v>35</v>
      </c>
      <c r="D11" s="97" t="s">
        <v>36</v>
      </c>
      <c r="E11" s="99"/>
      <c r="F11" s="97"/>
      <c r="G11" s="101"/>
      <c r="H11" s="97"/>
      <c r="I11" s="101"/>
      <c r="J11" s="97"/>
      <c r="K11" s="101" t="s">
        <v>37</v>
      </c>
      <c r="L11" s="97" t="s">
        <v>25</v>
      </c>
      <c r="M11" s="101"/>
      <c r="N11" s="97"/>
      <c r="O11" s="101" t="s">
        <v>25</v>
      </c>
      <c r="P11" s="99" t="s">
        <v>38</v>
      </c>
      <c r="Q11" s="24" t="s">
        <v>39</v>
      </c>
      <c r="R11" s="24" t="s">
        <v>39</v>
      </c>
      <c r="S11" s="24" t="s">
        <v>39</v>
      </c>
    </row>
    <row r="12" spans="2:19" ht="21" thickBot="1">
      <c r="B12" s="25"/>
      <c r="C12" s="174" t="s">
        <v>40</v>
      </c>
      <c r="D12" s="26" t="s">
        <v>41</v>
      </c>
      <c r="E12" s="26" t="s">
        <v>42</v>
      </c>
      <c r="F12" s="26" t="s">
        <v>43</v>
      </c>
      <c r="G12" s="26" t="s">
        <v>44</v>
      </c>
      <c r="H12" s="26" t="s">
        <v>45</v>
      </c>
      <c r="I12" s="26" t="s">
        <v>46</v>
      </c>
      <c r="J12" s="26" t="s">
        <v>47</v>
      </c>
      <c r="K12" s="26" t="s">
        <v>48</v>
      </c>
      <c r="L12" s="27" t="s">
        <v>49</v>
      </c>
      <c r="M12" s="26" t="s">
        <v>50</v>
      </c>
      <c r="N12" s="26" t="s">
        <v>51</v>
      </c>
      <c r="O12" s="26" t="s">
        <v>52</v>
      </c>
      <c r="P12" s="72" t="s">
        <v>53</v>
      </c>
      <c r="Q12" s="102"/>
      <c r="R12" s="102"/>
      <c r="S12" s="104" t="s">
        <v>54</v>
      </c>
    </row>
    <row r="13" spans="1:19" s="37" customFormat="1" ht="49.5" customHeight="1" thickBot="1">
      <c r="A13" s="30">
        <v>1</v>
      </c>
      <c r="B13" s="36" t="s">
        <v>89</v>
      </c>
      <c r="C13" s="170" t="s">
        <v>55</v>
      </c>
      <c r="D13" s="120" t="s">
        <v>55</v>
      </c>
      <c r="E13" s="120" t="s">
        <v>55</v>
      </c>
      <c r="F13" s="120" t="s">
        <v>55</v>
      </c>
      <c r="G13" s="120" t="s">
        <v>55</v>
      </c>
      <c r="H13" s="120" t="s">
        <v>55</v>
      </c>
      <c r="I13" s="120" t="s">
        <v>55</v>
      </c>
      <c r="J13" s="120" t="s">
        <v>55</v>
      </c>
      <c r="K13" s="120" t="s">
        <v>55</v>
      </c>
      <c r="L13" s="120" t="s">
        <v>55</v>
      </c>
      <c r="M13" s="120" t="s">
        <v>55</v>
      </c>
      <c r="N13" s="120" t="s">
        <v>55</v>
      </c>
      <c r="O13" s="120" t="s">
        <v>55</v>
      </c>
      <c r="P13" s="59" t="s">
        <v>55</v>
      </c>
      <c r="Q13" s="128" t="s">
        <v>55</v>
      </c>
      <c r="R13" s="128" t="s">
        <v>55</v>
      </c>
      <c r="S13" s="60" t="s">
        <v>55</v>
      </c>
    </row>
    <row r="14" spans="1:19" s="37" customFormat="1" ht="49.5" customHeight="1" thickBot="1">
      <c r="A14" s="30">
        <v>2</v>
      </c>
      <c r="B14" s="40" t="s">
        <v>85</v>
      </c>
      <c r="C14" s="175"/>
      <c r="D14" s="121" t="s">
        <v>55</v>
      </c>
      <c r="E14" s="155"/>
      <c r="F14" s="155"/>
      <c r="G14" s="155"/>
      <c r="H14" s="155"/>
      <c r="I14" s="155">
        <v>0</v>
      </c>
      <c r="J14" s="155"/>
      <c r="K14" s="155"/>
      <c r="L14" s="41">
        <f>SUM(E14:K14)</f>
        <v>0</v>
      </c>
      <c r="M14" s="155"/>
      <c r="N14" s="155"/>
      <c r="O14" s="123">
        <f>SUM(M14:N14)</f>
        <v>0</v>
      </c>
      <c r="P14" s="124" t="s">
        <v>55</v>
      </c>
      <c r="Q14" s="42" t="s">
        <v>55</v>
      </c>
      <c r="R14" s="156" t="s">
        <v>55</v>
      </c>
      <c r="S14" s="47">
        <f>SUM(L14+O14)</f>
        <v>0</v>
      </c>
    </row>
    <row r="15" spans="1:19" s="37" customFormat="1" ht="49.5" customHeight="1" thickBot="1">
      <c r="A15" s="30">
        <v>3</v>
      </c>
      <c r="B15" s="196" t="s">
        <v>84</v>
      </c>
      <c r="C15" s="171">
        <f>C14</f>
        <v>0</v>
      </c>
      <c r="D15" s="82" t="e">
        <f>SUM(L15,O15)</f>
        <v>#DIV/0!</v>
      </c>
      <c r="E15" s="28" t="e">
        <f>ROUND((E14/C15/12),0)</f>
        <v>#DIV/0!</v>
      </c>
      <c r="F15" s="28" t="e">
        <f>ROUND((F14/C15/12),0)</f>
        <v>#DIV/0!</v>
      </c>
      <c r="G15" s="28" t="e">
        <f>ROUND((G14/C15/12),0)</f>
        <v>#DIV/0!</v>
      </c>
      <c r="H15" s="28" t="e">
        <f>ROUND((H14/C15/12),0)</f>
        <v>#DIV/0!</v>
      </c>
      <c r="I15" s="28" t="e">
        <f>ROUND((I14/C15/12),0)</f>
        <v>#DIV/0!</v>
      </c>
      <c r="J15" s="28" t="e">
        <f>ROUND((J14/C15/12),0)</f>
        <v>#DIV/0!</v>
      </c>
      <c r="K15" s="28" t="e">
        <f>ROUND((K14/C15/12),0)</f>
        <v>#DIV/0!</v>
      </c>
      <c r="L15" s="38" t="e">
        <f>SUM(E15:K15)</f>
        <v>#DIV/0!</v>
      </c>
      <c r="M15" s="28" t="e">
        <f>ROUND((M14/C15/12),0)</f>
        <v>#DIV/0!</v>
      </c>
      <c r="N15" s="28" t="e">
        <f>ROUND((N14/C15/12),0)</f>
        <v>#DIV/0!</v>
      </c>
      <c r="O15" s="38" t="e">
        <f>M15+N15</f>
        <v>#DIV/0!</v>
      </c>
      <c r="P15" s="83" t="e">
        <f>O15/E15*100</f>
        <v>#DIV/0!</v>
      </c>
      <c r="Q15" s="181" t="s">
        <v>55</v>
      </c>
      <c r="R15" s="181" t="s">
        <v>55</v>
      </c>
      <c r="S15" s="39">
        <f>ROUND((S14),-3)/1000</f>
        <v>0</v>
      </c>
    </row>
    <row r="16" spans="1:20" s="37" customFormat="1" ht="49.5" customHeight="1">
      <c r="A16" s="30"/>
      <c r="B16" s="57"/>
      <c r="C16" s="186"/>
      <c r="D16" s="187"/>
      <c r="E16" s="188"/>
      <c r="F16" s="188"/>
      <c r="G16" s="188"/>
      <c r="H16" s="188"/>
      <c r="I16" s="188"/>
      <c r="J16" s="188"/>
      <c r="K16" s="188"/>
      <c r="L16" s="187"/>
      <c r="M16" s="188"/>
      <c r="N16" s="188"/>
      <c r="O16" s="187"/>
      <c r="P16" s="59"/>
      <c r="Q16" s="59"/>
      <c r="R16" s="59"/>
      <c r="S16" s="189"/>
      <c r="T16" s="44"/>
    </row>
    <row r="17" spans="1:20" s="37" customFormat="1" ht="19.5" customHeight="1" thickBot="1">
      <c r="A17" s="30"/>
      <c r="B17" s="62"/>
      <c r="C17" s="190"/>
      <c r="D17" s="64"/>
      <c r="E17" s="191"/>
      <c r="F17" s="191"/>
      <c r="G17" s="192"/>
      <c r="H17" s="192"/>
      <c r="I17" s="192"/>
      <c r="J17" s="191"/>
      <c r="K17" s="192"/>
      <c r="L17" s="64"/>
      <c r="M17" s="192"/>
      <c r="N17" s="192"/>
      <c r="O17" s="64"/>
      <c r="P17" s="64"/>
      <c r="Q17" s="64"/>
      <c r="R17" s="64"/>
      <c r="S17" s="108"/>
      <c r="T17" s="44"/>
    </row>
    <row r="18" spans="1:19" s="37" customFormat="1" ht="49.5" customHeight="1" thickBot="1">
      <c r="A18" s="30">
        <v>4</v>
      </c>
      <c r="B18" s="182" t="s">
        <v>86</v>
      </c>
      <c r="C18" s="183"/>
      <c r="D18" s="127" t="e">
        <f aca="true" t="shared" si="0" ref="D18:O18">D15+D16</f>
        <v>#DIV/0!</v>
      </c>
      <c r="E18" s="127" t="e">
        <f t="shared" si="0"/>
        <v>#DIV/0!</v>
      </c>
      <c r="F18" s="127" t="e">
        <f t="shared" si="0"/>
        <v>#DIV/0!</v>
      </c>
      <c r="G18" s="127" t="e">
        <f t="shared" si="0"/>
        <v>#DIV/0!</v>
      </c>
      <c r="H18" s="127" t="e">
        <f t="shared" si="0"/>
        <v>#DIV/0!</v>
      </c>
      <c r="I18" s="127" t="e">
        <f t="shared" si="0"/>
        <v>#DIV/0!</v>
      </c>
      <c r="J18" s="127" t="e">
        <f t="shared" si="0"/>
        <v>#DIV/0!</v>
      </c>
      <c r="K18" s="127" t="e">
        <f t="shared" si="0"/>
        <v>#DIV/0!</v>
      </c>
      <c r="L18" s="127" t="e">
        <f t="shared" si="0"/>
        <v>#DIV/0!</v>
      </c>
      <c r="M18" s="127" t="e">
        <f t="shared" si="0"/>
        <v>#DIV/0!</v>
      </c>
      <c r="N18" s="127" t="e">
        <f t="shared" si="0"/>
        <v>#DIV/0!</v>
      </c>
      <c r="O18" s="127" t="e">
        <f t="shared" si="0"/>
        <v>#DIV/0!</v>
      </c>
      <c r="P18" s="184" t="e">
        <f>O18/E18*100</f>
        <v>#DIV/0!</v>
      </c>
      <c r="Q18" s="65" t="s">
        <v>55</v>
      </c>
      <c r="R18" s="185" t="s">
        <v>55</v>
      </c>
      <c r="S18" s="73" t="e">
        <f>D18*12*C18/1000</f>
        <v>#DIV/0!</v>
      </c>
    </row>
    <row r="20" ht="20.25">
      <c r="B20" s="4"/>
    </row>
  </sheetData>
  <mergeCells count="2">
    <mergeCell ref="A1:S1"/>
    <mergeCell ref="E8:O8"/>
  </mergeCell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75" zoomScaleNormal="75" workbookViewId="0" topLeftCell="A28">
      <selection activeCell="B3" sqref="B3"/>
    </sheetView>
  </sheetViews>
  <sheetFormatPr defaultColWidth="9.00390625" defaultRowHeight="12.75"/>
  <cols>
    <col min="1" max="1" width="5.375" style="1" customWidth="1"/>
    <col min="2" max="2" width="62.375" style="2" customWidth="1"/>
    <col min="3" max="5" width="16.75390625" style="2" customWidth="1"/>
    <col min="6" max="6" width="16.125" style="2" customWidth="1"/>
    <col min="7" max="7" width="11.00390625" style="2" customWidth="1"/>
    <col min="8" max="8" width="11.25390625" style="2" customWidth="1"/>
    <col min="9" max="9" width="11.125" style="2" customWidth="1"/>
    <col min="10" max="11" width="11.375" style="2" customWidth="1"/>
    <col min="12" max="12" width="12.875" style="2" customWidth="1"/>
    <col min="13" max="13" width="11.25390625" style="2" customWidth="1"/>
    <col min="14" max="14" width="13.125" style="2" bestFit="1" customWidth="1"/>
    <col min="15" max="15" width="12.875" style="2" customWidth="1"/>
    <col min="16" max="16" width="15.75390625" style="2" customWidth="1"/>
    <col min="17" max="17" width="20.125" style="2" customWidth="1"/>
    <col min="18" max="18" width="15.75390625" style="2" customWidth="1"/>
    <col min="19" max="19" width="25.25390625" style="5" customWidth="1"/>
    <col min="20" max="16384" width="9.125" style="2" customWidth="1"/>
  </cols>
  <sheetData>
    <row r="1" spans="1:19" ht="25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2:19" ht="14.25" customHeight="1">
      <c r="B2" s="4"/>
      <c r="S2" s="180"/>
    </row>
    <row r="3" spans="2:19" ht="20.25">
      <c r="B3" s="6" t="s">
        <v>61</v>
      </c>
      <c r="S3" s="5" t="s">
        <v>75</v>
      </c>
    </row>
    <row r="4" spans="2:19" ht="30" customHeight="1">
      <c r="B4" s="91"/>
      <c r="C4" s="90"/>
      <c r="D4" s="90"/>
      <c r="E4" s="90"/>
      <c r="F4" s="90"/>
      <c r="G4" s="90"/>
      <c r="H4" s="90"/>
      <c r="I4" s="90"/>
      <c r="J4" s="90"/>
      <c r="K4" s="90"/>
      <c r="L4" s="90"/>
      <c r="S4" s="5" t="s">
        <v>71</v>
      </c>
    </row>
    <row r="5" spans="2:19" ht="20.25">
      <c r="B5" s="6" t="s">
        <v>62</v>
      </c>
      <c r="C5" s="89"/>
      <c r="D5" s="89"/>
      <c r="E5" s="89"/>
      <c r="F5" s="89"/>
      <c r="G5" s="89"/>
      <c r="H5" s="89"/>
      <c r="I5" s="89"/>
      <c r="J5" s="89"/>
      <c r="K5" s="89"/>
      <c r="L5" s="89"/>
      <c r="S5" s="7"/>
    </row>
    <row r="6" spans="2:19" ht="31.5" customHeight="1">
      <c r="B6" s="92"/>
      <c r="C6" s="90"/>
      <c r="D6" s="90"/>
      <c r="E6" s="90"/>
      <c r="F6" s="90"/>
      <c r="G6" s="90"/>
      <c r="H6" s="90"/>
      <c r="I6" s="90"/>
      <c r="J6" s="90"/>
      <c r="K6" s="90"/>
      <c r="L6" s="90"/>
      <c r="S6" s="7"/>
    </row>
    <row r="7" spans="2:19" ht="21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5" ht="33" customHeight="1">
      <c r="B8" s="10"/>
      <c r="C8" s="158" t="s">
        <v>57</v>
      </c>
      <c r="D8" s="158" t="s">
        <v>57</v>
      </c>
      <c r="E8" s="159" t="s">
        <v>58</v>
      </c>
      <c r="F8" s="3"/>
      <c r="G8" s="11"/>
      <c r="H8" s="11"/>
      <c r="I8" s="11"/>
      <c r="J8" s="11"/>
      <c r="K8" s="11"/>
      <c r="L8" s="11"/>
      <c r="M8" s="11"/>
      <c r="N8" s="11"/>
      <c r="O8" s="11"/>
    </row>
    <row r="9" spans="2:15" ht="24" thickBot="1">
      <c r="B9" s="12"/>
      <c r="C9" s="160" t="s">
        <v>76</v>
      </c>
      <c r="D9" s="160" t="s">
        <v>77</v>
      </c>
      <c r="E9" s="160" t="s">
        <v>82</v>
      </c>
      <c r="F9" s="3"/>
      <c r="G9" s="11"/>
      <c r="H9" s="11"/>
      <c r="I9" s="11"/>
      <c r="J9" s="11"/>
      <c r="K9" s="11"/>
      <c r="L9" s="11"/>
      <c r="M9" s="11"/>
      <c r="N9" s="11"/>
      <c r="O9" s="11"/>
    </row>
    <row r="10" spans="2:15" ht="23.25">
      <c r="B10" s="13" t="s">
        <v>78</v>
      </c>
      <c r="C10" s="131"/>
      <c r="D10" s="130"/>
      <c r="E10" s="132"/>
      <c r="F10" s="3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23.25">
      <c r="B11" s="13" t="s">
        <v>79</v>
      </c>
      <c r="C11" s="133"/>
      <c r="D11" s="129"/>
      <c r="E11" s="134"/>
      <c r="F11" s="3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23.25">
      <c r="B12" s="13" t="s">
        <v>80</v>
      </c>
      <c r="C12" s="152"/>
      <c r="D12" s="151"/>
      <c r="E12" s="134"/>
      <c r="F12" s="3"/>
      <c r="G12" s="11"/>
      <c r="H12" s="11"/>
      <c r="I12" s="11"/>
      <c r="J12" s="11"/>
      <c r="K12" s="11"/>
      <c r="L12" s="11"/>
      <c r="M12" s="11"/>
      <c r="N12" s="11"/>
      <c r="O12" s="11"/>
    </row>
    <row r="13" spans="2:17" ht="23.25">
      <c r="B13" s="13" t="s">
        <v>66</v>
      </c>
      <c r="C13" s="117"/>
      <c r="D13" s="118"/>
      <c r="E13" s="119"/>
      <c r="F13" s="14"/>
      <c r="G13" s="11"/>
      <c r="H13" s="11"/>
      <c r="I13" s="11"/>
      <c r="J13" s="11"/>
      <c r="K13" s="11"/>
      <c r="L13" s="11"/>
      <c r="M13" s="11"/>
      <c r="N13" s="11"/>
      <c r="O13" s="11"/>
      <c r="P13" s="105" t="s">
        <v>59</v>
      </c>
      <c r="Q13" s="4"/>
    </row>
    <row r="14" spans="2:17" ht="23.25">
      <c r="B14" s="13" t="s">
        <v>67</v>
      </c>
      <c r="C14" s="117"/>
      <c r="D14" s="118"/>
      <c r="E14" s="119"/>
      <c r="F14" s="14"/>
      <c r="G14" s="11"/>
      <c r="H14" s="11"/>
      <c r="I14" s="11"/>
      <c r="J14" s="11"/>
      <c r="K14" s="11"/>
      <c r="L14" s="11"/>
      <c r="M14" s="11"/>
      <c r="N14" s="11"/>
      <c r="O14" s="11"/>
      <c r="P14" s="106" t="s">
        <v>60</v>
      </c>
      <c r="Q14" s="4"/>
    </row>
    <row r="15" spans="2:17" ht="23.25">
      <c r="B15" s="13" t="s">
        <v>81</v>
      </c>
      <c r="C15" s="117"/>
      <c r="D15" s="118"/>
      <c r="E15" s="119"/>
      <c r="F15" s="14"/>
      <c r="G15" s="11"/>
      <c r="H15" s="11"/>
      <c r="I15" s="11"/>
      <c r="J15" s="11"/>
      <c r="K15" s="11"/>
      <c r="L15" s="11"/>
      <c r="M15" s="11"/>
      <c r="N15" s="11"/>
      <c r="O15" s="11"/>
      <c r="P15" s="106"/>
      <c r="Q15" s="107"/>
    </row>
    <row r="16" spans="2:15" ht="24" thickBot="1">
      <c r="B16" s="13" t="s">
        <v>68</v>
      </c>
      <c r="C16" s="135"/>
      <c r="D16" s="136"/>
      <c r="E16" s="137"/>
      <c r="F16" s="14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26.25" thickBot="1">
      <c r="B17" s="15" t="s">
        <v>0</v>
      </c>
      <c r="C17" s="140">
        <f>SUM(C10:C16)</f>
        <v>0</v>
      </c>
      <c r="D17" s="142">
        <f>SUM(D10:D16)</f>
        <v>0</v>
      </c>
      <c r="E17" s="141">
        <f>SUM(E10:E16)</f>
        <v>0</v>
      </c>
      <c r="F17" s="16"/>
      <c r="G17" s="93"/>
      <c r="H17" s="93"/>
      <c r="I17" s="93"/>
      <c r="J17" s="93"/>
      <c r="K17" s="93"/>
      <c r="L17" s="93"/>
      <c r="M17" s="93"/>
      <c r="N17" s="94"/>
      <c r="O17" s="93"/>
    </row>
    <row r="18" spans="2:19" ht="20.25">
      <c r="B18" s="17"/>
      <c r="C18" s="18" t="s">
        <v>1</v>
      </c>
      <c r="D18" s="95" t="s">
        <v>2</v>
      </c>
      <c r="E18" s="198" t="s">
        <v>3</v>
      </c>
      <c r="F18" s="199"/>
      <c r="G18" s="199"/>
      <c r="H18" s="199"/>
      <c r="I18" s="199"/>
      <c r="J18" s="199"/>
      <c r="K18" s="199"/>
      <c r="L18" s="199"/>
      <c r="M18" s="199"/>
      <c r="N18" s="199"/>
      <c r="O18" s="200"/>
      <c r="P18" s="103" t="s">
        <v>4</v>
      </c>
      <c r="Q18" s="20" t="s">
        <v>5</v>
      </c>
      <c r="R18" s="19" t="s">
        <v>6</v>
      </c>
      <c r="S18" s="20"/>
    </row>
    <row r="19" spans="2:19" ht="20.25">
      <c r="B19" s="21"/>
      <c r="C19" s="18" t="s">
        <v>7</v>
      </c>
      <c r="D19" s="96" t="s">
        <v>8</v>
      </c>
      <c r="E19" s="98" t="s">
        <v>9</v>
      </c>
      <c r="F19" s="96" t="s">
        <v>10</v>
      </c>
      <c r="G19" s="100" t="s">
        <v>11</v>
      </c>
      <c r="H19" s="96" t="s">
        <v>12</v>
      </c>
      <c r="I19" s="100" t="s">
        <v>13</v>
      </c>
      <c r="J19" s="201" t="s">
        <v>74</v>
      </c>
      <c r="K19" s="100" t="s">
        <v>15</v>
      </c>
      <c r="L19" s="96" t="s">
        <v>16</v>
      </c>
      <c r="M19" s="100" t="s">
        <v>17</v>
      </c>
      <c r="N19" s="96" t="s">
        <v>18</v>
      </c>
      <c r="O19" s="100" t="s">
        <v>19</v>
      </c>
      <c r="P19" s="98" t="s">
        <v>20</v>
      </c>
      <c r="Q19" s="22" t="s">
        <v>21</v>
      </c>
      <c r="R19" s="22" t="s">
        <v>5</v>
      </c>
      <c r="S19" s="22" t="s">
        <v>5</v>
      </c>
    </row>
    <row r="20" spans="2:19" ht="20.25">
      <c r="B20" s="17"/>
      <c r="C20" s="18" t="s">
        <v>22</v>
      </c>
      <c r="D20" s="96" t="s">
        <v>23</v>
      </c>
      <c r="E20" s="98" t="s">
        <v>24</v>
      </c>
      <c r="F20" s="96" t="s">
        <v>25</v>
      </c>
      <c r="G20" s="100" t="s">
        <v>26</v>
      </c>
      <c r="H20" s="96" t="s">
        <v>27</v>
      </c>
      <c r="I20" s="100" t="s">
        <v>28</v>
      </c>
      <c r="J20" s="202"/>
      <c r="K20" s="100" t="s">
        <v>30</v>
      </c>
      <c r="L20" s="96" t="s">
        <v>31</v>
      </c>
      <c r="M20" s="100" t="s">
        <v>27</v>
      </c>
      <c r="N20" s="96"/>
      <c r="O20" s="100" t="s">
        <v>31</v>
      </c>
      <c r="P20" s="98" t="s">
        <v>32</v>
      </c>
      <c r="Q20" s="22"/>
      <c r="R20" s="22" t="s">
        <v>33</v>
      </c>
      <c r="S20" s="22" t="s">
        <v>34</v>
      </c>
    </row>
    <row r="21" spans="2:19" ht="21" thickBot="1">
      <c r="B21" s="23"/>
      <c r="C21" s="71" t="s">
        <v>35</v>
      </c>
      <c r="D21" s="97" t="s">
        <v>36</v>
      </c>
      <c r="E21" s="99"/>
      <c r="F21" s="97"/>
      <c r="G21" s="101"/>
      <c r="H21" s="97"/>
      <c r="I21" s="101"/>
      <c r="J21" s="203"/>
      <c r="K21" s="101" t="s">
        <v>37</v>
      </c>
      <c r="L21" s="97" t="s">
        <v>25</v>
      </c>
      <c r="M21" s="101"/>
      <c r="N21" s="97"/>
      <c r="O21" s="101" t="s">
        <v>25</v>
      </c>
      <c r="P21" s="99" t="s">
        <v>38</v>
      </c>
      <c r="Q21" s="24" t="s">
        <v>39</v>
      </c>
      <c r="R21" s="24" t="s">
        <v>39</v>
      </c>
      <c r="S21" s="24" t="s">
        <v>39</v>
      </c>
    </row>
    <row r="22" spans="2:19" ht="21" thickBot="1">
      <c r="B22" s="25"/>
      <c r="C22" s="26" t="s">
        <v>40</v>
      </c>
      <c r="D22" s="26" t="s">
        <v>41</v>
      </c>
      <c r="E22" s="26" t="s">
        <v>42</v>
      </c>
      <c r="F22" s="26" t="s">
        <v>43</v>
      </c>
      <c r="G22" s="26" t="s">
        <v>44</v>
      </c>
      <c r="H22" s="26" t="s">
        <v>45</v>
      </c>
      <c r="I22" s="26" t="s">
        <v>46</v>
      </c>
      <c r="J22" s="26" t="s">
        <v>47</v>
      </c>
      <c r="K22" s="26" t="s">
        <v>48</v>
      </c>
      <c r="L22" s="125" t="s">
        <v>49</v>
      </c>
      <c r="M22" s="26" t="s">
        <v>50</v>
      </c>
      <c r="N22" s="26" t="s">
        <v>51</v>
      </c>
      <c r="O22" s="26" t="s">
        <v>52</v>
      </c>
      <c r="P22" s="72" t="s">
        <v>53</v>
      </c>
      <c r="Q22" s="102"/>
      <c r="R22" s="102"/>
      <c r="S22" s="104" t="s">
        <v>54</v>
      </c>
    </row>
    <row r="23" spans="1:19" s="37" customFormat="1" ht="49.5" customHeight="1" thickBot="1">
      <c r="A23" s="30">
        <v>1</v>
      </c>
      <c r="B23" s="36" t="s">
        <v>83</v>
      </c>
      <c r="C23" s="170" t="s">
        <v>55</v>
      </c>
      <c r="D23" s="120" t="s">
        <v>55</v>
      </c>
      <c r="E23" s="120" t="s">
        <v>55</v>
      </c>
      <c r="F23" s="120" t="s">
        <v>55</v>
      </c>
      <c r="G23" s="120" t="s">
        <v>55</v>
      </c>
      <c r="H23" s="120" t="s">
        <v>55</v>
      </c>
      <c r="I23" s="120" t="s">
        <v>55</v>
      </c>
      <c r="J23" s="120" t="s">
        <v>55</v>
      </c>
      <c r="K23" s="120" t="s">
        <v>55</v>
      </c>
      <c r="L23" s="120" t="s">
        <v>55</v>
      </c>
      <c r="M23" s="120" t="s">
        <v>55</v>
      </c>
      <c r="N23" s="120" t="s">
        <v>55</v>
      </c>
      <c r="O23" s="120" t="s">
        <v>55</v>
      </c>
      <c r="P23" s="59" t="s">
        <v>55</v>
      </c>
      <c r="Q23" s="150">
        <f>SUM(S23+R23)</f>
        <v>0</v>
      </c>
      <c r="R23" s="147"/>
      <c r="S23" s="143"/>
    </row>
    <row r="24" spans="1:19" s="37" customFormat="1" ht="49.5" customHeight="1" thickBot="1">
      <c r="A24" s="30">
        <v>2</v>
      </c>
      <c r="B24" s="40" t="s">
        <v>85</v>
      </c>
      <c r="C24" s="176">
        <f>SUM('pedag.'!C14+'neped.'!C14)</f>
        <v>0</v>
      </c>
      <c r="D24" s="121" t="s">
        <v>55</v>
      </c>
      <c r="E24" s="122">
        <f>SUM('pedag.'!E14+'neped.'!E14)</f>
        <v>0</v>
      </c>
      <c r="F24" s="122">
        <f>SUM('pedag.'!F14+'neped.'!F14)</f>
        <v>0</v>
      </c>
      <c r="G24" s="122">
        <f>SUM('pedag.'!G14+'neped.'!G14)</f>
        <v>0</v>
      </c>
      <c r="H24" s="122">
        <f>SUM('pedag.'!H14+'neped.'!H14)</f>
        <v>0</v>
      </c>
      <c r="I24" s="122">
        <f>SUM('pedag.'!I14+'neped.'!I14)</f>
        <v>0</v>
      </c>
      <c r="J24" s="122">
        <f>SUM('pedag.'!J14+'neped.'!J14)</f>
        <v>0</v>
      </c>
      <c r="K24" s="122">
        <f>SUM('pedag.'!K14+'neped.'!K14)</f>
        <v>0</v>
      </c>
      <c r="L24" s="41">
        <f>SUM(E24:K24)</f>
        <v>0</v>
      </c>
      <c r="M24" s="122">
        <f>SUM('pedag.'!M14+'neped.'!M14)</f>
        <v>0</v>
      </c>
      <c r="N24" s="122">
        <f>SUM('pedag.'!N14+'neped.'!N14)</f>
        <v>0</v>
      </c>
      <c r="O24" s="123">
        <f>SUM(M24:N24)</f>
        <v>0</v>
      </c>
      <c r="P24" s="124" t="s">
        <v>55</v>
      </c>
      <c r="Q24" s="47">
        <f>SUM(S24+R24)</f>
        <v>0</v>
      </c>
      <c r="R24" s="148"/>
      <c r="S24" s="144">
        <f>SUM(L24+O24)</f>
        <v>0</v>
      </c>
    </row>
    <row r="25" spans="1:19" s="37" customFormat="1" ht="49.5" customHeight="1" thickBot="1">
      <c r="A25" s="30">
        <v>3</v>
      </c>
      <c r="B25" s="29" t="s">
        <v>84</v>
      </c>
      <c r="C25" s="171">
        <f>C24</f>
        <v>0</v>
      </c>
      <c r="D25" s="82" t="e">
        <f>S25*1000/12/C25</f>
        <v>#DIV/0!</v>
      </c>
      <c r="E25" s="28" t="e">
        <f>E24/C25/12</f>
        <v>#DIV/0!</v>
      </c>
      <c r="F25" s="28" t="e">
        <f>F24/C25/12</f>
        <v>#DIV/0!</v>
      </c>
      <c r="G25" s="28" t="e">
        <f>G24/C25/12</f>
        <v>#DIV/0!</v>
      </c>
      <c r="H25" s="28" t="e">
        <f>H24/C25/12</f>
        <v>#DIV/0!</v>
      </c>
      <c r="I25" s="28" t="e">
        <f>I24/C25/12</f>
        <v>#DIV/0!</v>
      </c>
      <c r="J25" s="28" t="e">
        <f>J24/C25/12</f>
        <v>#DIV/0!</v>
      </c>
      <c r="K25" s="28" t="e">
        <f>K24/C25/12</f>
        <v>#DIV/0!</v>
      </c>
      <c r="L25" s="38" t="e">
        <f>SUM(E25:K25)</f>
        <v>#DIV/0!</v>
      </c>
      <c r="M25" s="28" t="e">
        <f>M24/C25/12</f>
        <v>#DIV/0!</v>
      </c>
      <c r="N25" s="28" t="e">
        <f>N24/C25/12</f>
        <v>#DIV/0!</v>
      </c>
      <c r="O25" s="38" t="e">
        <f>SUM(M25:N25)</f>
        <v>#DIV/0!</v>
      </c>
      <c r="P25" s="83" t="e">
        <f>O25/E25*100</f>
        <v>#DIV/0!</v>
      </c>
      <c r="Q25" s="73">
        <f>SUM(R25,S25)</f>
        <v>0</v>
      </c>
      <c r="R25" s="74">
        <f>ROUND((R24),-3)/1000</f>
        <v>0</v>
      </c>
      <c r="S25" s="145">
        <f>ROUND((S24),-3)/1000</f>
        <v>0</v>
      </c>
    </row>
    <row r="26" spans="1:20" s="37" customFormat="1" ht="49.5" customHeight="1" thickBot="1">
      <c r="A26" s="30"/>
      <c r="B26" s="40"/>
      <c r="C26" s="172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4"/>
      <c r="Q26" s="42"/>
      <c r="R26" s="42"/>
      <c r="S26" s="43"/>
      <c r="T26" s="44"/>
    </row>
    <row r="27" spans="1:19" s="37" customFormat="1" ht="49.5" customHeight="1" thickBot="1">
      <c r="A27" s="30">
        <v>4</v>
      </c>
      <c r="B27" s="31" t="s">
        <v>86</v>
      </c>
      <c r="C27" s="177">
        <f>SUM('pedag.'!C18+'neped.'!C18)</f>
        <v>0</v>
      </c>
      <c r="D27" s="126" t="e">
        <f>ROUND(S27*1000/12/C27,0)</f>
        <v>#DIV/0!</v>
      </c>
      <c r="E27" s="38" t="e">
        <f>SUM('pedag.'!E18*'pedag.'!C18+'neped.'!E18*'neped.'!C18)/celkem!C27</f>
        <v>#DIV/0!</v>
      </c>
      <c r="F27" s="38" t="e">
        <f>SUM('pedag.'!F18*'pedag.'!C18+'neped.'!F18*'neped.'!C18)/celkem!C27</f>
        <v>#DIV/0!</v>
      </c>
      <c r="G27" s="38" t="e">
        <f>SUM('pedag.'!G18*'pedag.'!C18+'neped.'!G18*'neped.'!C18)/celkem!C27</f>
        <v>#DIV/0!</v>
      </c>
      <c r="H27" s="38" t="e">
        <f>SUM('pedag.'!H18*'pedag.'!C18+'neped.'!H18*'neped.'!C18)/celkem!C27</f>
        <v>#DIV/0!</v>
      </c>
      <c r="I27" s="38" t="e">
        <f>SUM('pedag.'!I18*'pedag.'!C18+'neped.'!I18*'neped.'!C18)/celkem!C27</f>
        <v>#DIV/0!</v>
      </c>
      <c r="J27" s="38" t="e">
        <f>SUM('pedag.'!J18*'pedag.'!C18+'neped.'!J18*'neped.'!C18)/celkem!C27</f>
        <v>#DIV/0!</v>
      </c>
      <c r="K27" s="38" t="e">
        <f>SUM('pedag.'!K18*'pedag.'!C18+'neped.'!K18*'neped.'!C18)/celkem!C27</f>
        <v>#DIV/0!</v>
      </c>
      <c r="L27" s="127" t="e">
        <f>SUM(E27:K27)</f>
        <v>#DIV/0!</v>
      </c>
      <c r="M27" s="38" t="e">
        <f>SUM('pedag.'!M18*'pedag.'!C18+'neped.'!M18*'neped.'!C18)/celkem!C27</f>
        <v>#DIV/0!</v>
      </c>
      <c r="N27" s="38" t="e">
        <f>SUM('pedag.'!N18*'pedag.'!C18+'neped.'!N18*'neped.'!C18)/celkem!C27</f>
        <v>#DIV/0!</v>
      </c>
      <c r="O27" s="38" t="e">
        <f>N27+M27</f>
        <v>#DIV/0!</v>
      </c>
      <c r="P27" s="84" t="e">
        <f>O27/E27*100</f>
        <v>#DIV/0!</v>
      </c>
      <c r="Q27" s="39" t="e">
        <f>R27+S27</f>
        <v>#DIV/0!</v>
      </c>
      <c r="R27" s="149"/>
      <c r="S27" s="146" t="e">
        <f>SUM('pedag.'!S18+'neped.'!S18)</f>
        <v>#DIV/0!</v>
      </c>
    </row>
    <row r="28" spans="1:19" s="37" customFormat="1" ht="49.5" customHeight="1" thickBot="1">
      <c r="A28" s="30">
        <v>5</v>
      </c>
      <c r="B28" s="32" t="s">
        <v>87</v>
      </c>
      <c r="C28" s="45" t="s">
        <v>55</v>
      </c>
      <c r="D28" s="45" t="s">
        <v>55</v>
      </c>
      <c r="E28" s="45" t="s">
        <v>55</v>
      </c>
      <c r="F28" s="45" t="s">
        <v>55</v>
      </c>
      <c r="G28" s="45" t="s">
        <v>55</v>
      </c>
      <c r="H28" s="45" t="s">
        <v>55</v>
      </c>
      <c r="I28" s="45" t="s">
        <v>55</v>
      </c>
      <c r="J28" s="45" t="s">
        <v>55</v>
      </c>
      <c r="K28" s="45" t="s">
        <v>55</v>
      </c>
      <c r="L28" s="45" t="s">
        <v>55</v>
      </c>
      <c r="M28" s="45" t="s">
        <v>55</v>
      </c>
      <c r="N28" s="45" t="s">
        <v>55</v>
      </c>
      <c r="O28" s="45" t="s">
        <v>55</v>
      </c>
      <c r="P28" s="46" t="s">
        <v>55</v>
      </c>
      <c r="Q28" s="153"/>
      <c r="R28" s="153"/>
      <c r="S28" s="144">
        <f>Q28-R28</f>
        <v>0</v>
      </c>
    </row>
    <row r="29" spans="1:19" s="37" customFormat="1" ht="49.5" customHeight="1" thickBot="1">
      <c r="A29" s="30"/>
      <c r="B29" s="75" t="s">
        <v>56</v>
      </c>
      <c r="C29" s="76"/>
      <c r="D29" s="76"/>
      <c r="E29" s="76"/>
      <c r="F29" s="77"/>
      <c r="G29" s="77"/>
      <c r="H29" s="77"/>
      <c r="I29" s="77"/>
      <c r="J29" s="77"/>
      <c r="K29" s="77"/>
      <c r="L29" s="77"/>
      <c r="M29" s="78"/>
      <c r="N29" s="78"/>
      <c r="O29" s="79"/>
      <c r="P29" s="80"/>
      <c r="Q29" s="80"/>
      <c r="R29" s="80"/>
      <c r="S29" s="81"/>
    </row>
    <row r="30" spans="1:19" s="37" customFormat="1" ht="49.5" customHeight="1" thickBot="1">
      <c r="A30" s="34">
        <v>6</v>
      </c>
      <c r="B30" s="33" t="s">
        <v>63</v>
      </c>
      <c r="C30" s="48"/>
      <c r="D30" s="49" t="e">
        <f>O30</f>
        <v>#DIV/0!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9" t="e">
        <f>S30/12/C27*1000</f>
        <v>#DIV/0!</v>
      </c>
      <c r="P30" s="50"/>
      <c r="Q30" s="50"/>
      <c r="R30" s="50"/>
      <c r="S30" s="51" t="e">
        <f>S28-S27</f>
        <v>#DIV/0!</v>
      </c>
    </row>
    <row r="31" spans="1:19" s="37" customFormat="1" ht="49.5" customHeight="1" thickBot="1">
      <c r="A31" s="30">
        <v>7</v>
      </c>
      <c r="B31" s="35" t="s">
        <v>64</v>
      </c>
      <c r="C31" s="178">
        <f>C27</f>
        <v>0</v>
      </c>
      <c r="D31" s="53" t="e">
        <f aca="true" t="shared" si="0" ref="D31:L31">D27+D30</f>
        <v>#DIV/0!</v>
      </c>
      <c r="E31" s="54" t="e">
        <f t="shared" si="0"/>
        <v>#DIV/0!</v>
      </c>
      <c r="F31" s="53" t="e">
        <f t="shared" si="0"/>
        <v>#DIV/0!</v>
      </c>
      <c r="G31" s="54" t="e">
        <f t="shared" si="0"/>
        <v>#DIV/0!</v>
      </c>
      <c r="H31" s="53" t="e">
        <f t="shared" si="0"/>
        <v>#DIV/0!</v>
      </c>
      <c r="I31" s="54" t="e">
        <f t="shared" si="0"/>
        <v>#DIV/0!</v>
      </c>
      <c r="J31" s="53" t="e">
        <f t="shared" si="0"/>
        <v>#DIV/0!</v>
      </c>
      <c r="K31" s="54" t="e">
        <f t="shared" si="0"/>
        <v>#DIV/0!</v>
      </c>
      <c r="L31" s="53" t="e">
        <f t="shared" si="0"/>
        <v>#DIV/0!</v>
      </c>
      <c r="M31" s="54" t="e">
        <f>M27</f>
        <v>#DIV/0!</v>
      </c>
      <c r="N31" s="53" t="e">
        <f>O31-M31</f>
        <v>#DIV/0!</v>
      </c>
      <c r="O31" s="54" t="e">
        <f>O27+O30</f>
        <v>#DIV/0!</v>
      </c>
      <c r="P31" s="85" t="e">
        <f>O31/E31*100</f>
        <v>#DIV/0!</v>
      </c>
      <c r="Q31" s="56">
        <f>Q28</f>
        <v>0</v>
      </c>
      <c r="R31" s="55">
        <f>R28</f>
        <v>0</v>
      </c>
      <c r="S31" s="56" t="e">
        <f>D31*12*C31/1000</f>
        <v>#DIV/0!</v>
      </c>
    </row>
    <row r="32" spans="1:19" s="37" customFormat="1" ht="49.5" customHeight="1">
      <c r="A32" s="30"/>
      <c r="B32" s="57"/>
      <c r="C32" s="58"/>
      <c r="D32" s="59"/>
      <c r="E32" s="60"/>
      <c r="F32" s="59"/>
      <c r="G32" s="60"/>
      <c r="H32" s="59"/>
      <c r="I32" s="60"/>
      <c r="J32" s="59"/>
      <c r="K32" s="60"/>
      <c r="L32" s="59"/>
      <c r="M32" s="60"/>
      <c r="N32" s="59"/>
      <c r="O32" s="61"/>
      <c r="P32" s="59"/>
      <c r="Q32" s="60"/>
      <c r="R32" s="59"/>
      <c r="S32" s="60"/>
    </row>
    <row r="33" spans="1:19" s="37" customFormat="1" ht="24.75" customHeight="1" thickBot="1">
      <c r="A33" s="30"/>
      <c r="B33" s="62"/>
      <c r="C33" s="63"/>
      <c r="D33" s="64"/>
      <c r="E33" s="65"/>
      <c r="F33" s="64"/>
      <c r="G33" s="65"/>
      <c r="H33" s="64"/>
      <c r="I33" s="65"/>
      <c r="J33" s="64"/>
      <c r="K33" s="65"/>
      <c r="L33" s="64"/>
      <c r="M33" s="65"/>
      <c r="N33" s="64"/>
      <c r="O33" s="66"/>
      <c r="P33" s="64"/>
      <c r="Q33" s="65"/>
      <c r="R33" s="64"/>
      <c r="S33" s="65"/>
    </row>
    <row r="34" spans="1:19" s="37" customFormat="1" ht="49.5" customHeight="1" thickBot="1">
      <c r="A34" s="30">
        <v>8</v>
      </c>
      <c r="B34" s="67" t="s">
        <v>65</v>
      </c>
      <c r="C34" s="178">
        <f>C31</f>
        <v>0</v>
      </c>
      <c r="D34" s="68" t="s">
        <v>55</v>
      </c>
      <c r="E34" s="42" t="s">
        <v>55</v>
      </c>
      <c r="F34" s="68" t="s">
        <v>55</v>
      </c>
      <c r="G34" s="42" t="s">
        <v>55</v>
      </c>
      <c r="H34" s="64" t="s">
        <v>55</v>
      </c>
      <c r="I34" s="65" t="s">
        <v>55</v>
      </c>
      <c r="J34" s="64" t="s">
        <v>55</v>
      </c>
      <c r="K34" s="65" t="s">
        <v>55</v>
      </c>
      <c r="L34" s="64" t="s">
        <v>55</v>
      </c>
      <c r="M34" s="65" t="s">
        <v>55</v>
      </c>
      <c r="N34" s="64" t="s">
        <v>55</v>
      </c>
      <c r="O34" s="66" t="e">
        <f>(S34/C34/12)*1000</f>
        <v>#DIV/0!</v>
      </c>
      <c r="P34" s="64" t="s">
        <v>55</v>
      </c>
      <c r="Q34" s="65" t="s">
        <v>55</v>
      </c>
      <c r="R34" s="64" t="s">
        <v>55</v>
      </c>
      <c r="S34" s="154"/>
    </row>
    <row r="35" spans="1:19" s="37" customFormat="1" ht="49.5" customHeight="1" thickBot="1">
      <c r="A35" s="30">
        <v>9</v>
      </c>
      <c r="B35" s="87" t="s">
        <v>72</v>
      </c>
      <c r="C35" s="179">
        <f>C34</f>
        <v>0</v>
      </c>
      <c r="D35" s="66" t="e">
        <f>L35+O35</f>
        <v>#DIV/0!</v>
      </c>
      <c r="E35" s="66" t="e">
        <f aca="true" t="shared" si="1" ref="E35:M35">E31</f>
        <v>#DIV/0!</v>
      </c>
      <c r="F35" s="66" t="e">
        <f t="shared" si="1"/>
        <v>#DIV/0!</v>
      </c>
      <c r="G35" s="66" t="e">
        <f t="shared" si="1"/>
        <v>#DIV/0!</v>
      </c>
      <c r="H35" s="66" t="e">
        <f t="shared" si="1"/>
        <v>#DIV/0!</v>
      </c>
      <c r="I35" s="66" t="e">
        <f t="shared" si="1"/>
        <v>#DIV/0!</v>
      </c>
      <c r="J35" s="66" t="e">
        <f t="shared" si="1"/>
        <v>#DIV/0!</v>
      </c>
      <c r="K35" s="66" t="e">
        <f t="shared" si="1"/>
        <v>#DIV/0!</v>
      </c>
      <c r="L35" s="66" t="e">
        <f t="shared" si="1"/>
        <v>#DIV/0!</v>
      </c>
      <c r="M35" s="66" t="e">
        <f t="shared" si="1"/>
        <v>#DIV/0!</v>
      </c>
      <c r="N35" s="66" t="e">
        <f>N31+O34</f>
        <v>#DIV/0!</v>
      </c>
      <c r="O35" s="66" t="e">
        <f>O31+O34</f>
        <v>#DIV/0!</v>
      </c>
      <c r="P35" s="86" t="e">
        <f>O35/E35*100</f>
        <v>#DIV/0!</v>
      </c>
      <c r="Q35" s="69" t="e">
        <f>R35+S35</f>
        <v>#DIV/0!</v>
      </c>
      <c r="R35" s="70">
        <f>R28</f>
        <v>0</v>
      </c>
      <c r="S35" s="69" t="e">
        <f>C35*D35*12/1000</f>
        <v>#DIV/0!</v>
      </c>
    </row>
    <row r="36" spans="1:19" s="37" customFormat="1" ht="24.75" customHeight="1" thickBot="1">
      <c r="A36" s="30">
        <v>10</v>
      </c>
      <c r="B36" s="67" t="s">
        <v>88</v>
      </c>
      <c r="C36" s="52" t="str">
        <f aca="true" t="shared" si="2" ref="C36:O36">IF(C35=0,"0,00",(C35/C25*100))</f>
        <v>0,00</v>
      </c>
      <c r="D36" s="88" t="e">
        <f t="shared" si="2"/>
        <v>#DIV/0!</v>
      </c>
      <c r="E36" s="88" t="e">
        <f t="shared" si="2"/>
        <v>#DIV/0!</v>
      </c>
      <c r="F36" s="88" t="e">
        <f t="shared" si="2"/>
        <v>#DIV/0!</v>
      </c>
      <c r="G36" s="88" t="e">
        <f t="shared" si="2"/>
        <v>#DIV/0!</v>
      </c>
      <c r="H36" s="88" t="e">
        <f t="shared" si="2"/>
        <v>#DIV/0!</v>
      </c>
      <c r="I36" s="88" t="e">
        <f t="shared" si="2"/>
        <v>#DIV/0!</v>
      </c>
      <c r="J36" s="88" t="e">
        <f t="shared" si="2"/>
        <v>#DIV/0!</v>
      </c>
      <c r="K36" s="88" t="e">
        <f t="shared" si="2"/>
        <v>#DIV/0!</v>
      </c>
      <c r="L36" s="88" t="e">
        <f t="shared" si="2"/>
        <v>#DIV/0!</v>
      </c>
      <c r="M36" s="88" t="e">
        <f t="shared" si="2"/>
        <v>#DIV/0!</v>
      </c>
      <c r="N36" s="88" t="e">
        <f t="shared" si="2"/>
        <v>#DIV/0!</v>
      </c>
      <c r="O36" s="88" t="e">
        <f t="shared" si="2"/>
        <v>#DIV/0!</v>
      </c>
      <c r="P36" s="64" t="s">
        <v>55</v>
      </c>
      <c r="Q36" s="65" t="s">
        <v>55</v>
      </c>
      <c r="R36" s="64" t="s">
        <v>55</v>
      </c>
      <c r="S36" s="65" t="s">
        <v>55</v>
      </c>
    </row>
    <row r="38" ht="20.25">
      <c r="B38" s="4"/>
    </row>
  </sheetData>
  <mergeCells count="3">
    <mergeCell ref="A1:S1"/>
    <mergeCell ref="E18:O18"/>
    <mergeCell ref="J19:J21"/>
  </mergeCell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5"/>
  <sheetViews>
    <sheetView tabSelected="1" workbookViewId="0" topLeftCell="A1">
      <selection activeCell="M9" sqref="M9"/>
    </sheetView>
  </sheetViews>
  <sheetFormatPr defaultColWidth="9.00390625" defaultRowHeight="12.75"/>
  <sheetData>
    <row r="2" ht="12.75">
      <c r="S2" s="194"/>
    </row>
    <row r="15" ht="15.75">
      <c r="B15" s="195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5" r:id="rId3"/>
  <legacyDrawing r:id="rId2"/>
  <oleObjects>
    <oleObject progId="Word.Document.8" shapeId="3991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krutisova</cp:lastModifiedBy>
  <cp:lastPrinted>2009-02-09T09:44:22Z</cp:lastPrinted>
  <dcterms:created xsi:type="dcterms:W3CDTF">2002-11-28T08:21:09Z</dcterms:created>
  <dcterms:modified xsi:type="dcterms:W3CDTF">2009-02-09T09:46:08Z</dcterms:modified>
  <cp:category/>
  <cp:version/>
  <cp:contentType/>
  <cp:contentStatus/>
</cp:coreProperties>
</file>