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externalReferences>
    <externalReference r:id="rId16"/>
  </externalReferences>
  <definedNames>
    <definedName name="_xlnm.Print_Titles" localSheetId="10">'Čerpání EU '!$3:$4</definedName>
    <definedName name="_xlnm.Print_Area" localSheetId="10">'Čerpání EU '!$A$1:$N$87</definedName>
    <definedName name="_xlnm.Print_Area" localSheetId="4">'čerpání KÚ'!$A$1:$F$87</definedName>
    <definedName name="_xlnm.Print_Area" localSheetId="5">'čerpání zastupitelstva'!$A$1:$F$87</definedName>
    <definedName name="_xlnm.Print_Area" localSheetId="2">'daně'!$A$1:$T$40</definedName>
    <definedName name="_xlnm.Print_Area" localSheetId="9">'Fond strateg.rez.'!$A$1:$G$128</definedName>
    <definedName name="_xlnm.Print_Area" localSheetId="8">'FOND VYS GP'!$A$1:$H$117</definedName>
    <definedName name="_xlnm.Print_Area" localSheetId="7">'FOND VYSOČINY'!$A$1:$E$32</definedName>
    <definedName name="_xlnm.Print_Area" localSheetId="1">'PLNĚNÍ PŘÍJMŮ'!$A$1:$E$89</definedName>
    <definedName name="_xlnm.Print_Area" localSheetId="0">'REKAPITULACE'!$A$1:$E$51</definedName>
    <definedName name="_xlnm.Print_Area" localSheetId="6">'SOCIÁLNÍ FOND'!$A$1:$E$44</definedName>
    <definedName name="_xlnm.Print_Area" localSheetId="12">'UŽITÍ'!$A$1:$E$56</definedName>
    <definedName name="_xlnm.Print_Area" localSheetId="3">'VÝDAJE - kapitoly'!$A$1:$G$568</definedName>
  </definedNames>
  <calcPr fullCalcOnLoad="1"/>
</workbook>
</file>

<file path=xl/sharedStrings.xml><?xml version="1.0" encoding="utf-8"?>
<sst xmlns="http://schemas.openxmlformats.org/spreadsheetml/2006/main" count="1997" uniqueCount="995">
  <si>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</si>
  <si>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</si>
  <si>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</si>
  <si>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</si>
  <si>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</si>
  <si>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</si>
  <si>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</si>
  <si>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</si>
  <si>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</si>
  <si>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Dostavba Krajského úřadu kraje Vysočina (budova D, ul. Seifertova a Věžní)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</si>
  <si>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</si>
  <si>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</si>
  <si>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</si>
  <si>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</si>
  <si>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</si>
  <si>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</si>
  <si>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</si>
  <si>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</si>
  <si>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</si>
  <si>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</si>
  <si>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</si>
  <si>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</si>
  <si>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</si>
  <si>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</si>
  <si>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</si>
  <si>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</si>
  <si>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</si>
  <si>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</si>
  <si>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</si>
  <si>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</si>
  <si>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</si>
  <si>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</si>
  <si>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</si>
  <si>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</si>
  <si>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</si>
  <si>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</si>
  <si>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</si>
  <si>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Filmová tvorba - ocenění v rámci Mezinárodního festivalu dokumentárních filmů v Jihlavě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</si>
  <si>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</si>
  <si>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</si>
  <si>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</si>
  <si>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</si>
  <si>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</si>
  <si>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</si>
  <si>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</si>
  <si>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</si>
  <si>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</si>
  <si>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</si>
  <si>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</si>
  <si>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</si>
  <si>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</si>
  <si>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Zmocněnec pro zavedení odborného vzdělávání v oblasti energetiky a popularizaci technických oborů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</si>
  <si>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</si>
  <si>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</si>
  <si>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</si>
  <si>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</si>
  <si>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</si>
  <si>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</si>
  <si>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</si>
  <si>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</si>
  <si>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</si>
  <si>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</si>
  <si>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</si>
  <si>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</si>
  <si>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</si>
  <si>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</si>
  <si>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</si>
  <si>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</si>
  <si>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</si>
  <si>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</si>
  <si>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</si>
  <si>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</si>
  <si>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</si>
  <si>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</si>
  <si>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</si>
  <si>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</si>
  <si>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</si>
  <si>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</si>
  <si>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</si>
  <si>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</si>
  <si>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</si>
  <si>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</si>
  <si>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Na úhradu veřejné zakázky - dopravní obslužnost území kraje Vysočina</t>
  </si>
  <si>
    <t>SPŠ Třebíč - nové maturitní studium ENERGETIKA</t>
  </si>
  <si>
    <t>Zavedení oboru ENERGETIKA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</si>
  <si>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</si>
  <si>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</si>
  <si>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</si>
  <si>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</si>
  <si>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</si>
  <si>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</si>
  <si>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</si>
  <si>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</si>
  <si>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</si>
  <si>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</si>
  <si>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</si>
  <si>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</si>
  <si>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</si>
  <si>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</si>
  <si>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</si>
  <si>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</si>
  <si>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</si>
  <si>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</si>
  <si>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</si>
  <si>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</si>
  <si>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</si>
  <si>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</si>
  <si>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</si>
  <si>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</si>
  <si>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</si>
  <si>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</si>
  <si>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</si>
  <si>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</si>
  <si>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</si>
  <si>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</si>
  <si>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</si>
  <si>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</si>
  <si>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</si>
  <si>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</si>
  <si>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</si>
  <si>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</si>
  <si>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</si>
  <si>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</si>
  <si>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</si>
  <si>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</si>
  <si>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</si>
  <si>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</si>
  <si>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</si>
  <si>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Úhrada ztrát na provoz veřejné silniční dopravy</t>
  </si>
  <si>
    <t>22XX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</si>
  <si>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</si>
  <si>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</si>
  <si>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</si>
  <si>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</si>
  <si>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 xml:space="preserve">*Ochrana druhů stanovišť 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</si>
  <si>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</si>
  <si>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</si>
  <si>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</si>
  <si>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</si>
  <si>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</si>
  <si>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</si>
  <si>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</si>
  <si>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</si>
  <si>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</si>
  <si>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</si>
  <si>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</si>
  <si>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</si>
  <si>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</si>
  <si>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</si>
  <si>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</si>
  <si>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</si>
  <si>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</si>
  <si>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</si>
  <si>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</si>
  <si>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</si>
  <si>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</si>
  <si>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</si>
  <si>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</si>
  <si>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</si>
  <si>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</si>
  <si>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236 85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</si>
  <si>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</si>
  <si>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</si>
  <si>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</si>
  <si>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</si>
  <si>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</si>
  <si>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</si>
  <si>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</si>
  <si>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</si>
  <si>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</si>
  <si>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</si>
  <si>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</si>
  <si>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</si>
  <si>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</si>
  <si>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</si>
  <si>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</si>
  <si>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</si>
  <si>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</si>
  <si>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</si>
  <si>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</si>
  <si>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</si>
  <si>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</si>
  <si>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</si>
  <si>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</si>
  <si>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</si>
  <si>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</si>
  <si>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</si>
  <si>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</si>
  <si>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daň z příjmů FO ze SVČ</t>
  </si>
  <si>
    <t>daň z příjmů FO zvláštní sazbou</t>
  </si>
  <si>
    <t>DPH</t>
  </si>
  <si>
    <t>Orj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</si>
  <si>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</si>
  <si>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</si>
  <si>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</si>
  <si>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</si>
  <si>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</si>
  <si>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</si>
  <si>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</si>
  <si>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</si>
  <si>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</si>
  <si>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</si>
  <si>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</si>
  <si>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</si>
  <si>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</si>
  <si>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</si>
  <si>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</si>
  <si>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</si>
  <si>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</si>
  <si>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</si>
  <si>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</si>
  <si>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</si>
  <si>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</si>
  <si>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</si>
  <si>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</si>
  <si>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</si>
  <si>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</si>
  <si>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</si>
  <si>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</si>
  <si>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</si>
  <si>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</si>
  <si>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</si>
  <si>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ROK 2008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</si>
  <si>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</si>
  <si>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</si>
  <si>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</si>
  <si>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</si>
  <si>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</si>
  <si>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</si>
  <si>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</si>
  <si>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</si>
  <si>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</si>
  <si>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</si>
  <si>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</si>
  <si>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</si>
  <si>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</si>
  <si>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</si>
  <si>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</si>
  <si>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</si>
  <si>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</si>
  <si>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</si>
  <si>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</si>
  <si>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</si>
  <si>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</si>
  <si>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</si>
  <si>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</si>
  <si>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</si>
  <si>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</si>
  <si>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</si>
  <si>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</si>
  <si>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</si>
  <si>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</si>
  <si>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</si>
  <si>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</si>
  <si>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Příspěvky na provoz zřizovaným příspěvkovým organizacím kraje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</si>
  <si>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</si>
  <si>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</si>
  <si>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</si>
  <si>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</si>
  <si>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</si>
  <si>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</si>
  <si>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</si>
  <si>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</si>
  <si>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</si>
  <si>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</si>
  <si>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</si>
  <si>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</si>
  <si>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</si>
  <si>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</si>
  <si>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</si>
  <si>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</si>
  <si>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</si>
  <si>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</si>
  <si>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</si>
  <si>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</si>
  <si>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</si>
  <si>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Disponibilní zdroje SF k  28. 2.  2009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</si>
  <si>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</si>
  <si>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</si>
  <si>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</si>
  <si>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</si>
  <si>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</si>
  <si>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</si>
  <si>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</si>
  <si>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</si>
  <si>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</si>
  <si>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</si>
  <si>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</si>
  <si>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</si>
  <si>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</si>
  <si>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</si>
  <si>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</si>
  <si>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</si>
  <si>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</si>
  <si>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</si>
  <si>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</si>
  <si>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</si>
  <si>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</si>
  <si>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</si>
  <si>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</si>
  <si>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</si>
  <si>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</si>
  <si>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</si>
  <si>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</si>
  <si>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</si>
  <si>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</si>
  <si>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</si>
  <si>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</si>
  <si>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</si>
  <si>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Příjmy z daní celkem (tis.Kč)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</si>
  <si>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</si>
  <si>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</si>
  <si>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</si>
  <si>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</si>
  <si>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</si>
  <si>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</si>
  <si>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Splátky půjčených prostředků </t>
  </si>
  <si>
    <t xml:space="preserve">Zapojení části předpokládaného zůstatku na zvláštním účtu dle § 42 vod. zákona k 31.12.2008 do rozpočtu kraje rok 2009 </t>
  </si>
  <si>
    <t>ROK 2009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</si>
  <si>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</si>
  <si>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</si>
  <si>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</si>
  <si>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</si>
  <si>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</si>
  <si>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</si>
  <si>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</si>
  <si>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</si>
  <si>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</si>
  <si>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</si>
  <si>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</si>
  <si>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</si>
  <si>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</si>
  <si>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</si>
  <si>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</si>
  <si>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</si>
  <si>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</si>
  <si>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</si>
  <si>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</si>
  <si>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</si>
  <si>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</si>
  <si>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</si>
  <si>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</si>
  <si>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</si>
  <si>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</si>
  <si>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</si>
  <si>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</si>
  <si>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</si>
  <si>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</si>
  <si>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</si>
  <si>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</si>
  <si>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</si>
  <si>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</si>
  <si>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</si>
  <si>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</si>
  <si>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</si>
  <si>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</si>
  <si>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</si>
  <si>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</si>
  <si>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</si>
  <si>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</si>
  <si>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</si>
  <si>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</si>
  <si>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</si>
  <si>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</si>
  <si>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</si>
  <si>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</si>
  <si>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</si>
  <si>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</si>
  <si>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</si>
  <si>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</si>
  <si>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</si>
  <si>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</si>
  <si>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</si>
  <si>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</si>
  <si>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</si>
  <si>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</si>
  <si>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</si>
  <si>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</si>
  <si>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</si>
  <si>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</si>
  <si>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</si>
  <si>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</si>
  <si>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</si>
  <si>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</si>
  <si>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</si>
  <si>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</si>
  <si>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</si>
  <si>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</si>
  <si>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</si>
  <si>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</si>
  <si>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</si>
  <si>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</si>
  <si>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</si>
  <si>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</si>
  <si>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</si>
  <si>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</si>
  <si>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</si>
  <si>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</si>
  <si>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</si>
  <si>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</si>
  <si>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</si>
  <si>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</si>
  <si>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</si>
  <si>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</si>
  <si>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</si>
  <si>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</si>
  <si>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</si>
  <si>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</si>
  <si>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</si>
  <si>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</si>
  <si>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</si>
  <si>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</si>
  <si>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</si>
  <si>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</si>
  <si>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</si>
  <si>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</si>
  <si>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</si>
  <si>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</si>
  <si>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</si>
  <si>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</si>
  <si>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</si>
  <si>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</si>
  <si>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</si>
  <si>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</si>
  <si>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</si>
  <si>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</si>
  <si>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</si>
  <si>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</si>
  <si>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</si>
  <si>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</si>
  <si>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</si>
  <si>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</si>
  <si>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</si>
  <si>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</si>
  <si>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</si>
  <si>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</si>
  <si>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</si>
  <si>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</si>
  <si>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</si>
  <si>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</si>
  <si>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</si>
  <si>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</si>
  <si>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</si>
  <si>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</si>
  <si>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</si>
  <si>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</si>
  <si>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</si>
  <si>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</si>
  <si>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</si>
  <si>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</si>
  <si>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</si>
  <si>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</si>
  <si>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</si>
  <si>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</si>
  <si>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</si>
  <si>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</si>
  <si>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</si>
  <si>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</si>
  <si>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</si>
  <si>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</si>
  <si>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</si>
  <si>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</si>
  <si>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 xml:space="preserve">Ostatní nedaňové příjmy j.n. (pol.2329)  </t>
  </si>
  <si>
    <t>Přijaté nekapitálové příspěvky a náhrady (pol.2324)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</si>
  <si>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</si>
  <si>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</si>
  <si>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</si>
  <si>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</si>
  <si>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</si>
  <si>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</si>
  <si>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</si>
  <si>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</si>
  <si>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</si>
  <si>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1-2/2009</t>
  </si>
  <si>
    <t>Zbývá převést z FSR</t>
  </si>
  <si>
    <t>Skutečné výdaje za trvání projektu            2005 - 2008</t>
  </si>
  <si>
    <t xml:space="preserve">Skutečné výdaje 1-2 2009 </t>
  </si>
  <si>
    <t>Skutečné příjmy za trvání projektu 2005 - 2008</t>
  </si>
  <si>
    <t xml:space="preserve">Příjmy 1-2 2009 </t>
  </si>
  <si>
    <t>236 51</t>
  </si>
  <si>
    <t xml:space="preserve">Půjčky na projekty EU (příjmy = splátky půjčených fin. prostředků)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</si>
  <si>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</si>
  <si>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</si>
  <si>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</si>
  <si>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</si>
  <si>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</si>
  <si>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</si>
  <si>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</si>
  <si>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</si>
  <si>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</si>
  <si>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</si>
  <si>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</si>
  <si>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</si>
  <si>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</si>
  <si>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</si>
  <si>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</si>
  <si>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</si>
  <si>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</si>
  <si>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</si>
  <si>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</si>
  <si>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</si>
  <si>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</si>
  <si>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</si>
  <si>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</si>
  <si>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</si>
  <si>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</si>
  <si>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</si>
  <si>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</si>
  <si>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</si>
  <si>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</si>
  <si>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</si>
  <si>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Přeložka silnice II/352 Jihlava - Heroltice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</si>
  <si>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</si>
  <si>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</si>
  <si>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</si>
  <si>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</si>
  <si>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</si>
  <si>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</si>
  <si>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</si>
  <si>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</si>
  <si>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</si>
  <si>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</si>
  <si>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</si>
  <si>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</si>
  <si>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</si>
  <si>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</si>
  <si>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</si>
  <si>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</si>
  <si>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</si>
  <si>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</si>
  <si>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</si>
  <si>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</si>
  <si>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</si>
  <si>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</si>
  <si>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</si>
  <si>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Stav na účtu k 28. 2. 2009</t>
  </si>
  <si>
    <t>SCHVÁLENÝ ROZPOČET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</si>
  <si>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</si>
  <si>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</si>
  <si>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</si>
  <si>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</si>
  <si>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</si>
  <si>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</si>
  <si>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</si>
  <si>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</si>
  <si>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</si>
  <si>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</si>
  <si>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</si>
  <si>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</si>
  <si>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</si>
  <si>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</si>
  <si>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</si>
  <si>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</si>
  <si>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</si>
  <si>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</si>
  <si>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</si>
  <si>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</si>
  <si>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</si>
  <si>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</si>
  <si>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</si>
  <si>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</si>
  <si>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</si>
  <si>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</si>
  <si>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</si>
  <si>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</si>
  <si>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</si>
  <si>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</si>
  <si>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Schválené, ale z důvodu ukončení projektů (Severojižní propojení, II/602 Jihlava - Velké Meziříčí, Rekonstrukce mostu v Jaroměřicích, Budování partnerství II., Budování partnerství, Půjčky na projekty EU, Adaptabilní školy,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</si>
  <si>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</si>
  <si>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</si>
  <si>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</si>
  <si>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</si>
  <si>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</si>
  <si>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</si>
  <si>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</si>
  <si>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</si>
  <si>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1-2 2009</t>
  </si>
  <si>
    <t>Skutečné výdaje za trvání projektu 2005 - 2008</t>
  </si>
  <si>
    <t>skutečné výdaje                1-2 2009</t>
  </si>
  <si>
    <t>Přijatá půjčka ze SFDI 2006 - 2009 skutečnost</t>
  </si>
  <si>
    <t>Vrácení půjčky do SFDI</t>
  </si>
  <si>
    <t>Přijatá půjčka ze SFDI                     1-2 2009              (dle smlouvy)</t>
  </si>
  <si>
    <t>Čerpání půjčky   1-2 2009</t>
  </si>
  <si>
    <t>Přijaté dotace 2006 - 2008</t>
  </si>
  <si>
    <t>Přijaté dotace             1-2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</si>
  <si>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</si>
  <si>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</si>
  <si>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</si>
  <si>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</si>
  <si>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</si>
  <si>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</si>
  <si>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</si>
  <si>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</si>
  <si>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</si>
  <si>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</si>
  <si>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</si>
  <si>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</si>
  <si>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</si>
  <si>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</si>
  <si>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</si>
  <si>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b) Čerpání projektů EU spolufinancovaných z půjčky SFDI k 28. 2. 2009 (v tis. Kč)</t>
  </si>
  <si>
    <t>10 a) Čerpání projektů EU k 28.  2.  2009 (v tis. Kč)</t>
  </si>
  <si>
    <t>II/602 hr. kraje - Pelhřimov, 6. stavba</t>
  </si>
  <si>
    <t>Vědeckotechnologický park Jihlava 1</t>
  </si>
  <si>
    <t>CELKEM         OBDOBÍ</t>
  </si>
  <si>
    <t>CELKEM CELÝ ROK</t>
  </si>
  <si>
    <t>%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</si>
  <si>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</si>
  <si>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</si>
  <si>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</si>
  <si>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</si>
  <si>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</si>
  <si>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</si>
  <si>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</si>
  <si>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</si>
  <si>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</si>
  <si>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</si>
  <si>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</si>
  <si>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</si>
  <si>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</si>
  <si>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</si>
  <si>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</si>
  <si>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</si>
  <si>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</si>
  <si>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</si>
  <si>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</si>
  <si>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</si>
  <si>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</si>
  <si>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</si>
  <si>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</si>
  <si>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</si>
  <si>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</si>
  <si>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</si>
  <si>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</si>
  <si>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</si>
  <si>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</si>
  <si>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</si>
  <si>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</si>
  <si>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</si>
  <si>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</si>
  <si>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</si>
  <si>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</si>
  <si>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</si>
  <si>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</si>
  <si>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</si>
  <si>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</si>
  <si>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</si>
  <si>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</si>
  <si>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</si>
  <si>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</si>
  <si>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</si>
  <si>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</si>
  <si>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</si>
  <si>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Vázané prostředky na grantové programy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</si>
  <si>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</si>
  <si>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</si>
  <si>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</si>
  <si>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</si>
  <si>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</si>
  <si>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</si>
  <si>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</si>
  <si>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</si>
  <si>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</si>
  <si>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236 77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</si>
  <si>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</si>
  <si>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</si>
  <si>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</si>
  <si>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</si>
  <si>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</si>
  <si>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</si>
  <si>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</si>
  <si>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</si>
  <si>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</si>
  <si>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</si>
  <si>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</si>
  <si>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</si>
  <si>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</si>
  <si>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</si>
  <si>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</si>
  <si>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</si>
  <si>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</si>
  <si>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</si>
  <si>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</si>
  <si>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</si>
  <si>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</si>
  <si>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</si>
  <si>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</si>
  <si>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</si>
  <si>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</si>
  <si>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</si>
  <si>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</si>
  <si>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</si>
  <si>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</si>
  <si>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</si>
  <si>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</si>
  <si>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</si>
  <si>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</si>
  <si>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</si>
  <si>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</si>
  <si>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</si>
  <si>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</si>
  <si>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</si>
  <si>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</si>
  <si>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Osobní a věcné výdaje krajského úřadu - příloha KR1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</si>
  <si>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</si>
  <si>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</si>
  <si>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</si>
  <si>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</si>
  <si>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</si>
  <si>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</si>
  <si>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</si>
  <si>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</si>
  <si>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</si>
  <si>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</si>
  <si>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</si>
  <si>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</si>
  <si>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</si>
  <si>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</si>
  <si>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</si>
  <si>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</si>
  <si>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</si>
  <si>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</si>
  <si>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</si>
  <si>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</si>
  <si>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</si>
  <si>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</si>
  <si>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</si>
  <si>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</si>
  <si>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</si>
  <si>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</si>
  <si>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</si>
  <si>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</si>
  <si>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</si>
  <si>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</si>
  <si>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</si>
  <si>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</si>
  <si>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</si>
  <si>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</si>
  <si>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</si>
  <si>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</si>
  <si>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>CELKEM VÝDAJE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</si>
  <si>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</si>
  <si>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</si>
  <si>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</si>
  <si>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</si>
  <si>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</si>
  <si>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</si>
  <si>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PLNĚNÍ PŘÍJMŮ A VÝDAJŮ ROZPOČTU KRAJE VYSOČINA V OBDOBÍ 1 - 2/2009</t>
  </si>
  <si>
    <t>1) REKAPITULACE HOSPODAŘENÍ  KRAJE DLE ROZPOČTU V OBDOBÍ 1 - 2/2009</t>
  </si>
  <si>
    <t>2)  PLNĚNÍ PŘÍJMŮ ROZPOČTU KRAJE V OBDOBÍ 1 - 2/2009</t>
  </si>
  <si>
    <t>roku 2009 (dle schválených zásad)</t>
  </si>
  <si>
    <t>4)  ČERPÁNÍ VÝDAJŮ ROZPOČTU KRAJE PODLE KAPITOL V OBDOBÍ 1 - 2/2009</t>
  </si>
  <si>
    <t>5)  ČERPÁNÍ VÝDAJŮ NA KAPITOLE KRAJSKÝ ÚŘAD V 1 - 2/2009</t>
  </si>
  <si>
    <t>6)  ČERPÁNÍ VÝDAJŮ NA KAPITOLE ZASTUPITELSTVO V 1 - 2/2009</t>
  </si>
  <si>
    <r>
      <t xml:space="preserve">7)  SOCIÁLNÍ FOND V OBDOBÍ 1 - 2/2009    </t>
    </r>
    <r>
      <rPr>
        <b/>
        <sz val="10"/>
        <rFont val="Arial CE"/>
        <family val="2"/>
      </rPr>
      <t>(Kč)</t>
    </r>
  </si>
  <si>
    <t>Zůstatek účtu k 31. 12. 2008</t>
  </si>
  <si>
    <r>
      <t xml:space="preserve">8 a)  FOND VYSOČINY V OBDOBÍ 1 - 2/2009    </t>
    </r>
    <r>
      <rPr>
        <b/>
        <sz val="10"/>
        <rFont val="Arial CE"/>
        <family val="2"/>
      </rPr>
      <t>(Kč)</t>
    </r>
  </si>
  <si>
    <t>Disponibilní zdroje FV k  28. 2.  2009</t>
  </si>
  <si>
    <t>b)  ČERPÁNÍ  FONDU VYSOČINY DLE GRANTOVÝCH PROGRAMŮ           (Kč)     1 - 2/2009</t>
  </si>
  <si>
    <r>
      <t xml:space="preserve">9)  FOND STRATEGICKÝCH REZERV V OBDOBÍ 1 - 2/2009   </t>
    </r>
    <r>
      <rPr>
        <b/>
        <sz val="10"/>
        <rFont val="Arial CE"/>
        <family val="2"/>
      </rPr>
      <t>(Kč)</t>
    </r>
  </si>
  <si>
    <t xml:space="preserve">        1 - 2/2009</t>
  </si>
  <si>
    <t xml:space="preserve">SCHVÁLENÝ   ROZPOČET   ROK   2009    </t>
  </si>
  <si>
    <t>SCHVÁLENÝ   ROZPOČET   ROK   2009</t>
  </si>
  <si>
    <t>Ostatní čerpání fondu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</si>
  <si>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</si>
  <si>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</si>
  <si>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</si>
  <si>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</si>
  <si>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</si>
  <si>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</si>
  <si>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</si>
  <si>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</si>
  <si>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</si>
  <si>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</si>
  <si>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</si>
  <si>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</si>
  <si>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</si>
  <si>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</si>
  <si>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</si>
  <si>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</si>
  <si>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</si>
  <si>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</si>
  <si>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</si>
  <si>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</si>
  <si>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</si>
  <si>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</si>
  <si>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</si>
  <si>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</si>
  <si>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</si>
  <si>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</si>
  <si>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</si>
  <si>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</si>
  <si>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</si>
  <si>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</si>
  <si>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</si>
  <si>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</si>
  <si>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</si>
  <si>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</si>
  <si>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</si>
  <si>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</si>
  <si>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</si>
  <si>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</si>
  <si>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</si>
  <si>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</si>
  <si>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</si>
  <si>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</si>
  <si>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</si>
  <si>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</si>
  <si>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</si>
  <si>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</si>
  <si>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</si>
  <si>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</si>
  <si>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</si>
  <si>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</si>
  <si>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</si>
  <si>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</si>
  <si>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</si>
  <si>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</si>
  <si>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</si>
  <si>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</si>
  <si>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</si>
  <si>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</si>
  <si>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</si>
  <si>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</si>
  <si>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</si>
  <si>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</si>
  <si>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</si>
  <si>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</si>
  <si>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</si>
  <si>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</si>
  <si>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</si>
  <si>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</si>
  <si>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</si>
  <si>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</si>
  <si>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</si>
  <si>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</si>
  <si>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</si>
  <si>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</si>
  <si>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</si>
  <si>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</si>
  <si>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</si>
  <si>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</si>
  <si>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</si>
  <si>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</si>
  <si>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</si>
  <si>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</si>
  <si>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</si>
  <si>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</si>
  <si>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</si>
  <si>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</si>
  <si>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</si>
  <si>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</si>
  <si>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</si>
  <si>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</si>
  <si>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</si>
  <si>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</si>
  <si>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</si>
  <si>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</si>
  <si>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</si>
  <si>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</si>
  <si>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</si>
  <si>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</si>
  <si>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</si>
  <si>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</si>
  <si>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</si>
  <si>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</si>
  <si>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</si>
  <si>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</si>
  <si>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</si>
  <si>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</si>
  <si>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</si>
  <si>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</si>
  <si>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</si>
  <si>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2009, nerozděl.</t>
  </si>
  <si>
    <t>Sportoviště 2009, nerozděleno</t>
  </si>
  <si>
    <t>Sport pro všechny 2009, nerozděl.</t>
  </si>
  <si>
    <t>Diagnóza památek 2009, nerozděl.</t>
  </si>
  <si>
    <t>PŘÍJMY DLE GRANTOVÝCH PROGRAMŮ  A ÚROKY</t>
  </si>
  <si>
    <t xml:space="preserve"> Program číslo</t>
  </si>
  <si>
    <t>Příjmy v roce 2009 z let min.</t>
  </si>
  <si>
    <t>Vítejte u nás</t>
  </si>
  <si>
    <t>ÚROKY</t>
  </si>
  <si>
    <t>CELKEM PŘÍJMY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</si>
  <si>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</si>
  <si>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</si>
  <si>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</si>
  <si>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</si>
  <si>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</si>
  <si>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</si>
  <si>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</si>
  <si>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</si>
  <si>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</si>
  <si>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</si>
  <si>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</si>
  <si>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</si>
  <si>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</si>
  <si>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</si>
  <si>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</si>
  <si>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</si>
  <si>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</si>
  <si>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</si>
  <si>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</si>
  <si>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</si>
  <si>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</si>
  <si>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</si>
  <si>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</si>
  <si>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</si>
  <si>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</si>
  <si>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</si>
  <si>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</si>
  <si>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</si>
  <si>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</si>
  <si>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</si>
  <si>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</si>
  <si>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</si>
  <si>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</si>
  <si>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</si>
  <si>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</si>
  <si>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</si>
  <si>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</si>
  <si>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</si>
  <si>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</si>
  <si>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</si>
  <si>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</si>
  <si>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</si>
  <si>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</si>
  <si>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</si>
  <si>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</si>
  <si>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</si>
  <si>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</si>
  <si>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Převod do FSR (splátka půjčených prostředků od SOŠ a SOU Třešť, příspěvkové organizace kraje a splátky jistiny úvěru od EIB ), převody na zvl. účty kraje a do Fondu Vysočiny</t>
  </si>
  <si>
    <t>Převod z FSR (spolufinancování projektů ROP a zapojení části zůstatku zvláštního účtu vod § 42) a zapojení části disponibilního zůstatku kraje Vysočina za rok 2008 do rozpočtu kraje Vysočina na rok 2009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</si>
  <si>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</si>
  <si>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</si>
  <si>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</si>
  <si>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</si>
  <si>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</si>
  <si>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</si>
  <si>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</si>
  <si>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</si>
  <si>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</si>
  <si>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</si>
  <si>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</si>
  <si>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</si>
  <si>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</si>
  <si>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Seminář k problematice GS 1.1, licence na IS dotačních titulů J4B a příspěvek - Národní síť zdravých měst</t>
  </si>
  <si>
    <t>Nákup služeb (stravenky, bazén )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</si>
  <si>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</si>
  <si>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</si>
  <si>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</si>
  <si>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</si>
  <si>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</si>
  <si>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</si>
  <si>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</si>
  <si>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Příspěvky na podporu krajských a národních postupových přehlídek, Zlatá jeřabina, cena za nejkrásnější naučnou knihu a výročí oslav Gustava Mahlera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</si>
  <si>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</si>
  <si>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</si>
  <si>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</si>
  <si>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>Ostatní přijaté vratky transferů (pol.2229)</t>
  </si>
  <si>
    <t>Příjmy z fin. vypořádání min. let mezi krajem a obcemi (pol.2223)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</si>
  <si>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</si>
  <si>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</si>
  <si>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</si>
  <si>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</si>
  <si>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</si>
  <si>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</si>
  <si>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</si>
  <si>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</si>
  <si>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</si>
  <si>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Výkon inspekce poskytování sociálních služeb</t>
  </si>
  <si>
    <t>% RS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</si>
  <si>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</si>
  <si>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</si>
  <si>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</si>
  <si>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</si>
  <si>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</si>
  <si>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3) VÝVOJ DAŇOVÝCH PŘÍJMŮ KRAJE V OBDOBÍ   leden - únor        2009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</si>
  <si>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</si>
  <si>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</si>
  <si>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</si>
  <si>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</si>
  <si>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</si>
  <si>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</si>
  <si>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</si>
  <si>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</si>
  <si>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</si>
  <si>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</si>
  <si>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</si>
  <si>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</si>
  <si>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daň z příjmů PO</t>
  </si>
  <si>
    <t>SROVNÁNÍ VÝVOJE DAŇOVÝCH PŘÍJMŮ V ROCE 2009 A 2008   (bez daně placené krajem)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</si>
  <si>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</si>
  <si>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</si>
  <si>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</si>
  <si>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>Investice Rowanet, projekt DiPla a JDTMK, projekt TIIZS, projekt eParticipate, investice MAN Jihlava, investice sítě SomtNet-MAX, průzkumy a studie - příloha I1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</si>
</sst>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</numFmts>
  <fonts count="5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.5"/>
      <name val="Arial CE"/>
      <family val="2"/>
    </font>
    <font>
      <b/>
      <i/>
      <sz val="14"/>
      <name val="Arial CE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9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0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4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/>
    </xf>
    <xf numFmtId="3" fontId="28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6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8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9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0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center" vertical="center"/>
    </xf>
    <xf numFmtId="3" fontId="39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34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44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0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30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3" fillId="4" borderId="0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3" fontId="32" fillId="0" borderId="7" xfId="0" applyNumberFormat="1" applyFont="1" applyFill="1" applyBorder="1" applyAlignment="1">
      <alignment/>
    </xf>
    <xf numFmtId="166" fontId="32" fillId="0" borderId="7" xfId="0" applyNumberFormat="1" applyFont="1" applyFill="1" applyBorder="1" applyAlignment="1">
      <alignment/>
    </xf>
    <xf numFmtId="3" fontId="32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31" fillId="0" borderId="8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66" fontId="32" fillId="0" borderId="0" xfId="0" applyNumberFormat="1" applyFont="1" applyFill="1" applyBorder="1" applyAlignment="1">
      <alignment/>
    </xf>
    <xf numFmtId="3" fontId="32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9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30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/>
    </xf>
    <xf numFmtId="3" fontId="44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3" fontId="41" fillId="0" borderId="0" xfId="0" applyNumberFormat="1" applyFont="1" applyAlignment="1">
      <alignment horizontal="right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9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4" xfId="0" applyNumberFormat="1" applyFont="1" applyFill="1" applyBorder="1" applyAlignment="1">
      <alignment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45" fillId="0" borderId="0" xfId="0" applyNumberFormat="1" applyFont="1" applyFill="1" applyAlignment="1">
      <alignment/>
    </xf>
    <xf numFmtId="3" fontId="45" fillId="4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2" fillId="0" borderId="19" xfId="0" applyFont="1" applyFill="1" applyBorder="1" applyAlignment="1">
      <alignment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0" fillId="2" borderId="19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 wrapText="1"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8" xfId="0" applyNumberFormat="1" applyFill="1" applyBorder="1" applyAlignment="1">
      <alignment/>
    </xf>
    <xf numFmtId="1" fontId="0" fillId="0" borderId="29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3" fontId="0" fillId="0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3" fontId="0" fillId="0" borderId="32" xfId="0" applyNumberFormat="1" applyFill="1" applyBorder="1" applyAlignment="1">
      <alignment/>
    </xf>
    <xf numFmtId="1" fontId="0" fillId="0" borderId="33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2" fillId="4" borderId="9" xfId="0" applyFont="1" applyFill="1" applyBorder="1" applyAlignment="1">
      <alignment horizontal="left" vertical="center"/>
    </xf>
    <xf numFmtId="3" fontId="1" fillId="4" borderId="0" xfId="0" applyNumberFormat="1" applyFont="1" applyFill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4" fontId="41" fillId="0" borderId="0" xfId="0" applyNumberFormat="1" applyFont="1" applyAlignment="1">
      <alignment horizontal="right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41" fillId="0" borderId="35" xfId="0" applyFont="1" applyBorder="1" applyAlignment="1">
      <alignment horizontal="center"/>
    </xf>
    <xf numFmtId="0" fontId="41" fillId="0" borderId="9" xfId="0" applyFont="1" applyBorder="1" applyAlignment="1">
      <alignment horizontal="left"/>
    </xf>
    <xf numFmtId="3" fontId="46" fillId="0" borderId="1" xfId="0" applyNumberFormat="1" applyFont="1" applyBorder="1" applyAlignment="1">
      <alignment horizontal="right" vertical="top" wrapText="1"/>
    </xf>
    <xf numFmtId="3" fontId="44" fillId="0" borderId="1" xfId="0" applyNumberFormat="1" applyFont="1" applyBorder="1" applyAlignment="1">
      <alignment/>
    </xf>
    <xf numFmtId="3" fontId="44" fillId="0" borderId="9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41" fillId="0" borderId="36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3" fontId="46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41" fillId="0" borderId="3" xfId="0" applyFont="1" applyFill="1" applyBorder="1" applyAlignment="1">
      <alignment horizontal="left"/>
    </xf>
    <xf numFmtId="3" fontId="46" fillId="0" borderId="3" xfId="0" applyNumberFormat="1" applyFont="1" applyFill="1" applyBorder="1" applyAlignment="1">
      <alignment horizontal="right" vertical="top" wrapText="1"/>
    </xf>
    <xf numFmtId="3" fontId="44" fillId="0" borderId="16" xfId="0" applyNumberFormat="1" applyFont="1" applyBorder="1" applyAlignment="1">
      <alignment/>
    </xf>
    <xf numFmtId="0" fontId="44" fillId="0" borderId="35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44" fillId="0" borderId="3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3" fontId="44" fillId="0" borderId="37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41" fillId="0" borderId="36" xfId="0" applyFont="1" applyFill="1" applyBorder="1" applyAlignment="1">
      <alignment horizontal="center"/>
    </xf>
    <xf numFmtId="0" fontId="41" fillId="0" borderId="1" xfId="0" applyFont="1" applyFill="1" applyBorder="1" applyAlignment="1">
      <alignment/>
    </xf>
    <xf numFmtId="3" fontId="44" fillId="0" borderId="1" xfId="0" applyNumberFormat="1" applyFont="1" applyFill="1" applyBorder="1" applyAlignment="1">
      <alignment/>
    </xf>
    <xf numFmtId="3" fontId="44" fillId="0" borderId="9" xfId="0" applyNumberFormat="1" applyFont="1" applyFill="1" applyBorder="1" applyAlignment="1">
      <alignment/>
    </xf>
    <xf numFmtId="0" fontId="4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44" fillId="0" borderId="36" xfId="0" applyFont="1" applyFill="1" applyBorder="1" applyAlignment="1">
      <alignment horizontal="center"/>
    </xf>
    <xf numFmtId="0" fontId="4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44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shrinkToFit="1"/>
    </xf>
    <xf numFmtId="0" fontId="44" fillId="0" borderId="35" xfId="0" applyFont="1" applyFill="1" applyBorder="1" applyAlignment="1">
      <alignment horizontal="center"/>
    </xf>
    <xf numFmtId="0" fontId="47" fillId="0" borderId="3" xfId="0" applyFont="1" applyFill="1" applyBorder="1" applyAlignment="1">
      <alignment wrapText="1"/>
    </xf>
    <xf numFmtId="3" fontId="44" fillId="0" borderId="3" xfId="0" applyNumberFormat="1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0" fontId="41" fillId="0" borderId="35" xfId="0" applyFont="1" applyFill="1" applyBorder="1" applyAlignment="1">
      <alignment horizontal="center"/>
    </xf>
    <xf numFmtId="0" fontId="41" fillId="0" borderId="3" xfId="0" applyFont="1" applyFill="1" applyBorder="1" applyAlignment="1">
      <alignment wrapText="1"/>
    </xf>
    <xf numFmtId="0" fontId="44" fillId="0" borderId="3" xfId="0" applyFont="1" applyFill="1" applyBorder="1" applyAlignment="1">
      <alignment wrapText="1"/>
    </xf>
    <xf numFmtId="3" fontId="41" fillId="0" borderId="38" xfId="0" applyNumberFormat="1" applyFont="1" applyFill="1" applyBorder="1" applyAlignment="1">
      <alignment horizontal="right"/>
    </xf>
    <xf numFmtId="3" fontId="41" fillId="0" borderId="39" xfId="0" applyNumberFormat="1" applyFont="1" applyFill="1" applyBorder="1" applyAlignment="1">
      <alignment horizontal="right"/>
    </xf>
    <xf numFmtId="3" fontId="44" fillId="0" borderId="0" xfId="0" applyNumberFormat="1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41" fillId="0" borderId="9" xfId="0" applyNumberFormat="1" applyFont="1" applyBorder="1" applyAlignment="1">
      <alignment wrapText="1"/>
    </xf>
    <xf numFmtId="3" fontId="41" fillId="0" borderId="14" xfId="0" applyNumberFormat="1" applyFont="1" applyBorder="1" applyAlignment="1">
      <alignment horizontal="center" vertical="center"/>
    </xf>
    <xf numFmtId="0" fontId="44" fillId="0" borderId="36" xfId="0" applyFont="1" applyBorder="1" applyAlignment="1">
      <alignment horizontal="center"/>
    </xf>
    <xf numFmtId="0" fontId="44" fillId="0" borderId="9" xfId="0" applyFont="1" applyBorder="1" applyAlignment="1">
      <alignment/>
    </xf>
    <xf numFmtId="3" fontId="44" fillId="0" borderId="1" xfId="0" applyNumberFormat="1" applyFont="1" applyBorder="1" applyAlignment="1">
      <alignment/>
    </xf>
    <xf numFmtId="0" fontId="44" fillId="0" borderId="9" xfId="0" applyFont="1" applyBorder="1" applyAlignment="1">
      <alignment horizontal="left"/>
    </xf>
    <xf numFmtId="3" fontId="41" fillId="0" borderId="1" xfId="0" applyNumberFormat="1" applyFont="1" applyBorder="1" applyAlignment="1">
      <alignment/>
    </xf>
    <xf numFmtId="3" fontId="41" fillId="0" borderId="9" xfId="0" applyNumberFormat="1" applyFont="1" applyBorder="1" applyAlignment="1">
      <alignment/>
    </xf>
    <xf numFmtId="3" fontId="44" fillId="0" borderId="38" xfId="0" applyNumberFormat="1" applyFont="1" applyBorder="1" applyAlignment="1">
      <alignment/>
    </xf>
    <xf numFmtId="3" fontId="44" fillId="0" borderId="40" xfId="0" applyNumberFormat="1" applyFont="1" applyBorder="1" applyAlignment="1">
      <alignment/>
    </xf>
    <xf numFmtId="3" fontId="44" fillId="0" borderId="39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44" fillId="7" borderId="41" xfId="0" applyFont="1" applyFill="1" applyBorder="1" applyAlignment="1">
      <alignment horizontal="center" vertical="center" wrapText="1"/>
    </xf>
    <xf numFmtId="0" fontId="44" fillId="7" borderId="42" xfId="0" applyFont="1" applyFill="1" applyBorder="1" applyAlignment="1">
      <alignment horizontal="center" vertical="center"/>
    </xf>
    <xf numFmtId="3" fontId="44" fillId="7" borderId="42" xfId="0" applyNumberFormat="1" applyFont="1" applyFill="1" applyBorder="1" applyAlignment="1">
      <alignment horizontal="center" vertical="center" wrapText="1"/>
    </xf>
    <xf numFmtId="3" fontId="44" fillId="7" borderId="4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0" fontId="50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 indent="1"/>
    </xf>
    <xf numFmtId="3" fontId="2" fillId="9" borderId="1" xfId="0" applyNumberFormat="1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3" fontId="2" fillId="8" borderId="1" xfId="0" applyNumberFormat="1" applyFont="1" applyFill="1" applyBorder="1" applyAlignment="1">
      <alignment wrapText="1"/>
    </xf>
    <xf numFmtId="3" fontId="0" fillId="8" borderId="1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0" fillId="9" borderId="2" xfId="0" applyNumberFormat="1" applyFill="1" applyBorder="1" applyAlignment="1">
      <alignment/>
    </xf>
    <xf numFmtId="3" fontId="2" fillId="9" borderId="1" xfId="0" applyNumberFormat="1" applyFon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8" borderId="1" xfId="0" applyFill="1" applyBorder="1" applyAlignment="1">
      <alignment horizontal="left" vertical="center" wrapText="1" indent="1"/>
    </xf>
    <xf numFmtId="0" fontId="0" fillId="9" borderId="1" xfId="0" applyFill="1" applyBorder="1" applyAlignment="1">
      <alignment/>
    </xf>
    <xf numFmtId="0" fontId="0" fillId="8" borderId="1" xfId="0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wrapText="1" indent="1"/>
    </xf>
    <xf numFmtId="0" fontId="0" fillId="8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left" vertical="center" wrapText="1" indent="1"/>
    </xf>
    <xf numFmtId="3" fontId="2" fillId="9" borderId="3" xfId="0" applyNumberFormat="1" applyFont="1" applyFill="1" applyBorder="1" applyAlignment="1">
      <alignment wrapText="1"/>
    </xf>
    <xf numFmtId="3" fontId="0" fillId="9" borderId="3" xfId="0" applyNumberFormat="1" applyFont="1" applyFill="1" applyBorder="1" applyAlignment="1">
      <alignment wrapTex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0" fontId="0" fillId="9" borderId="1" xfId="0" applyFill="1" applyBorder="1" applyAlignment="1">
      <alignment horizontal="right" wrapText="1"/>
    </xf>
    <xf numFmtId="3" fontId="0" fillId="8" borderId="1" xfId="0" applyNumberForma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right" wrapText="1"/>
    </xf>
    <xf numFmtId="3" fontId="0" fillId="8" borderId="5" xfId="0" applyNumberFormat="1" applyFill="1" applyBorder="1" applyAlignment="1">
      <alignment/>
    </xf>
    <xf numFmtId="0" fontId="0" fillId="8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2" fillId="4" borderId="0" xfId="0" applyFont="1" applyFill="1" applyBorder="1" applyAlignment="1">
      <alignment horizontal="left" vertical="center" wrapText="1" indent="1"/>
    </xf>
    <xf numFmtId="0" fontId="51" fillId="2" borderId="9" xfId="0" applyFont="1" applyFill="1" applyBorder="1" applyAlignment="1">
      <alignment horizontal="center" vertical="center" wrapText="1"/>
    </xf>
    <xf numFmtId="3" fontId="2" fillId="8" borderId="2" xfId="0" applyNumberFormat="1" applyFont="1" applyFill="1" applyBorder="1" applyAlignment="1">
      <alignment/>
    </xf>
    <xf numFmtId="3" fontId="0" fillId="9" borderId="1" xfId="0" applyNumberFormat="1" applyFill="1" applyBorder="1" applyAlignment="1">
      <alignment/>
    </xf>
    <xf numFmtId="3" fontId="2" fillId="8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0" fillId="0" borderId="6" xfId="0" applyNumberForma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1" fillId="0" borderId="36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44" xfId="0" applyFont="1" applyBorder="1" applyAlignment="1">
      <alignment horizontal="left"/>
    </xf>
    <xf numFmtId="0" fontId="41" fillId="0" borderId="38" xfId="0" applyFont="1" applyBorder="1" applyAlignment="1">
      <alignment horizontal="left"/>
    </xf>
    <xf numFmtId="4" fontId="41" fillId="0" borderId="0" xfId="0" applyNumberFormat="1" applyFont="1" applyAlignment="1">
      <alignment horizontal="right"/>
    </xf>
    <xf numFmtId="0" fontId="44" fillId="7" borderId="45" xfId="0" applyFont="1" applyFill="1" applyBorder="1" applyAlignment="1">
      <alignment/>
    </xf>
    <xf numFmtId="0" fontId="44" fillId="7" borderId="10" xfId="0" applyFont="1" applyFill="1" applyBorder="1" applyAlignment="1">
      <alignment/>
    </xf>
    <xf numFmtId="0" fontId="44" fillId="7" borderId="46" xfId="0" applyFont="1" applyFill="1" applyBorder="1" applyAlignment="1">
      <alignment/>
    </xf>
    <xf numFmtId="0" fontId="41" fillId="10" borderId="44" xfId="0" applyFont="1" applyFill="1" applyBorder="1" applyAlignment="1">
      <alignment horizontal="left"/>
    </xf>
    <xf numFmtId="0" fontId="41" fillId="10" borderId="38" xfId="0" applyFont="1" applyFill="1" applyBorder="1" applyAlignment="1">
      <alignment horizontal="left"/>
    </xf>
    <xf numFmtId="0" fontId="41" fillId="7" borderId="41" xfId="0" applyFont="1" applyFill="1" applyBorder="1" applyAlignment="1">
      <alignment horizontal="left"/>
    </xf>
    <xf numFmtId="0" fontId="41" fillId="7" borderId="47" xfId="0" applyFont="1" applyFill="1" applyBorder="1" applyAlignment="1">
      <alignment horizontal="left"/>
    </xf>
    <xf numFmtId="0" fontId="41" fillId="7" borderId="42" xfId="0" applyFont="1" applyFill="1" applyBorder="1" applyAlignment="1">
      <alignment horizontal="left"/>
    </xf>
    <xf numFmtId="0" fontId="41" fillId="7" borderId="4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44" fillId="7" borderId="45" xfId="0" applyFont="1" applyFill="1" applyBorder="1" applyAlignment="1">
      <alignment horizontal="left"/>
    </xf>
    <xf numFmtId="0" fontId="44" fillId="7" borderId="10" xfId="0" applyFont="1" applyFill="1" applyBorder="1" applyAlignment="1">
      <alignment horizontal="left"/>
    </xf>
    <xf numFmtId="0" fontId="44" fillId="7" borderId="46" xfId="0" applyFont="1" applyFill="1" applyBorder="1" applyAlignment="1">
      <alignment horizontal="left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0" fontId="41" fillId="0" borderId="9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2" xfId="0" applyFont="1" applyFill="1" applyBorder="1" applyAlignment="1">
      <alignment/>
    </xf>
    <xf numFmtId="0" fontId="0" fillId="0" borderId="9" xfId="0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2" fillId="0" borderId="0" xfId="0" applyFont="1" applyFill="1" applyBorder="1" applyAlignment="1">
      <alignment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33" fillId="0" borderId="9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9" borderId="9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8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2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8" borderId="3" xfId="0" applyNumberFormat="1" applyFont="1" applyFill="1" applyBorder="1" applyAlignment="1">
      <alignment horizontal="right" vertical="center" wrapText="1"/>
    </xf>
    <xf numFmtId="3" fontId="0" fillId="8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8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8" borderId="3" xfId="0" applyNumberFormat="1" applyFont="1" applyFill="1" applyBorder="1" applyAlignment="1">
      <alignment vertical="center" wrapText="1"/>
    </xf>
    <xf numFmtId="3" fontId="2" fillId="8" borderId="6" xfId="0" applyNumberFormat="1" applyFont="1" applyFill="1" applyBorder="1" applyAlignment="1">
      <alignment vertical="center" wrapText="1"/>
    </xf>
    <xf numFmtId="3" fontId="0" fillId="8" borderId="3" xfId="0" applyNumberFormat="1" applyFont="1" applyFill="1" applyBorder="1" applyAlignment="1">
      <alignment vertical="center"/>
    </xf>
    <xf numFmtId="3" fontId="0" fillId="8" borderId="6" xfId="0" applyNumberFormat="1" applyFont="1" applyFill="1" applyBorder="1" applyAlignment="1">
      <alignment vertical="center"/>
    </xf>
    <xf numFmtId="3" fontId="0" fillId="8" borderId="3" xfId="0" applyNumberFormat="1" applyFill="1" applyBorder="1" applyAlignment="1">
      <alignment vertical="center"/>
    </xf>
    <xf numFmtId="3" fontId="0" fillId="8" borderId="6" xfId="0" applyNumberFormat="1" applyFill="1" applyBorder="1" applyAlignment="1">
      <alignment vertical="center"/>
    </xf>
    <xf numFmtId="3" fontId="2" fillId="8" borderId="3" xfId="0" applyNumberFormat="1" applyFont="1" applyFill="1" applyBorder="1" applyAlignment="1">
      <alignment vertical="center"/>
    </xf>
    <xf numFmtId="3" fontId="2" fillId="8" borderId="6" xfId="0" applyNumberFormat="1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0" fillId="8" borderId="3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53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60695061"/>
        <c:axId val="9384638"/>
      </c:bar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384638"/>
        <c:crosses val="autoZero"/>
        <c:auto val="1"/>
        <c:lblOffset val="100"/>
        <c:noMultiLvlLbl val="0"/>
      </c:catAx>
      <c:valAx>
        <c:axId val="9384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5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2009  a roku 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3453823"/>
        <c:axId val="53975544"/>
      </c:bar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975544"/>
        <c:crosses val="autoZero"/>
        <c:auto val="1"/>
        <c:lblOffset val="100"/>
        <c:noMultiLvlLbl val="0"/>
      </c:catAx>
      <c:valAx>
        <c:axId val="53975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2009  a roku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6017849"/>
        <c:axId val="9942914"/>
      </c:barChart>
      <c:catAx>
        <c:axId val="16017849"/>
        <c:scaling>
          <c:orientation val="minMax"/>
        </c:scaling>
        <c:axPos val="b"/>
        <c:delete val="1"/>
        <c:majorTickMark val="out"/>
        <c:minorTickMark val="none"/>
        <c:tickLblPos val="nextTo"/>
        <c:crossAx val="9942914"/>
        <c:crossesAt val="0"/>
        <c:auto val="1"/>
        <c:lblOffset val="100"/>
        <c:noMultiLvlLbl val="0"/>
      </c:catAx>
      <c:valAx>
        <c:axId val="994291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17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77363"/>
        <c:axId val="69676"/>
      </c:line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676"/>
        <c:crosses val="autoZero"/>
        <c:auto val="1"/>
        <c:lblOffset val="100"/>
        <c:noMultiLvlLbl val="0"/>
      </c:catAx>
      <c:valAx>
        <c:axId val="69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377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KÚ'!$A$54:$A$57</c:f>
              <c:strCache/>
            </c:strRef>
          </c:cat>
          <c:val>
            <c:numRef>
              <c:f>'čerpání KÚ'!$E$54:$E$57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7352879"/>
        <c:axId val="21958184"/>
      </c:barChart>
      <c:catAx>
        <c:axId val="17352879"/>
        <c:scaling>
          <c:orientation val="minMax"/>
        </c:scaling>
        <c:axPos val="b"/>
        <c:delete val="1"/>
        <c:majorTickMark val="out"/>
        <c:minorTickMark val="none"/>
        <c:tickLblPos val="nextTo"/>
        <c:crossAx val="21958184"/>
        <c:crossesAt val="0"/>
        <c:auto val="1"/>
        <c:lblOffset val="100"/>
        <c:noMultiLvlLbl val="0"/>
      </c:catAx>
      <c:valAx>
        <c:axId val="2195818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5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05929"/>
        <c:axId val="33782450"/>
      </c:lineChart>
      <c:catAx>
        <c:axId val="63405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782450"/>
        <c:crosses val="autoZero"/>
        <c:auto val="1"/>
        <c:lblOffset val="100"/>
        <c:noMultiLvlLbl val="0"/>
      </c:catAx>
      <c:valAx>
        <c:axId val="33782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405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5606595"/>
        <c:axId val="52023900"/>
      </c:barChart>
      <c:catAx>
        <c:axId val="3560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023900"/>
        <c:crosses val="autoZero"/>
        <c:auto val="1"/>
        <c:lblOffset val="100"/>
        <c:noMultiLvlLbl val="0"/>
      </c:catAx>
      <c:valAx>
        <c:axId val="52023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06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65561917"/>
        <c:axId val="53186342"/>
      </c:barChart>
      <c:catAx>
        <c:axId val="65561917"/>
        <c:scaling>
          <c:orientation val="minMax"/>
        </c:scaling>
        <c:axPos val="b"/>
        <c:delete val="1"/>
        <c:majorTickMark val="out"/>
        <c:minorTickMark val="none"/>
        <c:tickLblPos val="nextTo"/>
        <c:crossAx val="53186342"/>
        <c:crossesAt val="0"/>
        <c:auto val="1"/>
        <c:lblOffset val="100"/>
        <c:noMultiLvlLbl val="0"/>
      </c:catAx>
      <c:valAx>
        <c:axId val="531863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61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15031"/>
        <c:axId val="13126416"/>
      </c:lineChart>
      <c:catAx>
        <c:axId val="891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126416"/>
        <c:crosses val="autoZero"/>
        <c:auto val="1"/>
        <c:lblOffset val="100"/>
        <c:noMultiLvlLbl val="0"/>
      </c:catAx>
      <c:valAx>
        <c:axId val="13126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891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1028881"/>
        <c:axId val="56606746"/>
      </c:bar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606746"/>
        <c:crosses val="autoZero"/>
        <c:auto val="1"/>
        <c:lblOffset val="100"/>
        <c:noMultiLvlLbl val="0"/>
      </c:catAx>
      <c:valAx>
        <c:axId val="56606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28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39698667"/>
        <c:axId val="21743684"/>
      </c:barChart>
      <c:catAx>
        <c:axId val="39698667"/>
        <c:scaling>
          <c:orientation val="minMax"/>
        </c:scaling>
        <c:axPos val="b"/>
        <c:delete val="1"/>
        <c:majorTickMark val="out"/>
        <c:minorTickMark val="none"/>
        <c:tickLblPos val="nextTo"/>
        <c:crossAx val="21743684"/>
        <c:crossesAt val="0"/>
        <c:auto val="1"/>
        <c:lblOffset val="100"/>
        <c:noMultiLvlLbl val="0"/>
      </c:catAx>
      <c:valAx>
        <c:axId val="2174368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9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1475429"/>
        <c:axId val="16407950"/>
      </c:line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407950"/>
        <c:crosses val="autoZero"/>
        <c:auto val="1"/>
        <c:lblOffset val="100"/>
        <c:noMultiLvlLbl val="0"/>
      </c:catAx>
      <c:valAx>
        <c:axId val="16407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475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1.png" /><Relationship Id="rId14" Type="http://schemas.openxmlformats.org/officeDocument/2006/relationships/image" Target="../media/image2.png" /><Relationship Id="rId1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7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876925" y="0"/>
        <a:ext cx="4953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1029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5876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905500" y="0"/>
        <a:ext cx="4962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11029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0" y="0"/>
        <a:ext cx="5876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16</xdr:col>
      <xdr:colOff>390525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5876925" y="0"/>
        <a:ext cx="57150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0" y="0"/>
        <a:ext cx="117824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0" y="0"/>
        <a:ext cx="58769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5905500" y="0"/>
        <a:ext cx="57150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0" y="0"/>
        <a:ext cx="117824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66675</xdr:colOff>
      <xdr:row>12</xdr:row>
      <xdr:rowOff>171450</xdr:rowOff>
    </xdr:from>
    <xdr:to>
      <xdr:col>17</xdr:col>
      <xdr:colOff>733425</xdr:colOff>
      <xdr:row>13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" y="2581275"/>
          <a:ext cx="1245870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38</xdr:row>
      <xdr:rowOff>38100</xdr:rowOff>
    </xdr:from>
    <xdr:to>
      <xdr:col>7</xdr:col>
      <xdr:colOff>628650</xdr:colOff>
      <xdr:row>38</xdr:row>
      <xdr:rowOff>5019675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8125" y="12239625"/>
          <a:ext cx="65246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38</xdr:row>
      <xdr:rowOff>57150</xdr:rowOff>
    </xdr:from>
    <xdr:to>
      <xdr:col>18</xdr:col>
      <xdr:colOff>76200</xdr:colOff>
      <xdr:row>38</xdr:row>
      <xdr:rowOff>5019675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91375" y="12258675"/>
          <a:ext cx="56864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152400</xdr:rowOff>
    </xdr:from>
    <xdr:to>
      <xdr:col>7</xdr:col>
      <xdr:colOff>0</xdr:colOff>
      <xdr:row>86</xdr:row>
      <xdr:rowOff>152400</xdr:rowOff>
    </xdr:to>
    <xdr:graphicFrame>
      <xdr:nvGraphicFramePr>
        <xdr:cNvPr id="1" name="Chart 1"/>
        <xdr:cNvGraphicFramePr/>
      </xdr:nvGraphicFramePr>
      <xdr:xfrm>
        <a:off x="0" y="1076325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rpani82008-xx%20p&#345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48"/>
      <c r="E1" s="448"/>
      <c r="F1" s="448"/>
      <c r="G1" s="448"/>
      <c r="H1" s="448"/>
    </row>
    <row r="2" spans="4:8" ht="14.25">
      <c r="D2" s="448"/>
      <c r="E2" s="448"/>
      <c r="F2" s="448"/>
      <c r="G2" s="448"/>
      <c r="H2" s="448"/>
    </row>
    <row r="3" spans="4:8" ht="14.25">
      <c r="D3" s="448"/>
      <c r="E3" s="448"/>
      <c r="F3" s="448"/>
      <c r="G3" s="448"/>
      <c r="H3" s="448"/>
    </row>
    <row r="4" spans="1:5" ht="18">
      <c r="A4" s="798" t="s">
        <v>747</v>
      </c>
      <c r="B4" s="798"/>
      <c r="C4" s="798"/>
      <c r="D4" s="798"/>
      <c r="E4" s="798"/>
    </row>
    <row r="6" spans="1:5" ht="18">
      <c r="A6" s="799" t="s">
        <v>748</v>
      </c>
      <c r="B6" s="799"/>
      <c r="C6" s="799"/>
      <c r="D6" s="799"/>
      <c r="E6" s="799"/>
    </row>
    <row r="7" spans="2:3" ht="14.25">
      <c r="B7" s="448"/>
      <c r="C7" s="448"/>
    </row>
    <row r="8" spans="2:3" ht="14.25">
      <c r="B8" s="448"/>
      <c r="C8" s="448"/>
    </row>
    <row r="9" spans="1:3" ht="12.75">
      <c r="A9" s="56" t="s">
        <v>310</v>
      </c>
      <c r="C9" s="15"/>
    </row>
    <row r="10" spans="1:5" ht="25.5">
      <c r="A10" s="21"/>
      <c r="B10" s="42" t="s">
        <v>312</v>
      </c>
      <c r="C10" s="51" t="s">
        <v>313</v>
      </c>
      <c r="D10" s="5" t="s">
        <v>163</v>
      </c>
      <c r="E10" s="43" t="s">
        <v>314</v>
      </c>
    </row>
    <row r="11" spans="1:5" ht="12.75">
      <c r="A11" s="22" t="s">
        <v>453</v>
      </c>
      <c r="B11" s="314">
        <f>B35</f>
        <v>7852064</v>
      </c>
      <c r="C11" s="314">
        <f>C35</f>
        <v>8218505</v>
      </c>
      <c r="D11" s="314">
        <f>D35</f>
        <v>1854376</v>
      </c>
      <c r="E11" s="271">
        <f>+D11/C11*100</f>
        <v>22.563422422934583</v>
      </c>
    </row>
    <row r="12" spans="1:5" ht="12.75">
      <c r="A12" s="22" t="s">
        <v>452</v>
      </c>
      <c r="B12" s="293">
        <f>B48</f>
        <v>7852064</v>
      </c>
      <c r="C12" s="282">
        <f>C48</f>
        <v>8218505</v>
      </c>
      <c r="D12" s="282">
        <v>1139293</v>
      </c>
      <c r="E12" s="271">
        <f>+D12/C12*100</f>
        <v>13.86253339263041</v>
      </c>
    </row>
    <row r="13" spans="1:5" ht="12.75">
      <c r="A13" s="32" t="s">
        <v>910</v>
      </c>
      <c r="B13" s="27">
        <v>0</v>
      </c>
      <c r="C13" s="282">
        <f>C11-C12</f>
        <v>0</v>
      </c>
      <c r="D13" s="282">
        <f>D11-D12</f>
        <v>715083</v>
      </c>
      <c r="E13" s="271">
        <v>0</v>
      </c>
    </row>
    <row r="14" spans="1:5" ht="12.75">
      <c r="A14" s="273"/>
      <c r="B14" s="400"/>
      <c r="C14" s="400"/>
      <c r="D14" s="400"/>
      <c r="E14" s="35"/>
    </row>
    <row r="15" spans="1:5" ht="12.75" customHeight="1">
      <c r="A15" s="796"/>
      <c r="B15" s="797"/>
      <c r="C15" s="797"/>
      <c r="D15" s="797"/>
      <c r="E15" s="797"/>
    </row>
    <row r="16" spans="1:5" ht="12.75">
      <c r="A16" s="56" t="s">
        <v>906</v>
      </c>
      <c r="B16" s="287"/>
      <c r="C16" s="288"/>
      <c r="D16" s="288"/>
      <c r="E16" s="289"/>
    </row>
    <row r="17" spans="1:9" ht="25.5">
      <c r="A17" s="21"/>
      <c r="B17" s="42" t="s">
        <v>312</v>
      </c>
      <c r="C17" s="51" t="s">
        <v>313</v>
      </c>
      <c r="D17" s="5" t="s">
        <v>163</v>
      </c>
      <c r="E17" s="43" t="s">
        <v>314</v>
      </c>
      <c r="I17" s="107"/>
    </row>
    <row r="18" spans="1:9" ht="12.75">
      <c r="A18" s="95" t="s">
        <v>454</v>
      </c>
      <c r="B18" s="270">
        <v>4079986</v>
      </c>
      <c r="C18" s="270">
        <v>4446427</v>
      </c>
      <c r="D18" s="294">
        <v>902241</v>
      </c>
      <c r="E18" s="487">
        <f>+D18/C18*100</f>
        <v>20.291371026669278</v>
      </c>
      <c r="I18" s="107"/>
    </row>
    <row r="19" spans="1:9" ht="12.75">
      <c r="A19" s="95" t="s">
        <v>452</v>
      </c>
      <c r="B19" s="294">
        <v>4079986</v>
      </c>
      <c r="C19" s="294">
        <v>4446427</v>
      </c>
      <c r="D19" s="294">
        <v>500236</v>
      </c>
      <c r="E19" s="487">
        <f>+D19/C19*100</f>
        <v>11.250291526207446</v>
      </c>
      <c r="I19" s="107"/>
    </row>
    <row r="20" spans="1:5" ht="12.75">
      <c r="A20" s="95" t="s">
        <v>910</v>
      </c>
      <c r="B20" s="96">
        <v>0</v>
      </c>
      <c r="C20" s="270">
        <v>0</v>
      </c>
      <c r="D20" s="270">
        <f>D18-D19</f>
        <v>402005</v>
      </c>
      <c r="E20" s="215">
        <v>0</v>
      </c>
    </row>
    <row r="21" spans="2:3" ht="14.25">
      <c r="B21" s="448"/>
      <c r="C21" s="448"/>
    </row>
    <row r="22" spans="2:3" ht="12.75" customHeight="1">
      <c r="B22" s="448"/>
      <c r="C22" s="448"/>
    </row>
    <row r="23" spans="1:12" s="15" customFormat="1" ht="26.25" customHeight="1">
      <c r="A23" s="219" t="s">
        <v>895</v>
      </c>
      <c r="B23" s="42" t="s">
        <v>312</v>
      </c>
      <c r="C23" s="51" t="s">
        <v>313</v>
      </c>
      <c r="D23" s="5" t="s">
        <v>163</v>
      </c>
      <c r="E23" s="43" t="s">
        <v>314</v>
      </c>
      <c r="F23"/>
      <c r="G23"/>
      <c r="H23"/>
      <c r="I23"/>
      <c r="J23"/>
      <c r="K23"/>
      <c r="L23"/>
    </row>
    <row r="24" spans="1:12" s="15" customFormat="1" ht="16.5" customHeight="1">
      <c r="A24" s="522" t="s">
        <v>892</v>
      </c>
      <c r="B24" s="433">
        <v>3617982</v>
      </c>
      <c r="C24" s="453">
        <v>3617982</v>
      </c>
      <c r="D24" s="453">
        <v>735251</v>
      </c>
      <c r="E24" s="271">
        <f>+D24/C24*100</f>
        <v>20.322129850286707</v>
      </c>
      <c r="F24"/>
      <c r="G24"/>
      <c r="H24"/>
      <c r="I24"/>
      <c r="J24"/>
      <c r="K24"/>
      <c r="L24"/>
    </row>
    <row r="25" spans="1:12" s="15" customFormat="1" ht="15" customHeight="1">
      <c r="A25" s="522" t="s">
        <v>896</v>
      </c>
      <c r="B25" s="433">
        <v>317132</v>
      </c>
      <c r="C25" s="453">
        <v>317327</v>
      </c>
      <c r="D25" s="276">
        <v>13260</v>
      </c>
      <c r="E25" s="271">
        <f>+D25/C25*100</f>
        <v>4.178654826094219</v>
      </c>
      <c r="F25"/>
      <c r="G25"/>
      <c r="H25"/>
      <c r="I25"/>
      <c r="J25"/>
      <c r="K25"/>
      <c r="L25"/>
    </row>
    <row r="26" spans="1:12" s="15" customFormat="1" ht="15.75" customHeight="1">
      <c r="A26" s="522" t="s">
        <v>893</v>
      </c>
      <c r="B26" s="433">
        <v>31000</v>
      </c>
      <c r="C26" s="453">
        <v>31000</v>
      </c>
      <c r="D26" s="276">
        <v>1688</v>
      </c>
      <c r="E26" s="271">
        <f>+D26/C26*100</f>
        <v>5.44516129032258</v>
      </c>
      <c r="F26"/>
      <c r="G26"/>
      <c r="H26"/>
      <c r="I26"/>
      <c r="J26"/>
      <c r="K26"/>
      <c r="L26"/>
    </row>
    <row r="27" spans="1:12" s="15" customFormat="1" ht="15.75" customHeight="1">
      <c r="A27" s="522" t="s">
        <v>897</v>
      </c>
      <c r="B27" s="433">
        <v>3855400</v>
      </c>
      <c r="C27" s="453">
        <v>4067142</v>
      </c>
      <c r="D27" s="276">
        <v>1104177</v>
      </c>
      <c r="E27" s="271">
        <f>+D27/C27*100</f>
        <v>27.148720157791395</v>
      </c>
      <c r="F27"/>
      <c r="G27"/>
      <c r="H27"/>
      <c r="I27"/>
      <c r="J27"/>
      <c r="K27"/>
      <c r="L27"/>
    </row>
    <row r="28" spans="1:12" s="15" customFormat="1" ht="16.5" customHeight="1">
      <c r="A28" s="525" t="s">
        <v>898</v>
      </c>
      <c r="B28" s="486">
        <f>SUM(B24:B27)</f>
        <v>7821514</v>
      </c>
      <c r="C28" s="553">
        <f>SUM(C24:C27)</f>
        <v>8033451</v>
      </c>
      <c r="D28" s="554">
        <f>SUM(D24:D27)</f>
        <v>1854376</v>
      </c>
      <c r="E28" s="487">
        <f>D28/C28*100</f>
        <v>23.083180565861422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9" t="s">
        <v>916</v>
      </c>
      <c r="B31" s="42" t="s">
        <v>312</v>
      </c>
      <c r="C31" s="51" t="s">
        <v>313</v>
      </c>
      <c r="D31" s="5" t="s">
        <v>163</v>
      </c>
      <c r="E31" s="43" t="s">
        <v>314</v>
      </c>
      <c r="F31"/>
      <c r="G31"/>
      <c r="H31"/>
      <c r="I31"/>
      <c r="J31"/>
      <c r="K31"/>
      <c r="L31"/>
    </row>
    <row r="32" spans="1:12" s="15" customFormat="1" ht="63.75" customHeight="1">
      <c r="A32" s="330" t="s">
        <v>931</v>
      </c>
      <c r="B32" s="433">
        <v>30550</v>
      </c>
      <c r="C32" s="453">
        <v>185054</v>
      </c>
      <c r="D32" s="276">
        <v>0</v>
      </c>
      <c r="E32" s="271">
        <f>+D32/C32*100</f>
        <v>0</v>
      </c>
      <c r="F32"/>
      <c r="G32"/>
      <c r="H32"/>
      <c r="I32"/>
      <c r="J32"/>
      <c r="K32"/>
      <c r="L32"/>
    </row>
    <row r="33" spans="1:12" s="15" customFormat="1" ht="12.75">
      <c r="A33" s="481"/>
      <c r="B33" s="484"/>
      <c r="C33" s="376"/>
      <c r="D33" s="485"/>
      <c r="E33" s="389"/>
      <c r="F33"/>
      <c r="G33"/>
      <c r="H33"/>
      <c r="I33"/>
      <c r="J33"/>
      <c r="K33"/>
      <c r="L33"/>
    </row>
    <row r="34" spans="1:12" s="15" customFormat="1" ht="12.75">
      <c r="A34" s="481"/>
      <c r="B34" s="484"/>
      <c r="C34" s="376"/>
      <c r="D34" s="485"/>
      <c r="E34" s="389"/>
      <c r="F34"/>
      <c r="G34"/>
      <c r="H34"/>
      <c r="I34"/>
      <c r="J34"/>
      <c r="K34"/>
      <c r="L34"/>
    </row>
    <row r="35" spans="1:12" s="15" customFormat="1" ht="12.75">
      <c r="A35" s="523" t="s">
        <v>23</v>
      </c>
      <c r="B35" s="192">
        <f>B28+B32</f>
        <v>7852064</v>
      </c>
      <c r="C35" s="192">
        <f>C28+C32</f>
        <v>8218505</v>
      </c>
      <c r="D35" s="192">
        <f>D28+D32</f>
        <v>1854376</v>
      </c>
      <c r="E35" s="205">
        <f>D35/C35*100</f>
        <v>22.563422422934583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9" t="s">
        <v>899</v>
      </c>
      <c r="B38" s="42" t="s">
        <v>312</v>
      </c>
      <c r="C38" s="51" t="s">
        <v>313</v>
      </c>
      <c r="D38" s="5" t="s">
        <v>163</v>
      </c>
      <c r="E38" s="43" t="s">
        <v>314</v>
      </c>
      <c r="F38"/>
      <c r="G38"/>
      <c r="H38"/>
      <c r="I38"/>
      <c r="J38"/>
      <c r="K38"/>
      <c r="L38"/>
    </row>
    <row r="39" spans="1:12" s="15" customFormat="1" ht="16.5" customHeight="1">
      <c r="A39" s="522" t="s">
        <v>900</v>
      </c>
      <c r="B39" s="433">
        <v>7068029</v>
      </c>
      <c r="C39" s="453">
        <v>7432135</v>
      </c>
      <c r="D39" s="453">
        <v>1127194</v>
      </c>
      <c r="E39" s="271">
        <f>+D39/C39*100</f>
        <v>15.166489844439045</v>
      </c>
      <c r="F39"/>
      <c r="G39"/>
      <c r="H39"/>
      <c r="I39"/>
      <c r="J39"/>
      <c r="K39"/>
      <c r="L39"/>
    </row>
    <row r="40" spans="1:12" s="15" customFormat="1" ht="15" customHeight="1">
      <c r="A40" s="522" t="s">
        <v>901</v>
      </c>
      <c r="B40" s="433">
        <v>758175</v>
      </c>
      <c r="C40" s="453">
        <v>758175</v>
      </c>
      <c r="D40" s="276">
        <v>12014</v>
      </c>
      <c r="E40" s="271">
        <f>+D40/C40*100</f>
        <v>1.5845945856827248</v>
      </c>
      <c r="F40"/>
      <c r="G40"/>
      <c r="H40"/>
      <c r="I40" s="107"/>
      <c r="J40"/>
      <c r="K40"/>
      <c r="L40"/>
    </row>
    <row r="41" spans="1:12" s="15" customFormat="1" ht="16.5" customHeight="1">
      <c r="A41" s="525" t="s">
        <v>131</v>
      </c>
      <c r="B41" s="486">
        <f>SUM(B39:B40)</f>
        <v>7826204</v>
      </c>
      <c r="C41" s="553">
        <f>SUM(C39:C40)</f>
        <v>8190310</v>
      </c>
      <c r="D41" s="554">
        <f>SUM(D39:D40)</f>
        <v>1139208</v>
      </c>
      <c r="E41" s="487">
        <f>D41/C41*100</f>
        <v>13.909217111440226</v>
      </c>
      <c r="F41"/>
      <c r="G41"/>
      <c r="H41"/>
      <c r="I41"/>
      <c r="J41"/>
      <c r="K41"/>
      <c r="L41"/>
    </row>
    <row r="42" spans="1:12" s="15" customFormat="1" ht="12.75">
      <c r="A42" s="28"/>
      <c r="C42" s="135"/>
      <c r="D42" s="135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5"/>
      <c r="D43" s="135"/>
      <c r="E43"/>
      <c r="F43"/>
      <c r="G43"/>
      <c r="H43"/>
      <c r="I43"/>
      <c r="J43"/>
      <c r="K43"/>
      <c r="L43"/>
    </row>
    <row r="44" spans="1:12" s="15" customFormat="1" ht="25.5">
      <c r="A44" s="219" t="s">
        <v>908</v>
      </c>
      <c r="B44" s="42" t="s">
        <v>312</v>
      </c>
      <c r="C44" s="51" t="s">
        <v>313</v>
      </c>
      <c r="D44" s="5" t="s">
        <v>163</v>
      </c>
      <c r="E44" s="43" t="s">
        <v>314</v>
      </c>
      <c r="F44"/>
      <c r="G44"/>
      <c r="H44" s="107"/>
      <c r="I44"/>
      <c r="J44"/>
      <c r="K44"/>
      <c r="L44"/>
    </row>
    <row r="45" spans="1:12" s="15" customFormat="1" ht="50.25" customHeight="1">
      <c r="A45" s="568" t="s">
        <v>930</v>
      </c>
      <c r="B45" s="433">
        <v>25860</v>
      </c>
      <c r="C45" s="453">
        <v>28195</v>
      </c>
      <c r="D45" s="276">
        <v>85</v>
      </c>
      <c r="E45" s="271">
        <f>+D45/C45*100</f>
        <v>0.30147189217946446</v>
      </c>
      <c r="F45"/>
      <c r="G45"/>
      <c r="H45" s="107"/>
      <c r="I45"/>
      <c r="J45"/>
      <c r="K45"/>
      <c r="L45"/>
    </row>
    <row r="46" spans="1:12" s="15" customFormat="1" ht="14.25" customHeight="1">
      <c r="A46" s="590"/>
      <c r="B46" s="591"/>
      <c r="C46" s="592"/>
      <c r="D46" s="593"/>
      <c r="E46" s="594"/>
      <c r="F46"/>
      <c r="G46"/>
      <c r="H46"/>
      <c r="I46"/>
      <c r="J46"/>
      <c r="K46"/>
      <c r="L46"/>
    </row>
    <row r="47" spans="1:12" s="15" customFormat="1" ht="12.75" customHeight="1">
      <c r="A47" s="438"/>
      <c r="B47" s="645"/>
      <c r="C47" s="646"/>
      <c r="D47" s="485"/>
      <c r="E47" s="647"/>
      <c r="F47"/>
      <c r="G47"/>
      <c r="H47"/>
      <c r="I47"/>
      <c r="J47"/>
      <c r="K47"/>
      <c r="L47"/>
    </row>
    <row r="48" spans="1:12" s="15" customFormat="1" ht="12.75">
      <c r="A48" s="523" t="s">
        <v>902</v>
      </c>
      <c r="B48" s="192">
        <f>B41+B45</f>
        <v>7852064</v>
      </c>
      <c r="C48" s="192">
        <f>C41+C45</f>
        <v>8218505</v>
      </c>
      <c r="D48" s="192">
        <f>D41+D45</f>
        <v>1139293</v>
      </c>
      <c r="E48" s="205">
        <f>D48/C48*100</f>
        <v>13.86253339263041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24" t="s">
        <v>910</v>
      </c>
      <c r="B51" s="246">
        <f>B35-B48</f>
        <v>0</v>
      </c>
      <c r="C51" s="246">
        <f>C35-C48</f>
        <v>0</v>
      </c>
      <c r="D51" s="246">
        <f>D35-D48</f>
        <v>715083</v>
      </c>
      <c r="E51" s="205" t="s">
        <v>622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31"/>
  <sheetViews>
    <sheetView workbookViewId="0" topLeftCell="A1">
      <selection activeCell="B35" sqref="B35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3.75390625" style="0" customWidth="1"/>
    <col min="8" max="8" width="13.875" style="0" bestFit="1" customWidth="1"/>
  </cols>
  <sheetData>
    <row r="1" spans="1:9" ht="18">
      <c r="A1" s="179" t="s">
        <v>759</v>
      </c>
      <c r="C1" s="179"/>
      <c r="D1" s="179"/>
      <c r="E1" s="179"/>
      <c r="F1" s="179"/>
      <c r="I1" s="2"/>
    </row>
    <row r="2" spans="2:9" ht="15" customHeight="1">
      <c r="B2" s="179"/>
      <c r="C2" s="179"/>
      <c r="D2" s="179"/>
      <c r="E2" s="179"/>
      <c r="F2" s="179"/>
      <c r="I2" s="2"/>
    </row>
    <row r="3" spans="2:9" ht="15" customHeight="1">
      <c r="B3" s="179"/>
      <c r="C3" s="179"/>
      <c r="D3" s="179"/>
      <c r="E3" s="179"/>
      <c r="F3" s="179"/>
      <c r="I3" s="2"/>
    </row>
    <row r="4" spans="2:9" ht="15" customHeight="1">
      <c r="B4" s="179"/>
      <c r="C4" s="179"/>
      <c r="D4" s="179"/>
      <c r="E4" s="179"/>
      <c r="F4" s="179"/>
      <c r="I4" s="2"/>
    </row>
    <row r="5" spans="2:9" ht="15" customHeight="1">
      <c r="B5" s="179"/>
      <c r="C5" s="179"/>
      <c r="D5" s="179"/>
      <c r="E5" s="179"/>
      <c r="F5" s="179"/>
      <c r="I5" s="2"/>
    </row>
    <row r="6" spans="1:8" ht="16.5" customHeight="1">
      <c r="A6" s="887" t="s">
        <v>755</v>
      </c>
      <c r="B6" s="818"/>
      <c r="E6" s="600">
        <v>1420090058.64</v>
      </c>
      <c r="F6" s="2" t="s">
        <v>298</v>
      </c>
      <c r="H6" s="137"/>
    </row>
    <row r="7" spans="2:8" ht="15" customHeight="1">
      <c r="B7" s="1"/>
      <c r="E7" s="137"/>
      <c r="H7" s="137"/>
    </row>
    <row r="8" spans="2:8" ht="15" customHeight="1">
      <c r="B8" s="1"/>
      <c r="E8" s="137"/>
      <c r="H8" s="137"/>
    </row>
    <row r="9" spans="2:8" ht="15" customHeight="1">
      <c r="B9" s="1"/>
      <c r="E9" s="137"/>
      <c r="H9" s="137"/>
    </row>
    <row r="10" spans="2:8" ht="15" customHeight="1">
      <c r="B10" s="1"/>
      <c r="E10" s="137"/>
      <c r="H10" s="137"/>
    </row>
    <row r="11" spans="1:7" ht="15.75">
      <c r="A11" s="1" t="s">
        <v>692</v>
      </c>
      <c r="C11" s="1"/>
      <c r="G11" s="283"/>
    </row>
    <row r="12" spans="1:7" ht="25.5">
      <c r="A12" s="888"/>
      <c r="B12" s="889"/>
      <c r="C12" s="89" t="s">
        <v>312</v>
      </c>
      <c r="D12" s="89" t="s">
        <v>313</v>
      </c>
      <c r="E12" s="5" t="s">
        <v>163</v>
      </c>
      <c r="F12" s="903" t="s">
        <v>314</v>
      </c>
      <c r="G12" s="904"/>
    </row>
    <row r="13" spans="1:8" ht="36" customHeight="1">
      <c r="A13" s="896" t="s">
        <v>336</v>
      </c>
      <c r="B13" s="831"/>
      <c r="C13" s="401">
        <v>0</v>
      </c>
      <c r="D13" s="401">
        <v>0</v>
      </c>
      <c r="E13" s="401">
        <v>5731879.48</v>
      </c>
      <c r="F13" s="901" t="s">
        <v>622</v>
      </c>
      <c r="G13" s="902"/>
      <c r="H13" s="452"/>
    </row>
    <row r="14" spans="1:8" ht="16.5" customHeight="1">
      <c r="A14" s="896" t="s">
        <v>150</v>
      </c>
      <c r="B14" s="831"/>
      <c r="C14" s="401">
        <v>0</v>
      </c>
      <c r="D14" s="401">
        <v>0</v>
      </c>
      <c r="E14" s="401">
        <v>0</v>
      </c>
      <c r="F14" s="901" t="s">
        <v>622</v>
      </c>
      <c r="G14" s="902"/>
      <c r="H14" s="452"/>
    </row>
    <row r="15" spans="1:7" ht="15" customHeight="1">
      <c r="A15" s="895" t="s">
        <v>640</v>
      </c>
      <c r="B15" s="889"/>
      <c r="C15" s="9">
        <v>0</v>
      </c>
      <c r="D15" s="9">
        <v>0</v>
      </c>
      <c r="E15" s="9">
        <f>SUM(E13:E14)</f>
        <v>5731879.48</v>
      </c>
      <c r="F15" s="905" t="s">
        <v>622</v>
      </c>
      <c r="G15" s="906"/>
    </row>
    <row r="16" spans="1:7" ht="15" customHeight="1">
      <c r="A16" s="442"/>
      <c r="B16" s="405"/>
      <c r="C16" s="229"/>
      <c r="D16" s="229"/>
      <c r="E16" s="229"/>
      <c r="F16" s="577"/>
      <c r="G16" s="578"/>
    </row>
    <row r="17" spans="1:7" ht="15" customHeight="1">
      <c r="A17" s="442"/>
      <c r="B17" s="405"/>
      <c r="C17" s="229"/>
      <c r="D17" s="229"/>
      <c r="E17" s="229"/>
      <c r="F17" s="577"/>
      <c r="G17" s="578"/>
    </row>
    <row r="18" spans="2:6" ht="15" customHeight="1">
      <c r="B18" s="228"/>
      <c r="C18" s="229"/>
      <c r="D18" s="229"/>
      <c r="E18" s="229"/>
      <c r="F18" s="263"/>
    </row>
    <row r="19" spans="1:6" ht="15.75" customHeight="1">
      <c r="A19" s="1" t="s">
        <v>669</v>
      </c>
      <c r="B19" s="1"/>
      <c r="C19" s="229"/>
      <c r="D19" s="229"/>
      <c r="E19" s="440">
        <f>E6+E15</f>
        <v>1425821938.1200001</v>
      </c>
      <c r="F19" s="441" t="s">
        <v>298</v>
      </c>
    </row>
    <row r="20" spans="1:6" ht="15.75" customHeight="1">
      <c r="A20" s="1"/>
      <c r="B20" s="1"/>
      <c r="C20" s="229"/>
      <c r="D20" s="229"/>
      <c r="E20" s="440"/>
      <c r="F20" s="441"/>
    </row>
    <row r="21" spans="1:6" ht="15.75" customHeight="1">
      <c r="A21" s="1"/>
      <c r="B21" s="1"/>
      <c r="C21" s="229"/>
      <c r="D21" s="229"/>
      <c r="E21" s="440"/>
      <c r="F21" s="441"/>
    </row>
    <row r="22" spans="2:7" ht="15.75" customHeight="1">
      <c r="B22" s="228"/>
      <c r="C22" s="229"/>
      <c r="D22" s="229"/>
      <c r="E22" s="229"/>
      <c r="F22" s="263"/>
      <c r="G22" t="s">
        <v>98</v>
      </c>
    </row>
    <row r="23" ht="15.75">
      <c r="A23" s="1" t="s">
        <v>141</v>
      </c>
    </row>
    <row r="24" spans="1:7" ht="24" customHeight="1">
      <c r="A24" s="895"/>
      <c r="B24" s="895"/>
      <c r="C24" s="89" t="s">
        <v>312</v>
      </c>
      <c r="D24" s="89" t="s">
        <v>313</v>
      </c>
      <c r="E24" s="219" t="s">
        <v>163</v>
      </c>
      <c r="F24" s="903" t="s">
        <v>314</v>
      </c>
      <c r="G24" s="904"/>
    </row>
    <row r="25" spans="1:8" ht="16.5" customHeight="1">
      <c r="A25" s="893" t="s">
        <v>142</v>
      </c>
      <c r="B25" s="894"/>
      <c r="C25" s="284">
        <v>0</v>
      </c>
      <c r="D25" s="284">
        <v>0</v>
      </c>
      <c r="E25" s="276">
        <v>70296421.5</v>
      </c>
      <c r="F25" s="901" t="s">
        <v>622</v>
      </c>
      <c r="G25" s="902"/>
      <c r="H25" s="303"/>
    </row>
    <row r="26" spans="1:8" ht="23.25" customHeight="1">
      <c r="A26" s="896" t="s">
        <v>149</v>
      </c>
      <c r="B26" s="897"/>
      <c r="C26" s="284">
        <v>0</v>
      </c>
      <c r="D26" s="284">
        <v>0</v>
      </c>
      <c r="E26" s="276">
        <v>3684298.52</v>
      </c>
      <c r="F26" s="901" t="s">
        <v>622</v>
      </c>
      <c r="G26" s="902"/>
      <c r="H26" s="303"/>
    </row>
    <row r="27" spans="1:7" ht="15.75" customHeight="1">
      <c r="A27" s="895" t="s">
        <v>641</v>
      </c>
      <c r="B27" s="889"/>
      <c r="C27" s="9">
        <v>0</v>
      </c>
      <c r="D27" s="252">
        <v>0</v>
      </c>
      <c r="E27" s="9">
        <f>SUM(E25:E26)</f>
        <v>73980720.02</v>
      </c>
      <c r="F27" s="905" t="s">
        <v>622</v>
      </c>
      <c r="G27" s="906"/>
    </row>
    <row r="28" spans="1:6" ht="12.75" customHeight="1">
      <c r="A28" s="442"/>
      <c r="B28" s="405"/>
      <c r="C28" s="229"/>
      <c r="D28" s="298"/>
      <c r="E28" s="229"/>
      <c r="F28" s="230"/>
    </row>
    <row r="29" spans="1:6" ht="12.75" customHeight="1">
      <c r="A29" s="442"/>
      <c r="B29" s="405"/>
      <c r="C29" s="229"/>
      <c r="D29" s="298"/>
      <c r="E29" s="229"/>
      <c r="F29" s="230"/>
    </row>
    <row r="30" spans="1:6" ht="12.75" customHeight="1">
      <c r="A30" s="442"/>
      <c r="B30" s="405"/>
      <c r="C30" s="229"/>
      <c r="D30" s="298"/>
      <c r="E30" s="229"/>
      <c r="F30" s="230"/>
    </row>
    <row r="31" spans="1:6" ht="12.75" customHeight="1">
      <c r="A31" s="442"/>
      <c r="B31" s="405"/>
      <c r="C31" s="229"/>
      <c r="D31" s="298"/>
      <c r="E31" s="229"/>
      <c r="F31" s="230"/>
    </row>
    <row r="32" spans="1:6" ht="15.75" customHeight="1">
      <c r="A32" s="1" t="s">
        <v>535</v>
      </c>
      <c r="B32" s="1"/>
      <c r="C32" s="229"/>
      <c r="D32" s="298"/>
      <c r="E32" s="440">
        <f>E19-E27</f>
        <v>1351841218.1000001</v>
      </c>
      <c r="F32" s="441" t="s">
        <v>298</v>
      </c>
    </row>
    <row r="33" spans="5:6" ht="13.5" customHeight="1">
      <c r="E33" s="440"/>
      <c r="F33" s="441"/>
    </row>
    <row r="34" spans="5:6" ht="13.5" customHeight="1">
      <c r="E34" s="440"/>
      <c r="F34" s="441"/>
    </row>
    <row r="35" spans="5:6" ht="13.5" customHeight="1">
      <c r="E35" s="440"/>
      <c r="F35" s="441"/>
    </row>
    <row r="36" spans="5:6" ht="13.5" customHeight="1">
      <c r="E36" s="440"/>
      <c r="F36" s="441"/>
    </row>
    <row r="37" spans="1:5" ht="13.5" customHeight="1">
      <c r="A37" s="383" t="s">
        <v>161</v>
      </c>
      <c r="E37" s="262"/>
    </row>
    <row r="38" spans="1:6" ht="14.25" customHeight="1">
      <c r="A38" s="379" t="s">
        <v>107</v>
      </c>
      <c r="E38" s="278"/>
      <c r="F38" s="277"/>
    </row>
    <row r="39" ht="15">
      <c r="A39" s="261" t="s">
        <v>108</v>
      </c>
    </row>
    <row r="40" ht="15">
      <c r="A40" s="261"/>
    </row>
    <row r="41" ht="15">
      <c r="A41" s="261"/>
    </row>
    <row r="42" ht="15">
      <c r="A42" s="261"/>
    </row>
    <row r="43" ht="15">
      <c r="A43" s="261"/>
    </row>
    <row r="44" spans="1:6" ht="16.5" customHeight="1">
      <c r="A44" s="898" t="s">
        <v>132</v>
      </c>
      <c r="B44" s="818"/>
      <c r="C44" s="818"/>
      <c r="D44" s="818"/>
      <c r="E44" s="797"/>
      <c r="F44" s="408"/>
    </row>
    <row r="45" spans="1:7" ht="35.25" customHeight="1">
      <c r="A45" s="544" t="s">
        <v>153</v>
      </c>
      <c r="B45" s="890" t="s">
        <v>154</v>
      </c>
      <c r="C45" s="891"/>
      <c r="D45" s="891"/>
      <c r="E45" s="892"/>
      <c r="F45" s="545" t="s">
        <v>410</v>
      </c>
      <c r="G45" s="546" t="s">
        <v>411</v>
      </c>
    </row>
    <row r="46" spans="1:7" ht="18.75" customHeight="1">
      <c r="A46" s="313" t="s">
        <v>155</v>
      </c>
      <c r="B46" s="869" t="s">
        <v>136</v>
      </c>
      <c r="C46" s="870"/>
      <c r="D46" s="870"/>
      <c r="E46" s="871"/>
      <c r="F46" s="451">
        <v>2139000</v>
      </c>
      <c r="G46" s="449">
        <v>1925000</v>
      </c>
    </row>
    <row r="47" spans="1:7" ht="18.75" customHeight="1">
      <c r="A47" s="313" t="s">
        <v>631</v>
      </c>
      <c r="B47" s="869" t="s">
        <v>106</v>
      </c>
      <c r="C47" s="870"/>
      <c r="D47" s="870"/>
      <c r="E47" s="871"/>
      <c r="F47" s="451">
        <v>1703000</v>
      </c>
      <c r="G47" s="449">
        <v>1508860</v>
      </c>
    </row>
    <row r="48" spans="1:7" ht="18.75" customHeight="1">
      <c r="A48" s="313" t="s">
        <v>156</v>
      </c>
      <c r="B48" s="869" t="s">
        <v>138</v>
      </c>
      <c r="C48" s="870"/>
      <c r="D48" s="870"/>
      <c r="E48" s="871"/>
      <c r="F48" s="449">
        <v>666000</v>
      </c>
      <c r="G48" s="449">
        <v>579420</v>
      </c>
    </row>
    <row r="49" spans="1:7" ht="18.75" customHeight="1">
      <c r="A49" s="313" t="s">
        <v>664</v>
      </c>
      <c r="B49" s="869" t="s">
        <v>137</v>
      </c>
      <c r="C49" s="870"/>
      <c r="D49" s="870"/>
      <c r="E49" s="871"/>
      <c r="F49" s="451">
        <v>377000</v>
      </c>
      <c r="G49" s="449">
        <v>331760</v>
      </c>
    </row>
    <row r="50" spans="1:7" ht="18.75" customHeight="1">
      <c r="A50" s="313" t="s">
        <v>157</v>
      </c>
      <c r="B50" s="869" t="s">
        <v>665</v>
      </c>
      <c r="C50" s="870"/>
      <c r="D50" s="870"/>
      <c r="E50" s="871"/>
      <c r="F50" s="451">
        <v>1982000</v>
      </c>
      <c r="G50" s="449">
        <v>1793710</v>
      </c>
    </row>
    <row r="51" spans="1:7" ht="18.75" customHeight="1">
      <c r="A51" s="313" t="s">
        <v>158</v>
      </c>
      <c r="B51" s="869" t="s">
        <v>660</v>
      </c>
      <c r="C51" s="870"/>
      <c r="D51" s="870"/>
      <c r="E51" s="871"/>
      <c r="F51" s="451">
        <v>260000</v>
      </c>
      <c r="G51" s="449">
        <v>0</v>
      </c>
    </row>
    <row r="52" spans="1:7" ht="18.75" customHeight="1">
      <c r="A52" s="313" t="s">
        <v>160</v>
      </c>
      <c r="B52" s="869" t="s">
        <v>143</v>
      </c>
      <c r="C52" s="870"/>
      <c r="D52" s="870"/>
      <c r="E52" s="871"/>
      <c r="F52" s="451">
        <v>1411000</v>
      </c>
      <c r="G52" s="449">
        <v>1058250</v>
      </c>
    </row>
    <row r="53" spans="1:7" ht="18.75" customHeight="1">
      <c r="A53" s="313" t="s">
        <v>894</v>
      </c>
      <c r="B53" s="869" t="s">
        <v>110</v>
      </c>
      <c r="C53" s="870"/>
      <c r="D53" s="870"/>
      <c r="E53" s="871"/>
      <c r="F53" s="451">
        <v>238000</v>
      </c>
      <c r="G53" s="449">
        <v>202300</v>
      </c>
    </row>
    <row r="54" spans="1:7" ht="18.75" customHeight="1">
      <c r="A54" s="313" t="s">
        <v>729</v>
      </c>
      <c r="B54" s="869" t="s">
        <v>111</v>
      </c>
      <c r="C54" s="870"/>
      <c r="D54" s="870"/>
      <c r="E54" s="871"/>
      <c r="F54" s="451">
        <v>7790000</v>
      </c>
      <c r="G54" s="449">
        <v>6621500</v>
      </c>
    </row>
    <row r="55" spans="1:7" ht="18.75" customHeight="1">
      <c r="A55" s="313">
        <v>236108</v>
      </c>
      <c r="B55" s="869" t="s">
        <v>40</v>
      </c>
      <c r="C55" s="870"/>
      <c r="D55" s="870"/>
      <c r="E55" s="871"/>
      <c r="F55" s="451">
        <v>11950000</v>
      </c>
      <c r="G55" s="449">
        <v>10755000</v>
      </c>
    </row>
    <row r="56" spans="1:7" ht="34.5" customHeight="1">
      <c r="A56" s="544" t="s">
        <v>153</v>
      </c>
      <c r="B56" s="890" t="s">
        <v>154</v>
      </c>
      <c r="C56" s="891"/>
      <c r="D56" s="891"/>
      <c r="E56" s="892"/>
      <c r="F56" s="545" t="s">
        <v>410</v>
      </c>
      <c r="G56" s="546" t="s">
        <v>411</v>
      </c>
    </row>
    <row r="57" spans="1:7" ht="18.75" customHeight="1">
      <c r="A57" s="313" t="s">
        <v>257</v>
      </c>
      <c r="B57" s="869" t="s">
        <v>671</v>
      </c>
      <c r="C57" s="870" t="s">
        <v>671</v>
      </c>
      <c r="D57" s="870" t="s">
        <v>671</v>
      </c>
      <c r="E57" s="871" t="s">
        <v>671</v>
      </c>
      <c r="F57" s="879">
        <v>463792000</v>
      </c>
      <c r="G57" s="879">
        <v>429007600</v>
      </c>
    </row>
    <row r="58" spans="1:7" ht="18.75" customHeight="1">
      <c r="A58" s="313" t="s">
        <v>258</v>
      </c>
      <c r="B58" s="869" t="s">
        <v>672</v>
      </c>
      <c r="C58" s="870" t="s">
        <v>672</v>
      </c>
      <c r="D58" s="870" t="s">
        <v>672</v>
      </c>
      <c r="E58" s="871" t="s">
        <v>672</v>
      </c>
      <c r="F58" s="899"/>
      <c r="G58" s="899"/>
    </row>
    <row r="59" spans="1:7" ht="18.75" customHeight="1">
      <c r="A59" s="313" t="s">
        <v>259</v>
      </c>
      <c r="B59" s="869" t="s">
        <v>673</v>
      </c>
      <c r="C59" s="870" t="s">
        <v>673</v>
      </c>
      <c r="D59" s="870" t="s">
        <v>673</v>
      </c>
      <c r="E59" s="871" t="s">
        <v>673</v>
      </c>
      <c r="F59" s="899"/>
      <c r="G59" s="899"/>
    </row>
    <row r="60" spans="1:7" ht="18.75" customHeight="1">
      <c r="A60" s="313" t="s">
        <v>260</v>
      </c>
      <c r="B60" s="869" t="s">
        <v>674</v>
      </c>
      <c r="C60" s="870" t="s">
        <v>674</v>
      </c>
      <c r="D60" s="870" t="s">
        <v>674</v>
      </c>
      <c r="E60" s="871" t="s">
        <v>674</v>
      </c>
      <c r="F60" s="899"/>
      <c r="G60" s="899"/>
    </row>
    <row r="61" spans="1:7" ht="18.75" customHeight="1">
      <c r="A61" s="313" t="s">
        <v>261</v>
      </c>
      <c r="B61" s="869" t="s">
        <v>250</v>
      </c>
      <c r="C61" s="870" t="s">
        <v>677</v>
      </c>
      <c r="D61" s="870" t="s">
        <v>677</v>
      </c>
      <c r="E61" s="871" t="s">
        <v>677</v>
      </c>
      <c r="F61" s="899"/>
      <c r="G61" s="899"/>
    </row>
    <row r="62" spans="1:7" ht="18.75" customHeight="1">
      <c r="A62" s="313" t="s">
        <v>262</v>
      </c>
      <c r="B62" s="869" t="s">
        <v>676</v>
      </c>
      <c r="C62" s="870" t="s">
        <v>676</v>
      </c>
      <c r="D62" s="870" t="s">
        <v>676</v>
      </c>
      <c r="E62" s="871" t="s">
        <v>676</v>
      </c>
      <c r="F62" s="899"/>
      <c r="G62" s="899"/>
    </row>
    <row r="63" spans="1:7" ht="18.75" customHeight="1">
      <c r="A63" s="313">
        <v>236102</v>
      </c>
      <c r="B63" s="869" t="s">
        <v>253</v>
      </c>
      <c r="C63" s="870" t="s">
        <v>675</v>
      </c>
      <c r="D63" s="870" t="s">
        <v>675</v>
      </c>
      <c r="E63" s="871" t="s">
        <v>675</v>
      </c>
      <c r="F63" s="899"/>
      <c r="G63" s="899"/>
    </row>
    <row r="64" spans="1:7" ht="18.75" customHeight="1">
      <c r="A64" s="313">
        <v>236103</v>
      </c>
      <c r="B64" s="869" t="s">
        <v>678</v>
      </c>
      <c r="C64" s="870" t="s">
        <v>678</v>
      </c>
      <c r="D64" s="870" t="s">
        <v>678</v>
      </c>
      <c r="E64" s="871" t="s">
        <v>678</v>
      </c>
      <c r="F64" s="899"/>
      <c r="G64" s="899"/>
    </row>
    <row r="65" spans="1:7" ht="18.75" customHeight="1">
      <c r="A65" s="313">
        <v>236104</v>
      </c>
      <c r="B65" s="869" t="s">
        <v>679</v>
      </c>
      <c r="C65" s="870" t="s">
        <v>679</v>
      </c>
      <c r="D65" s="870" t="s">
        <v>679</v>
      </c>
      <c r="E65" s="871" t="s">
        <v>679</v>
      </c>
      <c r="F65" s="899"/>
      <c r="G65" s="899"/>
    </row>
    <row r="66" spans="1:7" ht="18.75" customHeight="1">
      <c r="A66" s="313">
        <v>236105</v>
      </c>
      <c r="B66" s="869" t="s">
        <v>680</v>
      </c>
      <c r="C66" s="870" t="s">
        <v>680</v>
      </c>
      <c r="D66" s="870" t="s">
        <v>680</v>
      </c>
      <c r="E66" s="871" t="s">
        <v>680</v>
      </c>
      <c r="F66" s="899"/>
      <c r="G66" s="899"/>
    </row>
    <row r="67" spans="1:7" ht="18.75" customHeight="1">
      <c r="A67" s="313">
        <v>236106</v>
      </c>
      <c r="B67" s="869" t="s">
        <v>681</v>
      </c>
      <c r="C67" s="870" t="s">
        <v>681</v>
      </c>
      <c r="D67" s="870" t="s">
        <v>681</v>
      </c>
      <c r="E67" s="871" t="s">
        <v>681</v>
      </c>
      <c r="F67" s="899"/>
      <c r="G67" s="899"/>
    </row>
    <row r="68" spans="1:7" ht="18.75" customHeight="1">
      <c r="A68" s="313">
        <v>236107</v>
      </c>
      <c r="B68" s="869" t="s">
        <v>682</v>
      </c>
      <c r="C68" s="870" t="s">
        <v>682</v>
      </c>
      <c r="D68" s="870" t="s">
        <v>682</v>
      </c>
      <c r="E68" s="871" t="s">
        <v>682</v>
      </c>
      <c r="F68" s="899"/>
      <c r="G68" s="899"/>
    </row>
    <row r="69" spans="1:7" ht="18.75" customHeight="1">
      <c r="A69" s="313" t="s">
        <v>159</v>
      </c>
      <c r="B69" s="869" t="s">
        <v>683</v>
      </c>
      <c r="C69" s="870" t="s">
        <v>683</v>
      </c>
      <c r="D69" s="870" t="s">
        <v>683</v>
      </c>
      <c r="E69" s="871" t="s">
        <v>683</v>
      </c>
      <c r="F69" s="899"/>
      <c r="G69" s="899"/>
    </row>
    <row r="70" spans="1:7" ht="18.75" customHeight="1">
      <c r="A70" s="313">
        <v>236109</v>
      </c>
      <c r="B70" s="869" t="s">
        <v>684</v>
      </c>
      <c r="C70" s="870" t="s">
        <v>684</v>
      </c>
      <c r="D70" s="870" t="s">
        <v>684</v>
      </c>
      <c r="E70" s="871" t="s">
        <v>684</v>
      </c>
      <c r="F70" s="899"/>
      <c r="G70" s="899"/>
    </row>
    <row r="71" spans="1:7" ht="18.75" customHeight="1">
      <c r="A71" s="313">
        <v>236110</v>
      </c>
      <c r="B71" s="869" t="s">
        <v>685</v>
      </c>
      <c r="C71" s="870" t="s">
        <v>685</v>
      </c>
      <c r="D71" s="870" t="s">
        <v>685</v>
      </c>
      <c r="E71" s="871" t="s">
        <v>685</v>
      </c>
      <c r="F71" s="899"/>
      <c r="G71" s="899"/>
    </row>
    <row r="72" spans="1:7" ht="21" customHeight="1">
      <c r="A72" s="313">
        <v>236111</v>
      </c>
      <c r="B72" s="869" t="s">
        <v>686</v>
      </c>
      <c r="C72" s="870" t="s">
        <v>686</v>
      </c>
      <c r="D72" s="870" t="s">
        <v>686</v>
      </c>
      <c r="E72" s="871" t="s">
        <v>686</v>
      </c>
      <c r="F72" s="899"/>
      <c r="G72" s="899"/>
    </row>
    <row r="73" spans="1:7" ht="18.75" customHeight="1">
      <c r="A73" s="313">
        <v>236112</v>
      </c>
      <c r="B73" s="869" t="s">
        <v>687</v>
      </c>
      <c r="C73" s="870" t="s">
        <v>687</v>
      </c>
      <c r="D73" s="870" t="s">
        <v>687</v>
      </c>
      <c r="E73" s="871" t="s">
        <v>687</v>
      </c>
      <c r="F73" s="899"/>
      <c r="G73" s="899"/>
    </row>
    <row r="74" spans="1:7" ht="18.75" customHeight="1">
      <c r="A74" s="313">
        <v>236113</v>
      </c>
      <c r="B74" s="869" t="s">
        <v>688</v>
      </c>
      <c r="C74" s="870" t="s">
        <v>688</v>
      </c>
      <c r="D74" s="870" t="s">
        <v>688</v>
      </c>
      <c r="E74" s="871" t="s">
        <v>688</v>
      </c>
      <c r="F74" s="899"/>
      <c r="G74" s="899"/>
    </row>
    <row r="75" spans="1:7" ht="18.75" customHeight="1">
      <c r="A75" s="313">
        <v>236114</v>
      </c>
      <c r="B75" s="869" t="s">
        <v>689</v>
      </c>
      <c r="C75" s="870" t="s">
        <v>689</v>
      </c>
      <c r="D75" s="870" t="s">
        <v>689</v>
      </c>
      <c r="E75" s="871" t="s">
        <v>689</v>
      </c>
      <c r="F75" s="899"/>
      <c r="G75" s="899"/>
    </row>
    <row r="76" spans="1:7" ht="18.75" customHeight="1">
      <c r="A76" s="313">
        <v>236115</v>
      </c>
      <c r="B76" s="869" t="s">
        <v>690</v>
      </c>
      <c r="C76" s="870" t="s">
        <v>690</v>
      </c>
      <c r="D76" s="870" t="s">
        <v>690</v>
      </c>
      <c r="E76" s="871" t="s">
        <v>690</v>
      </c>
      <c r="F76" s="899"/>
      <c r="G76" s="899"/>
    </row>
    <row r="77" spans="1:7" ht="18.75" customHeight="1">
      <c r="A77" s="313">
        <v>236116</v>
      </c>
      <c r="B77" s="869" t="s">
        <v>691</v>
      </c>
      <c r="C77" s="870" t="s">
        <v>691</v>
      </c>
      <c r="D77" s="870" t="s">
        <v>691</v>
      </c>
      <c r="E77" s="871" t="s">
        <v>691</v>
      </c>
      <c r="F77" s="899"/>
      <c r="G77" s="899"/>
    </row>
    <row r="78" spans="1:7" ht="18.75" customHeight="1">
      <c r="A78" s="313">
        <v>236172</v>
      </c>
      <c r="B78" s="869" t="s">
        <v>602</v>
      </c>
      <c r="C78" s="870" t="s">
        <v>691</v>
      </c>
      <c r="D78" s="870" t="s">
        <v>691</v>
      </c>
      <c r="E78" s="871" t="s">
        <v>691</v>
      </c>
      <c r="F78" s="900"/>
      <c r="G78" s="900"/>
    </row>
    <row r="79" spans="1:7" ht="18.75" customHeight="1">
      <c r="A79" s="313">
        <v>236117</v>
      </c>
      <c r="B79" s="869" t="s">
        <v>166</v>
      </c>
      <c r="C79" s="870"/>
      <c r="D79" s="870"/>
      <c r="E79" s="871"/>
      <c r="F79" s="879">
        <v>1195900000</v>
      </c>
      <c r="G79" s="879">
        <v>1106207500</v>
      </c>
    </row>
    <row r="80" spans="1:7" ht="18.75" customHeight="1">
      <c r="A80" s="313">
        <v>236118</v>
      </c>
      <c r="B80" s="869" t="s">
        <v>167</v>
      </c>
      <c r="C80" s="870"/>
      <c r="D80" s="870"/>
      <c r="E80" s="871"/>
      <c r="F80" s="880"/>
      <c r="G80" s="880"/>
    </row>
    <row r="81" spans="1:7" ht="18.75" customHeight="1">
      <c r="A81" s="313">
        <v>236119</v>
      </c>
      <c r="B81" s="869" t="s">
        <v>168</v>
      </c>
      <c r="C81" s="870"/>
      <c r="D81" s="870"/>
      <c r="E81" s="871"/>
      <c r="F81" s="880"/>
      <c r="G81" s="880"/>
    </row>
    <row r="82" spans="1:7" ht="18.75" customHeight="1">
      <c r="A82" s="313">
        <v>236120</v>
      </c>
      <c r="B82" s="869" t="s">
        <v>169</v>
      </c>
      <c r="C82" s="870"/>
      <c r="D82" s="870"/>
      <c r="E82" s="871"/>
      <c r="F82" s="880"/>
      <c r="G82" s="880"/>
    </row>
    <row r="83" spans="1:7" ht="18.75" customHeight="1">
      <c r="A83" s="313">
        <v>236121</v>
      </c>
      <c r="B83" s="869" t="s">
        <v>170</v>
      </c>
      <c r="C83" s="870"/>
      <c r="D83" s="870"/>
      <c r="E83" s="871"/>
      <c r="F83" s="880"/>
      <c r="G83" s="880"/>
    </row>
    <row r="84" spans="1:7" ht="18.75" customHeight="1">
      <c r="A84" s="313">
        <v>236122</v>
      </c>
      <c r="B84" s="869" t="s">
        <v>171</v>
      </c>
      <c r="C84" s="870"/>
      <c r="D84" s="870"/>
      <c r="E84" s="871"/>
      <c r="F84" s="880"/>
      <c r="G84" s="880"/>
    </row>
    <row r="85" spans="1:7" ht="18.75" customHeight="1">
      <c r="A85" s="313">
        <v>236123</v>
      </c>
      <c r="B85" s="869" t="s">
        <v>172</v>
      </c>
      <c r="C85" s="870"/>
      <c r="D85" s="870"/>
      <c r="E85" s="871"/>
      <c r="F85" s="880"/>
      <c r="G85" s="880"/>
    </row>
    <row r="86" spans="1:7" ht="18.75" customHeight="1">
      <c r="A86" s="313">
        <v>236124</v>
      </c>
      <c r="B86" s="869" t="s">
        <v>173</v>
      </c>
      <c r="C86" s="870"/>
      <c r="D86" s="870"/>
      <c r="E86" s="871"/>
      <c r="F86" s="880"/>
      <c r="G86" s="880"/>
    </row>
    <row r="87" spans="1:7" ht="18.75" customHeight="1">
      <c r="A87" s="313">
        <v>236125</v>
      </c>
      <c r="B87" s="869" t="s">
        <v>174</v>
      </c>
      <c r="C87" s="870"/>
      <c r="D87" s="870"/>
      <c r="E87" s="871"/>
      <c r="F87" s="880"/>
      <c r="G87" s="880"/>
    </row>
    <row r="88" spans="1:7" ht="18.75" customHeight="1">
      <c r="A88" s="313">
        <v>236126</v>
      </c>
      <c r="B88" s="869" t="s">
        <v>175</v>
      </c>
      <c r="C88" s="870"/>
      <c r="D88" s="870"/>
      <c r="E88" s="871"/>
      <c r="F88" s="880"/>
      <c r="G88" s="880"/>
    </row>
    <row r="89" spans="1:7" ht="18.75" customHeight="1">
      <c r="A89" s="313">
        <v>236127</v>
      </c>
      <c r="B89" s="869" t="s">
        <v>176</v>
      </c>
      <c r="C89" s="870"/>
      <c r="D89" s="870"/>
      <c r="E89" s="871"/>
      <c r="F89" s="880"/>
      <c r="G89" s="880"/>
    </row>
    <row r="90" spans="1:7" ht="18.75" customHeight="1">
      <c r="A90" s="313">
        <v>236128</v>
      </c>
      <c r="B90" s="869" t="s">
        <v>177</v>
      </c>
      <c r="C90" s="870"/>
      <c r="D90" s="870"/>
      <c r="E90" s="871"/>
      <c r="F90" s="880"/>
      <c r="G90" s="880"/>
    </row>
    <row r="91" spans="1:7" ht="18.75" customHeight="1">
      <c r="A91" s="313">
        <v>236129</v>
      </c>
      <c r="B91" s="869" t="s">
        <v>178</v>
      </c>
      <c r="C91" s="870"/>
      <c r="D91" s="870"/>
      <c r="E91" s="871"/>
      <c r="F91" s="880"/>
      <c r="G91" s="880"/>
    </row>
    <row r="92" spans="1:7" ht="18.75" customHeight="1">
      <c r="A92" s="313">
        <v>236130</v>
      </c>
      <c r="B92" s="869" t="s">
        <v>179</v>
      </c>
      <c r="C92" s="870"/>
      <c r="D92" s="870"/>
      <c r="E92" s="871"/>
      <c r="F92" s="880"/>
      <c r="G92" s="880"/>
    </row>
    <row r="93" spans="1:7" ht="18.75" customHeight="1">
      <c r="A93" s="313">
        <v>236131</v>
      </c>
      <c r="B93" s="869" t="s">
        <v>180</v>
      </c>
      <c r="C93" s="870"/>
      <c r="D93" s="870"/>
      <c r="E93" s="871"/>
      <c r="F93" s="880"/>
      <c r="G93" s="880"/>
    </row>
    <row r="94" spans="1:7" ht="18.75" customHeight="1">
      <c r="A94" s="313">
        <v>236132</v>
      </c>
      <c r="B94" s="869" t="s">
        <v>181</v>
      </c>
      <c r="C94" s="870"/>
      <c r="D94" s="870"/>
      <c r="E94" s="871"/>
      <c r="F94" s="880"/>
      <c r="G94" s="880"/>
    </row>
    <row r="95" spans="1:7" ht="18.75" customHeight="1">
      <c r="A95" s="313">
        <v>236133</v>
      </c>
      <c r="B95" s="869" t="s">
        <v>182</v>
      </c>
      <c r="C95" s="870"/>
      <c r="D95" s="870"/>
      <c r="E95" s="871"/>
      <c r="F95" s="880"/>
      <c r="G95" s="880"/>
    </row>
    <row r="96" spans="1:7" ht="18.75" customHeight="1">
      <c r="A96" s="313">
        <v>236134</v>
      </c>
      <c r="B96" s="869" t="s">
        <v>183</v>
      </c>
      <c r="C96" s="870"/>
      <c r="D96" s="870"/>
      <c r="E96" s="871"/>
      <c r="F96" s="880"/>
      <c r="G96" s="880"/>
    </row>
    <row r="97" spans="1:7" ht="18.75" customHeight="1">
      <c r="A97" s="313">
        <v>236135</v>
      </c>
      <c r="B97" s="869" t="s">
        <v>184</v>
      </c>
      <c r="C97" s="870"/>
      <c r="D97" s="870"/>
      <c r="E97" s="871"/>
      <c r="F97" s="880"/>
      <c r="G97" s="880"/>
    </row>
    <row r="98" spans="1:7" ht="18.75" customHeight="1">
      <c r="A98" s="313">
        <v>236136</v>
      </c>
      <c r="B98" s="869" t="s">
        <v>186</v>
      </c>
      <c r="C98" s="870"/>
      <c r="D98" s="870"/>
      <c r="E98" s="871"/>
      <c r="F98" s="880"/>
      <c r="G98" s="880"/>
    </row>
    <row r="99" spans="1:7" ht="18.75" customHeight="1">
      <c r="A99" s="313">
        <v>236137</v>
      </c>
      <c r="B99" s="869" t="s">
        <v>187</v>
      </c>
      <c r="C99" s="870"/>
      <c r="D99" s="870"/>
      <c r="E99" s="871"/>
      <c r="F99" s="880"/>
      <c r="G99" s="880"/>
    </row>
    <row r="100" spans="1:7" ht="18.75" customHeight="1">
      <c r="A100" s="313" t="s">
        <v>376</v>
      </c>
      <c r="B100" s="869" t="s">
        <v>377</v>
      </c>
      <c r="C100" s="870"/>
      <c r="D100" s="870"/>
      <c r="E100" s="871"/>
      <c r="F100" s="449">
        <v>245000000</v>
      </c>
      <c r="G100" s="449">
        <v>208250000</v>
      </c>
    </row>
    <row r="101" spans="1:7" ht="18.75" customHeight="1">
      <c r="A101" s="313">
        <v>236138</v>
      </c>
      <c r="B101" s="863" t="s">
        <v>633</v>
      </c>
      <c r="C101" s="864"/>
      <c r="D101" s="864"/>
      <c r="E101" s="865"/>
      <c r="F101" s="449">
        <v>361699000</v>
      </c>
      <c r="G101" s="449">
        <v>130211640</v>
      </c>
    </row>
    <row r="102" spans="1:7" ht="16.5" customHeight="1">
      <c r="A102" s="313">
        <v>236139</v>
      </c>
      <c r="B102" s="863" t="s">
        <v>634</v>
      </c>
      <c r="C102" s="864"/>
      <c r="D102" s="864"/>
      <c r="E102" s="865"/>
      <c r="F102" s="449">
        <v>423680000</v>
      </c>
      <c r="G102" s="449">
        <v>139814400</v>
      </c>
    </row>
    <row r="103" spans="1:7" ht="16.5" customHeight="1">
      <c r="A103" s="313">
        <v>236140</v>
      </c>
      <c r="B103" s="863" t="s">
        <v>635</v>
      </c>
      <c r="C103" s="864"/>
      <c r="D103" s="864"/>
      <c r="E103" s="865"/>
      <c r="F103" s="451">
        <v>308950000</v>
      </c>
      <c r="G103" s="449">
        <v>123580000</v>
      </c>
    </row>
    <row r="104" spans="1:7" ht="16.5" customHeight="1">
      <c r="A104" s="313">
        <v>236141</v>
      </c>
      <c r="B104" s="884" t="s">
        <v>636</v>
      </c>
      <c r="C104" s="885"/>
      <c r="D104" s="885"/>
      <c r="E104" s="886"/>
      <c r="F104" s="451">
        <v>135700000</v>
      </c>
      <c r="G104" s="449">
        <v>52923000</v>
      </c>
    </row>
    <row r="105" spans="1:7" ht="24.75" customHeight="1">
      <c r="A105" s="313">
        <v>236145</v>
      </c>
      <c r="B105" s="863" t="s">
        <v>457</v>
      </c>
      <c r="C105" s="864"/>
      <c r="D105" s="864"/>
      <c r="E105" s="865"/>
      <c r="F105" s="451">
        <v>1080000</v>
      </c>
      <c r="G105" s="449">
        <v>1080000</v>
      </c>
    </row>
    <row r="106" spans="1:7" ht="25.5" customHeight="1">
      <c r="A106" s="313">
        <v>236146</v>
      </c>
      <c r="B106" s="863" t="s">
        <v>38</v>
      </c>
      <c r="C106" s="864"/>
      <c r="D106" s="864"/>
      <c r="E106" s="865"/>
      <c r="F106" s="451">
        <v>300000</v>
      </c>
      <c r="G106" s="449">
        <v>300000</v>
      </c>
    </row>
    <row r="107" spans="1:7" ht="18.75" customHeight="1">
      <c r="A107" s="313">
        <v>236148</v>
      </c>
      <c r="B107" s="863" t="s">
        <v>412</v>
      </c>
      <c r="C107" s="864"/>
      <c r="D107" s="864"/>
      <c r="E107" s="865"/>
      <c r="F107" s="451">
        <v>465000</v>
      </c>
      <c r="G107" s="449">
        <v>395250</v>
      </c>
    </row>
    <row r="108" spans="1:7" ht="36" customHeight="1">
      <c r="A108" s="754" t="s">
        <v>153</v>
      </c>
      <c r="B108" s="866" t="s">
        <v>154</v>
      </c>
      <c r="C108" s="867"/>
      <c r="D108" s="867"/>
      <c r="E108" s="868"/>
      <c r="F108" s="755" t="s">
        <v>410</v>
      </c>
      <c r="G108" s="546" t="s">
        <v>411</v>
      </c>
    </row>
    <row r="109" spans="1:7" ht="18.75" customHeight="1">
      <c r="A109" s="313">
        <v>236150</v>
      </c>
      <c r="B109" s="863" t="s">
        <v>95</v>
      </c>
      <c r="C109" s="864"/>
      <c r="D109" s="864"/>
      <c r="E109" s="865"/>
      <c r="F109" s="451">
        <v>9850000</v>
      </c>
      <c r="G109" s="449">
        <v>3940000</v>
      </c>
    </row>
    <row r="110" spans="1:7" ht="18.75" customHeight="1">
      <c r="A110" s="313">
        <v>236151</v>
      </c>
      <c r="B110" s="863" t="s">
        <v>603</v>
      </c>
      <c r="C110" s="864"/>
      <c r="D110" s="864"/>
      <c r="E110" s="865"/>
      <c r="F110" s="451">
        <v>48775000</v>
      </c>
      <c r="G110" s="449">
        <v>36581250</v>
      </c>
    </row>
    <row r="111" spans="1:7" ht="18.75" customHeight="1">
      <c r="A111" s="313">
        <v>236152</v>
      </c>
      <c r="B111" s="863" t="s">
        <v>914</v>
      </c>
      <c r="C111" s="864"/>
      <c r="D111" s="864"/>
      <c r="E111" s="865"/>
      <c r="F111" s="451">
        <v>49850000</v>
      </c>
      <c r="G111" s="449">
        <v>37387500</v>
      </c>
    </row>
    <row r="112" spans="1:7" ht="18.75" customHeight="1">
      <c r="A112" s="313">
        <v>236153</v>
      </c>
      <c r="B112" s="863" t="s">
        <v>97</v>
      </c>
      <c r="C112" s="864"/>
      <c r="D112" s="864"/>
      <c r="E112" s="865"/>
      <c r="F112" s="451">
        <v>9400000</v>
      </c>
      <c r="G112" s="449">
        <v>8695000</v>
      </c>
    </row>
    <row r="113" spans="1:7" ht="18.75" customHeight="1">
      <c r="A113" s="313">
        <v>236154</v>
      </c>
      <c r="B113" s="863" t="s">
        <v>94</v>
      </c>
      <c r="C113" s="864"/>
      <c r="D113" s="864"/>
      <c r="E113" s="865"/>
      <c r="F113" s="451">
        <v>6635000</v>
      </c>
      <c r="G113" s="449">
        <v>6137375</v>
      </c>
    </row>
    <row r="114" spans="1:7" ht="18.75" customHeight="1">
      <c r="A114" s="313">
        <v>236155</v>
      </c>
      <c r="B114" s="863" t="s">
        <v>920</v>
      </c>
      <c r="C114" s="864"/>
      <c r="D114" s="864"/>
      <c r="E114" s="865"/>
      <c r="F114" s="451">
        <v>24000000</v>
      </c>
      <c r="G114" s="449">
        <v>9600000</v>
      </c>
    </row>
    <row r="115" spans="1:7" ht="27" customHeight="1">
      <c r="A115" s="313">
        <v>236156</v>
      </c>
      <c r="B115" s="863" t="s">
        <v>918</v>
      </c>
      <c r="C115" s="864"/>
      <c r="D115" s="864"/>
      <c r="E115" s="865"/>
      <c r="F115" s="451">
        <v>240000</v>
      </c>
      <c r="G115" s="449">
        <v>204000</v>
      </c>
    </row>
    <row r="116" spans="1:7" ht="18.75" customHeight="1">
      <c r="A116" s="313">
        <v>236157</v>
      </c>
      <c r="B116" s="863" t="s">
        <v>919</v>
      </c>
      <c r="C116" s="864"/>
      <c r="D116" s="864"/>
      <c r="E116" s="865"/>
      <c r="F116" s="451">
        <v>3998000</v>
      </c>
      <c r="G116" s="449">
        <v>3398300</v>
      </c>
    </row>
    <row r="117" spans="1:7" ht="18.75" customHeight="1">
      <c r="A117" s="313">
        <v>236158</v>
      </c>
      <c r="B117" s="863" t="s">
        <v>730</v>
      </c>
      <c r="C117" s="864"/>
      <c r="D117" s="864"/>
      <c r="E117" s="865"/>
      <c r="F117" s="451">
        <v>78000000</v>
      </c>
      <c r="G117" s="449">
        <v>72150000</v>
      </c>
    </row>
    <row r="118" spans="1:7" ht="18.75" customHeight="1">
      <c r="A118" s="881" t="s">
        <v>147</v>
      </c>
      <c r="B118" s="882"/>
      <c r="C118" s="882"/>
      <c r="D118" s="882"/>
      <c r="E118" s="883"/>
      <c r="F118" s="538">
        <f>SUM(F46:F117)</f>
        <v>3395830000</v>
      </c>
      <c r="G118" s="538">
        <f>SUM(G46:G117)</f>
        <v>2394638615</v>
      </c>
    </row>
    <row r="119" ht="15.75" customHeight="1"/>
    <row r="120" spans="1:7" ht="18.75" customHeight="1">
      <c r="A120" s="914" t="s">
        <v>133</v>
      </c>
      <c r="B120" s="889"/>
      <c r="C120" s="889"/>
      <c r="D120" s="889"/>
      <c r="E120" s="889"/>
      <c r="F120" s="909" t="s">
        <v>140</v>
      </c>
      <c r="G120" s="910"/>
    </row>
    <row r="121" spans="1:7" ht="18.75" customHeight="1">
      <c r="A121" s="884" t="s">
        <v>109</v>
      </c>
      <c r="B121" s="885"/>
      <c r="C121" s="885"/>
      <c r="D121" s="885"/>
      <c r="E121" s="886"/>
      <c r="F121" s="872">
        <v>1500000</v>
      </c>
      <c r="G121" s="873"/>
    </row>
    <row r="122" spans="1:7" ht="18.75" customHeight="1">
      <c r="A122" s="884" t="s">
        <v>917</v>
      </c>
      <c r="B122" s="885"/>
      <c r="C122" s="885"/>
      <c r="D122" s="885"/>
      <c r="E122" s="886"/>
      <c r="F122" s="872">
        <v>6400000</v>
      </c>
      <c r="G122" s="873"/>
    </row>
    <row r="123" spans="1:7" ht="18.75" customHeight="1">
      <c r="A123" s="911" t="s">
        <v>152</v>
      </c>
      <c r="B123" s="912"/>
      <c r="C123" s="912"/>
      <c r="D123" s="912"/>
      <c r="E123" s="913"/>
      <c r="F123" s="907">
        <f>SUM(F121:F122)</f>
        <v>7900000</v>
      </c>
      <c r="G123" s="908"/>
    </row>
    <row r="124" spans="2:6" ht="15.75" customHeight="1">
      <c r="B124" s="385"/>
      <c r="C124" s="380"/>
      <c r="D124" s="380"/>
      <c r="E124" s="380"/>
      <c r="F124" s="382"/>
    </row>
    <row r="125" spans="1:7" ht="15.75" customHeight="1">
      <c r="A125" s="875" t="s">
        <v>148</v>
      </c>
      <c r="B125" s="876"/>
      <c r="C125" s="876"/>
      <c r="D125" s="876"/>
      <c r="E125" s="877"/>
      <c r="F125" s="874">
        <f>F118+F123</f>
        <v>3403730000</v>
      </c>
      <c r="G125" s="831"/>
    </row>
    <row r="126" spans="2:6" ht="17.25" customHeight="1">
      <c r="B126" s="385"/>
      <c r="C126" s="380"/>
      <c r="D126" s="380"/>
      <c r="E126" s="380"/>
      <c r="F126" s="382"/>
    </row>
    <row r="127" spans="1:7" ht="18.75" customHeight="1">
      <c r="A127" s="911" t="s">
        <v>335</v>
      </c>
      <c r="B127" s="912"/>
      <c r="C127" s="912"/>
      <c r="D127" s="912"/>
      <c r="E127" s="913"/>
      <c r="F127" s="909" t="s">
        <v>140</v>
      </c>
      <c r="G127" s="910"/>
    </row>
    <row r="128" spans="1:7" ht="18.75" customHeight="1">
      <c r="A128" s="878" t="s">
        <v>139</v>
      </c>
      <c r="B128" s="830"/>
      <c r="C128" s="830"/>
      <c r="D128" s="830"/>
      <c r="E128" s="831"/>
      <c r="F128" s="872">
        <v>7705000</v>
      </c>
      <c r="G128" s="873"/>
    </row>
    <row r="129" spans="2:6" ht="12" customHeight="1">
      <c r="B129" s="318"/>
      <c r="C129" s="318"/>
      <c r="D129" s="318"/>
      <c r="E129" s="318"/>
      <c r="F129" s="381"/>
    </row>
    <row r="130" spans="2:6" ht="18.75" customHeight="1">
      <c r="B130" s="318"/>
      <c r="C130" s="318"/>
      <c r="D130" s="318"/>
      <c r="E130" s="318"/>
      <c r="F130" s="404"/>
    </row>
    <row r="131" spans="2:6" ht="18.75" customHeight="1">
      <c r="B131" s="318"/>
      <c r="C131" s="318"/>
      <c r="D131" s="318"/>
      <c r="E131" s="318"/>
      <c r="F131" s="381"/>
    </row>
  </sheetData>
  <mergeCells count="110">
    <mergeCell ref="A127:E127"/>
    <mergeCell ref="A123:E123"/>
    <mergeCell ref="A122:E122"/>
    <mergeCell ref="B106:E106"/>
    <mergeCell ref="B107:E107"/>
    <mergeCell ref="A120:E120"/>
    <mergeCell ref="A121:E121"/>
    <mergeCell ref="B112:E112"/>
    <mergeCell ref="B113:E113"/>
    <mergeCell ref="B114:E114"/>
    <mergeCell ref="F128:G128"/>
    <mergeCell ref="F12:G12"/>
    <mergeCell ref="F15:G15"/>
    <mergeCell ref="F13:G13"/>
    <mergeCell ref="F14:G14"/>
    <mergeCell ref="F123:G123"/>
    <mergeCell ref="F24:G24"/>
    <mergeCell ref="F27:G27"/>
    <mergeCell ref="F127:G127"/>
    <mergeCell ref="F120:G120"/>
    <mergeCell ref="F57:F78"/>
    <mergeCell ref="F25:G25"/>
    <mergeCell ref="F26:G26"/>
    <mergeCell ref="G57:G78"/>
    <mergeCell ref="B75:E75"/>
    <mergeCell ref="A25:B25"/>
    <mergeCell ref="A15:B15"/>
    <mergeCell ref="A13:B13"/>
    <mergeCell ref="B45:E45"/>
    <mergeCell ref="A24:B24"/>
    <mergeCell ref="A26:B26"/>
    <mergeCell ref="A14:B14"/>
    <mergeCell ref="A27:B27"/>
    <mergeCell ref="A44:E44"/>
    <mergeCell ref="B57:E57"/>
    <mergeCell ref="B78:E78"/>
    <mergeCell ref="B69:E69"/>
    <mergeCell ref="B70:E70"/>
    <mergeCell ref="B73:E73"/>
    <mergeCell ref="B74:E74"/>
    <mergeCell ref="B71:E71"/>
    <mergeCell ref="B76:E76"/>
    <mergeCell ref="B72:E72"/>
    <mergeCell ref="B77:E77"/>
    <mergeCell ref="B46:E46"/>
    <mergeCell ref="B68:E68"/>
    <mergeCell ref="B53:E53"/>
    <mergeCell ref="B55:E55"/>
    <mergeCell ref="B54:E54"/>
    <mergeCell ref="B67:E67"/>
    <mergeCell ref="B60:E60"/>
    <mergeCell ref="B48:E48"/>
    <mergeCell ref="B58:E58"/>
    <mergeCell ref="B56:E56"/>
    <mergeCell ref="B79:E79"/>
    <mergeCell ref="B62:E62"/>
    <mergeCell ref="B63:E63"/>
    <mergeCell ref="A6:B6"/>
    <mergeCell ref="B51:E51"/>
    <mergeCell ref="B52:E52"/>
    <mergeCell ref="B49:E49"/>
    <mergeCell ref="B50:E50"/>
    <mergeCell ref="A12:B12"/>
    <mergeCell ref="B47:E47"/>
    <mergeCell ref="B59:E59"/>
    <mergeCell ref="B66:E66"/>
    <mergeCell ref="B61:E61"/>
    <mergeCell ref="B64:E64"/>
    <mergeCell ref="B65:E65"/>
    <mergeCell ref="B110:E110"/>
    <mergeCell ref="A128:E128"/>
    <mergeCell ref="G79:G99"/>
    <mergeCell ref="B105:E105"/>
    <mergeCell ref="A118:E118"/>
    <mergeCell ref="F79:F99"/>
    <mergeCell ref="B104:E104"/>
    <mergeCell ref="B81:E81"/>
    <mergeCell ref="B95:E95"/>
    <mergeCell ref="B98:E98"/>
    <mergeCell ref="B94:E94"/>
    <mergeCell ref="B99:E99"/>
    <mergeCell ref="F121:G121"/>
    <mergeCell ref="F125:G125"/>
    <mergeCell ref="F122:G122"/>
    <mergeCell ref="A125:E125"/>
    <mergeCell ref="B115:E115"/>
    <mergeCell ref="B116:E116"/>
    <mergeCell ref="B117:E117"/>
    <mergeCell ref="B109:E109"/>
    <mergeCell ref="B91:E91"/>
    <mergeCell ref="B89:E89"/>
    <mergeCell ref="B90:E90"/>
    <mergeCell ref="B88:E88"/>
    <mergeCell ref="B80:E80"/>
    <mergeCell ref="B85:E85"/>
    <mergeCell ref="B87:E87"/>
    <mergeCell ref="B83:E83"/>
    <mergeCell ref="B84:E84"/>
    <mergeCell ref="B82:E82"/>
    <mergeCell ref="B86:E86"/>
    <mergeCell ref="B111:E111"/>
    <mergeCell ref="B108:E108"/>
    <mergeCell ref="B103:E103"/>
    <mergeCell ref="B92:E92"/>
    <mergeCell ref="B102:E102"/>
    <mergeCell ref="B100:E100"/>
    <mergeCell ref="B101:E101"/>
    <mergeCell ref="B97:E97"/>
    <mergeCell ref="B93:E93"/>
    <mergeCell ref="B96:E96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2" manualBreakCount="2">
    <brk id="55" max="6" man="1"/>
    <brk id="10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43" t="s">
        <v>601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</row>
    <row r="2" spans="2:14" ht="13.5" customHeight="1" hidden="1">
      <c r="B2" s="443"/>
      <c r="C2" s="443"/>
      <c r="G2" s="930" t="s">
        <v>373</v>
      </c>
      <c r="H2" s="931"/>
      <c r="I2" s="931"/>
      <c r="J2" s="934"/>
      <c r="K2" s="932" t="s">
        <v>374</v>
      </c>
      <c r="L2" s="933"/>
      <c r="M2" s="930" t="s">
        <v>375</v>
      </c>
      <c r="N2" s="934"/>
    </row>
    <row r="3" spans="2:14" ht="10.5" customHeight="1">
      <c r="B3" s="443"/>
      <c r="C3" s="443"/>
      <c r="G3" s="930" t="s">
        <v>373</v>
      </c>
      <c r="H3" s="931"/>
      <c r="I3" s="931"/>
      <c r="J3" s="931"/>
      <c r="K3" s="932" t="s">
        <v>374</v>
      </c>
      <c r="L3" s="933"/>
      <c r="M3" s="930" t="s">
        <v>375</v>
      </c>
      <c r="N3" s="934"/>
    </row>
    <row r="4" spans="1:14" ht="65.25" customHeight="1">
      <c r="A4" s="717" t="s">
        <v>153</v>
      </c>
      <c r="B4" s="717" t="s">
        <v>154</v>
      </c>
      <c r="C4" s="718" t="s">
        <v>467</v>
      </c>
      <c r="D4" s="718" t="s">
        <v>468</v>
      </c>
      <c r="E4" s="719" t="s">
        <v>469</v>
      </c>
      <c r="F4" s="719" t="s">
        <v>470</v>
      </c>
      <c r="G4" s="719" t="s">
        <v>471</v>
      </c>
      <c r="H4" s="719" t="s">
        <v>472</v>
      </c>
      <c r="I4" s="720" t="s">
        <v>473</v>
      </c>
      <c r="J4" s="720" t="s">
        <v>474</v>
      </c>
      <c r="K4" s="719" t="s">
        <v>475</v>
      </c>
      <c r="L4" s="719" t="s">
        <v>476</v>
      </c>
      <c r="M4" s="719" t="s">
        <v>477</v>
      </c>
      <c r="N4" s="719" t="s">
        <v>478</v>
      </c>
    </row>
    <row r="5" spans="1:14" ht="24.75" customHeight="1">
      <c r="A5" s="721" t="s">
        <v>479</v>
      </c>
      <c r="B5" s="722" t="s">
        <v>480</v>
      </c>
      <c r="C5" s="723">
        <v>70029</v>
      </c>
      <c r="D5" s="723">
        <v>70029</v>
      </c>
      <c r="E5" s="724">
        <v>0</v>
      </c>
      <c r="F5" s="723">
        <v>0</v>
      </c>
      <c r="G5" s="725">
        <v>60629</v>
      </c>
      <c r="H5" s="726">
        <v>34200</v>
      </c>
      <c r="I5" s="727">
        <v>0</v>
      </c>
      <c r="J5" s="727">
        <v>0</v>
      </c>
      <c r="K5" s="728">
        <v>43986</v>
      </c>
      <c r="L5" s="729">
        <v>0</v>
      </c>
      <c r="M5" s="727">
        <v>43985</v>
      </c>
      <c r="N5" s="730">
        <v>0</v>
      </c>
    </row>
    <row r="6" spans="1:16" ht="24" customHeight="1">
      <c r="A6" s="721" t="s">
        <v>481</v>
      </c>
      <c r="B6" s="731" t="s">
        <v>482</v>
      </c>
      <c r="C6" s="723">
        <v>1308</v>
      </c>
      <c r="D6" s="723">
        <v>1308</v>
      </c>
      <c r="E6" s="724">
        <v>0</v>
      </c>
      <c r="F6" s="723">
        <v>0</v>
      </c>
      <c r="G6" s="935">
        <v>1939</v>
      </c>
      <c r="H6" s="937">
        <v>1939</v>
      </c>
      <c r="I6" s="937">
        <v>0</v>
      </c>
      <c r="J6" s="937">
        <v>0</v>
      </c>
      <c r="K6" s="728">
        <v>1428</v>
      </c>
      <c r="L6" s="729">
        <v>0</v>
      </c>
      <c r="M6" s="939">
        <v>1871</v>
      </c>
      <c r="N6" s="941">
        <v>0</v>
      </c>
      <c r="O6" s="15"/>
      <c r="P6" s="15"/>
    </row>
    <row r="7" spans="1:16" ht="24" customHeight="1">
      <c r="A7" s="721" t="s">
        <v>481</v>
      </c>
      <c r="B7" s="731" t="s">
        <v>483</v>
      </c>
      <c r="C7" s="723">
        <v>475</v>
      </c>
      <c r="D7" s="723">
        <v>361</v>
      </c>
      <c r="E7" s="724">
        <v>0</v>
      </c>
      <c r="F7" s="723">
        <v>0</v>
      </c>
      <c r="G7" s="936"/>
      <c r="H7" s="938"/>
      <c r="I7" s="938"/>
      <c r="J7" s="938"/>
      <c r="K7" s="728">
        <v>361</v>
      </c>
      <c r="L7" s="729">
        <v>0</v>
      </c>
      <c r="M7" s="940"/>
      <c r="N7" s="942"/>
      <c r="O7" s="15"/>
      <c r="P7" s="15"/>
    </row>
    <row r="8" spans="1:16" ht="27" customHeight="1">
      <c r="A8" s="721" t="s">
        <v>484</v>
      </c>
      <c r="B8" s="731" t="s">
        <v>485</v>
      </c>
      <c r="C8" s="723">
        <v>28230</v>
      </c>
      <c r="D8" s="729">
        <v>25215</v>
      </c>
      <c r="E8" s="732">
        <v>12.5</v>
      </c>
      <c r="F8" s="729">
        <v>3152</v>
      </c>
      <c r="G8" s="730">
        <v>21000</v>
      </c>
      <c r="H8" s="726">
        <v>14000</v>
      </c>
      <c r="I8" s="727">
        <v>0</v>
      </c>
      <c r="J8" s="726">
        <v>0</v>
      </c>
      <c r="K8" s="728">
        <v>22454</v>
      </c>
      <c r="L8" s="729">
        <v>0</v>
      </c>
      <c r="M8" s="727">
        <v>19795</v>
      </c>
      <c r="N8" s="730">
        <v>0</v>
      </c>
      <c r="O8" s="15"/>
      <c r="P8" s="15"/>
    </row>
    <row r="9" spans="1:15" ht="24" customHeight="1">
      <c r="A9" s="721" t="s">
        <v>486</v>
      </c>
      <c r="B9" s="722" t="s">
        <v>487</v>
      </c>
      <c r="C9" s="723">
        <v>53452</v>
      </c>
      <c r="D9" s="723">
        <v>53452</v>
      </c>
      <c r="E9" s="724">
        <v>0</v>
      </c>
      <c r="F9" s="723">
        <v>0</v>
      </c>
      <c r="G9" s="725">
        <v>0</v>
      </c>
      <c r="H9" s="726">
        <v>0</v>
      </c>
      <c r="I9" s="727">
        <v>0</v>
      </c>
      <c r="J9" s="727">
        <v>0</v>
      </c>
      <c r="K9" s="728">
        <v>43380</v>
      </c>
      <c r="L9" s="729">
        <v>8176</v>
      </c>
      <c r="M9" s="727">
        <v>50319</v>
      </c>
      <c r="N9" s="730">
        <v>0</v>
      </c>
      <c r="O9" s="15"/>
    </row>
    <row r="10" spans="1:16" ht="24" customHeight="1">
      <c r="A10" s="721" t="s">
        <v>488</v>
      </c>
      <c r="B10" s="733" t="s">
        <v>489</v>
      </c>
      <c r="C10" s="723">
        <v>32292</v>
      </c>
      <c r="D10" s="729">
        <v>32292</v>
      </c>
      <c r="E10" s="732">
        <v>50.4</v>
      </c>
      <c r="F10" s="729">
        <v>16287</v>
      </c>
      <c r="G10" s="730">
        <v>34637</v>
      </c>
      <c r="H10" s="726">
        <v>34637</v>
      </c>
      <c r="I10" s="727">
        <v>0</v>
      </c>
      <c r="J10" s="726">
        <v>0</v>
      </c>
      <c r="K10" s="728">
        <v>32297</v>
      </c>
      <c r="L10" s="729">
        <v>0</v>
      </c>
      <c r="M10" s="727">
        <v>16005</v>
      </c>
      <c r="N10" s="730">
        <v>0</v>
      </c>
      <c r="O10" s="15"/>
      <c r="P10" s="15"/>
    </row>
    <row r="11" spans="1:14" ht="24" customHeight="1">
      <c r="A11" s="721" t="s">
        <v>490</v>
      </c>
      <c r="B11" s="722" t="s">
        <v>491</v>
      </c>
      <c r="C11" s="723">
        <v>190</v>
      </c>
      <c r="D11" s="723">
        <v>190</v>
      </c>
      <c r="E11" s="724">
        <v>25</v>
      </c>
      <c r="F11" s="723">
        <v>47</v>
      </c>
      <c r="G11" s="725">
        <v>190</v>
      </c>
      <c r="H11" s="726">
        <v>190</v>
      </c>
      <c r="I11" s="727">
        <v>0</v>
      </c>
      <c r="J11" s="727">
        <v>0</v>
      </c>
      <c r="K11" s="728">
        <v>190</v>
      </c>
      <c r="L11" s="729">
        <v>0</v>
      </c>
      <c r="M11" s="727">
        <v>142</v>
      </c>
      <c r="N11" s="730">
        <v>0</v>
      </c>
    </row>
    <row r="12" spans="1:16" ht="24" customHeight="1">
      <c r="A12" s="721" t="s">
        <v>492</v>
      </c>
      <c r="B12" s="733" t="s">
        <v>493</v>
      </c>
      <c r="C12" s="723">
        <v>7797</v>
      </c>
      <c r="D12" s="729">
        <v>7797</v>
      </c>
      <c r="E12" s="732">
        <v>12.5</v>
      </c>
      <c r="F12" s="729">
        <v>974</v>
      </c>
      <c r="G12" s="730">
        <v>6600</v>
      </c>
      <c r="H12" s="726">
        <v>6600</v>
      </c>
      <c r="I12" s="727">
        <v>0</v>
      </c>
      <c r="J12" s="726">
        <v>0</v>
      </c>
      <c r="K12" s="728">
        <v>7312</v>
      </c>
      <c r="L12" s="729">
        <v>0</v>
      </c>
      <c r="M12" s="727">
        <v>6238</v>
      </c>
      <c r="N12" s="730">
        <v>0</v>
      </c>
      <c r="O12" s="15"/>
      <c r="P12" s="15"/>
    </row>
    <row r="13" spans="1:14" ht="24" customHeight="1">
      <c r="A13" s="721" t="s">
        <v>494</v>
      </c>
      <c r="B13" s="722" t="s">
        <v>495</v>
      </c>
      <c r="C13" s="723">
        <v>13000</v>
      </c>
      <c r="D13" s="723">
        <v>13000</v>
      </c>
      <c r="E13" s="724">
        <v>25</v>
      </c>
      <c r="F13" s="723">
        <v>2593</v>
      </c>
      <c r="G13" s="725">
        <v>13000</v>
      </c>
      <c r="H13" s="726">
        <v>13000</v>
      </c>
      <c r="I13" s="727">
        <v>0</v>
      </c>
      <c r="J13" s="727">
        <v>0</v>
      </c>
      <c r="K13" s="728">
        <v>10372</v>
      </c>
      <c r="L13" s="729">
        <v>0</v>
      </c>
      <c r="M13" s="727">
        <v>7781</v>
      </c>
      <c r="N13" s="730">
        <v>0</v>
      </c>
    </row>
    <row r="14" spans="1:14" ht="27" customHeight="1">
      <c r="A14" s="721" t="s">
        <v>496</v>
      </c>
      <c r="B14" s="722" t="s">
        <v>497</v>
      </c>
      <c r="C14" s="723">
        <v>20000</v>
      </c>
      <c r="D14" s="723">
        <v>20000</v>
      </c>
      <c r="E14" s="724">
        <v>25</v>
      </c>
      <c r="F14" s="723">
        <v>5000</v>
      </c>
      <c r="G14" s="725">
        <v>20000</v>
      </c>
      <c r="H14" s="726">
        <v>20000</v>
      </c>
      <c r="I14" s="727">
        <v>0</v>
      </c>
      <c r="J14" s="727">
        <v>0</v>
      </c>
      <c r="K14" s="728">
        <v>19816</v>
      </c>
      <c r="L14" s="729">
        <v>0</v>
      </c>
      <c r="M14" s="727">
        <v>14730</v>
      </c>
      <c r="N14" s="730">
        <v>0</v>
      </c>
    </row>
    <row r="15" spans="1:14" ht="27" customHeight="1">
      <c r="A15" s="721" t="s">
        <v>498</v>
      </c>
      <c r="B15" s="722" t="s">
        <v>499</v>
      </c>
      <c r="C15" s="723">
        <v>998</v>
      </c>
      <c r="D15" s="723">
        <v>861</v>
      </c>
      <c r="E15" s="724">
        <v>20</v>
      </c>
      <c r="F15" s="723">
        <v>172</v>
      </c>
      <c r="G15" s="725">
        <v>946</v>
      </c>
      <c r="H15" s="726">
        <v>946</v>
      </c>
      <c r="I15" s="727">
        <v>0</v>
      </c>
      <c r="J15" s="727">
        <v>0</v>
      </c>
      <c r="K15" s="728">
        <v>868</v>
      </c>
      <c r="L15" s="729">
        <v>0</v>
      </c>
      <c r="M15" s="727">
        <v>695</v>
      </c>
      <c r="N15" s="730">
        <v>0</v>
      </c>
    </row>
    <row r="16" spans="1:15" ht="27" customHeight="1">
      <c r="A16" s="721" t="s">
        <v>500</v>
      </c>
      <c r="B16" s="734" t="s">
        <v>501</v>
      </c>
      <c r="C16" s="723">
        <v>3791</v>
      </c>
      <c r="D16" s="723">
        <v>3791</v>
      </c>
      <c r="E16" s="724">
        <v>0</v>
      </c>
      <c r="F16" s="723">
        <v>0</v>
      </c>
      <c r="G16" s="725">
        <v>600</v>
      </c>
      <c r="H16" s="726">
        <v>600</v>
      </c>
      <c r="I16" s="727">
        <v>0</v>
      </c>
      <c r="J16" s="727">
        <v>0</v>
      </c>
      <c r="K16" s="728">
        <v>3671</v>
      </c>
      <c r="L16" s="729">
        <v>0</v>
      </c>
      <c r="M16" s="727">
        <v>3554</v>
      </c>
      <c r="N16" s="730">
        <v>0</v>
      </c>
      <c r="O16" s="15"/>
    </row>
    <row r="17" spans="1:15" ht="21" customHeight="1">
      <c r="A17" s="721" t="s">
        <v>663</v>
      </c>
      <c r="B17" s="722" t="s">
        <v>502</v>
      </c>
      <c r="C17" s="723">
        <v>9625</v>
      </c>
      <c r="D17" s="723">
        <v>9625</v>
      </c>
      <c r="E17" s="724">
        <v>0</v>
      </c>
      <c r="F17" s="723">
        <v>0</v>
      </c>
      <c r="G17" s="725">
        <v>1000</v>
      </c>
      <c r="H17" s="726">
        <v>658</v>
      </c>
      <c r="I17" s="727">
        <v>0</v>
      </c>
      <c r="J17" s="727">
        <v>0</v>
      </c>
      <c r="K17" s="728">
        <v>5621</v>
      </c>
      <c r="L17" s="729">
        <v>0</v>
      </c>
      <c r="M17" s="727">
        <v>5610</v>
      </c>
      <c r="N17" s="730">
        <v>0</v>
      </c>
      <c r="O17" s="15"/>
    </row>
    <row r="18" spans="1:15" ht="24" customHeight="1">
      <c r="A18" s="721" t="s">
        <v>503</v>
      </c>
      <c r="B18" s="722" t="s">
        <v>504</v>
      </c>
      <c r="C18" s="723">
        <v>9936</v>
      </c>
      <c r="D18" s="723">
        <v>9936</v>
      </c>
      <c r="E18" s="724">
        <v>0</v>
      </c>
      <c r="F18" s="723">
        <v>0</v>
      </c>
      <c r="G18" s="725">
        <v>500</v>
      </c>
      <c r="H18" s="726">
        <v>500</v>
      </c>
      <c r="I18" s="727">
        <v>0</v>
      </c>
      <c r="J18" s="727">
        <v>0</v>
      </c>
      <c r="K18" s="728">
        <v>5922</v>
      </c>
      <c r="L18" s="729">
        <v>0</v>
      </c>
      <c r="M18" s="727">
        <v>5898</v>
      </c>
      <c r="N18" s="730">
        <v>0</v>
      </c>
      <c r="O18" s="15"/>
    </row>
    <row r="19" spans="1:15" ht="24" customHeight="1">
      <c r="A19" s="721" t="s">
        <v>505</v>
      </c>
      <c r="B19" s="722" t="s">
        <v>506</v>
      </c>
      <c r="C19" s="723">
        <v>11850</v>
      </c>
      <c r="D19" s="723">
        <v>11850</v>
      </c>
      <c r="E19" s="724">
        <v>25</v>
      </c>
      <c r="F19" s="723">
        <v>3000</v>
      </c>
      <c r="G19" s="725">
        <v>11850</v>
      </c>
      <c r="H19" s="726">
        <v>11842</v>
      </c>
      <c r="I19" s="727">
        <v>0</v>
      </c>
      <c r="J19" s="727">
        <v>0</v>
      </c>
      <c r="K19" s="728">
        <v>11842</v>
      </c>
      <c r="L19" s="729">
        <v>0</v>
      </c>
      <c r="M19" s="727">
        <v>9546</v>
      </c>
      <c r="N19" s="730">
        <v>0</v>
      </c>
      <c r="O19" s="15"/>
    </row>
    <row r="20" spans="1:15" ht="24" customHeight="1">
      <c r="A20" s="721" t="s">
        <v>507</v>
      </c>
      <c r="B20" s="722" t="s">
        <v>508</v>
      </c>
      <c r="C20" s="723">
        <v>41159</v>
      </c>
      <c r="D20" s="723">
        <v>683</v>
      </c>
      <c r="E20" s="724">
        <v>100</v>
      </c>
      <c r="F20" s="723">
        <v>683</v>
      </c>
      <c r="G20" s="725">
        <v>45000</v>
      </c>
      <c r="H20" s="726">
        <v>758</v>
      </c>
      <c r="I20" s="727">
        <v>0</v>
      </c>
      <c r="J20" s="727">
        <v>0</v>
      </c>
      <c r="K20" s="728">
        <v>683</v>
      </c>
      <c r="L20" s="729">
        <v>0</v>
      </c>
      <c r="M20" s="727">
        <v>0</v>
      </c>
      <c r="N20" s="730">
        <v>0</v>
      </c>
      <c r="O20" s="15"/>
    </row>
    <row r="21" spans="1:15" ht="24" customHeight="1">
      <c r="A21" s="721" t="s">
        <v>509</v>
      </c>
      <c r="B21" s="722" t="s">
        <v>510</v>
      </c>
      <c r="C21" s="723">
        <v>28582</v>
      </c>
      <c r="D21" s="723">
        <v>26500</v>
      </c>
      <c r="E21" s="724">
        <v>25</v>
      </c>
      <c r="F21" s="723">
        <v>6625</v>
      </c>
      <c r="G21" s="725">
        <v>30000</v>
      </c>
      <c r="H21" s="726">
        <v>29000</v>
      </c>
      <c r="I21" s="727">
        <v>0</v>
      </c>
      <c r="J21" s="727">
        <v>0</v>
      </c>
      <c r="K21" s="728">
        <v>25725</v>
      </c>
      <c r="L21" s="729">
        <v>0</v>
      </c>
      <c r="M21" s="727">
        <v>19214</v>
      </c>
      <c r="N21" s="730">
        <v>0</v>
      </c>
      <c r="O21" s="15"/>
    </row>
    <row r="22" spans="1:15" ht="21.75" customHeight="1">
      <c r="A22" s="735" t="s">
        <v>159</v>
      </c>
      <c r="B22" s="722" t="s">
        <v>511</v>
      </c>
      <c r="C22" s="723">
        <v>202163</v>
      </c>
      <c r="D22" s="723">
        <v>202163</v>
      </c>
      <c r="E22" s="724">
        <v>15</v>
      </c>
      <c r="F22" s="723">
        <v>30320</v>
      </c>
      <c r="G22" s="725">
        <v>30000</v>
      </c>
      <c r="H22" s="726">
        <v>30000</v>
      </c>
      <c r="I22" s="727">
        <v>0</v>
      </c>
      <c r="J22" s="727">
        <v>0</v>
      </c>
      <c r="K22" s="728">
        <v>22280</v>
      </c>
      <c r="L22" s="729">
        <v>0</v>
      </c>
      <c r="M22" s="727">
        <v>0</v>
      </c>
      <c r="N22" s="730">
        <v>0</v>
      </c>
      <c r="O22" s="15"/>
    </row>
    <row r="23" spans="1:15" ht="23.25" customHeight="1">
      <c r="A23" s="735" t="s">
        <v>512</v>
      </c>
      <c r="B23" s="736" t="s">
        <v>513</v>
      </c>
      <c r="C23" s="737">
        <v>4700</v>
      </c>
      <c r="D23" s="737">
        <v>4700</v>
      </c>
      <c r="E23" s="738">
        <v>12.5</v>
      </c>
      <c r="F23" s="737">
        <v>587</v>
      </c>
      <c r="G23" s="739">
        <v>4700</v>
      </c>
      <c r="H23" s="740">
        <v>3601</v>
      </c>
      <c r="I23" s="740">
        <v>0</v>
      </c>
      <c r="J23" s="740">
        <v>0</v>
      </c>
      <c r="K23" s="738">
        <v>2521</v>
      </c>
      <c r="L23" s="737">
        <v>0</v>
      </c>
      <c r="M23" s="740">
        <v>2206</v>
      </c>
      <c r="N23" s="739">
        <v>0</v>
      </c>
      <c r="O23" s="15"/>
    </row>
    <row r="24" spans="1:15" ht="24" customHeight="1">
      <c r="A24" s="721" t="s">
        <v>514</v>
      </c>
      <c r="B24" s="722" t="s">
        <v>515</v>
      </c>
      <c r="C24" s="723">
        <v>1404</v>
      </c>
      <c r="D24" s="723">
        <v>1404</v>
      </c>
      <c r="E24" s="724">
        <v>0</v>
      </c>
      <c r="F24" s="723">
        <v>0</v>
      </c>
      <c r="G24" s="725">
        <v>1404</v>
      </c>
      <c r="H24" s="726">
        <v>1404</v>
      </c>
      <c r="I24" s="727">
        <v>0</v>
      </c>
      <c r="J24" s="727">
        <v>0</v>
      </c>
      <c r="K24" s="728">
        <v>188</v>
      </c>
      <c r="L24" s="729">
        <v>0</v>
      </c>
      <c r="M24" s="727">
        <v>188</v>
      </c>
      <c r="N24" s="730">
        <v>0</v>
      </c>
      <c r="O24" s="15"/>
    </row>
    <row r="25" spans="1:15" ht="24" customHeight="1">
      <c r="A25" s="721" t="s">
        <v>516</v>
      </c>
      <c r="B25" s="731" t="s">
        <v>517</v>
      </c>
      <c r="C25" s="723">
        <v>897</v>
      </c>
      <c r="D25" s="723">
        <v>897</v>
      </c>
      <c r="E25" s="741">
        <v>20</v>
      </c>
      <c r="F25" s="723">
        <v>179</v>
      </c>
      <c r="G25" s="725">
        <v>897</v>
      </c>
      <c r="H25" s="726">
        <v>897</v>
      </c>
      <c r="I25" s="727">
        <v>0</v>
      </c>
      <c r="J25" s="727">
        <v>0</v>
      </c>
      <c r="K25" s="728">
        <v>671</v>
      </c>
      <c r="L25" s="729">
        <v>0</v>
      </c>
      <c r="M25" s="727">
        <v>486</v>
      </c>
      <c r="N25" s="730">
        <v>0</v>
      </c>
      <c r="O25" s="15"/>
    </row>
    <row r="26" spans="1:15" ht="24" customHeight="1">
      <c r="A26" s="721" t="s">
        <v>518</v>
      </c>
      <c r="B26" s="722" t="s">
        <v>519</v>
      </c>
      <c r="C26" s="723">
        <v>1050</v>
      </c>
      <c r="D26" s="723">
        <v>1050</v>
      </c>
      <c r="E26" s="724">
        <v>0</v>
      </c>
      <c r="F26" s="723">
        <v>0</v>
      </c>
      <c r="G26" s="725">
        <v>1050</v>
      </c>
      <c r="H26" s="726">
        <v>1050</v>
      </c>
      <c r="I26" s="727">
        <v>0</v>
      </c>
      <c r="J26" s="727">
        <v>0</v>
      </c>
      <c r="K26" s="728">
        <v>588</v>
      </c>
      <c r="L26" s="729">
        <v>0</v>
      </c>
      <c r="M26" s="727">
        <v>575</v>
      </c>
      <c r="N26" s="730">
        <v>0</v>
      </c>
      <c r="O26" s="15"/>
    </row>
    <row r="27" spans="1:15" ht="24" customHeight="1">
      <c r="A27" s="742">
        <v>236100</v>
      </c>
      <c r="B27" s="722" t="s">
        <v>520</v>
      </c>
      <c r="C27" s="723">
        <v>5919</v>
      </c>
      <c r="D27" s="723">
        <v>5919</v>
      </c>
      <c r="E27" s="741">
        <v>48</v>
      </c>
      <c r="F27" s="723">
        <v>2889</v>
      </c>
      <c r="G27" s="725">
        <v>5919</v>
      </c>
      <c r="H27" s="726">
        <v>5919</v>
      </c>
      <c r="I27" s="727">
        <v>0</v>
      </c>
      <c r="J27" s="727">
        <v>0</v>
      </c>
      <c r="K27" s="728">
        <v>5770</v>
      </c>
      <c r="L27" s="729">
        <v>0</v>
      </c>
      <c r="M27" s="727">
        <v>0</v>
      </c>
      <c r="N27" s="730">
        <v>0</v>
      </c>
      <c r="O27" s="15"/>
    </row>
    <row r="28" spans="1:15" ht="24" customHeight="1">
      <c r="A28" s="742">
        <v>236101</v>
      </c>
      <c r="B28" s="731" t="s">
        <v>521</v>
      </c>
      <c r="C28" s="723">
        <v>1302</v>
      </c>
      <c r="D28" s="723">
        <v>1302</v>
      </c>
      <c r="E28" s="741">
        <v>25</v>
      </c>
      <c r="F28" s="723">
        <v>326</v>
      </c>
      <c r="G28" s="725">
        <v>570</v>
      </c>
      <c r="H28" s="726">
        <v>570</v>
      </c>
      <c r="I28" s="727">
        <v>0</v>
      </c>
      <c r="J28" s="727">
        <v>0</v>
      </c>
      <c r="K28" s="728">
        <v>1213</v>
      </c>
      <c r="L28" s="729">
        <v>1</v>
      </c>
      <c r="M28" s="727">
        <v>727</v>
      </c>
      <c r="N28" s="730">
        <v>347</v>
      </c>
      <c r="O28" s="15"/>
    </row>
    <row r="29" spans="1:15" ht="27" customHeight="1">
      <c r="A29" s="721" t="s">
        <v>155</v>
      </c>
      <c r="B29" s="722" t="s">
        <v>522</v>
      </c>
      <c r="C29" s="723">
        <v>121654</v>
      </c>
      <c r="D29" s="723">
        <v>156581</v>
      </c>
      <c r="E29" s="741">
        <v>10</v>
      </c>
      <c r="F29" s="723">
        <v>15591</v>
      </c>
      <c r="G29" s="725">
        <v>20680</v>
      </c>
      <c r="H29" s="726">
        <v>18541</v>
      </c>
      <c r="I29" s="727">
        <v>0</v>
      </c>
      <c r="J29" s="727">
        <v>2139</v>
      </c>
      <c r="K29" s="728">
        <v>57425</v>
      </c>
      <c r="L29" s="729">
        <v>0</v>
      </c>
      <c r="M29" s="727">
        <v>41872</v>
      </c>
      <c r="N29" s="730">
        <v>0</v>
      </c>
      <c r="O29" s="15"/>
    </row>
    <row r="30" spans="1:15" ht="27" customHeight="1">
      <c r="A30" s="721" t="s">
        <v>631</v>
      </c>
      <c r="B30" s="722" t="s">
        <v>523</v>
      </c>
      <c r="C30" s="723">
        <v>54264</v>
      </c>
      <c r="D30" s="743">
        <v>47102</v>
      </c>
      <c r="E30" s="741">
        <v>11.4</v>
      </c>
      <c r="F30" s="723">
        <v>5377</v>
      </c>
      <c r="G30" s="725">
        <v>8103</v>
      </c>
      <c r="H30" s="726">
        <v>6400</v>
      </c>
      <c r="I30" s="727">
        <v>0</v>
      </c>
      <c r="J30" s="727">
        <v>1703</v>
      </c>
      <c r="K30" s="728">
        <v>18197</v>
      </c>
      <c r="L30" s="729">
        <v>0</v>
      </c>
      <c r="M30" s="727">
        <v>13268</v>
      </c>
      <c r="N30" s="730">
        <v>200</v>
      </c>
      <c r="O30" s="15"/>
    </row>
    <row r="31" spans="1:15" ht="27" customHeight="1">
      <c r="A31" s="721" t="s">
        <v>156</v>
      </c>
      <c r="B31" s="722" t="s">
        <v>524</v>
      </c>
      <c r="C31" s="723">
        <v>136100</v>
      </c>
      <c r="D31" s="723">
        <v>130366</v>
      </c>
      <c r="E31" s="741">
        <v>13</v>
      </c>
      <c r="F31" s="723">
        <v>16947</v>
      </c>
      <c r="G31" s="725">
        <v>19515</v>
      </c>
      <c r="H31" s="726">
        <v>18849</v>
      </c>
      <c r="I31" s="727">
        <v>0</v>
      </c>
      <c r="J31" s="727">
        <v>666</v>
      </c>
      <c r="K31" s="728">
        <v>54693</v>
      </c>
      <c r="L31" s="729">
        <v>0</v>
      </c>
      <c r="M31" s="727">
        <v>39880</v>
      </c>
      <c r="N31" s="730">
        <v>0</v>
      </c>
      <c r="O31" s="15"/>
    </row>
    <row r="32" spans="1:15" ht="26.25" customHeight="1">
      <c r="A32" s="721" t="s">
        <v>664</v>
      </c>
      <c r="B32" s="722" t="s">
        <v>525</v>
      </c>
      <c r="C32" s="723">
        <v>40978</v>
      </c>
      <c r="D32" s="723">
        <v>33984</v>
      </c>
      <c r="E32" s="741">
        <v>12</v>
      </c>
      <c r="F32" s="723">
        <v>3947</v>
      </c>
      <c r="G32" s="725">
        <v>5800</v>
      </c>
      <c r="H32" s="726">
        <v>5423</v>
      </c>
      <c r="I32" s="727">
        <v>0</v>
      </c>
      <c r="J32" s="727">
        <v>377</v>
      </c>
      <c r="K32" s="728">
        <v>14207</v>
      </c>
      <c r="L32" s="729">
        <v>0</v>
      </c>
      <c r="M32" s="727">
        <v>19835</v>
      </c>
      <c r="N32" s="730">
        <v>0</v>
      </c>
      <c r="O32" s="15"/>
    </row>
    <row r="33" spans="1:14" ht="22.5" customHeight="1">
      <c r="A33" s="721" t="s">
        <v>157</v>
      </c>
      <c r="B33" s="722" t="s">
        <v>526</v>
      </c>
      <c r="C33" s="723">
        <v>97037</v>
      </c>
      <c r="D33" s="723">
        <v>69870</v>
      </c>
      <c r="E33" s="724">
        <v>9.5</v>
      </c>
      <c r="F33" s="723">
        <v>6651</v>
      </c>
      <c r="G33" s="725">
        <v>8988</v>
      </c>
      <c r="H33" s="726">
        <v>7006</v>
      </c>
      <c r="I33" s="727">
        <v>0</v>
      </c>
      <c r="J33" s="727">
        <v>1982</v>
      </c>
      <c r="K33" s="728">
        <v>58616</v>
      </c>
      <c r="L33" s="729">
        <v>7</v>
      </c>
      <c r="M33" s="727">
        <v>53058</v>
      </c>
      <c r="N33" s="730">
        <v>0</v>
      </c>
    </row>
    <row r="34" spans="1:15" ht="21" customHeight="1">
      <c r="A34" s="721" t="s">
        <v>158</v>
      </c>
      <c r="B34" s="722" t="s">
        <v>527</v>
      </c>
      <c r="C34" s="723">
        <v>4616</v>
      </c>
      <c r="D34" s="723">
        <v>4616</v>
      </c>
      <c r="E34" s="724">
        <v>100</v>
      </c>
      <c r="F34" s="723">
        <v>4616</v>
      </c>
      <c r="G34" s="725">
        <v>4616</v>
      </c>
      <c r="H34" s="726">
        <v>4356</v>
      </c>
      <c r="I34" s="727">
        <v>0</v>
      </c>
      <c r="J34" s="727">
        <v>260</v>
      </c>
      <c r="K34" s="728">
        <v>4377</v>
      </c>
      <c r="L34" s="729">
        <v>0</v>
      </c>
      <c r="M34" s="727">
        <v>0</v>
      </c>
      <c r="N34" s="730">
        <v>0</v>
      </c>
      <c r="O34" s="15"/>
    </row>
    <row r="35" spans="1:15" ht="24" customHeight="1">
      <c r="A35" s="721" t="s">
        <v>160</v>
      </c>
      <c r="B35" s="722" t="s">
        <v>528</v>
      </c>
      <c r="C35" s="723">
        <v>9131</v>
      </c>
      <c r="D35" s="723">
        <v>9131</v>
      </c>
      <c r="E35" s="741">
        <v>25</v>
      </c>
      <c r="F35" s="723">
        <v>2283</v>
      </c>
      <c r="G35" s="725">
        <v>9131</v>
      </c>
      <c r="H35" s="726">
        <v>7720</v>
      </c>
      <c r="I35" s="727">
        <v>0</v>
      </c>
      <c r="J35" s="727">
        <v>1411</v>
      </c>
      <c r="K35" s="728">
        <v>4567</v>
      </c>
      <c r="L35" s="729">
        <v>0</v>
      </c>
      <c r="M35" s="727">
        <v>0</v>
      </c>
      <c r="N35" s="730">
        <v>0</v>
      </c>
      <c r="O35" s="15"/>
    </row>
    <row r="36" spans="1:15" ht="24" customHeight="1">
      <c r="A36" s="721" t="s">
        <v>894</v>
      </c>
      <c r="B36" s="722" t="s">
        <v>529</v>
      </c>
      <c r="C36" s="723">
        <v>778</v>
      </c>
      <c r="D36" s="723">
        <v>778</v>
      </c>
      <c r="E36" s="741">
        <v>15</v>
      </c>
      <c r="F36" s="723">
        <v>117</v>
      </c>
      <c r="G36" s="725">
        <v>795</v>
      </c>
      <c r="H36" s="726">
        <v>557</v>
      </c>
      <c r="I36" s="727">
        <v>0</v>
      </c>
      <c r="J36" s="726">
        <v>238</v>
      </c>
      <c r="K36" s="728">
        <v>557</v>
      </c>
      <c r="L36" s="729">
        <v>0</v>
      </c>
      <c r="M36" s="727">
        <v>445</v>
      </c>
      <c r="N36" s="730">
        <v>0</v>
      </c>
      <c r="O36" s="15"/>
    </row>
    <row r="37" spans="1:15" ht="24" customHeight="1">
      <c r="A37" s="721" t="s">
        <v>729</v>
      </c>
      <c r="B37" s="722" t="s">
        <v>530</v>
      </c>
      <c r="C37" s="723">
        <v>18655</v>
      </c>
      <c r="D37" s="723">
        <v>18655</v>
      </c>
      <c r="E37" s="741">
        <v>15</v>
      </c>
      <c r="F37" s="723">
        <v>2798</v>
      </c>
      <c r="G37" s="725">
        <v>19069</v>
      </c>
      <c r="H37" s="726">
        <v>7293</v>
      </c>
      <c r="I37" s="727">
        <v>3986</v>
      </c>
      <c r="J37" s="726">
        <v>7790</v>
      </c>
      <c r="K37" s="728">
        <v>7293</v>
      </c>
      <c r="L37" s="729">
        <v>3986</v>
      </c>
      <c r="M37" s="727">
        <v>0</v>
      </c>
      <c r="N37" s="730">
        <v>0</v>
      </c>
      <c r="O37" s="15"/>
    </row>
    <row r="38" spans="1:15" ht="24" customHeight="1">
      <c r="A38" s="742">
        <v>236108</v>
      </c>
      <c r="B38" s="722" t="s">
        <v>40</v>
      </c>
      <c r="C38" s="723">
        <v>12000</v>
      </c>
      <c r="D38" s="723">
        <v>12000</v>
      </c>
      <c r="E38" s="741">
        <v>10</v>
      </c>
      <c r="F38" s="723">
        <v>1200</v>
      </c>
      <c r="G38" s="739">
        <v>12000</v>
      </c>
      <c r="H38" s="726">
        <v>50</v>
      </c>
      <c r="I38" s="727">
        <v>0</v>
      </c>
      <c r="J38" s="744">
        <v>11950</v>
      </c>
      <c r="K38" s="728">
        <v>8</v>
      </c>
      <c r="L38" s="729">
        <v>0</v>
      </c>
      <c r="M38" s="727">
        <v>0</v>
      </c>
      <c r="N38" s="730">
        <v>0</v>
      </c>
      <c r="O38" s="15"/>
    </row>
    <row r="39" spans="1:15" ht="24" customHeight="1">
      <c r="A39" s="721" t="s">
        <v>261</v>
      </c>
      <c r="B39" s="731" t="s">
        <v>531</v>
      </c>
      <c r="C39" s="723">
        <v>305088</v>
      </c>
      <c r="D39" s="723">
        <v>305088</v>
      </c>
      <c r="E39" s="741">
        <v>7.5</v>
      </c>
      <c r="F39" s="723">
        <v>22882</v>
      </c>
      <c r="G39" s="922">
        <v>700000</v>
      </c>
      <c r="H39" s="726">
        <v>16000</v>
      </c>
      <c r="I39" s="727">
        <v>0</v>
      </c>
      <c r="J39" s="925">
        <v>463792</v>
      </c>
      <c r="K39" s="728">
        <v>463792</v>
      </c>
      <c r="L39" s="729">
        <v>82</v>
      </c>
      <c r="M39" s="727">
        <v>0</v>
      </c>
      <c r="N39" s="730">
        <v>0</v>
      </c>
      <c r="O39" s="15"/>
    </row>
    <row r="40" spans="1:15" ht="24" customHeight="1">
      <c r="A40" s="721" t="s">
        <v>532</v>
      </c>
      <c r="B40" s="731" t="s">
        <v>533</v>
      </c>
      <c r="C40" s="723">
        <v>20000</v>
      </c>
      <c r="D40" s="723">
        <v>0</v>
      </c>
      <c r="E40" s="741">
        <v>15</v>
      </c>
      <c r="F40" s="723">
        <v>0</v>
      </c>
      <c r="G40" s="923"/>
      <c r="H40" s="726">
        <v>2000</v>
      </c>
      <c r="I40" s="727">
        <v>0</v>
      </c>
      <c r="J40" s="926"/>
      <c r="K40" s="728">
        <v>431</v>
      </c>
      <c r="L40" s="729">
        <v>0</v>
      </c>
      <c r="M40" s="727">
        <v>0</v>
      </c>
      <c r="N40" s="730">
        <v>0</v>
      </c>
      <c r="O40" s="15"/>
    </row>
    <row r="41" spans="1:15" ht="24" customHeight="1">
      <c r="A41" s="721" t="s">
        <v>262</v>
      </c>
      <c r="B41" s="731" t="s">
        <v>534</v>
      </c>
      <c r="C41" s="723">
        <v>51792</v>
      </c>
      <c r="D41" s="723">
        <v>51792</v>
      </c>
      <c r="E41" s="741">
        <v>10</v>
      </c>
      <c r="F41" s="723">
        <v>5172</v>
      </c>
      <c r="G41" s="923"/>
      <c r="H41" s="726">
        <v>2100</v>
      </c>
      <c r="I41" s="727">
        <v>0</v>
      </c>
      <c r="J41" s="926"/>
      <c r="K41" s="728">
        <v>782</v>
      </c>
      <c r="L41" s="729">
        <v>0</v>
      </c>
      <c r="M41" s="727">
        <v>0</v>
      </c>
      <c r="N41" s="730">
        <v>0</v>
      </c>
      <c r="O41" s="15"/>
    </row>
    <row r="42" spans="1:15" ht="24" customHeight="1">
      <c r="A42" s="742">
        <v>236103</v>
      </c>
      <c r="B42" s="731" t="s">
        <v>537</v>
      </c>
      <c r="C42" s="723">
        <v>140000</v>
      </c>
      <c r="D42" s="723">
        <v>140000</v>
      </c>
      <c r="E42" s="741">
        <v>7.5</v>
      </c>
      <c r="F42" s="723">
        <v>10500</v>
      </c>
      <c r="G42" s="923"/>
      <c r="H42" s="726">
        <v>3000</v>
      </c>
      <c r="I42" s="727">
        <v>0</v>
      </c>
      <c r="J42" s="926"/>
      <c r="K42" s="728">
        <v>2137</v>
      </c>
      <c r="L42" s="729">
        <v>64</v>
      </c>
      <c r="M42" s="727">
        <v>0</v>
      </c>
      <c r="N42" s="730">
        <v>0</v>
      </c>
      <c r="O42" s="15"/>
    </row>
    <row r="43" spans="1:15" ht="24" customHeight="1">
      <c r="A43" s="742">
        <v>236104</v>
      </c>
      <c r="B43" s="731" t="s">
        <v>538</v>
      </c>
      <c r="C43" s="723">
        <v>82000</v>
      </c>
      <c r="D43" s="723">
        <v>82000</v>
      </c>
      <c r="E43" s="741">
        <v>7.5</v>
      </c>
      <c r="F43" s="723">
        <v>6150</v>
      </c>
      <c r="G43" s="923"/>
      <c r="H43" s="726">
        <v>700</v>
      </c>
      <c r="I43" s="727">
        <v>0</v>
      </c>
      <c r="J43" s="926"/>
      <c r="K43" s="728">
        <v>535</v>
      </c>
      <c r="L43" s="729">
        <v>0</v>
      </c>
      <c r="M43" s="727">
        <v>0</v>
      </c>
      <c r="N43" s="730">
        <v>0</v>
      </c>
      <c r="O43" s="15"/>
    </row>
    <row r="44" spans="1:15" ht="24" customHeight="1">
      <c r="A44" s="742">
        <v>236105</v>
      </c>
      <c r="B44" s="731" t="s">
        <v>539</v>
      </c>
      <c r="C44" s="723">
        <v>150000</v>
      </c>
      <c r="D44" s="723">
        <v>150000</v>
      </c>
      <c r="E44" s="741">
        <v>7.5</v>
      </c>
      <c r="F44" s="723">
        <v>11250</v>
      </c>
      <c r="G44" s="923"/>
      <c r="H44" s="726">
        <v>250</v>
      </c>
      <c r="I44" s="727">
        <v>0</v>
      </c>
      <c r="J44" s="926"/>
      <c r="K44" s="728">
        <v>220</v>
      </c>
      <c r="L44" s="729">
        <v>0</v>
      </c>
      <c r="M44" s="727">
        <v>0</v>
      </c>
      <c r="N44" s="730">
        <v>0</v>
      </c>
      <c r="O44" s="15"/>
    </row>
    <row r="45" spans="1:15" ht="24" customHeight="1">
      <c r="A45" s="742">
        <v>236106</v>
      </c>
      <c r="B45" s="731" t="s">
        <v>540</v>
      </c>
      <c r="C45" s="723">
        <v>80000</v>
      </c>
      <c r="D45" s="723">
        <v>80000</v>
      </c>
      <c r="E45" s="741">
        <v>7.5</v>
      </c>
      <c r="F45" s="723">
        <v>6000</v>
      </c>
      <c r="G45" s="923"/>
      <c r="H45" s="726">
        <v>800</v>
      </c>
      <c r="I45" s="727">
        <v>0</v>
      </c>
      <c r="J45" s="926"/>
      <c r="K45" s="728">
        <v>774</v>
      </c>
      <c r="L45" s="729">
        <v>0</v>
      </c>
      <c r="M45" s="727">
        <v>0</v>
      </c>
      <c r="N45" s="730">
        <v>0</v>
      </c>
      <c r="O45" s="15"/>
    </row>
    <row r="46" spans="1:15" ht="24" customHeight="1">
      <c r="A46" s="742">
        <v>236107</v>
      </c>
      <c r="B46" s="731" t="s">
        <v>541</v>
      </c>
      <c r="C46" s="723">
        <v>72114</v>
      </c>
      <c r="D46" s="723">
        <v>72114</v>
      </c>
      <c r="E46" s="741">
        <v>7.5</v>
      </c>
      <c r="F46" s="723">
        <v>5409</v>
      </c>
      <c r="G46" s="923"/>
      <c r="H46" s="726">
        <v>3000</v>
      </c>
      <c r="I46" s="727">
        <v>0</v>
      </c>
      <c r="J46" s="926"/>
      <c r="K46" s="728">
        <v>2181</v>
      </c>
      <c r="L46" s="729">
        <v>0</v>
      </c>
      <c r="M46" s="727">
        <v>0</v>
      </c>
      <c r="N46" s="730">
        <v>0</v>
      </c>
      <c r="O46" s="15"/>
    </row>
    <row r="47" spans="1:15" ht="24" customHeight="1">
      <c r="A47" s="742">
        <v>236109</v>
      </c>
      <c r="B47" s="731" t="s">
        <v>542</v>
      </c>
      <c r="C47" s="723">
        <v>50000</v>
      </c>
      <c r="D47" s="723">
        <v>50000</v>
      </c>
      <c r="E47" s="741">
        <v>7.5</v>
      </c>
      <c r="F47" s="723">
        <v>3750</v>
      </c>
      <c r="G47" s="923"/>
      <c r="H47" s="726">
        <v>1500</v>
      </c>
      <c r="I47" s="727">
        <v>0</v>
      </c>
      <c r="J47" s="926"/>
      <c r="K47" s="728">
        <v>1079</v>
      </c>
      <c r="L47" s="729">
        <v>145</v>
      </c>
      <c r="M47" s="727">
        <v>0</v>
      </c>
      <c r="N47" s="730">
        <v>0</v>
      </c>
      <c r="O47" s="15"/>
    </row>
    <row r="48" spans="1:15" ht="24" customHeight="1">
      <c r="A48" s="742">
        <v>236110</v>
      </c>
      <c r="B48" s="731" t="s">
        <v>543</v>
      </c>
      <c r="C48" s="723">
        <v>115000</v>
      </c>
      <c r="D48" s="723">
        <v>115000</v>
      </c>
      <c r="E48" s="741">
        <v>7.5</v>
      </c>
      <c r="F48" s="723">
        <v>8625</v>
      </c>
      <c r="G48" s="923"/>
      <c r="H48" s="726">
        <v>1000</v>
      </c>
      <c r="I48" s="727">
        <v>0</v>
      </c>
      <c r="J48" s="926"/>
      <c r="K48" s="728">
        <v>421</v>
      </c>
      <c r="L48" s="729">
        <v>0</v>
      </c>
      <c r="M48" s="727">
        <v>0</v>
      </c>
      <c r="N48" s="730">
        <v>0</v>
      </c>
      <c r="O48" s="15"/>
    </row>
    <row r="49" spans="1:15" ht="24" customHeight="1">
      <c r="A49" s="742">
        <v>236112</v>
      </c>
      <c r="B49" s="731" t="s">
        <v>544</v>
      </c>
      <c r="C49" s="723">
        <v>140000</v>
      </c>
      <c r="D49" s="723">
        <v>140000</v>
      </c>
      <c r="E49" s="741">
        <v>7.5</v>
      </c>
      <c r="F49" s="723">
        <v>10500</v>
      </c>
      <c r="G49" s="923"/>
      <c r="H49" s="726">
        <v>2510</v>
      </c>
      <c r="I49" s="727">
        <v>0</v>
      </c>
      <c r="J49" s="926"/>
      <c r="K49" s="728">
        <v>2089</v>
      </c>
      <c r="L49" s="729">
        <v>81</v>
      </c>
      <c r="M49" s="727">
        <v>0</v>
      </c>
      <c r="N49" s="730">
        <v>0</v>
      </c>
      <c r="O49" s="15"/>
    </row>
    <row r="50" spans="1:15" ht="24" customHeight="1">
      <c r="A50" s="742">
        <v>236113</v>
      </c>
      <c r="B50" s="731" t="s">
        <v>545</v>
      </c>
      <c r="C50" s="723">
        <v>40000</v>
      </c>
      <c r="D50" s="723">
        <v>40000</v>
      </c>
      <c r="E50" s="741">
        <v>7.5</v>
      </c>
      <c r="F50" s="723">
        <v>3000</v>
      </c>
      <c r="G50" s="923"/>
      <c r="H50" s="726">
        <v>3000</v>
      </c>
      <c r="I50" s="727">
        <v>0</v>
      </c>
      <c r="J50" s="926"/>
      <c r="K50" s="728">
        <v>2475</v>
      </c>
      <c r="L50" s="729">
        <v>0</v>
      </c>
      <c r="M50" s="727">
        <v>0</v>
      </c>
      <c r="N50" s="730">
        <v>0</v>
      </c>
      <c r="O50" s="15"/>
    </row>
    <row r="51" spans="1:15" ht="24" customHeight="1">
      <c r="A51" s="742">
        <v>236114</v>
      </c>
      <c r="B51" s="731" t="s">
        <v>546</v>
      </c>
      <c r="C51" s="723">
        <v>60000</v>
      </c>
      <c r="D51" s="723">
        <v>60000</v>
      </c>
      <c r="E51" s="741">
        <v>7.5</v>
      </c>
      <c r="F51" s="723">
        <v>4500</v>
      </c>
      <c r="G51" s="923"/>
      <c r="H51" s="726">
        <v>600</v>
      </c>
      <c r="I51" s="727">
        <v>0</v>
      </c>
      <c r="J51" s="926"/>
      <c r="K51" s="728">
        <v>583</v>
      </c>
      <c r="L51" s="729">
        <v>0</v>
      </c>
      <c r="M51" s="727">
        <v>0</v>
      </c>
      <c r="N51" s="730">
        <v>0</v>
      </c>
      <c r="O51" s="15"/>
    </row>
    <row r="52" spans="1:15" ht="24" customHeight="1">
      <c r="A52" s="742">
        <v>236115</v>
      </c>
      <c r="B52" s="731" t="s">
        <v>547</v>
      </c>
      <c r="C52" s="723">
        <v>50000</v>
      </c>
      <c r="D52" s="723">
        <v>50000</v>
      </c>
      <c r="E52" s="741">
        <v>7.5</v>
      </c>
      <c r="F52" s="723">
        <v>3750</v>
      </c>
      <c r="G52" s="923"/>
      <c r="H52" s="726">
        <v>1000</v>
      </c>
      <c r="I52" s="727">
        <v>0</v>
      </c>
      <c r="J52" s="926"/>
      <c r="K52" s="728">
        <v>985</v>
      </c>
      <c r="L52" s="729">
        <v>0</v>
      </c>
      <c r="M52" s="727">
        <v>0</v>
      </c>
      <c r="N52" s="730">
        <v>0</v>
      </c>
      <c r="O52" s="15"/>
    </row>
    <row r="53" spans="1:15" ht="24" customHeight="1">
      <c r="A53" s="742">
        <v>236116</v>
      </c>
      <c r="B53" s="731" t="s">
        <v>548</v>
      </c>
      <c r="C53" s="723">
        <v>100000</v>
      </c>
      <c r="D53" s="723">
        <v>100000</v>
      </c>
      <c r="E53" s="741">
        <v>7.5</v>
      </c>
      <c r="F53" s="723">
        <v>7500</v>
      </c>
      <c r="G53" s="924"/>
      <c r="H53" s="726">
        <v>2000</v>
      </c>
      <c r="I53" s="727">
        <v>1000</v>
      </c>
      <c r="J53" s="927"/>
      <c r="K53" s="728">
        <v>1839</v>
      </c>
      <c r="L53" s="729">
        <v>490</v>
      </c>
      <c r="M53" s="727">
        <v>0</v>
      </c>
      <c r="N53" s="730">
        <v>0</v>
      </c>
      <c r="O53" s="15"/>
    </row>
    <row r="54" spans="1:15" ht="24" customHeight="1">
      <c r="A54" s="742">
        <v>236117</v>
      </c>
      <c r="B54" s="731" t="s">
        <v>166</v>
      </c>
      <c r="C54" s="723">
        <v>270000</v>
      </c>
      <c r="D54" s="723">
        <v>270000</v>
      </c>
      <c r="E54" s="741">
        <v>7.5</v>
      </c>
      <c r="F54" s="723">
        <v>20250</v>
      </c>
      <c r="G54" s="928">
        <v>1200000</v>
      </c>
      <c r="H54" s="726">
        <v>500</v>
      </c>
      <c r="I54" s="727">
        <v>0</v>
      </c>
      <c r="J54" s="925">
        <v>1195900</v>
      </c>
      <c r="K54" s="728">
        <v>111</v>
      </c>
      <c r="L54" s="729">
        <v>0</v>
      </c>
      <c r="M54" s="727">
        <v>0</v>
      </c>
      <c r="N54" s="730">
        <v>0</v>
      </c>
      <c r="O54" s="15"/>
    </row>
    <row r="55" spans="1:15" ht="24" customHeight="1">
      <c r="A55" s="742">
        <v>236118</v>
      </c>
      <c r="B55" s="731" t="s">
        <v>549</v>
      </c>
      <c r="C55" s="723">
        <v>140000</v>
      </c>
      <c r="D55" s="723">
        <v>140000</v>
      </c>
      <c r="E55" s="741">
        <v>7.5</v>
      </c>
      <c r="F55" s="723">
        <v>10500</v>
      </c>
      <c r="G55" s="929"/>
      <c r="H55" s="726">
        <v>1000</v>
      </c>
      <c r="I55" s="727">
        <v>0</v>
      </c>
      <c r="J55" s="929"/>
      <c r="K55" s="728">
        <v>15</v>
      </c>
      <c r="L55" s="729">
        <v>0</v>
      </c>
      <c r="M55" s="727">
        <v>0</v>
      </c>
      <c r="N55" s="730">
        <v>0</v>
      </c>
      <c r="O55" s="15"/>
    </row>
    <row r="56" spans="1:15" ht="24" customHeight="1">
      <c r="A56" s="742">
        <v>236126</v>
      </c>
      <c r="B56" s="731" t="s">
        <v>550</v>
      </c>
      <c r="C56" s="723">
        <v>115000</v>
      </c>
      <c r="D56" s="723">
        <v>115000</v>
      </c>
      <c r="E56" s="741">
        <v>7.5</v>
      </c>
      <c r="F56" s="723">
        <v>8625</v>
      </c>
      <c r="G56" s="929"/>
      <c r="H56" s="726">
        <v>300</v>
      </c>
      <c r="I56" s="727">
        <v>0</v>
      </c>
      <c r="J56" s="929"/>
      <c r="K56" s="728">
        <v>277</v>
      </c>
      <c r="L56" s="729">
        <v>0</v>
      </c>
      <c r="M56" s="727">
        <v>0</v>
      </c>
      <c r="N56" s="730">
        <v>0</v>
      </c>
      <c r="O56" s="15"/>
    </row>
    <row r="57" spans="1:15" ht="24" customHeight="1">
      <c r="A57" s="742">
        <v>236127</v>
      </c>
      <c r="B57" s="731" t="s">
        <v>551</v>
      </c>
      <c r="C57" s="723">
        <v>104300</v>
      </c>
      <c r="D57" s="723">
        <v>104300</v>
      </c>
      <c r="E57" s="741">
        <v>7.5</v>
      </c>
      <c r="F57" s="723">
        <v>7823</v>
      </c>
      <c r="G57" s="929"/>
      <c r="H57" s="726">
        <v>200</v>
      </c>
      <c r="I57" s="727">
        <v>0</v>
      </c>
      <c r="J57" s="929"/>
      <c r="K57" s="728">
        <v>134</v>
      </c>
      <c r="L57" s="729">
        <v>0</v>
      </c>
      <c r="M57" s="727">
        <v>0</v>
      </c>
      <c r="N57" s="730">
        <v>0</v>
      </c>
      <c r="O57" s="15"/>
    </row>
    <row r="58" spans="1:15" ht="24" customHeight="1">
      <c r="A58" s="742">
        <v>236128</v>
      </c>
      <c r="B58" s="731" t="s">
        <v>552</v>
      </c>
      <c r="C58" s="723">
        <v>105000</v>
      </c>
      <c r="D58" s="723">
        <v>105000</v>
      </c>
      <c r="E58" s="741">
        <v>7.5</v>
      </c>
      <c r="F58" s="723">
        <v>7875</v>
      </c>
      <c r="G58" s="929"/>
      <c r="H58" s="726">
        <v>100</v>
      </c>
      <c r="I58" s="727">
        <v>0</v>
      </c>
      <c r="J58" s="929"/>
      <c r="K58" s="728">
        <v>0</v>
      </c>
      <c r="L58" s="729">
        <v>0</v>
      </c>
      <c r="M58" s="727">
        <v>0</v>
      </c>
      <c r="N58" s="730">
        <v>0</v>
      </c>
      <c r="O58" s="15"/>
    </row>
    <row r="59" spans="1:15" ht="22.5" customHeight="1">
      <c r="A59" s="742">
        <v>236137</v>
      </c>
      <c r="B59" s="731" t="s">
        <v>553</v>
      </c>
      <c r="C59" s="723">
        <v>100000</v>
      </c>
      <c r="D59" s="723">
        <v>100000</v>
      </c>
      <c r="E59" s="741">
        <v>7.5</v>
      </c>
      <c r="F59" s="723">
        <v>7500</v>
      </c>
      <c r="G59" s="927"/>
      <c r="H59" s="726">
        <v>2000</v>
      </c>
      <c r="I59" s="727">
        <v>0</v>
      </c>
      <c r="J59" s="927"/>
      <c r="K59" s="728">
        <v>1241</v>
      </c>
      <c r="L59" s="729">
        <v>0</v>
      </c>
      <c r="M59" s="727">
        <v>0</v>
      </c>
      <c r="N59" s="730">
        <v>0</v>
      </c>
      <c r="O59" s="15"/>
    </row>
    <row r="60" spans="1:15" ht="20.25" customHeight="1">
      <c r="A60" s="742" t="s">
        <v>376</v>
      </c>
      <c r="B60" s="731" t="s">
        <v>377</v>
      </c>
      <c r="C60" s="723">
        <v>245000</v>
      </c>
      <c r="D60" s="723">
        <v>245000</v>
      </c>
      <c r="E60" s="741">
        <v>15</v>
      </c>
      <c r="F60" s="723">
        <f>C60*0.15</f>
        <v>36750</v>
      </c>
      <c r="G60" s="725">
        <v>251000</v>
      </c>
      <c r="H60" s="726">
        <v>2083</v>
      </c>
      <c r="I60" s="727">
        <v>0</v>
      </c>
      <c r="J60" s="727">
        <v>245000</v>
      </c>
      <c r="K60" s="728">
        <v>2079</v>
      </c>
      <c r="L60" s="729">
        <v>0</v>
      </c>
      <c r="M60" s="727">
        <v>0</v>
      </c>
      <c r="N60" s="730">
        <v>0</v>
      </c>
      <c r="O60" s="15"/>
    </row>
    <row r="61" spans="1:15" ht="24" customHeight="1">
      <c r="A61" s="742">
        <v>236138</v>
      </c>
      <c r="B61" s="731" t="s">
        <v>554</v>
      </c>
      <c r="C61" s="723">
        <v>397000</v>
      </c>
      <c r="D61" s="723">
        <v>397000</v>
      </c>
      <c r="E61" s="741">
        <v>64</v>
      </c>
      <c r="F61" s="723">
        <v>255000</v>
      </c>
      <c r="G61" s="725">
        <v>397000</v>
      </c>
      <c r="H61" s="726">
        <v>15301</v>
      </c>
      <c r="I61" s="727">
        <v>20000</v>
      </c>
      <c r="J61" s="727">
        <v>361699</v>
      </c>
      <c r="K61" s="728">
        <v>7623</v>
      </c>
      <c r="L61" s="729">
        <v>11707</v>
      </c>
      <c r="M61" s="727">
        <v>0</v>
      </c>
      <c r="N61" s="730">
        <v>0</v>
      </c>
      <c r="O61" s="15"/>
    </row>
    <row r="62" spans="1:15" ht="24" customHeight="1">
      <c r="A62" s="742">
        <v>236139</v>
      </c>
      <c r="B62" s="731" t="s">
        <v>555</v>
      </c>
      <c r="C62" s="723">
        <v>457000</v>
      </c>
      <c r="D62" s="723">
        <v>457000</v>
      </c>
      <c r="E62" s="741">
        <v>67</v>
      </c>
      <c r="F62" s="723">
        <v>304000</v>
      </c>
      <c r="G62" s="725">
        <v>457000</v>
      </c>
      <c r="H62" s="726">
        <v>25320</v>
      </c>
      <c r="I62" s="727">
        <v>8000</v>
      </c>
      <c r="J62" s="727">
        <v>423680</v>
      </c>
      <c r="K62" s="728">
        <v>11125</v>
      </c>
      <c r="L62" s="729">
        <v>14469</v>
      </c>
      <c r="M62" s="727">
        <v>0</v>
      </c>
      <c r="N62" s="730">
        <v>0</v>
      </c>
      <c r="O62" s="15"/>
    </row>
    <row r="63" spans="1:15" ht="24" customHeight="1">
      <c r="A63" s="742">
        <v>236140</v>
      </c>
      <c r="B63" s="731" t="s">
        <v>556</v>
      </c>
      <c r="C63" s="723">
        <v>309000</v>
      </c>
      <c r="D63" s="723">
        <v>309000</v>
      </c>
      <c r="E63" s="741">
        <v>60</v>
      </c>
      <c r="F63" s="723">
        <v>185000</v>
      </c>
      <c r="G63" s="725">
        <v>309000</v>
      </c>
      <c r="H63" s="726">
        <v>50</v>
      </c>
      <c r="I63" s="727">
        <v>0</v>
      </c>
      <c r="J63" s="727">
        <v>308950</v>
      </c>
      <c r="K63" s="728">
        <v>124</v>
      </c>
      <c r="L63" s="729">
        <v>0</v>
      </c>
      <c r="M63" s="727">
        <v>0</v>
      </c>
      <c r="N63" s="730">
        <v>0</v>
      </c>
      <c r="O63" s="15"/>
    </row>
    <row r="64" spans="1:15" ht="24" customHeight="1">
      <c r="A64" s="742">
        <v>236141</v>
      </c>
      <c r="B64" s="731" t="s">
        <v>557</v>
      </c>
      <c r="C64" s="723">
        <v>165000</v>
      </c>
      <c r="D64" s="723">
        <v>165000</v>
      </c>
      <c r="E64" s="741">
        <v>61</v>
      </c>
      <c r="F64" s="723">
        <v>101000</v>
      </c>
      <c r="G64" s="725">
        <v>165000</v>
      </c>
      <c r="H64" s="726">
        <v>9300</v>
      </c>
      <c r="I64" s="727">
        <v>20000</v>
      </c>
      <c r="J64" s="727">
        <v>135700</v>
      </c>
      <c r="K64" s="728">
        <v>302</v>
      </c>
      <c r="L64" s="729">
        <v>19723</v>
      </c>
      <c r="M64" s="727">
        <v>0</v>
      </c>
      <c r="N64" s="730">
        <v>0</v>
      </c>
      <c r="O64" s="15"/>
    </row>
    <row r="65" spans="1:15" ht="23.25" customHeight="1">
      <c r="A65" s="742">
        <v>236142</v>
      </c>
      <c r="B65" s="745" t="s">
        <v>558</v>
      </c>
      <c r="C65" s="723">
        <v>213570</v>
      </c>
      <c r="D65" s="723">
        <v>213570</v>
      </c>
      <c r="E65" s="741">
        <v>0</v>
      </c>
      <c r="F65" s="723">
        <v>0</v>
      </c>
      <c r="G65" s="725">
        <v>0</v>
      </c>
      <c r="H65" s="726">
        <v>0</v>
      </c>
      <c r="I65" s="727">
        <v>0</v>
      </c>
      <c r="J65" s="727">
        <v>0</v>
      </c>
      <c r="K65" s="728">
        <v>0</v>
      </c>
      <c r="L65" s="729">
        <v>15225</v>
      </c>
      <c r="M65" s="727">
        <v>53392</v>
      </c>
      <c r="N65" s="730">
        <v>0</v>
      </c>
      <c r="O65" s="15"/>
    </row>
    <row r="66" spans="1:15" ht="24" customHeight="1">
      <c r="A66" s="742">
        <v>236143</v>
      </c>
      <c r="B66" s="745" t="s">
        <v>559</v>
      </c>
      <c r="C66" s="723">
        <v>77661</v>
      </c>
      <c r="D66" s="723">
        <v>77661</v>
      </c>
      <c r="E66" s="741">
        <v>0</v>
      </c>
      <c r="F66" s="723">
        <v>0</v>
      </c>
      <c r="G66" s="725">
        <v>0</v>
      </c>
      <c r="H66" s="726">
        <v>0</v>
      </c>
      <c r="I66" s="727">
        <v>0</v>
      </c>
      <c r="J66" s="727">
        <v>0</v>
      </c>
      <c r="K66" s="728">
        <v>0</v>
      </c>
      <c r="L66" s="729">
        <v>4307</v>
      </c>
      <c r="M66" s="727">
        <v>19415</v>
      </c>
      <c r="N66" s="730">
        <v>0</v>
      </c>
      <c r="O66" s="15"/>
    </row>
    <row r="67" spans="1:15" ht="24" customHeight="1">
      <c r="A67" s="742">
        <v>236144</v>
      </c>
      <c r="B67" s="745" t="s">
        <v>560</v>
      </c>
      <c r="C67" s="723">
        <v>97077</v>
      </c>
      <c r="D67" s="723">
        <v>97077</v>
      </c>
      <c r="E67" s="741">
        <v>0</v>
      </c>
      <c r="F67" s="723">
        <v>0</v>
      </c>
      <c r="G67" s="725">
        <v>0</v>
      </c>
      <c r="H67" s="726">
        <v>0</v>
      </c>
      <c r="I67" s="727">
        <v>0</v>
      </c>
      <c r="J67" s="727">
        <v>0</v>
      </c>
      <c r="K67" s="728">
        <v>0</v>
      </c>
      <c r="L67" s="729">
        <v>1681</v>
      </c>
      <c r="M67" s="727">
        <v>24269</v>
      </c>
      <c r="N67" s="730">
        <v>0</v>
      </c>
      <c r="O67" s="15"/>
    </row>
    <row r="68" spans="1:15" ht="24" customHeight="1">
      <c r="A68" s="742">
        <v>236145</v>
      </c>
      <c r="B68" s="745" t="s">
        <v>457</v>
      </c>
      <c r="C68" s="723">
        <v>16933</v>
      </c>
      <c r="D68" s="723">
        <v>16933</v>
      </c>
      <c r="E68" s="741">
        <v>0</v>
      </c>
      <c r="F68" s="723">
        <v>0</v>
      </c>
      <c r="G68" s="725">
        <v>1500</v>
      </c>
      <c r="H68" s="726">
        <v>420</v>
      </c>
      <c r="I68" s="727">
        <v>0</v>
      </c>
      <c r="J68" s="727">
        <v>1080</v>
      </c>
      <c r="K68" s="728">
        <v>804</v>
      </c>
      <c r="L68" s="729">
        <v>124</v>
      </c>
      <c r="M68" s="727">
        <v>4233</v>
      </c>
      <c r="N68" s="730">
        <v>0</v>
      </c>
      <c r="O68" s="15"/>
    </row>
    <row r="69" spans="1:15" ht="24" customHeight="1">
      <c r="A69" s="742">
        <v>236146</v>
      </c>
      <c r="B69" s="745" t="s">
        <v>38</v>
      </c>
      <c r="C69" s="723">
        <v>940</v>
      </c>
      <c r="D69" s="723">
        <v>940</v>
      </c>
      <c r="E69" s="741">
        <v>0</v>
      </c>
      <c r="F69" s="723">
        <v>0</v>
      </c>
      <c r="G69" s="725">
        <v>400</v>
      </c>
      <c r="H69" s="726">
        <v>100</v>
      </c>
      <c r="I69" s="727">
        <v>0</v>
      </c>
      <c r="J69" s="727">
        <v>300</v>
      </c>
      <c r="K69" s="728">
        <v>23</v>
      </c>
      <c r="L69" s="729">
        <v>59</v>
      </c>
      <c r="M69" s="727">
        <v>235</v>
      </c>
      <c r="N69" s="730">
        <v>0</v>
      </c>
      <c r="O69" s="15"/>
    </row>
    <row r="70" spans="1:15" ht="24" customHeight="1">
      <c r="A70" s="742">
        <v>236147</v>
      </c>
      <c r="B70" s="745" t="s">
        <v>561</v>
      </c>
      <c r="C70" s="723">
        <v>940</v>
      </c>
      <c r="D70" s="723">
        <v>940</v>
      </c>
      <c r="E70" s="741">
        <v>0</v>
      </c>
      <c r="F70" s="723">
        <v>0</v>
      </c>
      <c r="G70" s="725">
        <v>0</v>
      </c>
      <c r="H70" s="726">
        <v>0</v>
      </c>
      <c r="I70" s="727">
        <v>0</v>
      </c>
      <c r="J70" s="727">
        <v>0</v>
      </c>
      <c r="K70" s="728">
        <v>3</v>
      </c>
      <c r="L70" s="729">
        <v>0</v>
      </c>
      <c r="M70" s="727">
        <v>235</v>
      </c>
      <c r="N70" s="730">
        <v>0</v>
      </c>
      <c r="O70" s="15"/>
    </row>
    <row r="71" spans="1:15" ht="19.5" customHeight="1">
      <c r="A71" s="742">
        <v>236148</v>
      </c>
      <c r="B71" s="745" t="s">
        <v>412</v>
      </c>
      <c r="C71" s="723">
        <v>6951</v>
      </c>
      <c r="D71" s="723">
        <v>6951</v>
      </c>
      <c r="E71" s="741">
        <v>15</v>
      </c>
      <c r="F71" s="723">
        <v>1042</v>
      </c>
      <c r="G71" s="725">
        <v>1000</v>
      </c>
      <c r="H71" s="726">
        <v>535</v>
      </c>
      <c r="I71" s="727">
        <v>0</v>
      </c>
      <c r="J71" s="727">
        <v>465</v>
      </c>
      <c r="K71" s="728">
        <v>170</v>
      </c>
      <c r="L71" s="729">
        <v>69</v>
      </c>
      <c r="M71" s="727">
        <v>0</v>
      </c>
      <c r="N71" s="730">
        <v>0</v>
      </c>
      <c r="O71" s="15"/>
    </row>
    <row r="72" spans="1:15" ht="35.25" customHeight="1">
      <c r="A72" s="742">
        <v>236149</v>
      </c>
      <c r="B72" s="745" t="s">
        <v>562</v>
      </c>
      <c r="C72" s="915" t="s">
        <v>563</v>
      </c>
      <c r="D72" s="916"/>
      <c r="E72" s="916"/>
      <c r="F72" s="897"/>
      <c r="G72" s="725">
        <v>0</v>
      </c>
      <c r="H72" s="726">
        <v>0</v>
      </c>
      <c r="I72" s="727">
        <v>0</v>
      </c>
      <c r="J72" s="727">
        <v>0</v>
      </c>
      <c r="K72" s="728">
        <v>157</v>
      </c>
      <c r="L72" s="729">
        <v>25</v>
      </c>
      <c r="M72" s="727">
        <v>0</v>
      </c>
      <c r="N72" s="730">
        <v>0</v>
      </c>
      <c r="O72" s="15"/>
    </row>
    <row r="73" spans="1:15" ht="19.5" customHeight="1">
      <c r="A73" s="742">
        <v>236150</v>
      </c>
      <c r="B73" s="745" t="s">
        <v>95</v>
      </c>
      <c r="C73" s="723">
        <v>53000</v>
      </c>
      <c r="D73" s="723">
        <v>53000</v>
      </c>
      <c r="E73" s="741">
        <v>60</v>
      </c>
      <c r="F73" s="723">
        <v>31800</v>
      </c>
      <c r="G73" s="725">
        <v>10000</v>
      </c>
      <c r="H73" s="726">
        <v>0</v>
      </c>
      <c r="I73" s="727">
        <v>150</v>
      </c>
      <c r="J73" s="727">
        <v>9850</v>
      </c>
      <c r="K73" s="728">
        <v>0</v>
      </c>
      <c r="L73" s="729">
        <v>0</v>
      </c>
      <c r="M73" s="727">
        <v>0</v>
      </c>
      <c r="N73" s="730">
        <v>0</v>
      </c>
      <c r="O73" s="15"/>
    </row>
    <row r="74" spans="1:15" ht="19.5" customHeight="1">
      <c r="A74" s="742">
        <v>236151</v>
      </c>
      <c r="B74" s="745" t="s">
        <v>564</v>
      </c>
      <c r="C74" s="723">
        <v>400000</v>
      </c>
      <c r="D74" s="723">
        <v>400000</v>
      </c>
      <c r="E74" s="741">
        <v>25</v>
      </c>
      <c r="F74" s="723">
        <v>100000</v>
      </c>
      <c r="G74" s="725">
        <v>50000</v>
      </c>
      <c r="H74" s="726">
        <v>25</v>
      </c>
      <c r="I74" s="727">
        <v>1200</v>
      </c>
      <c r="J74" s="727">
        <v>48775</v>
      </c>
      <c r="K74" s="728">
        <v>22</v>
      </c>
      <c r="L74" s="729">
        <v>54</v>
      </c>
      <c r="M74" s="727">
        <v>0</v>
      </c>
      <c r="N74" s="730">
        <v>0</v>
      </c>
      <c r="O74" s="15"/>
    </row>
    <row r="75" spans="1:15" ht="19.5" customHeight="1">
      <c r="A75" s="742">
        <v>236152</v>
      </c>
      <c r="B75" s="745" t="s">
        <v>914</v>
      </c>
      <c r="C75" s="723">
        <v>400000</v>
      </c>
      <c r="D75" s="723">
        <v>400000</v>
      </c>
      <c r="E75" s="741">
        <v>25</v>
      </c>
      <c r="F75" s="723">
        <v>100000</v>
      </c>
      <c r="G75" s="725">
        <v>50000</v>
      </c>
      <c r="H75" s="726">
        <v>150</v>
      </c>
      <c r="I75" s="727">
        <v>0</v>
      </c>
      <c r="J75" s="727">
        <v>49850</v>
      </c>
      <c r="K75" s="728">
        <v>119</v>
      </c>
      <c r="L75" s="729">
        <v>0</v>
      </c>
      <c r="M75" s="727">
        <v>0</v>
      </c>
      <c r="N75" s="730">
        <v>0</v>
      </c>
      <c r="O75" s="15"/>
    </row>
    <row r="76" spans="1:15" ht="19.5" customHeight="1">
      <c r="A76" s="742">
        <v>236153</v>
      </c>
      <c r="B76" s="745" t="s">
        <v>97</v>
      </c>
      <c r="C76" s="723">
        <v>175000</v>
      </c>
      <c r="D76" s="723">
        <v>175000</v>
      </c>
      <c r="E76" s="741">
        <v>7.5</v>
      </c>
      <c r="F76" s="723">
        <v>13125</v>
      </c>
      <c r="G76" s="725">
        <v>10000</v>
      </c>
      <c r="H76" s="726">
        <v>0</v>
      </c>
      <c r="I76" s="727">
        <v>600</v>
      </c>
      <c r="J76" s="727">
        <v>9400</v>
      </c>
      <c r="K76" s="728">
        <v>0</v>
      </c>
      <c r="L76" s="729">
        <v>36</v>
      </c>
      <c r="M76" s="727">
        <v>0</v>
      </c>
      <c r="N76" s="730">
        <v>0</v>
      </c>
      <c r="O76" s="15"/>
    </row>
    <row r="77" spans="1:15" ht="19.5" customHeight="1">
      <c r="A77" s="742">
        <v>236154</v>
      </c>
      <c r="B77" s="745" t="s">
        <v>94</v>
      </c>
      <c r="C77" s="723">
        <v>6735</v>
      </c>
      <c r="D77" s="723">
        <v>6735</v>
      </c>
      <c r="E77" s="741">
        <v>7.5</v>
      </c>
      <c r="F77" s="723">
        <v>505</v>
      </c>
      <c r="G77" s="725">
        <v>6735</v>
      </c>
      <c r="H77" s="726">
        <v>100</v>
      </c>
      <c r="I77" s="727">
        <v>0</v>
      </c>
      <c r="J77" s="727">
        <v>6635</v>
      </c>
      <c r="K77" s="728">
        <v>97</v>
      </c>
      <c r="L77" s="729">
        <v>0</v>
      </c>
      <c r="M77" s="727">
        <v>0</v>
      </c>
      <c r="N77" s="730">
        <v>0</v>
      </c>
      <c r="O77" s="15"/>
    </row>
    <row r="78" spans="1:15" ht="24" customHeight="1">
      <c r="A78" s="742">
        <v>236155</v>
      </c>
      <c r="B78" s="745" t="s">
        <v>565</v>
      </c>
      <c r="C78" s="723">
        <v>24119</v>
      </c>
      <c r="D78" s="723">
        <v>24119</v>
      </c>
      <c r="E78" s="741">
        <v>60</v>
      </c>
      <c r="F78" s="723">
        <v>14471</v>
      </c>
      <c r="G78" s="725">
        <v>24000</v>
      </c>
      <c r="H78" s="726">
        <v>0</v>
      </c>
      <c r="I78" s="727">
        <v>0</v>
      </c>
      <c r="J78" s="727">
        <v>24000</v>
      </c>
      <c r="K78" s="728">
        <v>0</v>
      </c>
      <c r="L78" s="729">
        <v>54</v>
      </c>
      <c r="M78" s="727">
        <v>0</v>
      </c>
      <c r="N78" s="730">
        <v>0</v>
      </c>
      <c r="O78" s="15"/>
    </row>
    <row r="79" spans="1:15" ht="24" customHeight="1">
      <c r="A79" s="742">
        <v>236156</v>
      </c>
      <c r="B79" s="745" t="s">
        <v>918</v>
      </c>
      <c r="C79" s="723">
        <v>2823</v>
      </c>
      <c r="D79" s="723">
        <v>2823</v>
      </c>
      <c r="E79" s="741">
        <v>15</v>
      </c>
      <c r="F79" s="723">
        <v>423</v>
      </c>
      <c r="G79" s="725">
        <v>600</v>
      </c>
      <c r="H79" s="726">
        <v>0</v>
      </c>
      <c r="I79" s="727">
        <v>360</v>
      </c>
      <c r="J79" s="727">
        <v>240</v>
      </c>
      <c r="K79" s="728">
        <v>0</v>
      </c>
      <c r="L79" s="729">
        <v>13</v>
      </c>
      <c r="M79" s="727">
        <v>0</v>
      </c>
      <c r="N79" s="730">
        <v>0</v>
      </c>
      <c r="O79" s="15"/>
    </row>
    <row r="80" spans="1:15" ht="19.5" customHeight="1">
      <c r="A80" s="742">
        <v>236157</v>
      </c>
      <c r="B80" s="745" t="s">
        <v>919</v>
      </c>
      <c r="C80" s="723">
        <v>4703</v>
      </c>
      <c r="D80" s="723">
        <v>4703</v>
      </c>
      <c r="E80" s="741">
        <v>15</v>
      </c>
      <c r="F80" s="723">
        <v>705</v>
      </c>
      <c r="G80" s="725">
        <v>4703</v>
      </c>
      <c r="H80" s="726">
        <v>705</v>
      </c>
      <c r="I80" s="727">
        <v>0</v>
      </c>
      <c r="J80" s="727">
        <v>3998</v>
      </c>
      <c r="K80" s="728">
        <v>516</v>
      </c>
      <c r="L80" s="729">
        <v>149</v>
      </c>
      <c r="M80" s="727">
        <v>0</v>
      </c>
      <c r="N80" s="730">
        <v>0</v>
      </c>
      <c r="O80" s="15"/>
    </row>
    <row r="81" spans="1:15" ht="19.5" customHeight="1">
      <c r="A81" s="742">
        <v>236158</v>
      </c>
      <c r="B81" s="745" t="s">
        <v>730</v>
      </c>
      <c r="C81" s="723">
        <v>35000</v>
      </c>
      <c r="D81" s="723">
        <v>35000</v>
      </c>
      <c r="E81" s="741">
        <v>10</v>
      </c>
      <c r="F81" s="723">
        <v>3500</v>
      </c>
      <c r="G81" s="725">
        <v>80000</v>
      </c>
      <c r="H81" s="726">
        <v>2000</v>
      </c>
      <c r="I81" s="727">
        <v>0</v>
      </c>
      <c r="J81" s="727">
        <v>78000</v>
      </c>
      <c r="K81" s="728">
        <v>1263</v>
      </c>
      <c r="L81" s="729">
        <v>73</v>
      </c>
      <c r="M81" s="727">
        <v>0</v>
      </c>
      <c r="N81" s="730">
        <v>0</v>
      </c>
      <c r="O81" s="15"/>
    </row>
    <row r="82" spans="1:15" ht="24" customHeight="1">
      <c r="A82" s="742">
        <v>236162</v>
      </c>
      <c r="B82" s="745" t="s">
        <v>566</v>
      </c>
      <c r="C82" s="723">
        <v>324609</v>
      </c>
      <c r="D82" s="723">
        <v>324609</v>
      </c>
      <c r="E82" s="741">
        <v>0</v>
      </c>
      <c r="F82" s="723">
        <v>0</v>
      </c>
      <c r="G82" s="725">
        <v>0</v>
      </c>
      <c r="H82" s="726">
        <v>0</v>
      </c>
      <c r="I82" s="727">
        <v>0</v>
      </c>
      <c r="J82" s="727">
        <v>0</v>
      </c>
      <c r="K82" s="728">
        <v>60</v>
      </c>
      <c r="L82" s="729">
        <v>0</v>
      </c>
      <c r="M82" s="727">
        <v>0</v>
      </c>
      <c r="N82" s="730">
        <v>0</v>
      </c>
      <c r="O82" s="15"/>
    </row>
    <row r="83" spans="1:15" ht="61.5" customHeight="1">
      <c r="A83" s="917" t="s">
        <v>567</v>
      </c>
      <c r="B83" s="918"/>
      <c r="C83" s="723"/>
      <c r="D83" s="723"/>
      <c r="E83" s="741"/>
      <c r="F83" s="723"/>
      <c r="G83" s="725">
        <v>-84037</v>
      </c>
      <c r="H83" s="726"/>
      <c r="I83" s="727"/>
      <c r="J83" s="727"/>
      <c r="K83" s="728"/>
      <c r="L83" s="729"/>
      <c r="M83" s="727"/>
      <c r="N83" s="730"/>
      <c r="O83" s="15"/>
    </row>
    <row r="84" spans="1:15" ht="23.25" customHeight="1">
      <c r="A84" s="919" t="s">
        <v>293</v>
      </c>
      <c r="B84" s="920"/>
      <c r="C84" s="9">
        <f>SUM(C5:C83)</f>
        <v>6748717</v>
      </c>
      <c r="D84" s="9">
        <f>SUM(D5:D83)</f>
        <v>6670763</v>
      </c>
      <c r="E84" s="746" t="s">
        <v>622</v>
      </c>
      <c r="F84" s="9">
        <f aca="true" t="shared" si="0" ref="F84:N84">SUM(F5:F83)</f>
        <v>1451243</v>
      </c>
      <c r="G84" s="9">
        <f t="shared" si="0"/>
        <v>4035029</v>
      </c>
      <c r="H84" s="9">
        <f t="shared" si="0"/>
        <v>388155</v>
      </c>
      <c r="I84" s="9">
        <f t="shared" si="0"/>
        <v>55296</v>
      </c>
      <c r="J84" s="9">
        <f t="shared" si="0"/>
        <v>3395830</v>
      </c>
      <c r="K84" s="9">
        <f t="shared" si="0"/>
        <v>995687</v>
      </c>
      <c r="L84" s="9">
        <f t="shared" si="0"/>
        <v>80800</v>
      </c>
      <c r="M84" s="9">
        <f t="shared" si="0"/>
        <v>479702</v>
      </c>
      <c r="N84" s="9">
        <f t="shared" si="0"/>
        <v>547</v>
      </c>
      <c r="O84" s="15"/>
    </row>
    <row r="85" spans="1:15" ht="23.25" customHeight="1">
      <c r="A85" s="747"/>
      <c r="B85" s="748"/>
      <c r="C85" s="229"/>
      <c r="D85" s="229"/>
      <c r="E85" s="341"/>
      <c r="F85" s="229"/>
      <c r="G85" s="229"/>
      <c r="H85" s="229"/>
      <c r="I85" s="229"/>
      <c r="J85" s="229"/>
      <c r="K85" s="229"/>
      <c r="L85" s="229"/>
      <c r="M85" s="229"/>
      <c r="N85" s="229"/>
      <c r="O85" s="15"/>
    </row>
    <row r="86" spans="2:14" ht="12.75">
      <c r="B86" s="921" t="s">
        <v>568</v>
      </c>
      <c r="C86" s="921"/>
      <c r="D86" s="921"/>
      <c r="E86" s="921"/>
      <c r="F86" s="921"/>
      <c r="G86" s="921"/>
      <c r="H86" s="921"/>
      <c r="I86" s="921"/>
      <c r="J86" s="921"/>
      <c r="K86" s="921"/>
      <c r="L86" s="921"/>
      <c r="M86" s="921"/>
      <c r="N86" s="921"/>
    </row>
    <row r="87" ht="12.75" customHeight="1">
      <c r="B87" t="s">
        <v>569</v>
      </c>
    </row>
  </sheetData>
  <mergeCells count="21">
    <mergeCell ref="A1:K1"/>
    <mergeCell ref="G2:J2"/>
    <mergeCell ref="K2:L2"/>
    <mergeCell ref="M2:N2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G39:G53"/>
    <mergeCell ref="J39:J53"/>
    <mergeCell ref="G54:G59"/>
    <mergeCell ref="J54:J59"/>
    <mergeCell ref="C72:F72"/>
    <mergeCell ref="A83:B83"/>
    <mergeCell ref="A84:B84"/>
    <mergeCell ref="B86:N86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C6" sqref="C6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43" t="s">
        <v>600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</row>
    <row r="2" spans="2:17" ht="30" customHeight="1">
      <c r="B2" s="443"/>
      <c r="F2" s="930" t="s">
        <v>373</v>
      </c>
      <c r="G2" s="931"/>
      <c r="H2" s="931"/>
      <c r="I2" s="931"/>
      <c r="J2" s="930" t="s">
        <v>570</v>
      </c>
      <c r="K2" s="947"/>
      <c r="L2" s="932" t="s">
        <v>571</v>
      </c>
      <c r="M2" s="948"/>
      <c r="N2" s="948"/>
      <c r="O2" s="949"/>
      <c r="P2" s="932" t="s">
        <v>375</v>
      </c>
      <c r="Q2" s="949"/>
    </row>
    <row r="3" spans="1:17" ht="57" customHeight="1">
      <c r="A3" s="717" t="s">
        <v>153</v>
      </c>
      <c r="B3" s="717" t="s">
        <v>572</v>
      </c>
      <c r="C3" s="719" t="s">
        <v>573</v>
      </c>
      <c r="D3" s="719" t="s">
        <v>469</v>
      </c>
      <c r="E3" s="719" t="s">
        <v>470</v>
      </c>
      <c r="F3" s="719" t="s">
        <v>574</v>
      </c>
      <c r="G3" s="719" t="s">
        <v>575</v>
      </c>
      <c r="H3" s="720" t="s">
        <v>576</v>
      </c>
      <c r="I3" s="720" t="s">
        <v>474</v>
      </c>
      <c r="J3" s="720" t="s">
        <v>577</v>
      </c>
      <c r="K3" s="749" t="s">
        <v>578</v>
      </c>
      <c r="L3" s="749" t="s">
        <v>579</v>
      </c>
      <c r="M3" s="749" t="s">
        <v>580</v>
      </c>
      <c r="N3" s="749" t="s">
        <v>581</v>
      </c>
      <c r="O3" s="749" t="s">
        <v>582</v>
      </c>
      <c r="P3" s="749" t="s">
        <v>583</v>
      </c>
      <c r="Q3" s="719" t="s">
        <v>584</v>
      </c>
    </row>
    <row r="4" spans="1:18" ht="27" customHeight="1">
      <c r="A4" s="944" t="s">
        <v>585</v>
      </c>
      <c r="B4" s="722" t="s">
        <v>586</v>
      </c>
      <c r="C4" s="723">
        <v>185000</v>
      </c>
      <c r="D4" s="724">
        <v>25</v>
      </c>
      <c r="E4" s="723">
        <v>46250</v>
      </c>
      <c r="F4" s="725">
        <v>120000</v>
      </c>
      <c r="G4" s="726">
        <v>117700</v>
      </c>
      <c r="H4" s="727">
        <v>0</v>
      </c>
      <c r="I4" s="727">
        <v>0</v>
      </c>
      <c r="J4" s="728">
        <v>111019</v>
      </c>
      <c r="K4" s="729">
        <v>304</v>
      </c>
      <c r="L4" s="727">
        <v>62985</v>
      </c>
      <c r="M4" s="727">
        <v>62985</v>
      </c>
      <c r="N4" s="727">
        <v>0</v>
      </c>
      <c r="O4" s="750">
        <v>0</v>
      </c>
      <c r="P4" s="751">
        <v>122741</v>
      </c>
      <c r="Q4" s="729">
        <v>0</v>
      </c>
      <c r="R4" s="15"/>
    </row>
    <row r="5" spans="1:18" ht="27" customHeight="1">
      <c r="A5" s="945"/>
      <c r="B5" s="722" t="s">
        <v>587</v>
      </c>
      <c r="C5" s="723"/>
      <c r="D5" s="724"/>
      <c r="E5" s="723"/>
      <c r="F5" s="725">
        <v>-2300</v>
      </c>
      <c r="G5" s="726"/>
      <c r="H5" s="727"/>
      <c r="I5" s="727"/>
      <c r="J5" s="728"/>
      <c r="K5" s="729"/>
      <c r="L5" s="727"/>
      <c r="M5" s="727"/>
      <c r="N5" s="727"/>
      <c r="O5" s="750"/>
      <c r="P5" s="751"/>
      <c r="Q5" s="729"/>
      <c r="R5" s="15"/>
    </row>
    <row r="6" spans="1:18" ht="27" customHeight="1">
      <c r="A6" s="944" t="s">
        <v>588</v>
      </c>
      <c r="B6" s="722" t="s">
        <v>589</v>
      </c>
      <c r="C6" s="723">
        <v>22408</v>
      </c>
      <c r="D6" s="724">
        <v>25</v>
      </c>
      <c r="E6" s="723">
        <v>5602</v>
      </c>
      <c r="F6" s="725">
        <v>25000</v>
      </c>
      <c r="G6" s="726">
        <v>12000</v>
      </c>
      <c r="H6" s="727">
        <v>0</v>
      </c>
      <c r="I6" s="727">
        <v>0</v>
      </c>
      <c r="J6" s="728">
        <v>4628</v>
      </c>
      <c r="K6" s="729">
        <v>0</v>
      </c>
      <c r="L6" s="727">
        <v>11112</v>
      </c>
      <c r="M6" s="727">
        <v>11112</v>
      </c>
      <c r="N6" s="727">
        <v>0</v>
      </c>
      <c r="O6" s="750">
        <v>0</v>
      </c>
      <c r="P6" s="751">
        <v>11785</v>
      </c>
      <c r="Q6" s="729">
        <v>0</v>
      </c>
      <c r="R6" s="15"/>
    </row>
    <row r="7" spans="1:18" ht="27" customHeight="1">
      <c r="A7" s="945"/>
      <c r="B7" s="722" t="s">
        <v>587</v>
      </c>
      <c r="C7" s="723"/>
      <c r="D7" s="724"/>
      <c r="E7" s="723"/>
      <c r="F7" s="725">
        <v>-13000</v>
      </c>
      <c r="G7" s="726"/>
      <c r="H7" s="727"/>
      <c r="I7" s="727"/>
      <c r="J7" s="728"/>
      <c r="K7" s="729"/>
      <c r="L7" s="727"/>
      <c r="M7" s="727"/>
      <c r="N7" s="727"/>
      <c r="O7" s="750"/>
      <c r="P7" s="751"/>
      <c r="Q7" s="729"/>
      <c r="R7" s="15"/>
    </row>
    <row r="8" spans="1:18" ht="27" customHeight="1">
      <c r="A8" s="721" t="s">
        <v>590</v>
      </c>
      <c r="B8" s="722" t="s">
        <v>591</v>
      </c>
      <c r="C8" s="723">
        <v>40818</v>
      </c>
      <c r="D8" s="724">
        <v>25</v>
      </c>
      <c r="E8" s="723">
        <v>10105</v>
      </c>
      <c r="F8" s="725">
        <v>43000</v>
      </c>
      <c r="G8" s="726">
        <v>15573</v>
      </c>
      <c r="H8" s="727">
        <v>0</v>
      </c>
      <c r="I8" s="727">
        <v>0</v>
      </c>
      <c r="J8" s="728">
        <v>13503</v>
      </c>
      <c r="K8" s="729">
        <v>0</v>
      </c>
      <c r="L8" s="727">
        <v>14681</v>
      </c>
      <c r="M8" s="727">
        <v>14681</v>
      </c>
      <c r="N8" s="727">
        <v>0</v>
      </c>
      <c r="O8" s="750">
        <v>0</v>
      </c>
      <c r="P8" s="751">
        <v>19898</v>
      </c>
      <c r="Q8" s="729">
        <v>0</v>
      </c>
      <c r="R8" s="15"/>
    </row>
    <row r="9" spans="1:18" ht="27" customHeight="1">
      <c r="A9" s="721"/>
      <c r="B9" s="722" t="s">
        <v>587</v>
      </c>
      <c r="C9" s="723"/>
      <c r="D9" s="724"/>
      <c r="E9" s="723"/>
      <c r="F9" s="725">
        <v>-27427</v>
      </c>
      <c r="G9" s="726"/>
      <c r="H9" s="727"/>
      <c r="I9" s="727"/>
      <c r="J9" s="728"/>
      <c r="K9" s="729"/>
      <c r="L9" s="727"/>
      <c r="M9" s="727"/>
      <c r="N9" s="727"/>
      <c r="O9" s="750"/>
      <c r="P9" s="751"/>
      <c r="Q9" s="729"/>
      <c r="R9" s="15"/>
    </row>
    <row r="10" spans="1:18" ht="27" customHeight="1">
      <c r="A10" s="721" t="s">
        <v>257</v>
      </c>
      <c r="B10" s="722" t="s">
        <v>592</v>
      </c>
      <c r="C10" s="723">
        <v>141442</v>
      </c>
      <c r="D10" s="724">
        <v>7.5</v>
      </c>
      <c r="E10" s="723">
        <v>10768</v>
      </c>
      <c r="F10" s="752" t="s">
        <v>593</v>
      </c>
      <c r="G10" s="726">
        <v>4000</v>
      </c>
      <c r="H10" s="727">
        <v>5000</v>
      </c>
      <c r="I10" s="752" t="s">
        <v>593</v>
      </c>
      <c r="J10" s="728">
        <v>2110</v>
      </c>
      <c r="K10" s="729">
        <v>3433</v>
      </c>
      <c r="L10" s="727">
        <v>8661</v>
      </c>
      <c r="M10" s="727">
        <v>0</v>
      </c>
      <c r="N10" s="727">
        <v>0</v>
      </c>
      <c r="O10" s="750">
        <v>0</v>
      </c>
      <c r="P10" s="751">
        <v>0</v>
      </c>
      <c r="Q10" s="729">
        <v>0</v>
      </c>
      <c r="R10" s="15"/>
    </row>
    <row r="11" spans="1:18" ht="27" customHeight="1">
      <c r="A11" s="721" t="s">
        <v>258</v>
      </c>
      <c r="B11" s="722" t="s">
        <v>594</v>
      </c>
      <c r="C11" s="723">
        <v>98462</v>
      </c>
      <c r="D11" s="724">
        <v>7.5</v>
      </c>
      <c r="E11" s="723">
        <v>7385</v>
      </c>
      <c r="F11" s="752" t="s">
        <v>593</v>
      </c>
      <c r="G11" s="726">
        <v>22000</v>
      </c>
      <c r="H11" s="727">
        <v>0</v>
      </c>
      <c r="I11" s="752" t="s">
        <v>593</v>
      </c>
      <c r="J11" s="728">
        <v>20435</v>
      </c>
      <c r="K11" s="729">
        <v>50</v>
      </c>
      <c r="L11" s="727">
        <v>34000</v>
      </c>
      <c r="M11" s="727">
        <v>0</v>
      </c>
      <c r="N11" s="727">
        <v>0</v>
      </c>
      <c r="O11" s="750">
        <v>0</v>
      </c>
      <c r="P11" s="751">
        <v>0</v>
      </c>
      <c r="Q11" s="729">
        <v>0</v>
      </c>
      <c r="R11" s="15"/>
    </row>
    <row r="12" spans="1:18" ht="27" customHeight="1">
      <c r="A12" s="721" t="s">
        <v>259</v>
      </c>
      <c r="B12" s="722" t="s">
        <v>595</v>
      </c>
      <c r="C12" s="723">
        <v>267801</v>
      </c>
      <c r="D12" s="741">
        <v>7.5</v>
      </c>
      <c r="E12" s="723">
        <v>20085</v>
      </c>
      <c r="F12" s="752" t="s">
        <v>593</v>
      </c>
      <c r="G12" s="726">
        <v>40000</v>
      </c>
      <c r="H12" s="727">
        <v>10000</v>
      </c>
      <c r="I12" s="752" t="s">
        <v>593</v>
      </c>
      <c r="J12" s="728">
        <v>38896</v>
      </c>
      <c r="K12" s="729">
        <v>7076</v>
      </c>
      <c r="L12" s="727">
        <v>25500</v>
      </c>
      <c r="M12" s="727">
        <v>0</v>
      </c>
      <c r="N12" s="727">
        <v>0</v>
      </c>
      <c r="O12" s="750">
        <v>0</v>
      </c>
      <c r="P12" s="751">
        <v>0</v>
      </c>
      <c r="Q12" s="729">
        <v>0</v>
      </c>
      <c r="R12" s="15"/>
    </row>
    <row r="13" spans="1:18" ht="27" customHeight="1">
      <c r="A13" s="721" t="s">
        <v>260</v>
      </c>
      <c r="B13" s="731" t="s">
        <v>596</v>
      </c>
      <c r="C13" s="723">
        <v>81736</v>
      </c>
      <c r="D13" s="741">
        <v>7.5</v>
      </c>
      <c r="E13" s="723">
        <v>8783</v>
      </c>
      <c r="F13" s="752" t="s">
        <v>593</v>
      </c>
      <c r="G13" s="726">
        <v>46175</v>
      </c>
      <c r="H13" s="727">
        <v>0</v>
      </c>
      <c r="I13" s="752" t="s">
        <v>593</v>
      </c>
      <c r="J13" s="728">
        <v>46175</v>
      </c>
      <c r="K13" s="729">
        <v>0</v>
      </c>
      <c r="L13" s="727">
        <v>39698</v>
      </c>
      <c r="M13" s="727">
        <v>12902</v>
      </c>
      <c r="N13" s="727">
        <v>0</v>
      </c>
      <c r="O13" s="750">
        <v>0</v>
      </c>
      <c r="P13" s="751">
        <v>28551</v>
      </c>
      <c r="Q13" s="729">
        <v>0</v>
      </c>
      <c r="R13" s="15"/>
    </row>
    <row r="14" spans="1:18" ht="27" customHeight="1">
      <c r="A14" s="742">
        <v>236102</v>
      </c>
      <c r="B14" s="731" t="s">
        <v>597</v>
      </c>
      <c r="C14" s="723">
        <v>164689</v>
      </c>
      <c r="D14" s="741">
        <v>7.5</v>
      </c>
      <c r="E14" s="723">
        <v>12352</v>
      </c>
      <c r="F14" s="752" t="s">
        <v>593</v>
      </c>
      <c r="G14" s="726">
        <v>68573</v>
      </c>
      <c r="H14" s="727">
        <v>0</v>
      </c>
      <c r="I14" s="752" t="s">
        <v>593</v>
      </c>
      <c r="J14" s="728">
        <v>68573</v>
      </c>
      <c r="K14" s="729">
        <v>1</v>
      </c>
      <c r="L14" s="727">
        <v>104685</v>
      </c>
      <c r="M14" s="727">
        <v>44196</v>
      </c>
      <c r="N14" s="727">
        <v>0</v>
      </c>
      <c r="O14" s="750">
        <v>0</v>
      </c>
      <c r="P14" s="751">
        <v>53871</v>
      </c>
      <c r="Q14" s="729">
        <v>0</v>
      </c>
      <c r="R14" s="15"/>
    </row>
    <row r="15" spans="1:18" ht="27" customHeight="1">
      <c r="A15" s="753"/>
      <c r="B15" s="753" t="s">
        <v>293</v>
      </c>
      <c r="C15" s="9">
        <f>SUM(C4:C14)</f>
        <v>1002356</v>
      </c>
      <c r="D15" s="746" t="s">
        <v>622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15000</v>
      </c>
      <c r="I15" s="9">
        <f t="shared" si="0"/>
        <v>0</v>
      </c>
      <c r="J15" s="9">
        <f t="shared" si="0"/>
        <v>305339</v>
      </c>
      <c r="K15" s="9">
        <f t="shared" si="0"/>
        <v>10864</v>
      </c>
      <c r="L15" s="9">
        <f t="shared" si="0"/>
        <v>301322</v>
      </c>
      <c r="M15" s="9">
        <f t="shared" si="0"/>
        <v>145876</v>
      </c>
      <c r="N15" s="9">
        <f t="shared" si="0"/>
        <v>0</v>
      </c>
      <c r="O15" s="9">
        <f t="shared" si="0"/>
        <v>0</v>
      </c>
      <c r="P15" s="9">
        <f t="shared" si="0"/>
        <v>236846</v>
      </c>
      <c r="Q15" s="9">
        <f t="shared" si="0"/>
        <v>0</v>
      </c>
      <c r="R15" s="15"/>
    </row>
    <row r="16" ht="15.75" customHeight="1"/>
    <row r="17" spans="2:17" ht="25.5" customHeight="1">
      <c r="B17" t="s">
        <v>598</v>
      </c>
      <c r="N17" s="946" t="s">
        <v>599</v>
      </c>
      <c r="O17" s="946"/>
      <c r="P17" s="946"/>
      <c r="Q17" s="946"/>
    </row>
  </sheetData>
  <mergeCells count="8">
    <mergeCell ref="A4:A5"/>
    <mergeCell ref="A6:A7"/>
    <mergeCell ref="N17:Q17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57"/>
  <sheetViews>
    <sheetView workbookViewId="0" topLeftCell="A1">
      <selection activeCell="G21" sqref="G21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6" customFormat="1" ht="18">
      <c r="A1" s="835" t="s">
        <v>225</v>
      </c>
      <c r="B1" s="835"/>
      <c r="C1" s="835"/>
      <c r="D1" s="835"/>
      <c r="E1" s="835"/>
      <c r="F1" s="818"/>
      <c r="G1" s="818"/>
      <c r="H1" s="28"/>
      <c r="I1" s="79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2" t="s">
        <v>760</v>
      </c>
      <c r="B2" s="28"/>
      <c r="C2" s="28"/>
      <c r="D2" s="28"/>
      <c r="E2" s="79"/>
      <c r="I2" s="23"/>
    </row>
    <row r="3" spans="1:9" ht="12.75" customHeight="1">
      <c r="A3" s="57"/>
      <c r="B3" s="28"/>
      <c r="C3" s="28"/>
      <c r="E3" s="79"/>
      <c r="I3" s="23"/>
    </row>
    <row r="4" spans="1:9" ht="12.75" customHeight="1">
      <c r="A4" s="57"/>
      <c r="B4" s="28"/>
      <c r="C4" s="28"/>
      <c r="E4" s="79"/>
      <c r="I4" s="23"/>
    </row>
    <row r="5" spans="1:5" s="28" customFormat="1" ht="14.25" customHeight="1">
      <c r="A5" s="56" t="s">
        <v>281</v>
      </c>
      <c r="E5" s="56"/>
    </row>
    <row r="6" ht="12" customHeight="1">
      <c r="E6" s="56" t="s">
        <v>632</v>
      </c>
    </row>
    <row r="7" spans="1:5" ht="23.25" customHeight="1">
      <c r="A7" s="73" t="s">
        <v>323</v>
      </c>
      <c r="B7" s="74" t="s">
        <v>324</v>
      </c>
      <c r="C7" s="471" t="s">
        <v>191</v>
      </c>
      <c r="D7" s="75" t="s">
        <v>706</v>
      </c>
      <c r="E7" s="75" t="s">
        <v>325</v>
      </c>
    </row>
    <row r="8" spans="1:5" ht="13.5" customHeight="1">
      <c r="A8" s="73"/>
      <c r="B8" s="74" t="s">
        <v>761</v>
      </c>
      <c r="C8" s="470">
        <v>1700</v>
      </c>
      <c r="D8" s="246">
        <v>40000</v>
      </c>
      <c r="E8" s="77"/>
    </row>
    <row r="9" spans="1:5" ht="25.5">
      <c r="A9" s="417">
        <v>39819</v>
      </c>
      <c r="B9" s="418" t="s">
        <v>202</v>
      </c>
      <c r="C9" s="406">
        <v>3000</v>
      </c>
      <c r="D9" s="425">
        <v>-741</v>
      </c>
      <c r="E9" s="426">
        <v>39259</v>
      </c>
    </row>
    <row r="10" spans="1:5" ht="25.5">
      <c r="A10" s="78">
        <v>39826</v>
      </c>
      <c r="B10" s="419" t="s">
        <v>203</v>
      </c>
      <c r="C10" s="406">
        <v>8001</v>
      </c>
      <c r="D10" s="427">
        <v>-600</v>
      </c>
      <c r="E10" s="426">
        <v>38659</v>
      </c>
    </row>
    <row r="11" spans="1:5" ht="25.5">
      <c r="A11" s="78">
        <v>39833</v>
      </c>
      <c r="B11" s="576" t="s">
        <v>204</v>
      </c>
      <c r="C11" s="406">
        <v>8001</v>
      </c>
      <c r="D11" s="145">
        <v>-1800</v>
      </c>
      <c r="E11" s="428">
        <v>36859</v>
      </c>
    </row>
    <row r="12" spans="1:5" ht="12.75">
      <c r="A12" s="76">
        <v>39833</v>
      </c>
      <c r="B12" s="419" t="s">
        <v>205</v>
      </c>
      <c r="C12" s="406">
        <v>9000</v>
      </c>
      <c r="D12" s="145">
        <v>-100</v>
      </c>
      <c r="E12" s="428">
        <v>36759</v>
      </c>
    </row>
    <row r="13" spans="1:5" ht="25.5">
      <c r="A13" s="421">
        <v>39833</v>
      </c>
      <c r="B13" s="419" t="s">
        <v>206</v>
      </c>
      <c r="C13" s="422">
        <v>6000</v>
      </c>
      <c r="D13" s="429">
        <v>-1770</v>
      </c>
      <c r="E13" s="430">
        <v>34989</v>
      </c>
    </row>
    <row r="14" spans="1:5" ht="25.5">
      <c r="A14" s="76">
        <v>39847</v>
      </c>
      <c r="B14" s="419" t="s">
        <v>207</v>
      </c>
      <c r="C14" s="406">
        <v>1800</v>
      </c>
      <c r="D14" s="145">
        <v>-20</v>
      </c>
      <c r="E14" s="428">
        <v>34969</v>
      </c>
    </row>
    <row r="15" spans="1:5" ht="25.5">
      <c r="A15" s="76">
        <v>39847</v>
      </c>
      <c r="B15" s="419" t="s">
        <v>208</v>
      </c>
      <c r="C15" s="41">
        <v>5000</v>
      </c>
      <c r="D15" s="145">
        <v>-245</v>
      </c>
      <c r="E15" s="428">
        <v>34724</v>
      </c>
    </row>
    <row r="16" spans="1:5" ht="12.75">
      <c r="A16" s="76">
        <v>39847</v>
      </c>
      <c r="B16" s="4" t="s">
        <v>209</v>
      </c>
      <c r="C16" s="41">
        <v>5100</v>
      </c>
      <c r="D16" s="145">
        <v>-7155</v>
      </c>
      <c r="E16" s="428">
        <v>27569</v>
      </c>
    </row>
    <row r="17" spans="1:5" ht="25.5">
      <c r="A17" s="76">
        <v>39847</v>
      </c>
      <c r="B17" s="419" t="s">
        <v>210</v>
      </c>
      <c r="C17" s="406">
        <v>3000</v>
      </c>
      <c r="D17" s="145">
        <v>-169</v>
      </c>
      <c r="E17" s="428">
        <v>27400</v>
      </c>
    </row>
    <row r="18" spans="1:5" ht="25.5">
      <c r="A18" s="76">
        <v>39847</v>
      </c>
      <c r="B18" s="576" t="s">
        <v>211</v>
      </c>
      <c r="C18" s="406">
        <v>1800</v>
      </c>
      <c r="D18" s="431">
        <v>-30</v>
      </c>
      <c r="E18" s="428">
        <v>27370</v>
      </c>
    </row>
    <row r="19" spans="1:5" ht="25.5">
      <c r="A19" s="421">
        <v>39854</v>
      </c>
      <c r="B19" s="576" t="s">
        <v>212</v>
      </c>
      <c r="C19" s="423" t="s">
        <v>718</v>
      </c>
      <c r="D19" s="432">
        <v>-85</v>
      </c>
      <c r="E19" s="430">
        <v>27285</v>
      </c>
    </row>
    <row r="20" spans="1:5" ht="12.75" customHeight="1">
      <c r="A20" s="76">
        <v>39854</v>
      </c>
      <c r="B20" s="419" t="s">
        <v>213</v>
      </c>
      <c r="C20" s="424">
        <v>1600</v>
      </c>
      <c r="D20" s="432">
        <v>-49</v>
      </c>
      <c r="E20" s="426">
        <v>27236</v>
      </c>
    </row>
    <row r="21" spans="1:5" ht="25.5">
      <c r="A21" s="76">
        <v>39861</v>
      </c>
      <c r="B21" s="419" t="s">
        <v>214</v>
      </c>
      <c r="C21" s="406">
        <v>8004</v>
      </c>
      <c r="D21" s="431">
        <v>-1000</v>
      </c>
      <c r="E21" s="426">
        <v>26236</v>
      </c>
    </row>
    <row r="22" spans="1:5" ht="12.75">
      <c r="A22" s="76">
        <v>39861</v>
      </c>
      <c r="B22" s="419" t="s">
        <v>215</v>
      </c>
      <c r="C22" s="406">
        <v>5100</v>
      </c>
      <c r="D22" s="431">
        <v>-836</v>
      </c>
      <c r="E22" s="426">
        <v>25400</v>
      </c>
    </row>
    <row r="23" spans="1:5" ht="12.75">
      <c r="A23" s="76">
        <v>39861</v>
      </c>
      <c r="B23" s="419" t="s">
        <v>216</v>
      </c>
      <c r="C23" s="406">
        <v>1900</v>
      </c>
      <c r="D23" s="431">
        <v>-903</v>
      </c>
      <c r="E23" s="575">
        <v>24497</v>
      </c>
    </row>
    <row r="24" spans="1:5" ht="12.75">
      <c r="A24" s="76"/>
      <c r="B24" s="4"/>
      <c r="C24" s="406"/>
      <c r="D24" s="431"/>
      <c r="E24" s="428"/>
    </row>
    <row r="25" spans="1:5" ht="12.75">
      <c r="A25" s="76"/>
      <c r="B25" s="4"/>
      <c r="C25" s="406"/>
      <c r="D25" s="431"/>
      <c r="E25" s="428"/>
    </row>
    <row r="26" spans="1:5" ht="12.75">
      <c r="A26" s="76"/>
      <c r="B26" s="4"/>
      <c r="C26" s="41"/>
      <c r="D26" s="145"/>
      <c r="E26" s="428"/>
    </row>
    <row r="27" spans="1:5" ht="12.75">
      <c r="A27" s="533"/>
      <c r="B27" s="420"/>
      <c r="C27" s="535"/>
      <c r="D27" s="537"/>
      <c r="E27" s="428"/>
    </row>
    <row r="28" spans="1:5" ht="12.75">
      <c r="A28" s="533"/>
      <c r="B28" s="534"/>
      <c r="C28" s="536"/>
      <c r="D28" s="537"/>
      <c r="E28" s="428"/>
    </row>
    <row r="29" spans="1:5" ht="12.75">
      <c r="A29" s="76"/>
      <c r="B29" s="420"/>
      <c r="C29" s="41"/>
      <c r="D29" s="145"/>
      <c r="E29" s="426"/>
    </row>
    <row r="30" spans="1:5" ht="12.75">
      <c r="A30" s="146"/>
      <c r="B30" s="547"/>
      <c r="C30" s="103"/>
      <c r="D30" s="403"/>
      <c r="E30" s="403"/>
    </row>
    <row r="31" spans="1:5" ht="12.75" customHeight="1">
      <c r="A31" s="146"/>
      <c r="B31" s="147"/>
      <c r="C31" s="13"/>
      <c r="D31" s="24"/>
      <c r="E31" s="148"/>
    </row>
    <row r="32" spans="1:5" s="28" customFormat="1" ht="14.25" customHeight="1">
      <c r="A32" s="56" t="s">
        <v>326</v>
      </c>
      <c r="E32" s="56"/>
    </row>
    <row r="33" ht="13.5" customHeight="1">
      <c r="E33" s="56" t="s">
        <v>632</v>
      </c>
    </row>
    <row r="34" spans="1:5" ht="23.25" customHeight="1">
      <c r="A34" s="73" t="s">
        <v>323</v>
      </c>
      <c r="B34" s="74" t="s">
        <v>324</v>
      </c>
      <c r="C34" s="471" t="s">
        <v>191</v>
      </c>
      <c r="D34" s="75" t="s">
        <v>707</v>
      </c>
      <c r="E34" s="75" t="s">
        <v>325</v>
      </c>
    </row>
    <row r="35" spans="1:8" ht="14.25" customHeight="1">
      <c r="A35" s="73"/>
      <c r="B35" s="74" t="s">
        <v>762</v>
      </c>
      <c r="C35" s="470">
        <v>1700</v>
      </c>
      <c r="D35" s="246">
        <v>10000</v>
      </c>
      <c r="E35" s="274" t="s">
        <v>328</v>
      </c>
      <c r="H35" s="2"/>
    </row>
    <row r="36" spans="1:8" ht="37.5" customHeight="1">
      <c r="A36" s="571">
        <v>39826</v>
      </c>
      <c r="B36" s="572" t="s">
        <v>200</v>
      </c>
      <c r="C36" s="573">
        <v>9000</v>
      </c>
      <c r="D36" s="574" t="s">
        <v>201</v>
      </c>
      <c r="E36" s="575">
        <v>8900</v>
      </c>
      <c r="H36" s="2"/>
    </row>
    <row r="37" spans="1:8" ht="12.75" customHeight="1">
      <c r="A37" s="412"/>
      <c r="B37" s="420"/>
      <c r="C37" s="31"/>
      <c r="D37" s="491"/>
      <c r="E37" s="493"/>
      <c r="H37" s="2"/>
    </row>
    <row r="38" spans="1:8" ht="12.75" customHeight="1">
      <c r="A38" s="412"/>
      <c r="B38" s="420"/>
      <c r="C38" s="31"/>
      <c r="D38" s="257"/>
      <c r="E38" s="493"/>
      <c r="H38" s="2"/>
    </row>
    <row r="39" spans="1:8" ht="12.75" customHeight="1">
      <c r="A39" s="412"/>
      <c r="B39" s="420"/>
      <c r="C39" s="31"/>
      <c r="D39" s="257"/>
      <c r="E39" s="493"/>
      <c r="H39" s="2"/>
    </row>
    <row r="40" spans="1:8" ht="12.75" customHeight="1">
      <c r="A40" s="412"/>
      <c r="B40" s="420"/>
      <c r="C40" s="149"/>
      <c r="D40" s="492"/>
      <c r="E40" s="493"/>
      <c r="H40" s="2"/>
    </row>
    <row r="41" spans="1:8" ht="12.75" customHeight="1">
      <c r="A41" s="412"/>
      <c r="B41" s="32"/>
      <c r="C41" s="31"/>
      <c r="D41" s="454"/>
      <c r="E41" s="493"/>
      <c r="H41" s="2"/>
    </row>
    <row r="42" spans="1:8" ht="12" customHeight="1">
      <c r="A42" s="412"/>
      <c r="B42" s="420"/>
      <c r="C42" s="31"/>
      <c r="D42" s="491"/>
      <c r="E42" s="493"/>
      <c r="H42" s="2"/>
    </row>
    <row r="43" spans="1:8" ht="12.75">
      <c r="A43" s="413"/>
      <c r="B43" s="414"/>
      <c r="C43" s="147"/>
      <c r="D43" s="415"/>
      <c r="E43" s="416"/>
      <c r="H43" s="2"/>
    </row>
    <row r="44" spans="1:8" ht="12.75">
      <c r="A44" s="413"/>
      <c r="B44" s="414"/>
      <c r="C44" s="147"/>
      <c r="D44" s="415"/>
      <c r="E44" s="416"/>
      <c r="H44" s="2"/>
    </row>
    <row r="45" spans="1:5" s="28" customFormat="1" ht="13.5" customHeight="1">
      <c r="A45" s="56" t="s">
        <v>327</v>
      </c>
      <c r="E45" s="56"/>
    </row>
    <row r="46" ht="12" customHeight="1">
      <c r="E46" s="56" t="s">
        <v>632</v>
      </c>
    </row>
    <row r="47" spans="1:5" ht="23.25" customHeight="1">
      <c r="A47" s="73" t="s">
        <v>323</v>
      </c>
      <c r="B47" s="74" t="s">
        <v>324</v>
      </c>
      <c r="C47" s="471" t="s">
        <v>191</v>
      </c>
      <c r="D47" s="75" t="s">
        <v>708</v>
      </c>
      <c r="E47" s="75" t="s">
        <v>325</v>
      </c>
    </row>
    <row r="48" spans="1:7" ht="15" customHeight="1">
      <c r="A48" s="73"/>
      <c r="B48" s="74" t="s">
        <v>762</v>
      </c>
      <c r="C48" s="470">
        <v>1700</v>
      </c>
      <c r="D48" s="246">
        <v>100000</v>
      </c>
      <c r="E48" s="77"/>
      <c r="G48" s="307"/>
    </row>
    <row r="49" spans="1:9" ht="25.5">
      <c r="A49" s="412">
        <v>39840</v>
      </c>
      <c r="B49" s="419" t="s">
        <v>197</v>
      </c>
      <c r="C49" s="31">
        <v>5000</v>
      </c>
      <c r="D49" s="454">
        <v>-30</v>
      </c>
      <c r="E49" s="493">
        <v>99970</v>
      </c>
      <c r="I49" s="227"/>
    </row>
    <row r="50" spans="1:9" ht="12.75">
      <c r="A50" s="412">
        <v>39840</v>
      </c>
      <c r="B50" s="419" t="s">
        <v>198</v>
      </c>
      <c r="C50" s="31">
        <v>5100</v>
      </c>
      <c r="D50" s="491" t="s">
        <v>199</v>
      </c>
      <c r="E50" s="570">
        <v>98250.7</v>
      </c>
      <c r="I50" s="227"/>
    </row>
    <row r="51" spans="1:9" ht="12.75">
      <c r="A51" s="412"/>
      <c r="B51" s="420"/>
      <c r="C51" s="31"/>
      <c r="D51" s="257"/>
      <c r="E51" s="493"/>
      <c r="I51" s="227"/>
    </row>
    <row r="52" spans="1:9" ht="12.75">
      <c r="A52" s="412"/>
      <c r="B52" s="489"/>
      <c r="C52" s="490"/>
      <c r="D52" s="257"/>
      <c r="E52" s="493"/>
      <c r="I52" s="227"/>
    </row>
    <row r="53" spans="1:9" ht="12.75">
      <c r="A53" s="412"/>
      <c r="B53" s="420"/>
      <c r="C53" s="490"/>
      <c r="D53" s="492"/>
      <c r="E53" s="493"/>
      <c r="I53" s="227"/>
    </row>
    <row r="54" spans="1:9" ht="12.75">
      <c r="A54" s="412"/>
      <c r="B54" s="420"/>
      <c r="C54" s="490"/>
      <c r="D54" s="257"/>
      <c r="E54" s="493"/>
      <c r="I54" s="227"/>
    </row>
    <row r="55" spans="1:9" ht="12.75">
      <c r="A55" s="412"/>
      <c r="B55" s="420"/>
      <c r="C55" s="490"/>
      <c r="D55" s="257"/>
      <c r="E55" s="493"/>
      <c r="I55" s="227"/>
    </row>
    <row r="56" spans="1:9" ht="12.75">
      <c r="A56" s="540"/>
      <c r="B56" s="420"/>
      <c r="C56" s="490"/>
      <c r="D56" s="25"/>
      <c r="E56" s="493"/>
      <c r="I56" s="227"/>
    </row>
    <row r="57" spans="1:9" ht="12.75">
      <c r="A57" s="551"/>
      <c r="B57" s="547"/>
      <c r="C57" s="549"/>
      <c r="D57" s="24"/>
      <c r="E57" s="550"/>
      <c r="I57" s="227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7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00"/>
  <sheetViews>
    <sheetView workbookViewId="0" topLeftCell="A1">
      <selection activeCell="J37" sqref="J37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798" t="s">
        <v>749</v>
      </c>
      <c r="B1" s="798"/>
      <c r="C1" s="798"/>
      <c r="D1" s="798"/>
      <c r="E1" s="798"/>
      <c r="I1" t="s">
        <v>328</v>
      </c>
    </row>
    <row r="2" ht="12" customHeight="1"/>
    <row r="3" spans="1:4" ht="12.75" customHeight="1">
      <c r="A3" s="56"/>
      <c r="B3" s="28"/>
      <c r="C3" s="70"/>
      <c r="D3" s="28"/>
    </row>
    <row r="4" spans="1:4" ht="15.75" customHeight="1">
      <c r="A4" s="65"/>
      <c r="B4" s="28"/>
      <c r="C4" s="70"/>
      <c r="D4" s="28"/>
    </row>
    <row r="5" spans="1:4" ht="12.75">
      <c r="A5" s="56" t="s">
        <v>610</v>
      </c>
      <c r="B5" s="28"/>
      <c r="C5" s="70"/>
      <c r="D5" s="28"/>
    </row>
    <row r="6" spans="1:4" ht="12.75">
      <c r="A6" s="56"/>
      <c r="B6" s="28"/>
      <c r="C6" s="70"/>
      <c r="D6" s="28"/>
    </row>
    <row r="7" spans="1:7" ht="26.25" customHeight="1">
      <c r="A7" s="5" t="s">
        <v>162</v>
      </c>
      <c r="B7" s="42" t="s">
        <v>312</v>
      </c>
      <c r="C7" s="51" t="s">
        <v>313</v>
      </c>
      <c r="D7" s="5" t="s">
        <v>163</v>
      </c>
      <c r="E7" s="43" t="s">
        <v>314</v>
      </c>
      <c r="F7" t="s">
        <v>417</v>
      </c>
      <c r="G7" s="286"/>
    </row>
    <row r="8" spans="1:5" ht="12.75">
      <c r="A8" s="82" t="s">
        <v>886</v>
      </c>
      <c r="B8" s="280">
        <v>720000</v>
      </c>
      <c r="C8" s="280">
        <v>720000</v>
      </c>
      <c r="D8" s="563">
        <v>147307</v>
      </c>
      <c r="E8" s="313">
        <f aca="true" t="shared" si="0" ref="E8:E14">+D8/C8*100</f>
        <v>20.459305555555556</v>
      </c>
    </row>
    <row r="9" spans="1:5" ht="12.75">
      <c r="A9" s="81" t="s">
        <v>655</v>
      </c>
      <c r="B9" s="280">
        <v>69000</v>
      </c>
      <c r="C9" s="280">
        <v>69000</v>
      </c>
      <c r="D9" s="563">
        <v>10799</v>
      </c>
      <c r="E9" s="313">
        <f t="shared" si="0"/>
        <v>15.65072463768116</v>
      </c>
    </row>
    <row r="10" spans="1:5" ht="12.75">
      <c r="A10" s="81" t="s">
        <v>887</v>
      </c>
      <c r="B10" s="280">
        <v>55000</v>
      </c>
      <c r="C10" s="280">
        <v>55000</v>
      </c>
      <c r="D10" s="563">
        <v>12125</v>
      </c>
      <c r="E10" s="313">
        <f t="shared" si="0"/>
        <v>22.045454545454547</v>
      </c>
    </row>
    <row r="11" spans="1:5" ht="12.75">
      <c r="A11" s="81" t="s">
        <v>656</v>
      </c>
      <c r="B11" s="280">
        <v>1060000</v>
      </c>
      <c r="C11" s="280">
        <v>1060000</v>
      </c>
      <c r="D11" s="563">
        <v>170019</v>
      </c>
      <c r="E11" s="313">
        <f t="shared" si="0"/>
        <v>16.039528301886794</v>
      </c>
    </row>
    <row r="12" spans="1:5" ht="12.75">
      <c r="A12" s="81" t="s">
        <v>365</v>
      </c>
      <c r="B12" s="280">
        <v>1712600</v>
      </c>
      <c r="C12" s="280">
        <v>1712600</v>
      </c>
      <c r="D12" s="563">
        <v>394818</v>
      </c>
      <c r="E12" s="313">
        <f t="shared" si="0"/>
        <v>23.053719490832652</v>
      </c>
    </row>
    <row r="13" spans="1:5" ht="12.75">
      <c r="A13" s="81" t="s">
        <v>194</v>
      </c>
      <c r="B13" s="280">
        <v>0</v>
      </c>
      <c r="C13" s="280">
        <v>0</v>
      </c>
      <c r="D13" s="563">
        <v>0</v>
      </c>
      <c r="E13" s="313" t="s">
        <v>622</v>
      </c>
    </row>
    <row r="14" spans="1:6" ht="12.75">
      <c r="A14" s="216" t="s">
        <v>164</v>
      </c>
      <c r="B14" s="280">
        <v>1382</v>
      </c>
      <c r="C14" s="280">
        <v>1382</v>
      </c>
      <c r="D14" s="563">
        <v>161</v>
      </c>
      <c r="E14" s="313">
        <f t="shared" si="0"/>
        <v>11.649782923299567</v>
      </c>
      <c r="F14" t="s">
        <v>414</v>
      </c>
    </row>
    <row r="15" spans="1:5" ht="12.75">
      <c r="A15" s="216" t="s">
        <v>888</v>
      </c>
      <c r="B15" s="280">
        <v>0</v>
      </c>
      <c r="C15" s="280">
        <v>0</v>
      </c>
      <c r="D15" s="563">
        <v>13</v>
      </c>
      <c r="E15" s="313" t="s">
        <v>622</v>
      </c>
    </row>
    <row r="16" spans="1:5" ht="12.75">
      <c r="A16" s="216" t="s">
        <v>889</v>
      </c>
      <c r="B16" s="280">
        <v>0</v>
      </c>
      <c r="C16" s="280">
        <v>0</v>
      </c>
      <c r="D16" s="563">
        <v>9</v>
      </c>
      <c r="E16" s="313" t="s">
        <v>622</v>
      </c>
    </row>
    <row r="17" spans="1:5" ht="12.75">
      <c r="A17" s="95" t="s">
        <v>629</v>
      </c>
      <c r="B17" s="96">
        <f>SUM(B8:B16)</f>
        <v>3617982</v>
      </c>
      <c r="C17" s="96">
        <f>SUM(C8:C16)</f>
        <v>3617982</v>
      </c>
      <c r="D17" s="270">
        <f>SUM(D8:D16)</f>
        <v>735251</v>
      </c>
      <c r="E17" s="215">
        <f>+D17/C17*100</f>
        <v>20.322129850286707</v>
      </c>
    </row>
    <row r="18" spans="1:5" ht="12.75">
      <c r="A18" s="509"/>
      <c r="B18" s="499"/>
      <c r="C18" s="499"/>
      <c r="D18" s="500"/>
      <c r="E18" s="510"/>
    </row>
    <row r="19" spans="1:5" ht="14.25" customHeight="1">
      <c r="A19" s="3" t="s">
        <v>612</v>
      </c>
      <c r="B19" s="9">
        <f>B17</f>
        <v>3617982</v>
      </c>
      <c r="C19" s="9">
        <f>C17</f>
        <v>3617982</v>
      </c>
      <c r="D19" s="9">
        <f>D17</f>
        <v>735251</v>
      </c>
      <c r="E19" s="26">
        <f>+D19/C19*100</f>
        <v>20.322129850286707</v>
      </c>
    </row>
    <row r="20" spans="1:5" ht="12.75">
      <c r="A20" s="512"/>
      <c r="B20" s="500"/>
      <c r="C20" s="500"/>
      <c r="D20" s="500"/>
      <c r="E20" s="513"/>
    </row>
    <row r="21" spans="1:5" ht="12.75">
      <c r="A21" s="228"/>
      <c r="B21" s="229"/>
      <c r="C21" s="229"/>
      <c r="D21" s="229"/>
      <c r="E21" s="263"/>
    </row>
    <row r="22" spans="1:5" ht="12.75">
      <c r="A22" s="228"/>
      <c r="B22" s="229"/>
      <c r="C22" s="229"/>
      <c r="D22" s="229"/>
      <c r="E22" s="263"/>
    </row>
    <row r="23" spans="1:11" ht="13.5" customHeight="1">
      <c r="A23" s="11" t="s">
        <v>611</v>
      </c>
      <c r="B23" s="18"/>
      <c r="C23" s="18"/>
      <c r="D23" s="229"/>
      <c r="E23" s="526"/>
      <c r="K23" t="s">
        <v>328</v>
      </c>
    </row>
    <row r="24" spans="1:5" ht="13.5" customHeight="1">
      <c r="A24" s="504"/>
      <c r="B24" s="502"/>
      <c r="C24" s="502"/>
      <c r="D24" s="497"/>
      <c r="E24" s="511"/>
    </row>
    <row r="25" spans="1:5" ht="26.25" customHeight="1">
      <c r="A25" s="5" t="s">
        <v>162</v>
      </c>
      <c r="B25" s="42" t="s">
        <v>312</v>
      </c>
      <c r="C25" s="51" t="s">
        <v>313</v>
      </c>
      <c r="D25" s="5" t="s">
        <v>163</v>
      </c>
      <c r="E25" s="43" t="s">
        <v>314</v>
      </c>
    </row>
    <row r="26" spans="1:7" ht="12.75">
      <c r="A26" s="32" t="s">
        <v>912</v>
      </c>
      <c r="B26" s="27">
        <v>632</v>
      </c>
      <c r="C26" s="282">
        <v>722</v>
      </c>
      <c r="D26" s="282">
        <v>319</v>
      </c>
      <c r="E26" s="313">
        <f aca="true" t="shared" si="1" ref="E26:E33">+D26/C26*100</f>
        <v>44.18282548476454</v>
      </c>
      <c r="G26" s="240"/>
    </row>
    <row r="27" spans="1:7" ht="12.75">
      <c r="A27" s="32" t="s">
        <v>913</v>
      </c>
      <c r="B27" s="27">
        <v>500</v>
      </c>
      <c r="C27" s="282">
        <v>500</v>
      </c>
      <c r="D27" s="282">
        <v>47</v>
      </c>
      <c r="E27" s="313">
        <f t="shared" si="1"/>
        <v>9.4</v>
      </c>
      <c r="G27" s="240"/>
    </row>
    <row r="28" spans="1:5" ht="12.75">
      <c r="A28" s="32" t="s">
        <v>621</v>
      </c>
      <c r="B28" s="27">
        <v>30000</v>
      </c>
      <c r="C28" s="282">
        <v>30000</v>
      </c>
      <c r="D28" s="282">
        <v>3683</v>
      </c>
      <c r="E28" s="313">
        <f t="shared" si="1"/>
        <v>12.276666666666666</v>
      </c>
    </row>
    <row r="29" spans="1:6" ht="12.75" customHeight="1">
      <c r="A29" s="22" t="s">
        <v>165</v>
      </c>
      <c r="B29" s="27">
        <v>82040</v>
      </c>
      <c r="C29" s="282">
        <v>82040</v>
      </c>
      <c r="D29" s="282">
        <v>315</v>
      </c>
      <c r="E29" s="30">
        <f t="shared" si="1"/>
        <v>0.3839590443686007</v>
      </c>
      <c r="F29" t="s">
        <v>415</v>
      </c>
    </row>
    <row r="30" spans="1:7" ht="13.5" customHeight="1">
      <c r="A30" s="22" t="s">
        <v>890</v>
      </c>
      <c r="B30" s="27">
        <v>40300</v>
      </c>
      <c r="C30" s="282">
        <v>40405</v>
      </c>
      <c r="D30" s="282">
        <v>610</v>
      </c>
      <c r="E30" s="30">
        <f t="shared" si="1"/>
        <v>1.5097141442890731</v>
      </c>
      <c r="G30" s="240"/>
    </row>
    <row r="31" spans="1:7" ht="12" customHeight="1">
      <c r="A31" s="22" t="s">
        <v>705</v>
      </c>
      <c r="B31" s="27">
        <v>149200</v>
      </c>
      <c r="C31" s="282">
        <v>149200</v>
      </c>
      <c r="D31" s="222">
        <v>4</v>
      </c>
      <c r="E31" s="30">
        <f t="shared" si="1"/>
        <v>0.002680965147453083</v>
      </c>
      <c r="G31" s="240"/>
    </row>
    <row r="32" spans="1:9" ht="12.75">
      <c r="A32" s="22" t="s">
        <v>704</v>
      </c>
      <c r="B32" s="27">
        <v>13000</v>
      </c>
      <c r="C32" s="282">
        <v>13000</v>
      </c>
      <c r="D32" s="222">
        <v>5453</v>
      </c>
      <c r="E32" s="30">
        <f t="shared" si="1"/>
        <v>41.94615384615384</v>
      </c>
      <c r="H32">
        <v>2143</v>
      </c>
      <c r="I32">
        <v>2</v>
      </c>
    </row>
    <row r="33" spans="1:5" ht="12.75">
      <c r="A33" s="22" t="s">
        <v>316</v>
      </c>
      <c r="B33" s="27">
        <v>1460</v>
      </c>
      <c r="C33" s="282">
        <v>1460</v>
      </c>
      <c r="D33" s="282">
        <v>1460</v>
      </c>
      <c r="E33" s="30">
        <f t="shared" si="1"/>
        <v>100</v>
      </c>
    </row>
    <row r="34" spans="1:5" ht="12.75">
      <c r="A34" s="22" t="s">
        <v>717</v>
      </c>
      <c r="B34" s="27">
        <v>0</v>
      </c>
      <c r="C34" s="282">
        <v>0</v>
      </c>
      <c r="D34" s="282">
        <v>1369</v>
      </c>
      <c r="E34" s="316" t="s">
        <v>622</v>
      </c>
    </row>
    <row r="35" spans="1:5" ht="12.75">
      <c r="A35" s="95" t="s">
        <v>630</v>
      </c>
      <c r="B35" s="96">
        <f>SUM(B26:B34)</f>
        <v>317132</v>
      </c>
      <c r="C35" s="270">
        <f>SUM(C26:C34)</f>
        <v>317327</v>
      </c>
      <c r="D35" s="270">
        <f>SUM(D26:D34)</f>
        <v>13260</v>
      </c>
      <c r="E35" s="315">
        <f>+D35/C35*100</f>
        <v>4.178654826094219</v>
      </c>
    </row>
    <row r="36" spans="1:5" ht="12.75">
      <c r="A36" s="498"/>
      <c r="B36" s="499"/>
      <c r="C36" s="500"/>
      <c r="D36" s="500"/>
      <c r="E36" s="501"/>
    </row>
    <row r="37" spans="1:5" ht="12.75">
      <c r="A37" s="508" t="s">
        <v>716</v>
      </c>
      <c r="B37" s="502"/>
      <c r="C37" s="497"/>
      <c r="D37" s="497"/>
      <c r="E37" s="503"/>
    </row>
    <row r="38" spans="1:5" ht="12.75">
      <c r="A38" s="22" t="s">
        <v>461</v>
      </c>
      <c r="B38" s="27">
        <v>0</v>
      </c>
      <c r="C38" s="27">
        <v>0</v>
      </c>
      <c r="D38" s="222">
        <v>290</v>
      </c>
      <c r="E38" s="30" t="s">
        <v>622</v>
      </c>
    </row>
    <row r="39" spans="1:5" ht="12.75">
      <c r="A39" s="22" t="s">
        <v>959</v>
      </c>
      <c r="B39" s="27">
        <v>0</v>
      </c>
      <c r="C39" s="27">
        <v>0</v>
      </c>
      <c r="D39" s="222">
        <v>99</v>
      </c>
      <c r="E39" s="30" t="s">
        <v>622</v>
      </c>
    </row>
    <row r="40" spans="1:5" ht="12.75">
      <c r="A40" s="22" t="s">
        <v>958</v>
      </c>
      <c r="B40" s="27">
        <v>0</v>
      </c>
      <c r="C40" s="27">
        <v>0</v>
      </c>
      <c r="D40" s="222">
        <v>640</v>
      </c>
      <c r="E40" s="30" t="s">
        <v>622</v>
      </c>
    </row>
    <row r="41" spans="1:5" ht="12.75">
      <c r="A41" s="22" t="s">
        <v>462</v>
      </c>
      <c r="B41" s="27">
        <v>0</v>
      </c>
      <c r="C41" s="27">
        <v>0</v>
      </c>
      <c r="D41" s="222">
        <v>28</v>
      </c>
      <c r="E41" s="313" t="s">
        <v>622</v>
      </c>
    </row>
    <row r="42" spans="1:5" ht="12.75">
      <c r="A42" s="22" t="s">
        <v>463</v>
      </c>
      <c r="B42" s="27">
        <v>0</v>
      </c>
      <c r="C42" s="27">
        <v>0</v>
      </c>
      <c r="D42" s="222">
        <v>312</v>
      </c>
      <c r="E42" s="313" t="s">
        <v>622</v>
      </c>
    </row>
    <row r="43" spans="1:5" ht="12.75">
      <c r="A43" s="112" t="s">
        <v>607</v>
      </c>
      <c r="B43" s="270">
        <v>0</v>
      </c>
      <c r="C43" s="270">
        <v>0</v>
      </c>
      <c r="D43" s="270">
        <f>SUM(D38:D42)</f>
        <v>1369</v>
      </c>
      <c r="E43" s="496" t="s">
        <v>622</v>
      </c>
    </row>
    <row r="44" spans="1:5" ht="12.75">
      <c r="A44" s="505"/>
      <c r="B44" s="506"/>
      <c r="C44" s="506"/>
      <c r="D44" s="506"/>
      <c r="E44" s="507"/>
    </row>
    <row r="45" spans="1:5" ht="14.25" customHeight="1">
      <c r="A45" s="3" t="s">
        <v>613</v>
      </c>
      <c r="B45" s="9">
        <f>B35</f>
        <v>317132</v>
      </c>
      <c r="C45" s="9">
        <f>C35</f>
        <v>317327</v>
      </c>
      <c r="D45" s="9">
        <f>D35</f>
        <v>13260</v>
      </c>
      <c r="E45" s="26">
        <f>+D45/C45*100</f>
        <v>4.178654826094219</v>
      </c>
    </row>
    <row r="46" spans="1:5" ht="12.75">
      <c r="A46" s="228"/>
      <c r="B46" s="229"/>
      <c r="C46" s="229"/>
      <c r="D46" s="229"/>
      <c r="E46" s="230"/>
    </row>
    <row r="47" spans="1:5" ht="12.75">
      <c r="A47" s="228"/>
      <c r="B47" s="229"/>
      <c r="C47" s="229"/>
      <c r="D47" s="229"/>
      <c r="E47" s="230"/>
    </row>
    <row r="48" spans="1:5" ht="12.75">
      <c r="A48" s="228"/>
      <c r="B48" s="229"/>
      <c r="C48" s="229"/>
      <c r="D48" s="229"/>
      <c r="E48" s="230"/>
    </row>
    <row r="49" spans="1:5" s="28" customFormat="1" ht="12.75">
      <c r="A49" s="56" t="s">
        <v>305</v>
      </c>
      <c r="C49" s="70"/>
      <c r="E49"/>
    </row>
    <row r="50" spans="1:5" s="28" customFormat="1" ht="12.75">
      <c r="A50" s="56"/>
      <c r="C50" s="70"/>
      <c r="E50"/>
    </row>
    <row r="51" spans="1:5" s="28" customFormat="1" ht="27.75" customHeight="1">
      <c r="A51" s="5" t="s">
        <v>162</v>
      </c>
      <c r="B51" s="42" t="s">
        <v>312</v>
      </c>
      <c r="C51" s="51" t="s">
        <v>313</v>
      </c>
      <c r="D51" s="5" t="s">
        <v>163</v>
      </c>
      <c r="E51" s="43" t="s">
        <v>314</v>
      </c>
    </row>
    <row r="52" spans="1:5" s="28" customFormat="1" ht="12.75">
      <c r="A52" s="22" t="s">
        <v>315</v>
      </c>
      <c r="B52" s="201">
        <v>7000</v>
      </c>
      <c r="C52" s="222">
        <v>7000</v>
      </c>
      <c r="D52" s="222">
        <v>1472</v>
      </c>
      <c r="E52" s="313">
        <f>+D52/C52*100</f>
        <v>21.02857142857143</v>
      </c>
    </row>
    <row r="53" spans="1:5" s="28" customFormat="1" ht="12.75">
      <c r="A53" s="22" t="s">
        <v>319</v>
      </c>
      <c r="B53" s="201">
        <v>24000</v>
      </c>
      <c r="C53" s="222">
        <v>24000</v>
      </c>
      <c r="D53" s="222">
        <v>0</v>
      </c>
      <c r="E53" s="313">
        <f>+D53/C53*100</f>
        <v>0</v>
      </c>
    </row>
    <row r="54" spans="1:5" s="28" customFormat="1" ht="12.75">
      <c r="A54" s="22" t="s">
        <v>891</v>
      </c>
      <c r="B54" s="201">
        <v>0</v>
      </c>
      <c r="C54" s="222">
        <v>0</v>
      </c>
      <c r="D54" s="222">
        <v>216</v>
      </c>
      <c r="E54" s="313" t="s">
        <v>622</v>
      </c>
    </row>
    <row r="55" spans="1:5" s="28" customFormat="1" ht="12.75">
      <c r="A55" s="95" t="s">
        <v>637</v>
      </c>
      <c r="B55" s="217">
        <f>SUM(B52:B54)</f>
        <v>31000</v>
      </c>
      <c r="C55" s="294">
        <f>SUM(C52:C54)</f>
        <v>31000</v>
      </c>
      <c r="D55" s="294">
        <f>SUM(D52:D54)</f>
        <v>1688</v>
      </c>
      <c r="E55" s="108">
        <f>+D55/C55*100</f>
        <v>5.44516129032258</v>
      </c>
    </row>
    <row r="56" spans="1:5" ht="12.75">
      <c r="A56" s="228"/>
      <c r="B56" s="229"/>
      <c r="C56" s="229"/>
      <c r="D56" s="229"/>
      <c r="E56" s="230"/>
    </row>
    <row r="57" spans="1:5" ht="15.75" customHeight="1">
      <c r="A57" s="3" t="s">
        <v>614</v>
      </c>
      <c r="B57" s="9">
        <f>B55</f>
        <v>31000</v>
      </c>
      <c r="C57" s="9">
        <f>C55</f>
        <v>31000</v>
      </c>
      <c r="D57" s="9">
        <f>D55</f>
        <v>1688</v>
      </c>
      <c r="E57" s="26">
        <f>+D57/C57*100</f>
        <v>5.44516129032258</v>
      </c>
    </row>
    <row r="58" spans="1:5" ht="12.75">
      <c r="A58" s="228"/>
      <c r="B58" s="229"/>
      <c r="C58" s="229"/>
      <c r="D58" s="229"/>
      <c r="E58" s="230"/>
    </row>
    <row r="59" spans="1:5" ht="15">
      <c r="A59" s="514" t="s">
        <v>615</v>
      </c>
      <c r="B59" s="229"/>
      <c r="C59" s="229"/>
      <c r="D59" s="229"/>
      <c r="E59" s="230"/>
    </row>
    <row r="60" spans="1:5" ht="12.75">
      <c r="A60" s="228" t="s">
        <v>464</v>
      </c>
      <c r="B60" s="229"/>
      <c r="C60" s="229"/>
      <c r="D60" s="229"/>
      <c r="E60" s="230"/>
    </row>
    <row r="61" spans="1:5" ht="12.75">
      <c r="A61" s="228"/>
      <c r="B61" s="229"/>
      <c r="C61" s="229"/>
      <c r="D61" s="229"/>
      <c r="E61" s="230"/>
    </row>
    <row r="62" spans="1:5" ht="27" customHeight="1">
      <c r="A62" s="5" t="s">
        <v>162</v>
      </c>
      <c r="B62" s="42" t="s">
        <v>312</v>
      </c>
      <c r="C62" s="51" t="s">
        <v>313</v>
      </c>
      <c r="D62" s="5" t="s">
        <v>163</v>
      </c>
      <c r="E62" s="43" t="s">
        <v>314</v>
      </c>
    </row>
    <row r="63" spans="1:5" ht="12.75">
      <c r="A63" s="32" t="s">
        <v>455</v>
      </c>
      <c r="B63" s="27">
        <v>0</v>
      </c>
      <c r="C63" s="282">
        <v>30</v>
      </c>
      <c r="D63" s="282">
        <v>1876</v>
      </c>
      <c r="E63" s="30" t="s">
        <v>622</v>
      </c>
    </row>
    <row r="64" spans="1:5" ht="12.75">
      <c r="A64" s="22" t="s">
        <v>456</v>
      </c>
      <c r="B64" s="27">
        <v>75022</v>
      </c>
      <c r="C64" s="282">
        <v>75022</v>
      </c>
      <c r="D64" s="293">
        <v>12504</v>
      </c>
      <c r="E64" s="30">
        <f aca="true" t="shared" si="2" ref="E64:E69">+D64/C64*100</f>
        <v>16.667110980778972</v>
      </c>
    </row>
    <row r="65" spans="1:5" ht="12.75">
      <c r="A65" s="32" t="s">
        <v>458</v>
      </c>
      <c r="B65" s="27">
        <v>3772078</v>
      </c>
      <c r="C65" s="282">
        <v>3772078</v>
      </c>
      <c r="D65" s="293">
        <v>952135</v>
      </c>
      <c r="E65" s="30">
        <f t="shared" si="2"/>
        <v>25.24165725099004</v>
      </c>
    </row>
    <row r="66" spans="1:5" ht="12.75">
      <c r="A66" s="32" t="s">
        <v>459</v>
      </c>
      <c r="B66" s="27">
        <v>0</v>
      </c>
      <c r="C66" s="282">
        <v>211712</v>
      </c>
      <c r="D66" s="293">
        <v>137566</v>
      </c>
      <c r="E66" s="30">
        <f t="shared" si="2"/>
        <v>64.97789449818622</v>
      </c>
    </row>
    <row r="67" spans="1:5" ht="12.75">
      <c r="A67" s="32" t="s">
        <v>460</v>
      </c>
      <c r="B67" s="27">
        <v>1800</v>
      </c>
      <c r="C67" s="27">
        <v>1800</v>
      </c>
      <c r="D67" s="293">
        <v>96</v>
      </c>
      <c r="E67" s="30">
        <f t="shared" si="2"/>
        <v>5.333333333333334</v>
      </c>
    </row>
    <row r="68" spans="1:5" ht="12.75">
      <c r="A68" s="32" t="s">
        <v>971</v>
      </c>
      <c r="B68" s="27">
        <v>6500</v>
      </c>
      <c r="C68" s="27">
        <v>6500</v>
      </c>
      <c r="D68" s="293">
        <v>0</v>
      </c>
      <c r="E68" s="30">
        <f t="shared" si="2"/>
        <v>0</v>
      </c>
    </row>
    <row r="69" spans="1:5" ht="25.5">
      <c r="A69" s="218" t="s">
        <v>341</v>
      </c>
      <c r="B69" s="217">
        <f>SUM(B63:B68)</f>
        <v>3855400</v>
      </c>
      <c r="C69" s="217">
        <f>SUM(C63:C68)</f>
        <v>4067142</v>
      </c>
      <c r="D69" s="294">
        <f>SUM(D63:D68)</f>
        <v>1104177</v>
      </c>
      <c r="E69" s="30">
        <f t="shared" si="2"/>
        <v>27.148720157791395</v>
      </c>
    </row>
    <row r="70" spans="1:5" s="28" customFormat="1" ht="12.75" customHeight="1">
      <c r="A70" s="515"/>
      <c r="B70" s="516"/>
      <c r="C70" s="516"/>
      <c r="D70" s="517"/>
      <c r="E70" s="518"/>
    </row>
    <row r="71" spans="1:5" s="28" customFormat="1" ht="9.75" customHeight="1">
      <c r="A71" s="527"/>
      <c r="B71" s="528"/>
      <c r="C71" s="528"/>
      <c r="D71" s="529"/>
      <c r="E71" s="530"/>
    </row>
    <row r="72" spans="1:5" s="28" customFormat="1" ht="12.75">
      <c r="A72" s="531" t="s">
        <v>465</v>
      </c>
      <c r="B72" s="229"/>
      <c r="C72" s="229"/>
      <c r="D72" s="229"/>
      <c r="E72" s="532"/>
    </row>
    <row r="73" spans="1:5" s="28" customFormat="1" ht="12.75">
      <c r="A73" s="508"/>
      <c r="B73" s="497"/>
      <c r="C73" s="497"/>
      <c r="D73" s="497"/>
      <c r="E73" s="519"/>
    </row>
    <row r="74" spans="1:5" ht="26.25" customHeight="1">
      <c r="A74" s="5" t="s">
        <v>162</v>
      </c>
      <c r="B74" s="42" t="s">
        <v>312</v>
      </c>
      <c r="C74" s="51" t="s">
        <v>313</v>
      </c>
      <c r="D74" s="5" t="s">
        <v>163</v>
      </c>
      <c r="E74" s="43" t="s">
        <v>314</v>
      </c>
    </row>
    <row r="75" spans="1:5" ht="25.5">
      <c r="A75" s="218" t="s">
        <v>608</v>
      </c>
      <c r="B75" s="217">
        <v>0</v>
      </c>
      <c r="C75" s="217">
        <v>0</v>
      </c>
      <c r="D75" s="294">
        <v>0</v>
      </c>
      <c r="E75" s="108" t="s">
        <v>622</v>
      </c>
    </row>
    <row r="76" spans="1:5" ht="12.75">
      <c r="A76" s="228"/>
      <c r="B76" s="229"/>
      <c r="C76" s="229"/>
      <c r="D76" s="229"/>
      <c r="E76" s="230"/>
    </row>
    <row r="77" spans="1:5" ht="12.75">
      <c r="A77" s="3" t="s">
        <v>616</v>
      </c>
      <c r="B77" s="9">
        <f>B69+B75</f>
        <v>3855400</v>
      </c>
      <c r="C77" s="9">
        <f>C69+C75</f>
        <v>4067142</v>
      </c>
      <c r="D77" s="9">
        <f>D69+D75</f>
        <v>1104177</v>
      </c>
      <c r="E77" s="10">
        <f>+D77/C77*100</f>
        <v>27.148720157791395</v>
      </c>
    </row>
    <row r="78" spans="1:5" ht="12.75">
      <c r="A78" s="228"/>
      <c r="B78" s="229"/>
      <c r="C78" s="229"/>
      <c r="D78" s="229"/>
      <c r="E78" s="230"/>
    </row>
    <row r="79" spans="1:5" ht="12.75">
      <c r="A79" s="3" t="s">
        <v>609</v>
      </c>
      <c r="B79" s="9">
        <f>B19+B45+B57+B77</f>
        <v>7821514</v>
      </c>
      <c r="C79" s="9">
        <f>C19+C45+C57+C77</f>
        <v>8033451</v>
      </c>
      <c r="D79" s="9">
        <f>D19+D45+D57+D77</f>
        <v>1854376</v>
      </c>
      <c r="E79" s="10">
        <f>+D79/C79*100</f>
        <v>23.083180565861422</v>
      </c>
    </row>
    <row r="80" spans="1:5" ht="12.75">
      <c r="A80" s="228"/>
      <c r="B80" s="229"/>
      <c r="C80" s="229"/>
      <c r="D80" s="229"/>
      <c r="E80" s="230"/>
    </row>
    <row r="81" spans="1:10" ht="15.75">
      <c r="A81" s="65" t="s">
        <v>916</v>
      </c>
      <c r="B81" s="2"/>
      <c r="C81" s="2"/>
      <c r="J81" t="s">
        <v>328</v>
      </c>
    </row>
    <row r="83" spans="1:5" ht="25.5" customHeight="1">
      <c r="A83" s="5" t="s">
        <v>916</v>
      </c>
      <c r="B83" s="42" t="s">
        <v>312</v>
      </c>
      <c r="C83" s="51" t="s">
        <v>313</v>
      </c>
      <c r="D83" s="5" t="s">
        <v>163</v>
      </c>
      <c r="E83" s="43" t="s">
        <v>314</v>
      </c>
    </row>
    <row r="84" spans="1:6" ht="26.25" customHeight="1">
      <c r="A84" s="330" t="s">
        <v>15</v>
      </c>
      <c r="B84" s="433">
        <v>22500</v>
      </c>
      <c r="C84" s="453">
        <v>22500</v>
      </c>
      <c r="D84" s="276">
        <v>0</v>
      </c>
      <c r="E84" s="271">
        <f>+D84/C84*100</f>
        <v>0</v>
      </c>
      <c r="F84" t="s">
        <v>416</v>
      </c>
    </row>
    <row r="85" spans="1:11" ht="26.25" customHeight="1">
      <c r="A85" s="539" t="s">
        <v>317</v>
      </c>
      <c r="B85" s="433">
        <v>8050</v>
      </c>
      <c r="C85" s="453">
        <v>8050</v>
      </c>
      <c r="D85" s="276">
        <v>0</v>
      </c>
      <c r="E85" s="271">
        <f>+D85/C85*100</f>
        <v>0</v>
      </c>
      <c r="K85" s="107"/>
    </row>
    <row r="86" spans="1:11" ht="26.25" customHeight="1">
      <c r="A86" s="539" t="s">
        <v>975</v>
      </c>
      <c r="B86" s="433">
        <v>0</v>
      </c>
      <c r="C86" s="453">
        <v>154504</v>
      </c>
      <c r="D86" s="276">
        <v>0</v>
      </c>
      <c r="E86" s="271">
        <f>+D86/C86*100</f>
        <v>0</v>
      </c>
      <c r="K86" s="107"/>
    </row>
    <row r="87" spans="1:11" ht="19.5" customHeight="1">
      <c r="A87" s="635" t="s">
        <v>948</v>
      </c>
      <c r="B87" s="643">
        <f>SUM(B84:B86)</f>
        <v>30550</v>
      </c>
      <c r="C87" s="643">
        <f>SUM(C84:C86)</f>
        <v>185054</v>
      </c>
      <c r="D87" s="643">
        <f>SUM(D84:D86)</f>
        <v>0</v>
      </c>
      <c r="E87" s="637">
        <f>+D87/C87*100</f>
        <v>0</v>
      </c>
      <c r="K87" s="107"/>
    </row>
    <row r="88" spans="1:11" ht="21" customHeight="1">
      <c r="A88" s="638"/>
      <c r="B88" s="639"/>
      <c r="C88" s="640"/>
      <c r="D88" s="641"/>
      <c r="E88" s="642"/>
      <c r="K88" s="107"/>
    </row>
    <row r="89" spans="1:5" ht="12.75">
      <c r="A89" s="3" t="s">
        <v>650</v>
      </c>
      <c r="B89" s="9">
        <f>B79+B87</f>
        <v>7852064</v>
      </c>
      <c r="C89" s="9">
        <f>C79+C87</f>
        <v>8218505</v>
      </c>
      <c r="D89" s="9">
        <f>D79+D87</f>
        <v>1854376</v>
      </c>
      <c r="E89" s="10">
        <f>+D89/C89*100</f>
        <v>22.563422422934583</v>
      </c>
    </row>
    <row r="93" spans="1:2" ht="12.75">
      <c r="A93" s="80"/>
      <c r="B93" s="80"/>
    </row>
    <row r="94" spans="1:2" ht="12.75">
      <c r="A94" s="80"/>
      <c r="B94" s="80"/>
    </row>
    <row r="95" spans="1:2" ht="12.75">
      <c r="A95" s="80"/>
      <c r="B95" s="80"/>
    </row>
    <row r="96" spans="1:2" ht="12.75">
      <c r="A96" s="80"/>
      <c r="B96" s="80"/>
    </row>
    <row r="97" spans="1:2" ht="12.75">
      <c r="A97" s="80"/>
      <c r="B97" s="80"/>
    </row>
    <row r="98" spans="1:5" ht="12.75">
      <c r="A98" s="800"/>
      <c r="B98" s="800"/>
      <c r="C98" s="800"/>
      <c r="D98" s="800"/>
      <c r="E98" s="800"/>
    </row>
    <row r="99" spans="1:5" ht="12.75">
      <c r="A99" s="80"/>
      <c r="B99" s="213"/>
      <c r="C99" s="214"/>
      <c r="D99" s="213"/>
      <c r="E99" s="213"/>
    </row>
    <row r="100" spans="1:5" ht="12.75">
      <c r="A100" s="80"/>
      <c r="B100" s="213"/>
      <c r="C100" s="214"/>
      <c r="D100" s="213"/>
      <c r="E100" s="213"/>
    </row>
  </sheetData>
  <mergeCells count="2">
    <mergeCell ref="A1:E1"/>
    <mergeCell ref="A98:E98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7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Y39"/>
  <sheetViews>
    <sheetView workbookViewId="0" topLeftCell="A1">
      <selection activeCell="X11" sqref="X11"/>
    </sheetView>
  </sheetViews>
  <sheetFormatPr defaultColWidth="9.00390625" defaultRowHeight="12.75"/>
  <cols>
    <col min="1" max="1" width="1.25" style="0" customWidth="1"/>
    <col min="2" max="2" width="32.375" style="0" customWidth="1"/>
    <col min="3" max="8" width="9.375" style="0" customWidth="1"/>
    <col min="9" max="9" width="0.12890625" style="0" customWidth="1"/>
    <col min="10" max="10" width="2.75390625" style="0" customWidth="1"/>
    <col min="11" max="11" width="6.75390625" style="0" customWidth="1"/>
    <col min="12" max="15" width="9.375" style="0" customWidth="1"/>
    <col min="16" max="16" width="10.00390625" style="0" customWidth="1"/>
    <col min="18" max="18" width="12.00390625" style="0" customWidth="1"/>
    <col min="19" max="19" width="6.375" style="0" customWidth="1"/>
    <col min="20" max="20" width="0.12890625" style="0" hidden="1" customWidth="1"/>
    <col min="21" max="21" width="6.25390625" style="0" customWidth="1"/>
  </cols>
  <sheetData>
    <row r="1" spans="1:21" ht="18" customHeight="1">
      <c r="A1" s="601"/>
      <c r="B1" s="806" t="s">
        <v>976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602"/>
      <c r="S1" s="602"/>
      <c r="T1" s="602"/>
      <c r="U1" s="603"/>
    </row>
    <row r="2" spans="1:21" ht="9.75" customHeight="1" thickBot="1">
      <c r="A2" s="604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05"/>
    </row>
    <row r="3" spans="1:21" ht="26.25" customHeight="1" thickBot="1">
      <c r="A3" s="604"/>
      <c r="B3" s="622" t="s">
        <v>162</v>
      </c>
      <c r="C3" s="622" t="s">
        <v>977</v>
      </c>
      <c r="D3" s="622" t="s">
        <v>978</v>
      </c>
      <c r="E3" s="622" t="s">
        <v>979</v>
      </c>
      <c r="F3" s="622" t="s">
        <v>980</v>
      </c>
      <c r="G3" s="622" t="s">
        <v>981</v>
      </c>
      <c r="H3" s="622" t="s">
        <v>982</v>
      </c>
      <c r="I3" s="622" t="s">
        <v>983</v>
      </c>
      <c r="J3" s="622"/>
      <c r="K3" s="622"/>
      <c r="L3" s="622" t="s">
        <v>984</v>
      </c>
      <c r="M3" s="622" t="s">
        <v>985</v>
      </c>
      <c r="N3" s="622" t="s">
        <v>986</v>
      </c>
      <c r="O3" s="622" t="s">
        <v>987</v>
      </c>
      <c r="P3" s="622" t="s">
        <v>988</v>
      </c>
      <c r="Q3" s="622" t="s">
        <v>293</v>
      </c>
      <c r="R3" s="623" t="s">
        <v>536</v>
      </c>
      <c r="S3" s="756" t="s">
        <v>970</v>
      </c>
      <c r="T3" s="28"/>
      <c r="U3" s="605"/>
    </row>
    <row r="4" spans="1:21" ht="13.5" thickBot="1">
      <c r="A4" s="604"/>
      <c r="B4" s="624" t="s">
        <v>302</v>
      </c>
      <c r="C4" s="625">
        <v>97001.845</v>
      </c>
      <c r="D4" s="625">
        <v>50305.438</v>
      </c>
      <c r="E4" s="626">
        <v>0</v>
      </c>
      <c r="F4" s="626">
        <v>0</v>
      </c>
      <c r="G4" s="626">
        <v>0</v>
      </c>
      <c r="H4" s="626">
        <v>0</v>
      </c>
      <c r="I4" s="807">
        <v>0</v>
      </c>
      <c r="J4" s="807"/>
      <c r="K4" s="807"/>
      <c r="L4" s="626">
        <v>0</v>
      </c>
      <c r="M4" s="626">
        <v>0</v>
      </c>
      <c r="N4" s="626">
        <v>0</v>
      </c>
      <c r="O4" s="626">
        <v>0</v>
      </c>
      <c r="P4" s="626">
        <v>0</v>
      </c>
      <c r="Q4" s="625">
        <v>147307.283</v>
      </c>
      <c r="R4" s="627">
        <v>720000</v>
      </c>
      <c r="S4" s="628">
        <f aca="true" t="shared" si="0" ref="S4:S9">Q4/R4*100</f>
        <v>20.459344861111113</v>
      </c>
      <c r="T4" s="28"/>
      <c r="U4" s="605"/>
    </row>
    <row r="5" spans="1:21" ht="13.5" thickBot="1">
      <c r="A5" s="604"/>
      <c r="B5" s="606" t="s">
        <v>188</v>
      </c>
      <c r="C5" s="614">
        <v>9584.226</v>
      </c>
      <c r="D5" s="614">
        <v>1214.38</v>
      </c>
      <c r="E5" s="607">
        <v>0</v>
      </c>
      <c r="F5" s="607">
        <v>0</v>
      </c>
      <c r="G5" s="607">
        <v>0</v>
      </c>
      <c r="H5" s="607">
        <v>0</v>
      </c>
      <c r="I5" s="801">
        <v>0</v>
      </c>
      <c r="J5" s="801"/>
      <c r="K5" s="801"/>
      <c r="L5" s="607">
        <v>0</v>
      </c>
      <c r="M5" s="607">
        <v>0</v>
      </c>
      <c r="N5" s="607">
        <v>0</v>
      </c>
      <c r="O5" s="607">
        <v>0</v>
      </c>
      <c r="P5" s="607">
        <v>0</v>
      </c>
      <c r="Q5" s="614">
        <v>10798.606</v>
      </c>
      <c r="R5" s="616">
        <v>69000</v>
      </c>
      <c r="S5" s="634">
        <f t="shared" si="0"/>
        <v>15.650153623188407</v>
      </c>
      <c r="T5" s="28"/>
      <c r="U5" s="605"/>
    </row>
    <row r="6" spans="1:21" ht="13.5" thickBot="1">
      <c r="A6" s="604"/>
      <c r="B6" s="629" t="s">
        <v>189</v>
      </c>
      <c r="C6" s="630">
        <v>6825.264</v>
      </c>
      <c r="D6" s="630">
        <v>5300.21</v>
      </c>
      <c r="E6" s="631">
        <v>0</v>
      </c>
      <c r="F6" s="631">
        <v>0</v>
      </c>
      <c r="G6" s="631">
        <v>0</v>
      </c>
      <c r="H6" s="631">
        <v>0</v>
      </c>
      <c r="I6" s="808">
        <v>0</v>
      </c>
      <c r="J6" s="808"/>
      <c r="K6" s="808"/>
      <c r="L6" s="631">
        <v>0</v>
      </c>
      <c r="M6" s="631">
        <v>0</v>
      </c>
      <c r="N6" s="631">
        <v>0</v>
      </c>
      <c r="O6" s="631">
        <v>0</v>
      </c>
      <c r="P6" s="631">
        <v>0</v>
      </c>
      <c r="Q6" s="630">
        <v>12125.474</v>
      </c>
      <c r="R6" s="632">
        <v>55000</v>
      </c>
      <c r="S6" s="633">
        <f t="shared" si="0"/>
        <v>22.046316363636365</v>
      </c>
      <c r="T6" s="28"/>
      <c r="U6" s="605"/>
    </row>
    <row r="7" spans="1:21" ht="13.5" thickBot="1">
      <c r="A7" s="604"/>
      <c r="B7" s="606" t="s">
        <v>989</v>
      </c>
      <c r="C7" s="614">
        <v>162769.205</v>
      </c>
      <c r="D7" s="614">
        <v>7249.698</v>
      </c>
      <c r="E7" s="607">
        <v>0</v>
      </c>
      <c r="F7" s="607">
        <v>0</v>
      </c>
      <c r="G7" s="607">
        <v>0</v>
      </c>
      <c r="H7" s="607">
        <v>0</v>
      </c>
      <c r="I7" s="801">
        <v>0</v>
      </c>
      <c r="J7" s="801"/>
      <c r="K7" s="801"/>
      <c r="L7" s="607">
        <v>0</v>
      </c>
      <c r="M7" s="607">
        <v>0</v>
      </c>
      <c r="N7" s="607">
        <v>0</v>
      </c>
      <c r="O7" s="607">
        <v>0</v>
      </c>
      <c r="P7" s="607">
        <v>0</v>
      </c>
      <c r="Q7" s="614">
        <v>170018.903</v>
      </c>
      <c r="R7" s="616">
        <v>1060000</v>
      </c>
      <c r="S7" s="619">
        <f t="shared" si="0"/>
        <v>16.039519150943395</v>
      </c>
      <c r="T7" s="28"/>
      <c r="U7" s="605"/>
    </row>
    <row r="8" spans="1:21" ht="13.5" thickBot="1">
      <c r="A8" s="604"/>
      <c r="B8" s="606" t="s">
        <v>190</v>
      </c>
      <c r="C8" s="614">
        <v>133680.842</v>
      </c>
      <c r="D8" s="614">
        <v>261137.601</v>
      </c>
      <c r="E8" s="607">
        <v>0</v>
      </c>
      <c r="F8" s="607">
        <v>0</v>
      </c>
      <c r="G8" s="607">
        <v>0</v>
      </c>
      <c r="H8" s="607">
        <v>0</v>
      </c>
      <c r="I8" s="801">
        <v>0</v>
      </c>
      <c r="J8" s="801"/>
      <c r="K8" s="801"/>
      <c r="L8" s="607">
        <v>0</v>
      </c>
      <c r="M8" s="607">
        <v>0</v>
      </c>
      <c r="N8" s="607">
        <v>0</v>
      </c>
      <c r="O8" s="607">
        <v>0</v>
      </c>
      <c r="P8" s="607">
        <v>0</v>
      </c>
      <c r="Q8" s="614">
        <v>394818.443</v>
      </c>
      <c r="R8" s="616">
        <v>1712600</v>
      </c>
      <c r="S8" s="619">
        <f t="shared" si="0"/>
        <v>23.053745357935306</v>
      </c>
      <c r="T8" s="28"/>
      <c r="U8" s="605"/>
    </row>
    <row r="9" spans="1:21" ht="13.5" thickBot="1">
      <c r="A9" s="604"/>
      <c r="B9" s="617" t="s">
        <v>309</v>
      </c>
      <c r="C9" s="614">
        <v>409861.382</v>
      </c>
      <c r="D9" s="614">
        <v>325207.327</v>
      </c>
      <c r="E9" s="607">
        <v>0</v>
      </c>
      <c r="F9" s="607">
        <v>0</v>
      </c>
      <c r="G9" s="607">
        <v>0</v>
      </c>
      <c r="H9" s="607">
        <v>0</v>
      </c>
      <c r="I9" s="801">
        <v>0</v>
      </c>
      <c r="J9" s="801"/>
      <c r="K9" s="801"/>
      <c r="L9" s="607">
        <v>0</v>
      </c>
      <c r="M9" s="607">
        <v>0</v>
      </c>
      <c r="N9" s="607">
        <v>0</v>
      </c>
      <c r="O9" s="607">
        <v>0</v>
      </c>
      <c r="P9" s="607">
        <v>0</v>
      </c>
      <c r="Q9" s="614">
        <v>735068.709</v>
      </c>
      <c r="R9" s="616">
        <v>3616600</v>
      </c>
      <c r="S9" s="621">
        <f t="shared" si="0"/>
        <v>20.32485508488636</v>
      </c>
      <c r="T9" s="28"/>
      <c r="U9" s="605"/>
    </row>
    <row r="10" spans="1:21" ht="13.5" customHeight="1" thickBot="1">
      <c r="A10" s="60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605"/>
    </row>
    <row r="11" spans="1:21" ht="27.75" customHeight="1" thickBot="1">
      <c r="A11" s="604"/>
      <c r="B11" s="801"/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28"/>
      <c r="U11" s="605"/>
    </row>
    <row r="12" spans="1:21" ht="13.5" customHeight="1" thickBot="1">
      <c r="A12" s="604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605"/>
    </row>
    <row r="13" spans="1:25" ht="375" customHeight="1" thickBot="1">
      <c r="A13" s="604"/>
      <c r="B13" s="802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28"/>
      <c r="T13" s="28"/>
      <c r="U13" s="605"/>
      <c r="Y13" s="147"/>
    </row>
    <row r="14" spans="1:21" ht="21" customHeight="1">
      <c r="A14" s="60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605"/>
    </row>
    <row r="15" spans="1:21" ht="18" customHeight="1">
      <c r="A15" s="604"/>
      <c r="B15" s="806" t="s">
        <v>990</v>
      </c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28"/>
      <c r="S15" s="28"/>
      <c r="T15" s="28"/>
      <c r="U15" s="605"/>
    </row>
    <row r="16" spans="1:21" ht="3" customHeight="1">
      <c r="A16" s="604"/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28"/>
      <c r="S16" s="28"/>
      <c r="T16" s="28"/>
      <c r="U16" s="605"/>
    </row>
    <row r="17" spans="1:21" ht="13.5" customHeight="1">
      <c r="A17" s="60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05"/>
    </row>
    <row r="18" spans="1:21" ht="16.5" thickBot="1">
      <c r="A18" s="604"/>
      <c r="B18" s="613" t="s">
        <v>318</v>
      </c>
      <c r="C18" s="608"/>
      <c r="D18" s="608"/>
      <c r="E18" s="608"/>
      <c r="F18" s="608"/>
      <c r="G18" s="608"/>
      <c r="H18" s="608"/>
      <c r="I18" s="804"/>
      <c r="J18" s="804"/>
      <c r="K18" s="804"/>
      <c r="L18" s="608"/>
      <c r="M18" s="608"/>
      <c r="N18" s="608"/>
      <c r="O18" s="608"/>
      <c r="P18" s="608"/>
      <c r="Q18" s="804"/>
      <c r="R18" s="804"/>
      <c r="S18" s="608"/>
      <c r="T18" s="603"/>
      <c r="U18" s="605"/>
    </row>
    <row r="19" spans="1:21" ht="39" customHeight="1" thickBot="1">
      <c r="A19" s="604"/>
      <c r="B19" s="622" t="s">
        <v>162</v>
      </c>
      <c r="C19" s="622" t="s">
        <v>977</v>
      </c>
      <c r="D19" s="622" t="s">
        <v>978</v>
      </c>
      <c r="E19" s="622" t="s">
        <v>979</v>
      </c>
      <c r="F19" s="622" t="s">
        <v>980</v>
      </c>
      <c r="G19" s="622" t="s">
        <v>981</v>
      </c>
      <c r="H19" s="622" t="s">
        <v>982</v>
      </c>
      <c r="I19" s="622" t="s">
        <v>983</v>
      </c>
      <c r="J19" s="622"/>
      <c r="K19" s="622"/>
      <c r="L19" s="622" t="s">
        <v>984</v>
      </c>
      <c r="M19" s="622" t="s">
        <v>985</v>
      </c>
      <c r="N19" s="622" t="s">
        <v>986</v>
      </c>
      <c r="O19" s="622" t="s">
        <v>987</v>
      </c>
      <c r="P19" s="622" t="s">
        <v>988</v>
      </c>
      <c r="Q19" s="622" t="s">
        <v>293</v>
      </c>
      <c r="R19" s="623" t="s">
        <v>536</v>
      </c>
      <c r="S19" s="756" t="s">
        <v>970</v>
      </c>
      <c r="T19" s="605"/>
      <c r="U19" s="605"/>
    </row>
    <row r="20" spans="1:21" ht="13.5" thickBot="1">
      <c r="A20" s="604"/>
      <c r="B20" s="606" t="s">
        <v>302</v>
      </c>
      <c r="C20" s="614">
        <v>97001.845</v>
      </c>
      <c r="D20" s="614">
        <v>50305.438</v>
      </c>
      <c r="E20" s="607">
        <v>0</v>
      </c>
      <c r="F20" s="607">
        <v>0</v>
      </c>
      <c r="G20" s="607">
        <v>0</v>
      </c>
      <c r="H20" s="607">
        <v>0</v>
      </c>
      <c r="I20" s="801">
        <v>0</v>
      </c>
      <c r="J20" s="801"/>
      <c r="K20" s="801"/>
      <c r="L20" s="607">
        <v>0</v>
      </c>
      <c r="M20" s="607">
        <v>0</v>
      </c>
      <c r="N20" s="607">
        <v>0</v>
      </c>
      <c r="O20" s="607">
        <v>0</v>
      </c>
      <c r="P20" s="607">
        <v>0</v>
      </c>
      <c r="Q20" s="614">
        <v>147307.283</v>
      </c>
      <c r="R20" s="616">
        <v>720000</v>
      </c>
      <c r="S20" s="618">
        <f aca="true" t="shared" si="1" ref="S20:S25">Q20/R20*100</f>
        <v>20.459344861111113</v>
      </c>
      <c r="T20" s="605"/>
      <c r="U20" s="605"/>
    </row>
    <row r="21" spans="1:21" ht="13.5" thickBot="1">
      <c r="A21" s="604"/>
      <c r="B21" s="606" t="s">
        <v>188</v>
      </c>
      <c r="C21" s="614">
        <v>9584.226</v>
      </c>
      <c r="D21" s="614">
        <v>1214.38</v>
      </c>
      <c r="E21" s="607">
        <v>0</v>
      </c>
      <c r="F21" s="607">
        <v>0</v>
      </c>
      <c r="G21" s="607">
        <v>0</v>
      </c>
      <c r="H21" s="607">
        <v>0</v>
      </c>
      <c r="I21" s="801">
        <v>0</v>
      </c>
      <c r="J21" s="801"/>
      <c r="K21" s="801"/>
      <c r="L21" s="607">
        <v>0</v>
      </c>
      <c r="M21" s="607">
        <v>0</v>
      </c>
      <c r="N21" s="607">
        <v>0</v>
      </c>
      <c r="O21" s="607">
        <v>0</v>
      </c>
      <c r="P21" s="607">
        <v>0</v>
      </c>
      <c r="Q21" s="614">
        <v>10798.606</v>
      </c>
      <c r="R21" s="616">
        <v>69000</v>
      </c>
      <c r="S21" s="619">
        <f t="shared" si="1"/>
        <v>15.650153623188407</v>
      </c>
      <c r="T21" s="605"/>
      <c r="U21" s="605"/>
    </row>
    <row r="22" spans="1:21" ht="13.5" thickBot="1">
      <c r="A22" s="604"/>
      <c r="B22" s="606" t="s">
        <v>189</v>
      </c>
      <c r="C22" s="614">
        <v>6825.264</v>
      </c>
      <c r="D22" s="614">
        <v>5300.21</v>
      </c>
      <c r="E22" s="607">
        <v>0</v>
      </c>
      <c r="F22" s="607">
        <v>0</v>
      </c>
      <c r="G22" s="607">
        <v>0</v>
      </c>
      <c r="H22" s="607">
        <v>0</v>
      </c>
      <c r="I22" s="801">
        <v>0</v>
      </c>
      <c r="J22" s="801"/>
      <c r="K22" s="801"/>
      <c r="L22" s="607">
        <v>0</v>
      </c>
      <c r="M22" s="607">
        <v>0</v>
      </c>
      <c r="N22" s="607">
        <v>0</v>
      </c>
      <c r="O22" s="607">
        <v>0</v>
      </c>
      <c r="P22" s="607">
        <v>0</v>
      </c>
      <c r="Q22" s="614">
        <v>12125.474</v>
      </c>
      <c r="R22" s="616">
        <v>55000</v>
      </c>
      <c r="S22" s="619">
        <f t="shared" si="1"/>
        <v>22.046316363636365</v>
      </c>
      <c r="T22" s="605"/>
      <c r="U22" s="605"/>
    </row>
    <row r="23" spans="1:21" ht="13.5" thickBot="1">
      <c r="A23" s="604"/>
      <c r="B23" s="606" t="s">
        <v>989</v>
      </c>
      <c r="C23" s="614">
        <v>162769.205</v>
      </c>
      <c r="D23" s="614">
        <v>7249.698</v>
      </c>
      <c r="E23" s="607">
        <v>0</v>
      </c>
      <c r="F23" s="607">
        <v>0</v>
      </c>
      <c r="G23" s="607">
        <v>0</v>
      </c>
      <c r="H23" s="607">
        <v>0</v>
      </c>
      <c r="I23" s="801">
        <v>0</v>
      </c>
      <c r="J23" s="801"/>
      <c r="K23" s="801"/>
      <c r="L23" s="607">
        <v>0</v>
      </c>
      <c r="M23" s="607">
        <v>0</v>
      </c>
      <c r="N23" s="607">
        <v>0</v>
      </c>
      <c r="O23" s="607">
        <v>0</v>
      </c>
      <c r="P23" s="607">
        <v>0</v>
      </c>
      <c r="Q23" s="614">
        <v>170018.903</v>
      </c>
      <c r="R23" s="616">
        <v>1060000</v>
      </c>
      <c r="S23" s="619">
        <f t="shared" si="1"/>
        <v>16.039519150943395</v>
      </c>
      <c r="T23" s="605"/>
      <c r="U23" s="605"/>
    </row>
    <row r="24" spans="1:21" ht="13.5" thickBot="1">
      <c r="A24" s="604"/>
      <c r="B24" s="606" t="s">
        <v>190</v>
      </c>
      <c r="C24" s="614">
        <v>133680.842</v>
      </c>
      <c r="D24" s="614">
        <v>261137.601</v>
      </c>
      <c r="E24" s="607">
        <v>0</v>
      </c>
      <c r="F24" s="607">
        <v>0</v>
      </c>
      <c r="G24" s="607">
        <v>0</v>
      </c>
      <c r="H24" s="607">
        <v>0</v>
      </c>
      <c r="I24" s="801">
        <v>0</v>
      </c>
      <c r="J24" s="801"/>
      <c r="K24" s="801"/>
      <c r="L24" s="607">
        <v>0</v>
      </c>
      <c r="M24" s="607">
        <v>0</v>
      </c>
      <c r="N24" s="607">
        <v>0</v>
      </c>
      <c r="O24" s="607">
        <v>0</v>
      </c>
      <c r="P24" s="607">
        <v>0</v>
      </c>
      <c r="Q24" s="614">
        <v>394818.443</v>
      </c>
      <c r="R24" s="616">
        <v>1712600</v>
      </c>
      <c r="S24" s="619">
        <f t="shared" si="1"/>
        <v>23.053745357935306</v>
      </c>
      <c r="T24" s="605"/>
      <c r="U24" s="605"/>
    </row>
    <row r="25" spans="1:21" ht="13.5" thickBot="1">
      <c r="A25" s="604"/>
      <c r="B25" s="617" t="s">
        <v>309</v>
      </c>
      <c r="C25" s="614">
        <v>409861.382</v>
      </c>
      <c r="D25" s="614">
        <v>325207.327</v>
      </c>
      <c r="E25" s="607">
        <v>0</v>
      </c>
      <c r="F25" s="607">
        <v>0</v>
      </c>
      <c r="G25" s="607">
        <v>0</v>
      </c>
      <c r="H25" s="607">
        <v>0</v>
      </c>
      <c r="I25" s="801">
        <v>0</v>
      </c>
      <c r="J25" s="801"/>
      <c r="K25" s="801"/>
      <c r="L25" s="607">
        <v>0</v>
      </c>
      <c r="M25" s="607">
        <v>0</v>
      </c>
      <c r="N25" s="607">
        <v>0</v>
      </c>
      <c r="O25" s="607">
        <v>0</v>
      </c>
      <c r="P25" s="607">
        <v>0</v>
      </c>
      <c r="Q25" s="614">
        <v>735068.709</v>
      </c>
      <c r="R25" s="616">
        <v>3616600</v>
      </c>
      <c r="S25" s="620">
        <f t="shared" si="1"/>
        <v>20.32485508488636</v>
      </c>
      <c r="T25" s="605"/>
      <c r="U25" s="605"/>
    </row>
    <row r="26" spans="1:21" ht="12.75">
      <c r="A26" s="604"/>
      <c r="B26" s="609"/>
      <c r="C26" s="609"/>
      <c r="D26" s="609"/>
      <c r="E26" s="609"/>
      <c r="F26" s="609"/>
      <c r="G26" s="609"/>
      <c r="H26" s="609"/>
      <c r="I26" s="805"/>
      <c r="J26" s="805"/>
      <c r="K26" s="805"/>
      <c r="L26" s="609"/>
      <c r="M26" s="609"/>
      <c r="N26" s="609"/>
      <c r="O26" s="609"/>
      <c r="P26" s="609"/>
      <c r="Q26" s="805"/>
      <c r="R26" s="805"/>
      <c r="S26" s="609"/>
      <c r="T26" s="605"/>
      <c r="U26" s="605"/>
    </row>
    <row r="27" spans="1:21" ht="12.75">
      <c r="A27" s="604"/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605"/>
      <c r="U27" s="605"/>
    </row>
    <row r="28" spans="1:21" ht="12.75">
      <c r="A28" s="604"/>
      <c r="B28" s="757"/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605"/>
      <c r="U28" s="605"/>
    </row>
    <row r="29" spans="1:21" ht="16.5" thickBot="1">
      <c r="A29" s="604"/>
      <c r="B29" s="613" t="s">
        <v>222</v>
      </c>
      <c r="C29" s="608"/>
      <c r="D29" s="608"/>
      <c r="E29" s="608"/>
      <c r="F29" s="608"/>
      <c r="G29" s="608"/>
      <c r="H29" s="608"/>
      <c r="I29" s="804"/>
      <c r="J29" s="804"/>
      <c r="K29" s="804"/>
      <c r="L29" s="608"/>
      <c r="M29" s="608"/>
      <c r="N29" s="608"/>
      <c r="O29" s="608"/>
      <c r="P29" s="608"/>
      <c r="Q29" s="804"/>
      <c r="R29" s="804"/>
      <c r="S29" s="608"/>
      <c r="T29" s="605"/>
      <c r="U29" s="605"/>
    </row>
    <row r="30" spans="1:21" ht="39" customHeight="1" thickBot="1">
      <c r="A30" s="604"/>
      <c r="B30" s="622" t="s">
        <v>162</v>
      </c>
      <c r="C30" s="622" t="s">
        <v>977</v>
      </c>
      <c r="D30" s="622" t="s">
        <v>978</v>
      </c>
      <c r="E30" s="622" t="s">
        <v>979</v>
      </c>
      <c r="F30" s="622" t="s">
        <v>980</v>
      </c>
      <c r="G30" s="622" t="s">
        <v>981</v>
      </c>
      <c r="H30" s="622" t="s">
        <v>982</v>
      </c>
      <c r="I30" s="622" t="s">
        <v>983</v>
      </c>
      <c r="J30" s="622"/>
      <c r="K30" s="622"/>
      <c r="L30" s="622" t="s">
        <v>984</v>
      </c>
      <c r="M30" s="622" t="s">
        <v>985</v>
      </c>
      <c r="N30" s="622" t="s">
        <v>986</v>
      </c>
      <c r="O30" s="622" t="s">
        <v>987</v>
      </c>
      <c r="P30" s="622" t="s">
        <v>988</v>
      </c>
      <c r="Q30" s="623" t="s">
        <v>604</v>
      </c>
      <c r="R30" s="623" t="s">
        <v>605</v>
      </c>
      <c r="S30" s="756" t="s">
        <v>606</v>
      </c>
      <c r="T30" s="605"/>
      <c r="U30" s="605"/>
    </row>
    <row r="31" spans="1:21" ht="13.5" thickBot="1">
      <c r="A31" s="604"/>
      <c r="B31" s="606" t="s">
        <v>302</v>
      </c>
      <c r="C31" s="614">
        <v>102756.273</v>
      </c>
      <c r="D31" s="614">
        <v>53813.667</v>
      </c>
      <c r="E31" s="607">
        <v>0</v>
      </c>
      <c r="F31" s="607">
        <v>0</v>
      </c>
      <c r="G31" s="607">
        <v>0</v>
      </c>
      <c r="H31" s="607">
        <v>0</v>
      </c>
      <c r="I31" s="801">
        <v>0</v>
      </c>
      <c r="J31" s="801"/>
      <c r="K31" s="801"/>
      <c r="L31" s="607">
        <v>0</v>
      </c>
      <c r="M31" s="607">
        <v>0</v>
      </c>
      <c r="N31" s="607">
        <v>0</v>
      </c>
      <c r="O31" s="607">
        <v>0</v>
      </c>
      <c r="P31" s="607">
        <v>0</v>
      </c>
      <c r="Q31" s="614">
        <v>156569.94</v>
      </c>
      <c r="R31" s="614">
        <v>750866</v>
      </c>
      <c r="S31" s="618">
        <f aca="true" t="shared" si="2" ref="S31:S36">Q31/R31*100</f>
        <v>20.851914988826238</v>
      </c>
      <c r="T31" s="605"/>
      <c r="U31" s="605"/>
    </row>
    <row r="32" spans="1:21" ht="13.5" thickBot="1">
      <c r="A32" s="604"/>
      <c r="B32" s="606" t="s">
        <v>188</v>
      </c>
      <c r="C32" s="614">
        <v>7939.311</v>
      </c>
      <c r="D32" s="614">
        <v>1620.607</v>
      </c>
      <c r="E32" s="607">
        <v>0</v>
      </c>
      <c r="F32" s="607">
        <v>0</v>
      </c>
      <c r="G32" s="607">
        <v>0</v>
      </c>
      <c r="H32" s="607">
        <v>0</v>
      </c>
      <c r="I32" s="801">
        <v>0</v>
      </c>
      <c r="J32" s="801"/>
      <c r="K32" s="801"/>
      <c r="L32" s="607">
        <v>0</v>
      </c>
      <c r="M32" s="607">
        <v>0</v>
      </c>
      <c r="N32" s="607">
        <v>0</v>
      </c>
      <c r="O32" s="607">
        <v>0</v>
      </c>
      <c r="P32" s="607">
        <v>0</v>
      </c>
      <c r="Q32" s="614">
        <v>9559.918</v>
      </c>
      <c r="R32" s="614">
        <v>67880</v>
      </c>
      <c r="S32" s="619">
        <f t="shared" si="2"/>
        <v>14.08355627578079</v>
      </c>
      <c r="T32" s="605"/>
      <c r="U32" s="605"/>
    </row>
    <row r="33" spans="1:21" ht="13.5" thickBot="1">
      <c r="A33" s="604"/>
      <c r="B33" s="606" t="s">
        <v>189</v>
      </c>
      <c r="C33" s="614">
        <v>5998.106</v>
      </c>
      <c r="D33" s="614">
        <v>5925.726</v>
      </c>
      <c r="E33" s="607">
        <v>0</v>
      </c>
      <c r="F33" s="607">
        <v>0</v>
      </c>
      <c r="G33" s="607">
        <v>0</v>
      </c>
      <c r="H33" s="607">
        <v>0</v>
      </c>
      <c r="I33" s="801">
        <v>0</v>
      </c>
      <c r="J33" s="801"/>
      <c r="K33" s="801"/>
      <c r="L33" s="607">
        <v>0</v>
      </c>
      <c r="M33" s="607">
        <v>0</v>
      </c>
      <c r="N33" s="607">
        <v>0</v>
      </c>
      <c r="O33" s="607">
        <v>0</v>
      </c>
      <c r="P33" s="607">
        <v>0</v>
      </c>
      <c r="Q33" s="614">
        <v>11923.832</v>
      </c>
      <c r="R33" s="614">
        <v>67341</v>
      </c>
      <c r="S33" s="619">
        <f t="shared" si="2"/>
        <v>17.706645282962832</v>
      </c>
      <c r="T33" s="605"/>
      <c r="U33" s="605"/>
    </row>
    <row r="34" spans="1:21" ht="13.5" thickBot="1">
      <c r="A34" s="604"/>
      <c r="B34" s="606" t="s">
        <v>989</v>
      </c>
      <c r="C34" s="614">
        <v>139600.965</v>
      </c>
      <c r="D34" s="614">
        <v>11039.425</v>
      </c>
      <c r="E34" s="607">
        <v>0</v>
      </c>
      <c r="F34" s="607">
        <v>0</v>
      </c>
      <c r="G34" s="607">
        <v>0</v>
      </c>
      <c r="H34" s="607">
        <v>0</v>
      </c>
      <c r="I34" s="801">
        <v>0</v>
      </c>
      <c r="J34" s="801"/>
      <c r="K34" s="801"/>
      <c r="L34" s="607">
        <v>0</v>
      </c>
      <c r="M34" s="607">
        <v>0</v>
      </c>
      <c r="N34" s="607">
        <v>0</v>
      </c>
      <c r="O34" s="607">
        <v>0</v>
      </c>
      <c r="P34" s="607">
        <v>0</v>
      </c>
      <c r="Q34" s="614">
        <v>150640.39</v>
      </c>
      <c r="R34" s="614">
        <v>1171504</v>
      </c>
      <c r="S34" s="619">
        <f t="shared" si="2"/>
        <v>12.85871751184802</v>
      </c>
      <c r="T34" s="605"/>
      <c r="U34" s="605"/>
    </row>
    <row r="35" spans="1:21" ht="13.5" thickBot="1">
      <c r="A35" s="604"/>
      <c r="B35" s="606" t="s">
        <v>190</v>
      </c>
      <c r="C35" s="614">
        <v>137791.976</v>
      </c>
      <c r="D35" s="614">
        <v>261218.062</v>
      </c>
      <c r="E35" s="607">
        <v>0</v>
      </c>
      <c r="F35" s="607">
        <v>0</v>
      </c>
      <c r="G35" s="607">
        <v>0</v>
      </c>
      <c r="H35" s="607">
        <v>0</v>
      </c>
      <c r="I35" s="801">
        <v>0</v>
      </c>
      <c r="J35" s="801"/>
      <c r="K35" s="801"/>
      <c r="L35" s="607">
        <v>0</v>
      </c>
      <c r="M35" s="607">
        <v>0</v>
      </c>
      <c r="N35" s="607">
        <v>0</v>
      </c>
      <c r="O35" s="607">
        <v>0</v>
      </c>
      <c r="P35" s="607">
        <v>0</v>
      </c>
      <c r="Q35" s="614">
        <v>399010.038</v>
      </c>
      <c r="R35" s="614">
        <v>1674589</v>
      </c>
      <c r="S35" s="619">
        <f t="shared" si="2"/>
        <v>23.827341395411054</v>
      </c>
      <c r="T35" s="605"/>
      <c r="U35" s="605"/>
    </row>
    <row r="36" spans="1:21" ht="13.5" thickBot="1">
      <c r="A36" s="604"/>
      <c r="B36" s="617" t="s">
        <v>309</v>
      </c>
      <c r="C36" s="614">
        <v>394086.631</v>
      </c>
      <c r="D36" s="614">
        <v>333617.487</v>
      </c>
      <c r="E36" s="607">
        <v>0</v>
      </c>
      <c r="F36" s="607">
        <v>0</v>
      </c>
      <c r="G36" s="607">
        <v>0</v>
      </c>
      <c r="H36" s="607">
        <v>0</v>
      </c>
      <c r="I36" s="801">
        <v>0</v>
      </c>
      <c r="J36" s="801"/>
      <c r="K36" s="801"/>
      <c r="L36" s="607">
        <v>0</v>
      </c>
      <c r="M36" s="607">
        <v>0</v>
      </c>
      <c r="N36" s="607">
        <v>0</v>
      </c>
      <c r="O36" s="607">
        <v>0</v>
      </c>
      <c r="P36" s="607">
        <v>0</v>
      </c>
      <c r="Q36" s="614">
        <v>727704.118</v>
      </c>
      <c r="R36" s="614">
        <f>SUM(R31:R35)</f>
        <v>3732180</v>
      </c>
      <c r="S36" s="620">
        <f t="shared" si="2"/>
        <v>19.498098108880065</v>
      </c>
      <c r="T36" s="605"/>
      <c r="U36" s="605"/>
    </row>
    <row r="37" spans="1:21" ht="12.75">
      <c r="A37" s="604"/>
      <c r="B37" s="615"/>
      <c r="C37" s="615"/>
      <c r="D37" s="615"/>
      <c r="E37" s="615"/>
      <c r="F37" s="615"/>
      <c r="G37" s="615"/>
      <c r="H37" s="615"/>
      <c r="I37" s="803"/>
      <c r="J37" s="803"/>
      <c r="K37" s="803"/>
      <c r="L37" s="615"/>
      <c r="M37" s="615"/>
      <c r="N37" s="615"/>
      <c r="O37" s="615"/>
      <c r="P37" s="615"/>
      <c r="Q37" s="803"/>
      <c r="R37" s="803"/>
      <c r="S37" s="615"/>
      <c r="T37" s="610"/>
      <c r="U37" s="605"/>
    </row>
    <row r="38" spans="1:21" ht="16.5" customHeight="1" thickBot="1">
      <c r="A38" s="60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8"/>
      <c r="U38" s="605"/>
    </row>
    <row r="39" spans="1:21" ht="396.75" customHeight="1" thickBot="1">
      <c r="A39" s="611"/>
      <c r="B39" s="802"/>
      <c r="C39" s="802"/>
      <c r="D39" s="802"/>
      <c r="E39" s="802"/>
      <c r="F39" s="802"/>
      <c r="G39" s="802"/>
      <c r="H39" s="802"/>
      <c r="I39" s="802"/>
      <c r="J39" s="612"/>
      <c r="K39" s="802"/>
      <c r="L39" s="802"/>
      <c r="M39" s="802"/>
      <c r="N39" s="802"/>
      <c r="O39" s="802"/>
      <c r="P39" s="802"/>
      <c r="Q39" s="802"/>
      <c r="R39" s="802"/>
      <c r="S39" s="802"/>
      <c r="T39" s="612"/>
      <c r="U39" s="610"/>
    </row>
  </sheetData>
  <mergeCells count="32">
    <mergeCell ref="B1:Q1"/>
    <mergeCell ref="B11:S11"/>
    <mergeCell ref="B13:R13"/>
    <mergeCell ref="I4:K4"/>
    <mergeCell ref="I6:K6"/>
    <mergeCell ref="I8:K8"/>
    <mergeCell ref="I7:K7"/>
    <mergeCell ref="I5:K5"/>
    <mergeCell ref="B15:Q16"/>
    <mergeCell ref="I9:K9"/>
    <mergeCell ref="I18:K18"/>
    <mergeCell ref="Q18:R18"/>
    <mergeCell ref="I21:K21"/>
    <mergeCell ref="I20:K20"/>
    <mergeCell ref="I23:K23"/>
    <mergeCell ref="I22:K22"/>
    <mergeCell ref="I24:K24"/>
    <mergeCell ref="I29:K29"/>
    <mergeCell ref="Q29:R29"/>
    <mergeCell ref="I26:K26"/>
    <mergeCell ref="Q26:R26"/>
    <mergeCell ref="I31:K31"/>
    <mergeCell ref="I33:K33"/>
    <mergeCell ref="I32:K32"/>
    <mergeCell ref="I25:K25"/>
    <mergeCell ref="I35:K35"/>
    <mergeCell ref="I34:K34"/>
    <mergeCell ref="B39:I39"/>
    <mergeCell ref="K39:S39"/>
    <mergeCell ref="I36:K36"/>
    <mergeCell ref="Q37:R37"/>
    <mergeCell ref="I37:K37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70" r:id="rId2"/>
  <headerFooter alignWithMargins="0">
    <oddFooter>&amp;C&amp;P</oddFooter>
  </headerFooter>
  <rowBreaks count="2" manualBreakCount="2">
    <brk id="14" max="19" man="1"/>
    <brk id="36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572"/>
  <sheetViews>
    <sheetView zoomScaleSheetLayoutView="70" workbookViewId="0" topLeftCell="A1">
      <selection activeCell="U418" sqref="U418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39.87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75390625" style="15" bestFit="1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99" t="s">
        <v>751</v>
      </c>
      <c r="B1" s="799"/>
      <c r="C1" s="799"/>
      <c r="D1" s="799"/>
      <c r="E1" s="799"/>
      <c r="F1" s="799"/>
      <c r="G1" s="799"/>
      <c r="I1" s="8"/>
    </row>
    <row r="2" spans="1:9" ht="14.25" customHeight="1">
      <c r="A2" s="300"/>
      <c r="B2" s="300"/>
      <c r="C2" s="300"/>
      <c r="D2" s="300"/>
      <c r="E2" s="300"/>
      <c r="F2" s="300"/>
      <c r="G2" s="300"/>
      <c r="I2" s="8"/>
    </row>
    <row r="3" ht="12.75" hidden="1">
      <c r="G3" s="23"/>
    </row>
    <row r="4" spans="1:7" ht="26.25" customHeight="1">
      <c r="A4" s="775" t="s">
        <v>294</v>
      </c>
      <c r="B4" s="776"/>
      <c r="C4" s="777"/>
      <c r="D4" s="44" t="s">
        <v>312</v>
      </c>
      <c r="E4" s="51" t="s">
        <v>313</v>
      </c>
      <c r="F4" s="5" t="s">
        <v>163</v>
      </c>
      <c r="G4" s="43" t="s">
        <v>314</v>
      </c>
    </row>
    <row r="5" spans="1:256" s="28" customFormat="1" ht="15">
      <c r="A5" s="809" t="s">
        <v>282</v>
      </c>
      <c r="B5" s="810"/>
      <c r="C5" s="811"/>
      <c r="D5" s="291">
        <v>94350</v>
      </c>
      <c r="E5" s="291">
        <f>E51</f>
        <v>96348</v>
      </c>
      <c r="F5" s="291">
        <f>F51</f>
        <v>85</v>
      </c>
      <c r="G5" s="313">
        <f aca="true" t="shared" si="0" ref="G5:G26">F5/E5*100</f>
        <v>0.0882218624154108</v>
      </c>
      <c r="O5" s="70"/>
      <c r="P5" s="175"/>
      <c r="Q5" s="15"/>
      <c r="R5" s="15"/>
      <c r="S5" s="15"/>
      <c r="T5" s="135"/>
      <c r="U5" s="308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778" t="s">
        <v>439</v>
      </c>
      <c r="B6" s="758"/>
      <c r="C6" s="759"/>
      <c r="D6" s="291">
        <v>4175273</v>
      </c>
      <c r="E6" s="291">
        <f>E163</f>
        <v>4386298</v>
      </c>
      <c r="F6" s="291">
        <f>F163</f>
        <v>778355</v>
      </c>
      <c r="G6" s="313">
        <f t="shared" si="0"/>
        <v>17.74514636260464</v>
      </c>
      <c r="O6" s="70"/>
      <c r="P6" s="135"/>
      <c r="Q6" s="15"/>
      <c r="R6" s="135"/>
      <c r="S6" s="15"/>
      <c r="T6" s="135"/>
      <c r="U6" s="13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09" t="s">
        <v>283</v>
      </c>
      <c r="B7" s="810"/>
      <c r="C7" s="811"/>
      <c r="D7" s="291">
        <v>149638</v>
      </c>
      <c r="E7" s="291">
        <f>E211</f>
        <v>166595</v>
      </c>
      <c r="F7" s="291">
        <f>F211</f>
        <v>35146</v>
      </c>
      <c r="G7" s="313">
        <f t="shared" si="0"/>
        <v>21.09667156877457</v>
      </c>
      <c r="O7" s="70"/>
      <c r="P7" s="175"/>
      <c r="Q7" s="15"/>
      <c r="R7" s="15"/>
      <c r="S7" s="15"/>
      <c r="T7" s="13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09" t="s">
        <v>284</v>
      </c>
      <c r="B8" s="810"/>
      <c r="C8" s="811"/>
      <c r="D8" s="291">
        <v>595070</v>
      </c>
      <c r="E8" s="291">
        <f>E250</f>
        <v>595920</v>
      </c>
      <c r="F8" s="291">
        <f>F250</f>
        <v>35880</v>
      </c>
      <c r="G8" s="313">
        <f t="shared" si="0"/>
        <v>6.020942408376963</v>
      </c>
      <c r="I8" s="70"/>
      <c r="O8" s="70"/>
      <c r="P8" s="175"/>
      <c r="Q8" s="15"/>
      <c r="R8" s="15"/>
      <c r="S8" s="15"/>
      <c r="T8" s="13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09" t="s">
        <v>285</v>
      </c>
      <c r="B9" s="810"/>
      <c r="C9" s="811"/>
      <c r="D9" s="291">
        <v>10270</v>
      </c>
      <c r="E9" s="291">
        <f>E278</f>
        <v>12142</v>
      </c>
      <c r="F9" s="291">
        <f>F278</f>
        <v>3391</v>
      </c>
      <c r="G9" s="313">
        <f t="shared" si="0"/>
        <v>27.927853730851588</v>
      </c>
      <c r="O9" s="70"/>
      <c r="P9" s="176"/>
      <c r="Q9" s="15"/>
      <c r="R9" s="15"/>
      <c r="S9" s="15"/>
      <c r="T9" s="13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09" t="s">
        <v>286</v>
      </c>
      <c r="B10" s="810"/>
      <c r="C10" s="811"/>
      <c r="D10" s="291">
        <v>8900</v>
      </c>
      <c r="E10" s="291">
        <f>E295</f>
        <v>8650</v>
      </c>
      <c r="F10" s="291">
        <f>F295</f>
        <v>0</v>
      </c>
      <c r="G10" s="313">
        <f>F10/E10*100</f>
        <v>0</v>
      </c>
      <c r="O10" s="70"/>
      <c r="P10" s="135"/>
      <c r="Q10" s="15"/>
      <c r="R10" s="15"/>
      <c r="S10" s="15"/>
      <c r="T10" s="13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09" t="s">
        <v>911</v>
      </c>
      <c r="B11" s="810"/>
      <c r="C11" s="811"/>
      <c r="D11" s="291">
        <v>1644659</v>
      </c>
      <c r="E11" s="291">
        <f>E343</f>
        <v>1687260</v>
      </c>
      <c r="F11" s="291">
        <f>F343</f>
        <v>187583</v>
      </c>
      <c r="G11" s="313">
        <f t="shared" si="0"/>
        <v>11.117610800943542</v>
      </c>
      <c r="O11" s="70"/>
      <c r="P11" s="135"/>
      <c r="Q11" s="15"/>
      <c r="R11" s="15"/>
      <c r="S11" s="15"/>
      <c r="T11" s="13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09" t="s">
        <v>287</v>
      </c>
      <c r="B12" s="810"/>
      <c r="C12" s="811"/>
      <c r="D12" s="291">
        <v>84073</v>
      </c>
      <c r="E12" s="291">
        <f>E382</f>
        <v>93783</v>
      </c>
      <c r="F12" s="291">
        <f>F382</f>
        <v>43038</v>
      </c>
      <c r="G12" s="313">
        <f t="shared" si="0"/>
        <v>45.8910463516842</v>
      </c>
      <c r="O12" s="70"/>
      <c r="P12" s="135"/>
      <c r="Q12" s="15"/>
      <c r="R12" s="15"/>
      <c r="S12" s="15"/>
      <c r="T12" s="13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09" t="s">
        <v>288</v>
      </c>
      <c r="B13" s="810"/>
      <c r="C13" s="811"/>
      <c r="D13" s="291">
        <v>15220</v>
      </c>
      <c r="E13" s="291">
        <f>E407</f>
        <v>15220</v>
      </c>
      <c r="F13" s="291">
        <f>F407</f>
        <v>0</v>
      </c>
      <c r="G13" s="313">
        <f t="shared" si="0"/>
        <v>0</v>
      </c>
      <c r="O13" s="70"/>
      <c r="P13" s="135"/>
      <c r="Q13" s="15"/>
      <c r="R13" s="15"/>
      <c r="S13" s="15"/>
      <c r="T13" s="135"/>
      <c r="U13" s="15"/>
      <c r="V13" s="15" t="s">
        <v>328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09" t="s">
        <v>289</v>
      </c>
      <c r="B14" s="810"/>
      <c r="C14" s="811"/>
      <c r="D14" s="291">
        <v>52190</v>
      </c>
      <c r="E14" s="291">
        <f>E443</f>
        <v>52335</v>
      </c>
      <c r="F14" s="291">
        <f>F443</f>
        <v>4292</v>
      </c>
      <c r="G14" s="313">
        <f t="shared" si="0"/>
        <v>8.2010127066017</v>
      </c>
      <c r="O14" s="70"/>
      <c r="P14" s="135"/>
      <c r="Q14" s="15"/>
      <c r="R14" s="15"/>
      <c r="S14" s="15"/>
      <c r="T14" s="13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09" t="s">
        <v>290</v>
      </c>
      <c r="B15" s="810"/>
      <c r="C15" s="811"/>
      <c r="D15" s="291">
        <v>273379</v>
      </c>
      <c r="E15" s="291">
        <f>E464</f>
        <v>274558</v>
      </c>
      <c r="F15" s="291">
        <f>F464</f>
        <v>36230</v>
      </c>
      <c r="G15" s="313">
        <f>F15/E15*100</f>
        <v>13.195754631079772</v>
      </c>
      <c r="O15" s="70"/>
      <c r="P15" s="135"/>
      <c r="Q15" s="15"/>
      <c r="R15" s="15"/>
      <c r="S15" s="15"/>
      <c r="T15" s="13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09" t="s">
        <v>291</v>
      </c>
      <c r="B16" s="810"/>
      <c r="C16" s="811"/>
      <c r="D16" s="291">
        <v>119965</v>
      </c>
      <c r="E16" s="291">
        <f>E502</f>
        <v>133727</v>
      </c>
      <c r="F16" s="291">
        <f>F502</f>
        <v>7770</v>
      </c>
      <c r="G16" s="313">
        <f>F16/E16*100</f>
        <v>5.810344956515887</v>
      </c>
      <c r="O16" s="70"/>
      <c r="P16" s="135"/>
      <c r="Q16" s="15"/>
      <c r="R16" s="15"/>
      <c r="S16" s="15"/>
      <c r="T16" s="13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778" t="s">
        <v>320</v>
      </c>
      <c r="B17" s="758"/>
      <c r="C17" s="759"/>
      <c r="D17" s="291">
        <v>445135</v>
      </c>
      <c r="E17" s="291">
        <f>E524</f>
        <v>527695</v>
      </c>
      <c r="F17" s="291">
        <f>F524</f>
        <v>3950</v>
      </c>
      <c r="G17" s="313">
        <f t="shared" si="0"/>
        <v>0.7485384549787283</v>
      </c>
      <c r="O17" s="70"/>
      <c r="P17" s="135"/>
      <c r="Q17" s="15"/>
      <c r="R17" s="15"/>
      <c r="S17" s="15"/>
      <c r="T17" s="135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4" t="s">
        <v>651</v>
      </c>
      <c r="B18" s="265"/>
      <c r="C18" s="266"/>
      <c r="D18" s="291">
        <v>32482</v>
      </c>
      <c r="E18" s="291">
        <f>E542</f>
        <v>32531</v>
      </c>
      <c r="F18" s="291">
        <f>F542</f>
        <v>2712</v>
      </c>
      <c r="G18" s="313">
        <f>F18/E18*100</f>
        <v>8.336663490209338</v>
      </c>
      <c r="O18" s="70"/>
      <c r="P18" s="135"/>
      <c r="Q18" s="15"/>
      <c r="R18" s="15"/>
      <c r="S18" s="15"/>
      <c r="T18" s="13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2" t="s">
        <v>647</v>
      </c>
      <c r="B19" s="247"/>
      <c r="C19" s="243"/>
      <c r="D19" s="248">
        <f>SUM(D5:D18)</f>
        <v>7700604</v>
      </c>
      <c r="E19" s="495">
        <f>SUM(E5:E18)</f>
        <v>8083062</v>
      </c>
      <c r="F19" s="495">
        <f>SUM(F5:F18)</f>
        <v>1138432</v>
      </c>
      <c r="G19" s="97">
        <f t="shared" si="0"/>
        <v>14.084167608760145</v>
      </c>
      <c r="O19" s="70"/>
      <c r="P19" s="15"/>
      <c r="Q19" s="13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09" t="s">
        <v>292</v>
      </c>
      <c r="B20" s="810"/>
      <c r="C20" s="811"/>
      <c r="D20" s="194">
        <f>D21+D22+D23</f>
        <v>150000</v>
      </c>
      <c r="E20" s="194">
        <f>E21+E22+E23</f>
        <v>131648</v>
      </c>
      <c r="F20" s="54" t="s">
        <v>622</v>
      </c>
      <c r="G20" s="54" t="s">
        <v>622</v>
      </c>
      <c r="O20" s="70"/>
      <c r="P20" s="13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765" t="s">
        <v>907</v>
      </c>
      <c r="B21" s="766"/>
      <c r="C21" s="767"/>
      <c r="D21" s="195">
        <v>100000</v>
      </c>
      <c r="E21" s="295">
        <f>E547</f>
        <v>98251</v>
      </c>
      <c r="F21" s="54" t="s">
        <v>622</v>
      </c>
      <c r="G21" s="54" t="s">
        <v>622</v>
      </c>
      <c r="O21" s="7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765" t="s">
        <v>444</v>
      </c>
      <c r="B22" s="766"/>
      <c r="C22" s="767"/>
      <c r="D22" s="195">
        <v>40000</v>
      </c>
      <c r="E22" s="295">
        <f>E548</f>
        <v>24497</v>
      </c>
      <c r="F22" s="54" t="s">
        <v>622</v>
      </c>
      <c r="G22" s="54" t="s">
        <v>622</v>
      </c>
      <c r="O22" s="7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765" t="s">
        <v>617</v>
      </c>
      <c r="B23" s="766"/>
      <c r="C23" s="767"/>
      <c r="D23" s="195">
        <v>10000</v>
      </c>
      <c r="E23" s="295">
        <f>E549</f>
        <v>8900</v>
      </c>
      <c r="F23" s="54" t="s">
        <v>622</v>
      </c>
      <c r="G23" s="54" t="s">
        <v>622</v>
      </c>
      <c r="O23" s="70"/>
      <c r="P23" s="15"/>
      <c r="Q23" s="15"/>
      <c r="R23" s="13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780" t="s">
        <v>972</v>
      </c>
      <c r="B24" s="781"/>
      <c r="C24" s="782"/>
      <c r="D24" s="196">
        <v>0</v>
      </c>
      <c r="E24" s="542">
        <v>0</v>
      </c>
      <c r="F24" s="542">
        <v>776</v>
      </c>
      <c r="G24" s="313">
        <v>0</v>
      </c>
      <c r="O24" s="70"/>
      <c r="P24" s="15"/>
      <c r="Q24" s="15"/>
      <c r="R24" s="13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768" t="s">
        <v>949</v>
      </c>
      <c r="B25" s="769"/>
      <c r="C25" s="770"/>
      <c r="D25" s="196">
        <f>D566</f>
        <v>1460</v>
      </c>
      <c r="E25" s="196">
        <f>E566</f>
        <v>3795</v>
      </c>
      <c r="F25" s="196">
        <f>F566</f>
        <v>85</v>
      </c>
      <c r="G25" s="54">
        <v>0</v>
      </c>
      <c r="O25" s="70"/>
      <c r="P25" s="15"/>
      <c r="Q25" s="15"/>
      <c r="R25" s="13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772" t="s">
        <v>293</v>
      </c>
      <c r="B26" s="773"/>
      <c r="C26" s="774"/>
      <c r="D26" s="96">
        <f>D19+D20+D25</f>
        <v>7852064</v>
      </c>
      <c r="E26" s="96">
        <f>E19+E20+E25</f>
        <v>8218505</v>
      </c>
      <c r="F26" s="96">
        <f>F19+F24+F25</f>
        <v>1139293</v>
      </c>
      <c r="G26" s="97">
        <f t="shared" si="0"/>
        <v>13.86253339263041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4.25" customHeight="1">
      <c r="G27" s="15"/>
    </row>
    <row r="28" spans="1:256" s="28" customFormat="1" ht="15.75">
      <c r="A28" s="65" t="s">
        <v>407</v>
      </c>
      <c r="D28" s="70"/>
      <c r="E28" s="70"/>
      <c r="F28" s="7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3.5" customHeight="1">
      <c r="A29" s="65"/>
      <c r="G29" s="403"/>
    </row>
    <row r="30" spans="1:5" ht="14.25" customHeight="1">
      <c r="A30" s="784" t="s">
        <v>269</v>
      </c>
      <c r="B30" s="784"/>
      <c r="E30" s="70"/>
    </row>
    <row r="31" spans="1:5" ht="12" customHeight="1">
      <c r="A31" s="459"/>
      <c r="B31" s="459"/>
      <c r="E31" s="70"/>
    </row>
    <row r="32" spans="1:15" ht="24" customHeight="1">
      <c r="A32" s="7" t="s">
        <v>191</v>
      </c>
      <c r="B32" s="7" t="s">
        <v>192</v>
      </c>
      <c r="C32" s="5" t="s">
        <v>193</v>
      </c>
      <c r="D32" s="44" t="s">
        <v>312</v>
      </c>
      <c r="E32" s="51" t="s">
        <v>313</v>
      </c>
      <c r="F32" s="5" t="s">
        <v>163</v>
      </c>
      <c r="G32" s="43" t="s">
        <v>314</v>
      </c>
      <c r="O32" s="70"/>
    </row>
    <row r="33" spans="1:15" ht="15" customHeight="1">
      <c r="A33" s="319" t="s">
        <v>63</v>
      </c>
      <c r="B33" s="320">
        <v>1019</v>
      </c>
      <c r="C33" s="321" t="s">
        <v>723</v>
      </c>
      <c r="D33" s="322">
        <v>100</v>
      </c>
      <c r="E33" s="323">
        <v>100</v>
      </c>
      <c r="F33" s="323">
        <v>24</v>
      </c>
      <c r="G33" s="402">
        <f aca="true" t="shared" si="1" ref="G33:G41">F33/E33*100</f>
        <v>24</v>
      </c>
      <c r="O33" s="70"/>
    </row>
    <row r="34" spans="1:15" ht="15" customHeight="1">
      <c r="A34" s="319" t="s">
        <v>63</v>
      </c>
      <c r="B34" s="320">
        <v>1039</v>
      </c>
      <c r="C34" s="321" t="s">
        <v>884</v>
      </c>
      <c r="D34" s="322">
        <v>300</v>
      </c>
      <c r="E34" s="323">
        <v>300</v>
      </c>
      <c r="F34" s="323">
        <v>1</v>
      </c>
      <c r="G34" s="398">
        <f t="shared" si="1"/>
        <v>0.33333333333333337</v>
      </c>
      <c r="O34" s="70"/>
    </row>
    <row r="35" spans="1:15" ht="14.25" customHeight="1">
      <c r="A35" s="319" t="s">
        <v>63</v>
      </c>
      <c r="B35" s="320">
        <v>2399</v>
      </c>
      <c r="C35" s="321" t="s">
        <v>885</v>
      </c>
      <c r="D35" s="322">
        <v>300</v>
      </c>
      <c r="E35" s="323">
        <v>300</v>
      </c>
      <c r="F35" s="323">
        <v>60</v>
      </c>
      <c r="G35" s="398">
        <f t="shared" si="1"/>
        <v>20</v>
      </c>
      <c r="O35" s="70"/>
    </row>
    <row r="36" spans="1:15" ht="15" customHeight="1">
      <c r="A36" s="319" t="s">
        <v>63</v>
      </c>
      <c r="B36" s="353" t="s">
        <v>112</v>
      </c>
      <c r="C36" s="359" t="s">
        <v>720</v>
      </c>
      <c r="D36" s="323">
        <f>D37+D38+D39</f>
        <v>25000</v>
      </c>
      <c r="E36" s="323">
        <f>E37+E38+E39</f>
        <v>25000</v>
      </c>
      <c r="F36" s="323">
        <f>F37+F38+F39</f>
        <v>0</v>
      </c>
      <c r="G36" s="398">
        <f t="shared" si="1"/>
        <v>0</v>
      </c>
      <c r="O36" s="70"/>
    </row>
    <row r="37" spans="1:15" ht="14.25" customHeight="1">
      <c r="A37" s="319"/>
      <c r="B37" s="354" t="s">
        <v>719</v>
      </c>
      <c r="C37" s="356" t="s">
        <v>113</v>
      </c>
      <c r="D37" s="373">
        <v>19000</v>
      </c>
      <c r="E37" s="374">
        <v>19000</v>
      </c>
      <c r="F37" s="356">
        <v>0</v>
      </c>
      <c r="G37" s="384">
        <f t="shared" si="1"/>
        <v>0</v>
      </c>
      <c r="O37" s="70"/>
    </row>
    <row r="38" spans="1:15" ht="15" customHeight="1">
      <c r="A38" s="319"/>
      <c r="B38" s="355" t="s">
        <v>721</v>
      </c>
      <c r="C38" s="357" t="s">
        <v>114</v>
      </c>
      <c r="D38" s="373">
        <v>4500</v>
      </c>
      <c r="E38" s="374">
        <v>4500</v>
      </c>
      <c r="F38" s="356">
        <v>0</v>
      </c>
      <c r="G38" s="384">
        <f t="shared" si="1"/>
        <v>0</v>
      </c>
      <c r="O38" s="70"/>
    </row>
    <row r="39" spans="1:256" s="28" customFormat="1" ht="14.25" customHeight="1">
      <c r="A39" s="319"/>
      <c r="B39" s="355" t="s">
        <v>722</v>
      </c>
      <c r="C39" s="358" t="s">
        <v>115</v>
      </c>
      <c r="D39" s="375">
        <v>1500</v>
      </c>
      <c r="E39" s="387">
        <v>1500</v>
      </c>
      <c r="F39" s="555">
        <v>0</v>
      </c>
      <c r="G39" s="384">
        <f t="shared" si="1"/>
        <v>0</v>
      </c>
      <c r="O39" s="70"/>
      <c r="P39" s="15"/>
      <c r="Q39" s="15"/>
      <c r="R39" s="15"/>
      <c r="S39" s="15"/>
      <c r="T39" s="15"/>
      <c r="U39" s="13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5.5" customHeight="1">
      <c r="A40" s="131" t="s">
        <v>63</v>
      </c>
      <c r="B40" s="128">
        <v>1019</v>
      </c>
      <c r="C40" s="348" t="s">
        <v>227</v>
      </c>
      <c r="D40" s="158">
        <v>900</v>
      </c>
      <c r="E40" s="302">
        <v>900</v>
      </c>
      <c r="F40" s="302">
        <v>0</v>
      </c>
      <c r="G40" s="159">
        <f t="shared" si="1"/>
        <v>0</v>
      </c>
      <c r="O40" s="70"/>
      <c r="P40" s="15"/>
      <c r="Q40" s="15"/>
      <c r="R40" s="15"/>
      <c r="S40" s="15"/>
      <c r="T40" s="15"/>
      <c r="U40" s="13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29"/>
      <c r="B41" s="325"/>
      <c r="C41" s="326" t="s">
        <v>623</v>
      </c>
      <c r="D41" s="327">
        <f>SUM(D33:D40)-D36</f>
        <v>26600</v>
      </c>
      <c r="E41" s="327">
        <f>SUM(E33:E40)-E36</f>
        <v>26600</v>
      </c>
      <c r="F41" s="377">
        <f>SUM(F33:F40)-F36</f>
        <v>85</v>
      </c>
      <c r="G41" s="328">
        <f t="shared" si="1"/>
        <v>0.31954887218045114</v>
      </c>
      <c r="O41" s="70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" customHeight="1">
      <c r="A42" s="16"/>
      <c r="B42" s="60"/>
      <c r="C42" s="162"/>
      <c r="D42" s="163"/>
      <c r="E42" s="63"/>
      <c r="F42" s="301"/>
      <c r="G42" s="165"/>
      <c r="O42" s="70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3.5" customHeight="1">
      <c r="A43" s="784" t="s">
        <v>432</v>
      </c>
      <c r="B43" s="784"/>
      <c r="C43" s="784"/>
      <c r="D43" s="16"/>
      <c r="E43" s="60"/>
      <c r="F43" s="446"/>
      <c r="G43" s="163"/>
      <c r="H43" s="63"/>
      <c r="I43" s="164"/>
      <c r="J43" s="165"/>
      <c r="R43" s="7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1.25" customHeight="1">
      <c r="A44" s="459"/>
      <c r="B44" s="459"/>
      <c r="C44" s="459"/>
      <c r="D44" s="16"/>
      <c r="E44" s="60"/>
      <c r="F44" s="446"/>
      <c r="G44" s="163"/>
      <c r="H44" s="63"/>
      <c r="I44" s="164"/>
      <c r="J44" s="165"/>
      <c r="R44" s="7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6.25" customHeight="1">
      <c r="A45" s="7" t="s">
        <v>191</v>
      </c>
      <c r="B45" s="7" t="s">
        <v>192</v>
      </c>
      <c r="C45" s="5" t="s">
        <v>193</v>
      </c>
      <c r="D45" s="44" t="s">
        <v>312</v>
      </c>
      <c r="E45" s="51" t="s">
        <v>313</v>
      </c>
      <c r="F45" s="5" t="s">
        <v>163</v>
      </c>
      <c r="G45" s="43" t="s">
        <v>314</v>
      </c>
      <c r="O45" s="70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40.5" customHeight="1">
      <c r="A46" s="131" t="s">
        <v>63</v>
      </c>
      <c r="B46" s="128">
        <v>2310</v>
      </c>
      <c r="C46" s="348" t="s">
        <v>229</v>
      </c>
      <c r="D46" s="158">
        <v>20000</v>
      </c>
      <c r="E46" s="302">
        <v>20000</v>
      </c>
      <c r="F46" s="302">
        <v>0</v>
      </c>
      <c r="G46" s="159">
        <f>F46/E46*100</f>
        <v>0</v>
      </c>
      <c r="O46" s="70"/>
      <c r="P46" s="15"/>
      <c r="Q46" s="15"/>
      <c r="R46" s="15"/>
      <c r="S46" s="15"/>
      <c r="T46" s="13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73" customFormat="1" ht="27.75" customHeight="1">
      <c r="A47" s="131" t="s">
        <v>63</v>
      </c>
      <c r="B47" s="128">
        <v>2321</v>
      </c>
      <c r="C47" s="119" t="s">
        <v>248</v>
      </c>
      <c r="D47" s="158">
        <v>46700</v>
      </c>
      <c r="E47" s="302">
        <v>48698</v>
      </c>
      <c r="F47" s="302">
        <v>0</v>
      </c>
      <c r="G47" s="159">
        <f>F47/E47*100</f>
        <v>0</v>
      </c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  <c r="IL47" s="174"/>
      <c r="IM47" s="174"/>
      <c r="IN47" s="174"/>
      <c r="IO47" s="174"/>
      <c r="IP47" s="174"/>
      <c r="IQ47" s="174"/>
      <c r="IR47" s="174"/>
      <c r="IS47" s="174"/>
      <c r="IT47" s="174"/>
      <c r="IU47" s="174"/>
      <c r="IV47" s="174"/>
    </row>
    <row r="48" spans="1:256" s="28" customFormat="1" ht="39.75" customHeight="1">
      <c r="A48" s="131" t="s">
        <v>63</v>
      </c>
      <c r="B48" s="128">
        <v>2399</v>
      </c>
      <c r="C48" s="436" t="s">
        <v>230</v>
      </c>
      <c r="D48" s="158">
        <v>1050</v>
      </c>
      <c r="E48" s="302">
        <v>1050</v>
      </c>
      <c r="F48" s="302">
        <v>0</v>
      </c>
      <c r="G48" s="159">
        <f>F48/E48*100</f>
        <v>0</v>
      </c>
      <c r="O48" s="70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12.75">
      <c r="A49" s="181"/>
      <c r="B49" s="198"/>
      <c r="C49" s="197" t="s">
        <v>624</v>
      </c>
      <c r="D49" s="182">
        <f>SUM(D46:D48)</f>
        <v>67750</v>
      </c>
      <c r="E49" s="182">
        <f>SUM(E46:E48)</f>
        <v>69748</v>
      </c>
      <c r="F49" s="292">
        <f>SUM(F46:F48)</f>
        <v>0</v>
      </c>
      <c r="G49" s="105">
        <f>F49/E49*100</f>
        <v>0</v>
      </c>
      <c r="O49" s="7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7.5" customHeight="1">
      <c r="A50" s="16"/>
      <c r="B50" s="60"/>
      <c r="C50" s="185"/>
      <c r="D50" s="186"/>
      <c r="E50" s="187"/>
      <c r="F50" s="188"/>
      <c r="G50" s="189"/>
      <c r="O50" s="70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90"/>
      <c r="B51" s="200"/>
      <c r="C51" s="199" t="s">
        <v>625</v>
      </c>
      <c r="D51" s="191">
        <f>D41+D49</f>
        <v>94350</v>
      </c>
      <c r="E51" s="192">
        <f>E41+E49</f>
        <v>96348</v>
      </c>
      <c r="F51" s="193">
        <f>F41+F49</f>
        <v>85</v>
      </c>
      <c r="G51" s="10">
        <f>F51/E51*100</f>
        <v>0.0882218624154108</v>
      </c>
      <c r="O51" s="70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0.5" customHeight="1">
      <c r="A52" s="16"/>
      <c r="B52" s="60"/>
      <c r="C52" s="185"/>
      <c r="D52" s="186"/>
      <c r="E52" s="187"/>
      <c r="F52" s="188"/>
      <c r="G52" s="189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7" ht="15.75">
      <c r="A53" s="65" t="s">
        <v>440</v>
      </c>
      <c r="B53" s="28"/>
      <c r="C53" s="28"/>
      <c r="D53" s="70"/>
      <c r="E53" s="70"/>
      <c r="G53" s="28"/>
    </row>
    <row r="54" spans="1:256" s="106" customFormat="1" ht="7.5" customHeight="1">
      <c r="A54" s="65"/>
      <c r="B54" s="28"/>
      <c r="C54" s="28"/>
      <c r="D54" s="70"/>
      <c r="E54" s="70"/>
      <c r="F54" s="70"/>
      <c r="G54" s="28"/>
      <c r="H54" s="28"/>
      <c r="I54" s="28"/>
      <c r="J54" s="28"/>
      <c r="K54" s="28"/>
      <c r="L54" s="28"/>
      <c r="M54" s="28"/>
      <c r="N54" s="28"/>
      <c r="O54" s="70" t="s">
        <v>418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06" customFormat="1" ht="14.25" customHeight="1">
      <c r="A55" s="771" t="s">
        <v>269</v>
      </c>
      <c r="B55" s="771"/>
      <c r="C55" s="28"/>
      <c r="D55" s="70"/>
      <c r="E55" s="70"/>
      <c r="F55" s="70"/>
      <c r="G55" s="28"/>
      <c r="H55" s="28"/>
      <c r="I55" s="28"/>
      <c r="J55" s="28"/>
      <c r="K55" s="28"/>
      <c r="L55" s="28"/>
      <c r="M55" s="28"/>
      <c r="N55" s="28"/>
      <c r="O55" s="70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6" customFormat="1" ht="11.25" customHeight="1">
      <c r="A56" s="110" t="s">
        <v>921</v>
      </c>
      <c r="B56" s="28"/>
      <c r="C56" s="28"/>
      <c r="D56" s="70"/>
      <c r="E56" s="70"/>
      <c r="F56" s="70"/>
      <c r="G56" s="28"/>
      <c r="H56" s="28"/>
      <c r="I56" s="28"/>
      <c r="J56" s="28"/>
      <c r="K56" s="28"/>
      <c r="L56" s="28"/>
      <c r="M56" s="28"/>
      <c r="N56" s="28"/>
      <c r="O56" s="7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6" customFormat="1" ht="6.75" customHeight="1">
      <c r="A57" s="110"/>
      <c r="B57" s="28"/>
      <c r="C57" s="28"/>
      <c r="D57" s="70"/>
      <c r="E57" s="70"/>
      <c r="F57" s="70"/>
      <c r="G57" s="28"/>
      <c r="H57" s="28"/>
      <c r="I57" s="28"/>
      <c r="J57" s="28"/>
      <c r="K57" s="28"/>
      <c r="L57" s="28"/>
      <c r="M57" s="28"/>
      <c r="N57" s="28"/>
      <c r="O57" s="70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6" customFormat="1" ht="25.5" customHeight="1">
      <c r="A58" s="7" t="s">
        <v>191</v>
      </c>
      <c r="B58" s="7" t="s">
        <v>192</v>
      </c>
      <c r="C58" s="5" t="s">
        <v>193</v>
      </c>
      <c r="D58" s="44" t="s">
        <v>312</v>
      </c>
      <c r="E58" s="51" t="s">
        <v>313</v>
      </c>
      <c r="F58" s="5" t="s">
        <v>163</v>
      </c>
      <c r="G58" s="43" t="s">
        <v>314</v>
      </c>
      <c r="H58" s="28"/>
      <c r="I58" s="28"/>
      <c r="J58" s="28"/>
      <c r="K58" s="28"/>
      <c r="L58" s="28"/>
      <c r="M58" s="28"/>
      <c r="N58" s="28"/>
      <c r="O58" s="7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6" customFormat="1" ht="12.75">
      <c r="A59" s="795" t="s">
        <v>64</v>
      </c>
      <c r="B59" s="41">
        <v>3114</v>
      </c>
      <c r="C59" s="32" t="s">
        <v>218</v>
      </c>
      <c r="D59" s="150">
        <v>15882</v>
      </c>
      <c r="E59" s="150">
        <v>15882</v>
      </c>
      <c r="F59" s="556">
        <v>2650</v>
      </c>
      <c r="G59" s="151">
        <f aca="true" t="shared" si="2" ref="G59:G70">F59/E59*100</f>
        <v>16.68555597531797</v>
      </c>
      <c r="H59" s="28"/>
      <c r="I59" s="28"/>
      <c r="J59" s="28"/>
      <c r="K59" s="28"/>
      <c r="L59" s="28"/>
      <c r="M59" s="28"/>
      <c r="N59" s="28"/>
      <c r="O59" s="70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6" customFormat="1" ht="12.75" customHeight="1">
      <c r="A60" s="795"/>
      <c r="B60" s="41">
        <v>3121</v>
      </c>
      <c r="C60" s="32" t="s">
        <v>219</v>
      </c>
      <c r="D60" s="152">
        <v>57346</v>
      </c>
      <c r="E60" s="152">
        <v>57346</v>
      </c>
      <c r="F60" s="556">
        <v>9558</v>
      </c>
      <c r="G60" s="151">
        <f t="shared" si="2"/>
        <v>16.667247933596066</v>
      </c>
      <c r="H60" s="28"/>
      <c r="I60" s="28"/>
      <c r="J60" s="28"/>
      <c r="K60" s="28"/>
      <c r="L60" s="28"/>
      <c r="M60" s="28"/>
      <c r="N60" s="28"/>
      <c r="O60" s="7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6" customFormat="1" ht="12.75">
      <c r="A61" s="795"/>
      <c r="B61" s="41">
        <v>3122</v>
      </c>
      <c r="C61" s="32" t="s">
        <v>220</v>
      </c>
      <c r="D61" s="152">
        <v>106102</v>
      </c>
      <c r="E61" s="152">
        <v>106102</v>
      </c>
      <c r="F61" s="556">
        <v>17685</v>
      </c>
      <c r="G61" s="151">
        <f t="shared" si="2"/>
        <v>16.66792331907033</v>
      </c>
      <c r="H61" s="28"/>
      <c r="I61" s="28"/>
      <c r="J61" s="28"/>
      <c r="K61" s="28"/>
      <c r="L61" s="28"/>
      <c r="M61" s="28"/>
      <c r="N61" s="28"/>
      <c r="O61" s="70"/>
      <c r="P61" s="15"/>
      <c r="Q61" s="15"/>
      <c r="R61" s="15"/>
      <c r="S61" s="15"/>
      <c r="T61" s="13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6" customFormat="1" ht="12.75">
      <c r="A62" s="795"/>
      <c r="B62" s="41">
        <v>3123</v>
      </c>
      <c r="C62" s="32" t="s">
        <v>263</v>
      </c>
      <c r="D62" s="150">
        <v>127767</v>
      </c>
      <c r="E62" s="150">
        <v>127936</v>
      </c>
      <c r="F62" s="556">
        <v>21464</v>
      </c>
      <c r="G62" s="151">
        <f t="shared" si="2"/>
        <v>16.77713856928464</v>
      </c>
      <c r="H62" s="28"/>
      <c r="I62" s="28"/>
      <c r="J62" s="28"/>
      <c r="K62" s="28"/>
      <c r="L62" s="28"/>
      <c r="M62" s="28"/>
      <c r="N62" s="28"/>
      <c r="O62" s="7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6" customFormat="1" ht="24.75" customHeight="1">
      <c r="A63" s="795"/>
      <c r="B63" s="128">
        <v>3124</v>
      </c>
      <c r="C63" s="330" t="s">
        <v>694</v>
      </c>
      <c r="D63" s="158">
        <v>3614</v>
      </c>
      <c r="E63" s="158">
        <v>3614</v>
      </c>
      <c r="F63" s="302">
        <v>602</v>
      </c>
      <c r="G63" s="159">
        <f t="shared" si="2"/>
        <v>16.657443276148314</v>
      </c>
      <c r="H63" s="28"/>
      <c r="I63" s="28"/>
      <c r="J63" s="28"/>
      <c r="K63" s="28"/>
      <c r="L63" s="28"/>
      <c r="M63" s="28"/>
      <c r="N63" s="28"/>
      <c r="O63" s="70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6" customFormat="1" ht="24" customHeight="1">
      <c r="A64" s="795"/>
      <c r="B64" s="128">
        <v>3125</v>
      </c>
      <c r="C64" s="330" t="s">
        <v>695</v>
      </c>
      <c r="D64" s="158">
        <v>1820</v>
      </c>
      <c r="E64" s="158">
        <v>1820</v>
      </c>
      <c r="F64" s="302">
        <v>910</v>
      </c>
      <c r="G64" s="159">
        <f t="shared" si="2"/>
        <v>50</v>
      </c>
      <c r="H64" s="28"/>
      <c r="I64" s="28"/>
      <c r="J64" s="28"/>
      <c r="K64" s="28"/>
      <c r="L64" s="28"/>
      <c r="M64" s="28"/>
      <c r="N64" s="28"/>
      <c r="O64" s="7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6" customFormat="1" ht="12.75">
      <c r="A65" s="795"/>
      <c r="B65" s="118">
        <v>3146</v>
      </c>
      <c r="C65" s="119" t="s">
        <v>329</v>
      </c>
      <c r="D65" s="152">
        <v>4342</v>
      </c>
      <c r="E65" s="152">
        <v>4342</v>
      </c>
      <c r="F65" s="557">
        <v>789</v>
      </c>
      <c r="G65" s="153">
        <f t="shared" si="2"/>
        <v>18.171349608475357</v>
      </c>
      <c r="H65" s="28"/>
      <c r="I65" s="28"/>
      <c r="J65" s="28"/>
      <c r="K65" s="28"/>
      <c r="L65" s="28"/>
      <c r="M65" s="28"/>
      <c r="N65" s="28"/>
      <c r="O65" s="7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6" customFormat="1" ht="12.75">
      <c r="A66" s="795"/>
      <c r="B66" s="41">
        <v>3147</v>
      </c>
      <c r="C66" s="32" t="s">
        <v>696</v>
      </c>
      <c r="D66" s="152">
        <v>3771</v>
      </c>
      <c r="E66" s="152">
        <v>3771</v>
      </c>
      <c r="F66" s="557">
        <v>629</v>
      </c>
      <c r="G66" s="153">
        <f t="shared" si="2"/>
        <v>16.67992574913816</v>
      </c>
      <c r="H66" s="28"/>
      <c r="I66" s="28"/>
      <c r="J66" s="28"/>
      <c r="K66" s="28"/>
      <c r="L66" s="28"/>
      <c r="M66" s="28"/>
      <c r="N66" s="28"/>
      <c r="O66" s="70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6" customFormat="1" ht="12.75">
      <c r="A67" s="795"/>
      <c r="B67" s="41">
        <v>3299</v>
      </c>
      <c r="C67" s="32" t="s">
        <v>697</v>
      </c>
      <c r="D67" s="152">
        <v>5000</v>
      </c>
      <c r="E67" s="152">
        <v>5000</v>
      </c>
      <c r="F67" s="557">
        <v>833</v>
      </c>
      <c r="G67" s="153">
        <f t="shared" si="2"/>
        <v>16.66</v>
      </c>
      <c r="H67" s="28"/>
      <c r="I67" s="28"/>
      <c r="J67" s="28"/>
      <c r="K67" s="28"/>
      <c r="L67" s="28"/>
      <c r="M67" s="28"/>
      <c r="N67" s="28"/>
      <c r="O67" s="7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795"/>
      <c r="B68" s="41">
        <v>3421</v>
      </c>
      <c r="C68" s="32" t="s">
        <v>266</v>
      </c>
      <c r="D68" s="207">
        <v>5703</v>
      </c>
      <c r="E68" s="207">
        <v>5703</v>
      </c>
      <c r="F68" s="556">
        <v>951</v>
      </c>
      <c r="G68" s="151">
        <f t="shared" si="2"/>
        <v>16.675433982114676</v>
      </c>
      <c r="R68" s="15" t="s">
        <v>328</v>
      </c>
    </row>
    <row r="69" spans="1:256" s="106" customFormat="1" ht="12.75">
      <c r="A69" s="795"/>
      <c r="B69" s="41">
        <v>4322</v>
      </c>
      <c r="C69" s="32" t="s">
        <v>267</v>
      </c>
      <c r="D69" s="207">
        <v>23053</v>
      </c>
      <c r="E69" s="207">
        <v>23053</v>
      </c>
      <c r="F69" s="556">
        <v>3843</v>
      </c>
      <c r="G69" s="151">
        <f t="shared" si="2"/>
        <v>16.670281525181103</v>
      </c>
      <c r="H69" s="28"/>
      <c r="I69" s="28"/>
      <c r="J69" s="28"/>
      <c r="K69" s="28"/>
      <c r="L69" s="28"/>
      <c r="M69" s="28"/>
      <c r="N69" s="28"/>
      <c r="O69" s="7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6" customFormat="1" ht="11.25" customHeight="1">
      <c r="A70" s="792" t="s">
        <v>268</v>
      </c>
      <c r="B70" s="793"/>
      <c r="C70" s="779"/>
      <c r="D70" s="225">
        <f>SUM(D59:D69)</f>
        <v>354400</v>
      </c>
      <c r="E70" s="225">
        <f>SUM(E59:E69)</f>
        <v>354569</v>
      </c>
      <c r="F70" s="296">
        <f>SUM(F59:F69)</f>
        <v>59914</v>
      </c>
      <c r="G70" s="105">
        <f t="shared" si="2"/>
        <v>16.89769833234152</v>
      </c>
      <c r="H70" s="28"/>
      <c r="I70" s="28"/>
      <c r="J70" s="28"/>
      <c r="K70" s="28"/>
      <c r="L70" s="28"/>
      <c r="M70" s="28"/>
      <c r="N70" s="28"/>
      <c r="O70" s="7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6" customFormat="1" ht="9" customHeight="1">
      <c r="A71" s="36"/>
      <c r="B71" s="36"/>
      <c r="C71" s="36"/>
      <c r="D71" s="45"/>
      <c r="E71" s="37"/>
      <c r="F71" s="37"/>
      <c r="G71" s="29"/>
      <c r="H71" s="28"/>
      <c r="I71" s="28"/>
      <c r="J71" s="28"/>
      <c r="K71" s="28"/>
      <c r="L71" s="28"/>
      <c r="M71" s="28"/>
      <c r="N71" s="28"/>
      <c r="O71" s="7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6" customFormat="1" ht="12.75">
      <c r="A72" s="109" t="s">
        <v>922</v>
      </c>
      <c r="B72" s="16"/>
      <c r="C72" s="17"/>
      <c r="D72" s="46"/>
      <c r="E72" s="18"/>
      <c r="F72" s="70"/>
      <c r="G72" s="28"/>
      <c r="H72" s="28"/>
      <c r="I72" s="28"/>
      <c r="J72" s="28"/>
      <c r="K72" s="28"/>
      <c r="L72" s="28"/>
      <c r="M72" s="28"/>
      <c r="N72" s="28"/>
      <c r="O72" s="7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6" customFormat="1" ht="8.25" customHeight="1">
      <c r="A73" s="109"/>
      <c r="B73" s="16"/>
      <c r="C73" s="17"/>
      <c r="D73" s="46"/>
      <c r="E73" s="18"/>
      <c r="F73" s="70"/>
      <c r="G73" s="28"/>
      <c r="H73" s="28"/>
      <c r="I73" s="28"/>
      <c r="J73" s="28"/>
      <c r="K73" s="28"/>
      <c r="L73" s="28"/>
      <c r="M73" s="28"/>
      <c r="N73" s="28"/>
      <c r="O73" s="7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6" customFormat="1" ht="27" customHeight="1">
      <c r="A74" s="7" t="s">
        <v>191</v>
      </c>
      <c r="B74" s="7" t="s">
        <v>192</v>
      </c>
      <c r="C74" s="5" t="s">
        <v>193</v>
      </c>
      <c r="D74" s="44" t="s">
        <v>312</v>
      </c>
      <c r="E74" s="51" t="s">
        <v>313</v>
      </c>
      <c r="F74" s="5" t="s">
        <v>163</v>
      </c>
      <c r="G74" s="43" t="s">
        <v>314</v>
      </c>
      <c r="H74" s="28"/>
      <c r="I74" s="28"/>
      <c r="J74" s="28"/>
      <c r="K74" s="28"/>
      <c r="L74" s="28"/>
      <c r="M74" s="28"/>
      <c r="N74" s="28"/>
      <c r="O74" s="70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6" customFormat="1" ht="12.75">
      <c r="A75" s="794" t="s">
        <v>64</v>
      </c>
      <c r="B75" s="120">
        <v>3111</v>
      </c>
      <c r="C75" s="121" t="s">
        <v>303</v>
      </c>
      <c r="D75" s="154">
        <v>0</v>
      </c>
      <c r="E75" s="154">
        <v>0</v>
      </c>
      <c r="F75" s="558">
        <v>62160</v>
      </c>
      <c r="G75" s="151">
        <v>0</v>
      </c>
      <c r="H75" s="28"/>
      <c r="I75" s="28"/>
      <c r="J75" s="28"/>
      <c r="K75" s="28"/>
      <c r="L75" s="28"/>
      <c r="M75" s="28"/>
      <c r="N75" s="28"/>
      <c r="O75" s="7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6" customFormat="1" ht="12.75">
      <c r="A76" s="795"/>
      <c r="B76" s="41">
        <v>3112</v>
      </c>
      <c r="C76" s="32" t="s">
        <v>217</v>
      </c>
      <c r="D76" s="154">
        <v>0</v>
      </c>
      <c r="E76" s="154">
        <v>0</v>
      </c>
      <c r="F76" s="282">
        <v>276</v>
      </c>
      <c r="G76" s="151">
        <v>0</v>
      </c>
      <c r="H76" s="28"/>
      <c r="I76" s="28"/>
      <c r="J76" s="28"/>
      <c r="K76" s="28"/>
      <c r="L76" s="28"/>
      <c r="M76" s="28"/>
      <c r="N76" s="28"/>
      <c r="O76" s="7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6" customFormat="1" ht="12.75">
      <c r="A77" s="795"/>
      <c r="B77" s="41">
        <v>3113</v>
      </c>
      <c r="C77" s="32" t="s">
        <v>311</v>
      </c>
      <c r="D77" s="154">
        <v>0</v>
      </c>
      <c r="E77" s="154">
        <v>0</v>
      </c>
      <c r="F77" s="282">
        <v>269184</v>
      </c>
      <c r="G77" s="151">
        <v>0</v>
      </c>
      <c r="H77" s="28"/>
      <c r="I77" s="28"/>
      <c r="J77" s="28"/>
      <c r="K77" s="28"/>
      <c r="L77" s="28"/>
      <c r="M77" s="28"/>
      <c r="N77" s="28"/>
      <c r="O77" s="7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6" customFormat="1" ht="12.75">
      <c r="A78" s="795"/>
      <c r="B78" s="41">
        <v>3114</v>
      </c>
      <c r="C78" s="32" t="s">
        <v>218</v>
      </c>
      <c r="D78" s="154">
        <v>0</v>
      </c>
      <c r="E78" s="154">
        <v>0</v>
      </c>
      <c r="F78" s="282">
        <v>21064</v>
      </c>
      <c r="G78" s="151">
        <v>0</v>
      </c>
      <c r="H78" s="28"/>
      <c r="I78" s="28"/>
      <c r="J78" s="28"/>
      <c r="K78" s="28"/>
      <c r="L78" s="28"/>
      <c r="M78" s="28"/>
      <c r="N78" s="28"/>
      <c r="O78" s="7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6" customFormat="1" ht="12.75">
      <c r="A79" s="795"/>
      <c r="B79" s="41">
        <v>3117</v>
      </c>
      <c r="C79" s="32" t="s">
        <v>670</v>
      </c>
      <c r="D79" s="154">
        <v>0</v>
      </c>
      <c r="E79" s="154">
        <v>0</v>
      </c>
      <c r="F79" s="282">
        <v>43813</v>
      </c>
      <c r="G79" s="151">
        <v>0</v>
      </c>
      <c r="H79" s="28"/>
      <c r="I79" s="28"/>
      <c r="J79" s="28"/>
      <c r="K79" s="28"/>
      <c r="L79" s="28"/>
      <c r="M79" s="28"/>
      <c r="N79" s="28"/>
      <c r="O79" s="7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6" customFormat="1" ht="12.75">
      <c r="A80" s="795"/>
      <c r="B80" s="41">
        <v>3121</v>
      </c>
      <c r="C80" s="32" t="s">
        <v>219</v>
      </c>
      <c r="D80" s="154">
        <v>0</v>
      </c>
      <c r="E80" s="154">
        <v>0</v>
      </c>
      <c r="F80" s="282">
        <v>44138</v>
      </c>
      <c r="G80" s="151">
        <v>0</v>
      </c>
      <c r="H80" s="28"/>
      <c r="I80" s="28"/>
      <c r="J80" s="28"/>
      <c r="K80" s="28"/>
      <c r="L80" s="28"/>
      <c r="M80" s="28"/>
      <c r="N80" s="28"/>
      <c r="O80" s="7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6" customFormat="1" ht="12.75">
      <c r="A81" s="795"/>
      <c r="B81" s="41">
        <v>3122</v>
      </c>
      <c r="C81" s="32" t="s">
        <v>220</v>
      </c>
      <c r="D81" s="154">
        <v>0</v>
      </c>
      <c r="E81" s="154">
        <v>0</v>
      </c>
      <c r="F81" s="282">
        <v>70864</v>
      </c>
      <c r="G81" s="151">
        <v>0</v>
      </c>
      <c r="H81" s="28"/>
      <c r="I81" s="28"/>
      <c r="J81" s="28"/>
      <c r="K81" s="28"/>
      <c r="L81" s="28"/>
      <c r="M81" s="28"/>
      <c r="N81" s="28"/>
      <c r="O81" s="7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6" customFormat="1" ht="12.75">
      <c r="A82" s="795"/>
      <c r="B82" s="41">
        <v>3123</v>
      </c>
      <c r="C82" s="32" t="s">
        <v>263</v>
      </c>
      <c r="D82" s="154">
        <v>0</v>
      </c>
      <c r="E82" s="154">
        <v>0</v>
      </c>
      <c r="F82" s="282">
        <v>78480</v>
      </c>
      <c r="G82" s="151">
        <v>0</v>
      </c>
      <c r="H82" s="28"/>
      <c r="I82" s="28"/>
      <c r="J82" s="28"/>
      <c r="K82" s="28"/>
      <c r="L82" s="28"/>
      <c r="M82" s="28"/>
      <c r="N82" s="28"/>
      <c r="O82" s="7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6" customFormat="1" ht="24" customHeight="1">
      <c r="A83" s="795"/>
      <c r="B83" s="128">
        <v>3124</v>
      </c>
      <c r="C83" s="330" t="s">
        <v>694</v>
      </c>
      <c r="D83" s="158">
        <v>0</v>
      </c>
      <c r="E83" s="302">
        <v>0</v>
      </c>
      <c r="F83" s="302">
        <v>2608</v>
      </c>
      <c r="G83" s="275">
        <v>0</v>
      </c>
      <c r="H83" s="28"/>
      <c r="I83" s="28"/>
      <c r="J83" s="28"/>
      <c r="K83" s="28"/>
      <c r="L83" s="28"/>
      <c r="M83" s="28"/>
      <c r="N83" s="28"/>
      <c r="O83" s="7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6" customFormat="1" ht="12.75">
      <c r="A84" s="795"/>
      <c r="B84" s="41">
        <v>3141</v>
      </c>
      <c r="C84" s="32" t="s">
        <v>322</v>
      </c>
      <c r="D84" s="154">
        <v>0</v>
      </c>
      <c r="E84" s="154">
        <v>0</v>
      </c>
      <c r="F84" s="282">
        <v>2139</v>
      </c>
      <c r="G84" s="275">
        <v>0</v>
      </c>
      <c r="H84" s="28"/>
      <c r="I84" s="28"/>
      <c r="J84" s="28"/>
      <c r="K84" s="28"/>
      <c r="L84" s="28"/>
      <c r="M84" s="28"/>
      <c r="N84" s="28"/>
      <c r="O84" s="7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6" customFormat="1" ht="25.5">
      <c r="A85" s="795"/>
      <c r="B85" s="128">
        <v>3146</v>
      </c>
      <c r="C85" s="119" t="s">
        <v>330</v>
      </c>
      <c r="D85" s="158">
        <v>0</v>
      </c>
      <c r="E85" s="302">
        <v>0</v>
      </c>
      <c r="F85" s="302">
        <v>3128</v>
      </c>
      <c r="G85" s="275">
        <v>0</v>
      </c>
      <c r="H85" s="28"/>
      <c r="I85" s="28"/>
      <c r="J85" s="28"/>
      <c r="K85" s="28"/>
      <c r="L85" s="28"/>
      <c r="M85" s="28"/>
      <c r="N85" s="28"/>
      <c r="O85" s="7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6" customFormat="1" ht="12.75">
      <c r="A86" s="795"/>
      <c r="B86" s="128">
        <v>3147</v>
      </c>
      <c r="C86" s="32" t="s">
        <v>696</v>
      </c>
      <c r="D86" s="154">
        <v>0</v>
      </c>
      <c r="E86" s="154">
        <v>0</v>
      </c>
      <c r="F86" s="276">
        <v>1665</v>
      </c>
      <c r="G86" s="151">
        <v>0</v>
      </c>
      <c r="H86" s="28"/>
      <c r="I86" s="28"/>
      <c r="J86" s="28"/>
      <c r="K86" s="28"/>
      <c r="L86" s="28"/>
      <c r="M86" s="28"/>
      <c r="N86" s="28"/>
      <c r="O86" s="7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795"/>
      <c r="B87" s="41">
        <v>3231</v>
      </c>
      <c r="C87" s="32" t="s">
        <v>265</v>
      </c>
      <c r="D87" s="154">
        <v>0</v>
      </c>
      <c r="E87" s="154">
        <v>0</v>
      </c>
      <c r="F87" s="282">
        <v>24804</v>
      </c>
      <c r="G87" s="151">
        <v>0</v>
      </c>
    </row>
    <row r="88" spans="1:7" ht="12.75">
      <c r="A88" s="795"/>
      <c r="B88" s="41">
        <v>3299</v>
      </c>
      <c r="C88" s="32" t="s">
        <v>697</v>
      </c>
      <c r="D88" s="154">
        <v>3772078</v>
      </c>
      <c r="E88" s="154">
        <v>3772078</v>
      </c>
      <c r="F88" s="282"/>
      <c r="G88" s="151">
        <v>0</v>
      </c>
    </row>
    <row r="89" spans="1:7" ht="12.75">
      <c r="A89" s="795"/>
      <c r="B89" s="41">
        <v>3421</v>
      </c>
      <c r="C89" s="32" t="s">
        <v>266</v>
      </c>
      <c r="D89" s="154">
        <v>0</v>
      </c>
      <c r="E89" s="154">
        <v>0</v>
      </c>
      <c r="F89" s="282">
        <v>5934</v>
      </c>
      <c r="G89" s="151">
        <v>0</v>
      </c>
    </row>
    <row r="90" spans="1:20" ht="12.75">
      <c r="A90" s="795"/>
      <c r="B90" s="41">
        <v>4322</v>
      </c>
      <c r="C90" s="32" t="s">
        <v>267</v>
      </c>
      <c r="D90" s="154">
        <v>0</v>
      </c>
      <c r="E90" s="154">
        <v>0</v>
      </c>
      <c r="F90" s="282">
        <v>8800</v>
      </c>
      <c r="G90" s="151">
        <v>0</v>
      </c>
      <c r="T90" s="135"/>
    </row>
    <row r="91" spans="1:7" ht="12.75">
      <c r="A91" s="789" t="s">
        <v>307</v>
      </c>
      <c r="B91" s="790"/>
      <c r="C91" s="791"/>
      <c r="D91" s="226">
        <f>SUM(D75:D90)</f>
        <v>3772078</v>
      </c>
      <c r="E91" s="126">
        <f>SUM(E75:E90)</f>
        <v>3772078</v>
      </c>
      <c r="F91" s="407">
        <f>SUM(F75:F90)</f>
        <v>639057</v>
      </c>
      <c r="G91" s="105">
        <f>F91/E91*100</f>
        <v>16.941775859353918</v>
      </c>
    </row>
    <row r="92" spans="1:256" s="106" customFormat="1" ht="8.25" customHeight="1">
      <c r="A92" s="813"/>
      <c r="B92" s="813"/>
      <c r="C92" s="813"/>
      <c r="D92" s="813"/>
      <c r="E92" s="813"/>
      <c r="F92" s="813"/>
      <c r="G92" s="813"/>
      <c r="H92" s="28"/>
      <c r="I92" s="28"/>
      <c r="J92" s="28"/>
      <c r="K92" s="28"/>
      <c r="L92" s="28"/>
      <c r="M92" s="28"/>
      <c r="N92" s="28"/>
      <c r="O92" s="70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06" customFormat="1" ht="12.75">
      <c r="A93" s="762" t="s">
        <v>939</v>
      </c>
      <c r="B93" s="762"/>
      <c r="C93" s="762"/>
      <c r="D93" s="762"/>
      <c r="E93" s="762"/>
      <c r="F93" s="762"/>
      <c r="G93" s="762"/>
      <c r="H93" s="28"/>
      <c r="I93" s="28"/>
      <c r="J93" s="28"/>
      <c r="K93" s="28"/>
      <c r="L93" s="28"/>
      <c r="M93" s="28"/>
      <c r="N93" s="28"/>
      <c r="O93" s="70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6" customFormat="1" ht="9" customHeight="1">
      <c r="A94" s="464"/>
      <c r="B94" s="464"/>
      <c r="C94" s="464"/>
      <c r="D94" s="464"/>
      <c r="E94" s="464"/>
      <c r="F94" s="464"/>
      <c r="G94" s="464"/>
      <c r="H94" s="28"/>
      <c r="I94" s="28"/>
      <c r="J94" s="28"/>
      <c r="K94" s="28"/>
      <c r="L94" s="28"/>
      <c r="M94" s="28"/>
      <c r="N94" s="28"/>
      <c r="O94" s="70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6" customFormat="1" ht="26.25" customHeight="1">
      <c r="A95" s="7" t="s">
        <v>191</v>
      </c>
      <c r="B95" s="7" t="s">
        <v>192</v>
      </c>
      <c r="C95" s="5" t="s">
        <v>193</v>
      </c>
      <c r="D95" s="44" t="s">
        <v>312</v>
      </c>
      <c r="E95" s="51" t="s">
        <v>313</v>
      </c>
      <c r="F95" s="5" t="s">
        <v>163</v>
      </c>
      <c r="G95" s="43" t="s">
        <v>314</v>
      </c>
      <c r="H95" s="28"/>
      <c r="I95" s="28"/>
      <c r="J95" s="28"/>
      <c r="K95" s="28"/>
      <c r="L95" s="28"/>
      <c r="M95" s="28"/>
      <c r="N95" s="28"/>
      <c r="O95" s="70"/>
      <c r="P95" s="15"/>
      <c r="Q95" s="15"/>
      <c r="R95" s="15"/>
      <c r="S95" s="15"/>
      <c r="T95" s="15"/>
      <c r="U95" s="15"/>
      <c r="V95" s="15"/>
      <c r="W95" s="13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6" customFormat="1" ht="12.75">
      <c r="A96" s="794" t="s">
        <v>64</v>
      </c>
      <c r="B96" s="122">
        <v>3111</v>
      </c>
      <c r="C96" s="32" t="s">
        <v>303</v>
      </c>
      <c r="D96" s="27">
        <v>0</v>
      </c>
      <c r="E96" s="437">
        <v>622</v>
      </c>
      <c r="F96" s="282">
        <v>355</v>
      </c>
      <c r="G96" s="151">
        <f aca="true" t="shared" si="3" ref="G96:G107">F96/E96*100</f>
        <v>57.073954983922825</v>
      </c>
      <c r="H96" s="28"/>
      <c r="I96" s="28"/>
      <c r="J96" s="28"/>
      <c r="K96" s="28"/>
      <c r="L96" s="28"/>
      <c r="M96" s="28"/>
      <c r="N96" s="28"/>
      <c r="O96" s="70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6" customFormat="1" ht="12.75">
      <c r="A97" s="795"/>
      <c r="B97" s="58">
        <v>3121</v>
      </c>
      <c r="C97" s="32" t="s">
        <v>219</v>
      </c>
      <c r="D97" s="27">
        <v>0</v>
      </c>
      <c r="E97" s="437">
        <v>1835</v>
      </c>
      <c r="F97" s="282">
        <v>1702</v>
      </c>
      <c r="G97" s="151">
        <f t="shared" si="3"/>
        <v>92.75204359673025</v>
      </c>
      <c r="H97" s="28"/>
      <c r="I97" s="28"/>
      <c r="J97" s="28"/>
      <c r="K97" s="28"/>
      <c r="L97" s="28"/>
      <c r="M97" s="28"/>
      <c r="N97" s="28"/>
      <c r="O97" s="70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6" customFormat="1" ht="12.75">
      <c r="A98" s="795"/>
      <c r="B98" s="123">
        <v>3122</v>
      </c>
      <c r="C98" s="124" t="s">
        <v>220</v>
      </c>
      <c r="D98" s="27">
        <v>0</v>
      </c>
      <c r="E98" s="437">
        <v>18103</v>
      </c>
      <c r="F98" s="559">
        <v>16896</v>
      </c>
      <c r="G98" s="151">
        <f t="shared" si="3"/>
        <v>93.33259680715904</v>
      </c>
      <c r="H98" s="28"/>
      <c r="I98" s="28"/>
      <c r="J98" s="28"/>
      <c r="K98" s="28"/>
      <c r="L98" s="28"/>
      <c r="M98" s="28"/>
      <c r="N98" s="28"/>
      <c r="O98" s="70"/>
      <c r="P98" s="15"/>
      <c r="Q98" s="241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6" customFormat="1" ht="12.75">
      <c r="A99" s="795"/>
      <c r="B99" s="41">
        <v>3123</v>
      </c>
      <c r="C99" s="32" t="s">
        <v>263</v>
      </c>
      <c r="D99" s="27">
        <v>0</v>
      </c>
      <c r="E99" s="437">
        <v>9356</v>
      </c>
      <c r="F99" s="559">
        <v>8820</v>
      </c>
      <c r="G99" s="151">
        <f t="shared" si="3"/>
        <v>94.27105600684052</v>
      </c>
      <c r="H99" s="28"/>
      <c r="I99" s="28"/>
      <c r="J99" s="28"/>
      <c r="K99" s="28"/>
      <c r="L99" s="28"/>
      <c r="M99" s="28"/>
      <c r="N99" s="28"/>
      <c r="O99" s="70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6" customFormat="1" ht="25.5">
      <c r="A100" s="795"/>
      <c r="B100" s="128">
        <v>3125</v>
      </c>
      <c r="C100" s="119" t="s">
        <v>695</v>
      </c>
      <c r="D100" s="158">
        <v>0</v>
      </c>
      <c r="E100" s="302">
        <v>802</v>
      </c>
      <c r="F100" s="302">
        <v>533</v>
      </c>
      <c r="G100" s="159">
        <f t="shared" si="3"/>
        <v>66.45885286783042</v>
      </c>
      <c r="H100" s="28"/>
      <c r="I100" s="28"/>
      <c r="J100" s="28"/>
      <c r="K100" s="28"/>
      <c r="L100" s="28"/>
      <c r="M100" s="28"/>
      <c r="N100" s="28"/>
      <c r="O100" s="7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6" customFormat="1" ht="25.5">
      <c r="A101" s="795"/>
      <c r="B101" s="134">
        <v>3141</v>
      </c>
      <c r="C101" s="125" t="s">
        <v>304</v>
      </c>
      <c r="D101" s="158">
        <v>0</v>
      </c>
      <c r="E101" s="302">
        <v>712</v>
      </c>
      <c r="F101" s="302">
        <v>442</v>
      </c>
      <c r="G101" s="159">
        <f t="shared" si="3"/>
        <v>62.07865168539326</v>
      </c>
      <c r="H101" s="275"/>
      <c r="I101" s="28"/>
      <c r="J101" s="28"/>
      <c r="K101" s="28"/>
      <c r="L101" s="28"/>
      <c r="M101" s="28"/>
      <c r="N101" s="28"/>
      <c r="O101" s="70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795"/>
      <c r="B102" s="58">
        <v>3142</v>
      </c>
      <c r="C102" s="32" t="s">
        <v>698</v>
      </c>
      <c r="D102" s="27">
        <v>0</v>
      </c>
      <c r="E102" s="437">
        <v>1234</v>
      </c>
      <c r="F102" s="282">
        <v>965</v>
      </c>
      <c r="G102" s="151">
        <f t="shared" si="3"/>
        <v>78.20097244732577</v>
      </c>
      <c r="H102" s="28"/>
      <c r="I102" s="28"/>
      <c r="J102" s="28"/>
      <c r="K102" s="28"/>
      <c r="L102" s="28"/>
      <c r="M102" s="28"/>
      <c r="N102" s="28"/>
      <c r="O102" s="70"/>
      <c r="P102" s="254" t="s">
        <v>649</v>
      </c>
      <c r="Q102" s="254"/>
      <c r="R102" s="254"/>
      <c r="S102" s="254"/>
    </row>
    <row r="103" spans="1:19" ht="12.75">
      <c r="A103" s="795"/>
      <c r="B103" s="58">
        <v>3147</v>
      </c>
      <c r="C103" s="32" t="s">
        <v>696</v>
      </c>
      <c r="D103" s="27">
        <v>0</v>
      </c>
      <c r="E103" s="437">
        <v>1197</v>
      </c>
      <c r="F103" s="282">
        <v>793</v>
      </c>
      <c r="G103" s="151">
        <f t="shared" si="3"/>
        <v>66.24895572263993</v>
      </c>
      <c r="H103" s="28"/>
      <c r="I103" s="28"/>
      <c r="J103" s="28"/>
      <c r="K103" s="28"/>
      <c r="L103" s="28"/>
      <c r="M103" s="28"/>
      <c r="N103" s="28"/>
      <c r="O103" s="70"/>
      <c r="P103" s="254"/>
      <c r="Q103" s="254"/>
      <c r="R103" s="254"/>
      <c r="S103" s="254"/>
    </row>
    <row r="104" spans="1:7" ht="12.75">
      <c r="A104" s="795"/>
      <c r="B104" s="58">
        <v>3150</v>
      </c>
      <c r="C104" s="32" t="s">
        <v>264</v>
      </c>
      <c r="D104" s="27">
        <v>0</v>
      </c>
      <c r="E104" s="437">
        <v>3026</v>
      </c>
      <c r="F104" s="282">
        <v>2491</v>
      </c>
      <c r="G104" s="151">
        <f t="shared" si="3"/>
        <v>82.31989424983477</v>
      </c>
    </row>
    <row r="105" spans="1:7" ht="12.75">
      <c r="A105" s="795"/>
      <c r="B105" s="58">
        <v>3231</v>
      </c>
      <c r="C105" s="32" t="s">
        <v>265</v>
      </c>
      <c r="D105" s="27">
        <v>0</v>
      </c>
      <c r="E105" s="437">
        <v>1673</v>
      </c>
      <c r="F105" s="282">
        <v>1540</v>
      </c>
      <c r="G105" s="151">
        <f t="shared" si="3"/>
        <v>92.05020920502092</v>
      </c>
    </row>
    <row r="106" spans="1:7" ht="12.75">
      <c r="A106" s="795"/>
      <c r="B106" s="58">
        <v>3421</v>
      </c>
      <c r="C106" s="32" t="s">
        <v>266</v>
      </c>
      <c r="D106" s="27">
        <v>0</v>
      </c>
      <c r="E106" s="437">
        <v>1630</v>
      </c>
      <c r="F106" s="282">
        <v>1497</v>
      </c>
      <c r="G106" s="151">
        <f t="shared" si="3"/>
        <v>91.84049079754601</v>
      </c>
    </row>
    <row r="107" spans="1:22" ht="12.75">
      <c r="A107" s="763"/>
      <c r="B107" s="58">
        <v>4322</v>
      </c>
      <c r="C107" s="32" t="s">
        <v>267</v>
      </c>
      <c r="D107" s="27">
        <v>0</v>
      </c>
      <c r="E107" s="437">
        <v>2310</v>
      </c>
      <c r="F107" s="282">
        <v>2176</v>
      </c>
      <c r="G107" s="151">
        <f t="shared" si="3"/>
        <v>94.1991341991342</v>
      </c>
      <c r="V107" s="135"/>
    </row>
    <row r="108" spans="1:7" ht="12.75">
      <c r="A108" s="789" t="s">
        <v>308</v>
      </c>
      <c r="B108" s="790"/>
      <c r="C108" s="791"/>
      <c r="D108" s="126">
        <f>SUM(D96:D107)</f>
        <v>0</v>
      </c>
      <c r="E108" s="270">
        <f>SUM(E96:E107)</f>
        <v>42500</v>
      </c>
      <c r="F108" s="270">
        <f>SUM(F96:F107)</f>
        <v>38210</v>
      </c>
      <c r="G108" s="105">
        <f>F108/E108*100</f>
        <v>89.90588235294118</v>
      </c>
    </row>
    <row r="109" spans="1:256" s="106" customFormat="1" ht="7.5" customHeight="1">
      <c r="A109" s="28"/>
      <c r="B109"/>
      <c r="C109"/>
      <c r="D109" s="15"/>
      <c r="E109" s="15"/>
      <c r="F109" s="15"/>
      <c r="G109"/>
      <c r="H109" s="28" t="s">
        <v>406</v>
      </c>
      <c r="I109" s="28"/>
      <c r="J109" s="28"/>
      <c r="K109" s="28"/>
      <c r="L109" s="28"/>
      <c r="M109" s="28"/>
      <c r="N109" s="28"/>
      <c r="O109" s="70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06" customFormat="1" ht="12.75">
      <c r="A110" s="109" t="s">
        <v>940</v>
      </c>
      <c r="B110" s="16"/>
      <c r="C110" s="17"/>
      <c r="D110" s="15"/>
      <c r="E110" s="15"/>
      <c r="F110" s="15"/>
      <c r="G110"/>
      <c r="H110" s="28"/>
      <c r="I110" s="28"/>
      <c r="J110" s="28"/>
      <c r="K110" s="28"/>
      <c r="L110" s="28"/>
      <c r="M110" s="28"/>
      <c r="N110" s="28"/>
      <c r="O110" s="70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6" customFormat="1" ht="7.5" customHeight="1">
      <c r="A111" s="109"/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70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6" customFormat="1" ht="24.75" customHeight="1">
      <c r="A112" s="7" t="s">
        <v>191</v>
      </c>
      <c r="B112" s="7" t="s">
        <v>724</v>
      </c>
      <c r="C112" s="5" t="s">
        <v>193</v>
      </c>
      <c r="D112" s="44" t="s">
        <v>312</v>
      </c>
      <c r="E112" s="51" t="s">
        <v>313</v>
      </c>
      <c r="F112" s="5" t="s">
        <v>163</v>
      </c>
      <c r="G112" s="43" t="s">
        <v>314</v>
      </c>
      <c r="H112" s="28" t="s">
        <v>406</v>
      </c>
      <c r="I112" s="28"/>
      <c r="J112" s="28"/>
      <c r="K112" s="28"/>
      <c r="L112" s="28"/>
      <c r="M112" s="28"/>
      <c r="N112" s="28"/>
      <c r="O112" s="70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6" customFormat="1" ht="12.75">
      <c r="A113" s="324">
        <v>3000</v>
      </c>
      <c r="B113" s="58">
        <v>33005</v>
      </c>
      <c r="C113" s="435" t="s">
        <v>764</v>
      </c>
      <c r="D113" s="548">
        <v>0</v>
      </c>
      <c r="E113" s="548">
        <v>150556</v>
      </c>
      <c r="F113" s="560">
        <v>37640</v>
      </c>
      <c r="G113" s="160">
        <f>F113/E113*100</f>
        <v>25.000664204681318</v>
      </c>
      <c r="H113" s="28"/>
      <c r="I113" s="28"/>
      <c r="J113" s="28"/>
      <c r="K113" s="28"/>
      <c r="L113" s="28"/>
      <c r="M113" s="28"/>
      <c r="N113" s="28"/>
      <c r="O113" s="70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6" customFormat="1" ht="24" customHeight="1">
      <c r="A114" s="586"/>
      <c r="B114" s="131">
        <v>33016</v>
      </c>
      <c r="C114" s="596" t="s">
        <v>18</v>
      </c>
      <c r="D114" s="158">
        <v>0</v>
      </c>
      <c r="E114" s="302">
        <v>16887</v>
      </c>
      <c r="F114" s="302">
        <v>0</v>
      </c>
      <c r="G114" s="160">
        <f>F114/E114*100</f>
        <v>0</v>
      </c>
      <c r="H114" s="28"/>
      <c r="I114" s="28"/>
      <c r="J114" s="28"/>
      <c r="K114" s="28"/>
      <c r="L114" s="28"/>
      <c r="M114" s="28"/>
      <c r="N114" s="28"/>
      <c r="O114" s="70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6" customFormat="1" ht="12.75">
      <c r="A115" s="586"/>
      <c r="B115" s="587">
        <v>33166</v>
      </c>
      <c r="C115" s="435" t="s">
        <v>19</v>
      </c>
      <c r="D115" s="156">
        <v>0</v>
      </c>
      <c r="E115" s="156">
        <v>1476</v>
      </c>
      <c r="F115" s="588">
        <v>0</v>
      </c>
      <c r="G115" s="160">
        <f>F115/E115*100</f>
        <v>0</v>
      </c>
      <c r="H115" s="28"/>
      <c r="I115" s="28"/>
      <c r="J115" s="28"/>
      <c r="K115" s="28"/>
      <c r="L115" s="28"/>
      <c r="M115" s="28"/>
      <c r="N115" s="28"/>
      <c r="O115" s="7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6" customFormat="1" ht="25.5">
      <c r="A116" s="390"/>
      <c r="B116" s="131">
        <v>33354</v>
      </c>
      <c r="C116" s="130" t="s">
        <v>17</v>
      </c>
      <c r="D116" s="158">
        <v>0</v>
      </c>
      <c r="E116" s="302">
        <v>293</v>
      </c>
      <c r="F116" s="302">
        <v>293</v>
      </c>
      <c r="G116" s="160">
        <f>F116/E116*100</f>
        <v>100</v>
      </c>
      <c r="H116" s="28"/>
      <c r="I116" s="28"/>
      <c r="J116" s="28"/>
      <c r="K116" s="28"/>
      <c r="L116" s="28"/>
      <c r="M116" s="28"/>
      <c r="N116" s="28"/>
      <c r="O116" s="70"/>
      <c r="P116" s="15"/>
      <c r="Q116" s="15"/>
      <c r="R116" s="15"/>
      <c r="S116" s="15"/>
      <c r="T116" s="13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6" customFormat="1" ht="12.75">
      <c r="A117" s="792" t="s">
        <v>99</v>
      </c>
      <c r="B117" s="793"/>
      <c r="C117" s="779"/>
      <c r="D117" s="297">
        <f>SUM(D113:D116)</f>
        <v>0</v>
      </c>
      <c r="E117" s="297">
        <f>SUM(E113:E116)</f>
        <v>169212</v>
      </c>
      <c r="F117" s="297">
        <f>SUM(F113:F116)</f>
        <v>37933</v>
      </c>
      <c r="G117" s="105">
        <f>F117/E117*100</f>
        <v>22.417440843439</v>
      </c>
      <c r="H117" s="110" t="s">
        <v>405</v>
      </c>
      <c r="I117" s="28"/>
      <c r="J117" s="28"/>
      <c r="K117" s="28"/>
      <c r="L117" s="28"/>
      <c r="M117" s="28"/>
      <c r="N117" s="28"/>
      <c r="O117" s="70" t="s">
        <v>419</v>
      </c>
      <c r="P117" s="70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6" customFormat="1" ht="9" customHeight="1">
      <c r="A118" s="365"/>
      <c r="B118" s="366"/>
      <c r="C118" s="366"/>
      <c r="D118" s="15"/>
      <c r="E118" s="15"/>
      <c r="F118" s="15"/>
      <c r="G118"/>
      <c r="H118" s="28"/>
      <c r="I118" s="28"/>
      <c r="J118" s="28"/>
      <c r="K118" s="28"/>
      <c r="L118" s="28"/>
      <c r="M118" s="28"/>
      <c r="N118" s="28"/>
      <c r="O118" s="7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6" customFormat="1" ht="12.75">
      <c r="A119" s="365" t="s">
        <v>728</v>
      </c>
      <c r="B119" s="366"/>
      <c r="C119" s="366"/>
      <c r="D119" s="15"/>
      <c r="E119" s="15"/>
      <c r="F119" s="15"/>
      <c r="G119"/>
      <c r="H119" s="28"/>
      <c r="I119" s="28"/>
      <c r="J119" s="28"/>
      <c r="K119" s="28"/>
      <c r="L119" s="28"/>
      <c r="M119" s="28"/>
      <c r="N119" s="28"/>
      <c r="O119" s="7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6" customFormat="1" ht="5.25" customHeight="1">
      <c r="A120" s="365"/>
      <c r="B120" s="366"/>
      <c r="C120" s="366"/>
      <c r="D120" s="15"/>
      <c r="E120" s="15"/>
      <c r="F120" s="15"/>
      <c r="G120"/>
      <c r="H120" s="28"/>
      <c r="I120" s="28"/>
      <c r="J120" s="28"/>
      <c r="K120" s="28"/>
      <c r="L120" s="28"/>
      <c r="M120" s="28"/>
      <c r="N120" s="28"/>
      <c r="O120" s="7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6" customFormat="1" ht="26.25" customHeight="1">
      <c r="A121" s="7" t="s">
        <v>191</v>
      </c>
      <c r="B121" s="7" t="s">
        <v>192</v>
      </c>
      <c r="C121" s="5" t="s">
        <v>193</v>
      </c>
      <c r="D121" s="44" t="s">
        <v>312</v>
      </c>
      <c r="E121" s="51" t="s">
        <v>313</v>
      </c>
      <c r="F121" s="5" t="s">
        <v>163</v>
      </c>
      <c r="G121" s="43" t="s">
        <v>314</v>
      </c>
      <c r="H121" s="28" t="s">
        <v>406</v>
      </c>
      <c r="I121" s="28"/>
      <c r="J121" s="28"/>
      <c r="K121" s="28"/>
      <c r="L121" s="28"/>
      <c r="M121" s="28"/>
      <c r="N121" s="28"/>
      <c r="O121" s="7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7" customFormat="1" ht="12.75">
      <c r="A122" s="360">
        <v>3000</v>
      </c>
      <c r="B122" s="131" t="s">
        <v>145</v>
      </c>
      <c r="C122" s="434" t="s">
        <v>662</v>
      </c>
      <c r="D122" s="158">
        <v>60</v>
      </c>
      <c r="E122" s="302">
        <v>60</v>
      </c>
      <c r="F122" s="302">
        <v>23</v>
      </c>
      <c r="G122" s="160">
        <f aca="true" t="shared" si="4" ref="G122:G135">F122/E122*100</f>
        <v>38.333333333333336</v>
      </c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135"/>
      <c r="CA122" s="135"/>
      <c r="CB122" s="135"/>
      <c r="CC122" s="135"/>
      <c r="CD122" s="135"/>
      <c r="CE122" s="135"/>
      <c r="CF122" s="135"/>
      <c r="CG122" s="135"/>
      <c r="CH122" s="135"/>
      <c r="CI122" s="135"/>
      <c r="CJ122" s="135"/>
      <c r="CK122" s="135"/>
      <c r="CL122" s="135"/>
      <c r="CM122" s="135"/>
      <c r="CN122" s="135"/>
      <c r="CO122" s="135"/>
      <c r="CP122" s="135"/>
      <c r="CQ122" s="135"/>
      <c r="CR122" s="135"/>
      <c r="CS122" s="135"/>
      <c r="CT122" s="135"/>
      <c r="CU122" s="135"/>
      <c r="CV122" s="135"/>
      <c r="CW122" s="135"/>
      <c r="CX122" s="135"/>
      <c r="CY122" s="135"/>
      <c r="CZ122" s="135"/>
      <c r="DA122" s="135"/>
      <c r="DB122" s="135"/>
      <c r="DC122" s="135"/>
      <c r="DD122" s="135"/>
      <c r="DE122" s="135"/>
      <c r="DF122" s="135"/>
      <c r="DG122" s="135"/>
      <c r="DH122" s="135"/>
      <c r="DI122" s="135"/>
      <c r="DJ122" s="135"/>
      <c r="DK122" s="135"/>
      <c r="DL122" s="135"/>
      <c r="DM122" s="135"/>
      <c r="DN122" s="135"/>
      <c r="DO122" s="135"/>
      <c r="DP122" s="135"/>
      <c r="DQ122" s="135"/>
      <c r="DR122" s="135"/>
      <c r="DS122" s="135"/>
      <c r="DT122" s="135"/>
      <c r="DU122" s="135"/>
      <c r="DV122" s="135"/>
      <c r="DW122" s="135"/>
      <c r="DX122" s="135"/>
      <c r="DY122" s="135"/>
      <c r="DZ122" s="135"/>
      <c r="EA122" s="135"/>
      <c r="EB122" s="135"/>
      <c r="EC122" s="135"/>
      <c r="ED122" s="135"/>
      <c r="EE122" s="135"/>
      <c r="EF122" s="135"/>
      <c r="EG122" s="135"/>
      <c r="EH122" s="135"/>
      <c r="EI122" s="135"/>
      <c r="EJ122" s="135"/>
      <c r="EK122" s="135"/>
      <c r="EL122" s="135"/>
      <c r="EM122" s="135"/>
      <c r="EN122" s="135"/>
      <c r="EO122" s="135"/>
      <c r="EP122" s="135"/>
      <c r="EQ122" s="135"/>
      <c r="ER122" s="135"/>
      <c r="ES122" s="135"/>
      <c r="ET122" s="135"/>
      <c r="EU122" s="135"/>
      <c r="EV122" s="135"/>
      <c r="EW122" s="135"/>
      <c r="EX122" s="135"/>
      <c r="EY122" s="135"/>
      <c r="EZ122" s="135"/>
      <c r="FA122" s="135"/>
      <c r="FB122" s="135"/>
      <c r="FC122" s="135"/>
      <c r="FD122" s="135"/>
      <c r="FE122" s="135"/>
      <c r="FF122" s="135"/>
      <c r="FG122" s="135"/>
      <c r="FH122" s="135"/>
      <c r="FI122" s="135"/>
      <c r="FJ122" s="135"/>
      <c r="FK122" s="135"/>
      <c r="FL122" s="135"/>
      <c r="FM122" s="135"/>
      <c r="FN122" s="135"/>
      <c r="FO122" s="135"/>
      <c r="FP122" s="135"/>
      <c r="FQ122" s="135"/>
      <c r="FR122" s="135"/>
      <c r="FS122" s="135"/>
      <c r="FT122" s="135"/>
      <c r="FU122" s="135"/>
      <c r="FV122" s="135"/>
      <c r="FW122" s="135"/>
      <c r="FX122" s="135"/>
      <c r="FY122" s="135"/>
      <c r="FZ122" s="135"/>
      <c r="GA122" s="135"/>
      <c r="GB122" s="135"/>
      <c r="GC122" s="135"/>
      <c r="GD122" s="135"/>
      <c r="GE122" s="135"/>
      <c r="GF122" s="135"/>
      <c r="GG122" s="135"/>
      <c r="GH122" s="135"/>
      <c r="GI122" s="135"/>
      <c r="GJ122" s="135"/>
      <c r="GK122" s="135"/>
      <c r="GL122" s="135"/>
      <c r="GM122" s="135"/>
      <c r="GN122" s="135"/>
      <c r="GO122" s="135"/>
      <c r="GP122" s="135"/>
      <c r="GQ122" s="135"/>
      <c r="GR122" s="135"/>
      <c r="GS122" s="135"/>
      <c r="GT122" s="135"/>
      <c r="GU122" s="135"/>
      <c r="GV122" s="135"/>
      <c r="GW122" s="135"/>
      <c r="GX122" s="135"/>
      <c r="GY122" s="135"/>
      <c r="GZ122" s="135"/>
      <c r="HA122" s="135"/>
      <c r="HB122" s="135"/>
      <c r="HC122" s="135"/>
      <c r="HD122" s="135"/>
      <c r="HE122" s="135"/>
      <c r="HF122" s="135"/>
      <c r="HG122" s="135"/>
      <c r="HH122" s="135"/>
      <c r="HI122" s="135"/>
      <c r="HJ122" s="135"/>
      <c r="HK122" s="135"/>
      <c r="HL122" s="135"/>
      <c r="HM122" s="135"/>
      <c r="HN122" s="135"/>
      <c r="HO122" s="135"/>
      <c r="HP122" s="135"/>
      <c r="HQ122" s="135"/>
      <c r="HR122" s="135"/>
      <c r="HS122" s="135"/>
      <c r="HT122" s="135"/>
      <c r="HU122" s="135"/>
      <c r="HV122" s="135"/>
      <c r="HW122" s="135"/>
      <c r="HX122" s="135"/>
      <c r="HY122" s="135"/>
      <c r="HZ122" s="135"/>
      <c r="IA122" s="135"/>
      <c r="IB122" s="135"/>
      <c r="IC122" s="135"/>
      <c r="ID122" s="135"/>
      <c r="IE122" s="135"/>
      <c r="IF122" s="135"/>
      <c r="IG122" s="135"/>
      <c r="IH122" s="135"/>
      <c r="II122" s="135"/>
      <c r="IJ122" s="135"/>
      <c r="IK122" s="135"/>
      <c r="IL122" s="135"/>
      <c r="IM122" s="135"/>
      <c r="IN122" s="135"/>
      <c r="IO122" s="135"/>
      <c r="IP122" s="135"/>
      <c r="IQ122" s="135"/>
      <c r="IR122" s="135"/>
      <c r="IS122" s="135"/>
      <c r="IT122" s="135"/>
      <c r="IU122" s="135"/>
      <c r="IV122" s="135"/>
    </row>
    <row r="123" spans="1:256" s="107" customFormat="1" ht="25.5">
      <c r="A123" s="317"/>
      <c r="B123" s="131" t="s">
        <v>145</v>
      </c>
      <c r="C123" s="434" t="s">
        <v>44</v>
      </c>
      <c r="D123" s="158">
        <v>300</v>
      </c>
      <c r="E123" s="157">
        <v>300</v>
      </c>
      <c r="F123" s="269">
        <v>21</v>
      </c>
      <c r="G123" s="160">
        <f t="shared" si="4"/>
        <v>7.000000000000001</v>
      </c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  <c r="DB123" s="135"/>
      <c r="DC123" s="135"/>
      <c r="DD123" s="135"/>
      <c r="DE123" s="135"/>
      <c r="DF123" s="135"/>
      <c r="DG123" s="135"/>
      <c r="DH123" s="135"/>
      <c r="DI123" s="135"/>
      <c r="DJ123" s="135"/>
      <c r="DK123" s="135"/>
      <c r="DL123" s="135"/>
      <c r="DM123" s="135"/>
      <c r="DN123" s="135"/>
      <c r="DO123" s="135"/>
      <c r="DP123" s="135"/>
      <c r="DQ123" s="135"/>
      <c r="DR123" s="135"/>
      <c r="DS123" s="135"/>
      <c r="DT123" s="135"/>
      <c r="DU123" s="135"/>
      <c r="DV123" s="135"/>
      <c r="DW123" s="135"/>
      <c r="DX123" s="135"/>
      <c r="DY123" s="135"/>
      <c r="DZ123" s="135"/>
      <c r="EA123" s="135"/>
      <c r="EB123" s="135"/>
      <c r="EC123" s="135"/>
      <c r="ED123" s="135"/>
      <c r="EE123" s="135"/>
      <c r="EF123" s="135"/>
      <c r="EG123" s="135"/>
      <c r="EH123" s="135"/>
      <c r="EI123" s="135"/>
      <c r="EJ123" s="135"/>
      <c r="EK123" s="135"/>
      <c r="EL123" s="135"/>
      <c r="EM123" s="135"/>
      <c r="EN123" s="135"/>
      <c r="EO123" s="135"/>
      <c r="EP123" s="135"/>
      <c r="EQ123" s="135"/>
      <c r="ER123" s="135"/>
      <c r="ES123" s="135"/>
      <c r="ET123" s="135"/>
      <c r="EU123" s="135"/>
      <c r="EV123" s="135"/>
      <c r="EW123" s="135"/>
      <c r="EX123" s="135"/>
      <c r="EY123" s="135"/>
      <c r="EZ123" s="135"/>
      <c r="FA123" s="135"/>
      <c r="FB123" s="135"/>
      <c r="FC123" s="135"/>
      <c r="FD123" s="135"/>
      <c r="FE123" s="135"/>
      <c r="FF123" s="135"/>
      <c r="FG123" s="135"/>
      <c r="FH123" s="135"/>
      <c r="FI123" s="135"/>
      <c r="FJ123" s="135"/>
      <c r="FK123" s="135"/>
      <c r="FL123" s="135"/>
      <c r="FM123" s="135"/>
      <c r="FN123" s="135"/>
      <c r="FO123" s="135"/>
      <c r="FP123" s="135"/>
      <c r="FQ123" s="135"/>
      <c r="FR123" s="135"/>
      <c r="FS123" s="135"/>
      <c r="FT123" s="135"/>
      <c r="FU123" s="135"/>
      <c r="FV123" s="135"/>
      <c r="FW123" s="135"/>
      <c r="FX123" s="135"/>
      <c r="FY123" s="135"/>
      <c r="FZ123" s="135"/>
      <c r="GA123" s="135"/>
      <c r="GB123" s="135"/>
      <c r="GC123" s="135"/>
      <c r="GD123" s="135"/>
      <c r="GE123" s="135"/>
      <c r="GF123" s="135"/>
      <c r="GG123" s="135"/>
      <c r="GH123" s="135"/>
      <c r="GI123" s="135"/>
      <c r="GJ123" s="135"/>
      <c r="GK123" s="135"/>
      <c r="GL123" s="135"/>
      <c r="GM123" s="135"/>
      <c r="GN123" s="135"/>
      <c r="GO123" s="135"/>
      <c r="GP123" s="135"/>
      <c r="GQ123" s="135"/>
      <c r="GR123" s="135"/>
      <c r="GS123" s="135"/>
      <c r="GT123" s="135"/>
      <c r="GU123" s="135"/>
      <c r="GV123" s="135"/>
      <c r="GW123" s="135"/>
      <c r="GX123" s="135"/>
      <c r="GY123" s="135"/>
      <c r="GZ123" s="135"/>
      <c r="HA123" s="135"/>
      <c r="HB123" s="135"/>
      <c r="HC123" s="135"/>
      <c r="HD123" s="135"/>
      <c r="HE123" s="135"/>
      <c r="HF123" s="135"/>
      <c r="HG123" s="135"/>
      <c r="HH123" s="135"/>
      <c r="HI123" s="135"/>
      <c r="HJ123" s="135"/>
      <c r="HK123" s="135"/>
      <c r="HL123" s="135"/>
      <c r="HM123" s="135"/>
      <c r="HN123" s="135"/>
      <c r="HO123" s="135"/>
      <c r="HP123" s="135"/>
      <c r="HQ123" s="135"/>
      <c r="HR123" s="135"/>
      <c r="HS123" s="135"/>
      <c r="HT123" s="135"/>
      <c r="HU123" s="135"/>
      <c r="HV123" s="135"/>
      <c r="HW123" s="135"/>
      <c r="HX123" s="135"/>
      <c r="HY123" s="135"/>
      <c r="HZ123" s="135"/>
      <c r="IA123" s="135"/>
      <c r="IB123" s="135"/>
      <c r="IC123" s="135"/>
      <c r="ID123" s="135"/>
      <c r="IE123" s="135"/>
      <c r="IF123" s="135"/>
      <c r="IG123" s="135"/>
      <c r="IH123" s="135"/>
      <c r="II123" s="135"/>
      <c r="IJ123" s="135"/>
      <c r="IK123" s="135"/>
      <c r="IL123" s="135"/>
      <c r="IM123" s="135"/>
      <c r="IN123" s="135"/>
      <c r="IO123" s="135"/>
      <c r="IP123" s="135"/>
      <c r="IQ123" s="135"/>
      <c r="IR123" s="135"/>
      <c r="IS123" s="135"/>
      <c r="IT123" s="135"/>
      <c r="IU123" s="135"/>
      <c r="IV123" s="135"/>
    </row>
    <row r="124" spans="1:256" s="107" customFormat="1" ht="12.75">
      <c r="A124" s="317"/>
      <c r="B124" s="131" t="s">
        <v>145</v>
      </c>
      <c r="C124" s="434" t="s">
        <v>661</v>
      </c>
      <c r="D124" s="158">
        <v>200</v>
      </c>
      <c r="E124" s="302">
        <v>200</v>
      </c>
      <c r="F124" s="302">
        <v>0</v>
      </c>
      <c r="G124" s="160">
        <f t="shared" si="4"/>
        <v>0</v>
      </c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5"/>
      <c r="DQ124" s="135"/>
      <c r="DR124" s="135"/>
      <c r="DS124" s="135"/>
      <c r="DT124" s="135"/>
      <c r="DU124" s="135"/>
      <c r="DV124" s="135"/>
      <c r="DW124" s="135"/>
      <c r="DX124" s="135"/>
      <c r="DY124" s="135"/>
      <c r="DZ124" s="135"/>
      <c r="EA124" s="135"/>
      <c r="EB124" s="135"/>
      <c r="EC124" s="135"/>
      <c r="ED124" s="135"/>
      <c r="EE124" s="135"/>
      <c r="EF124" s="135"/>
      <c r="EG124" s="135"/>
      <c r="EH124" s="135"/>
      <c r="EI124" s="135"/>
      <c r="EJ124" s="135"/>
      <c r="EK124" s="135"/>
      <c r="EL124" s="135"/>
      <c r="EM124" s="135"/>
      <c r="EN124" s="135"/>
      <c r="EO124" s="135"/>
      <c r="EP124" s="135"/>
      <c r="EQ124" s="135"/>
      <c r="ER124" s="135"/>
      <c r="ES124" s="135"/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5"/>
      <c r="FF124" s="135"/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135"/>
      <c r="GD124" s="135"/>
      <c r="GE124" s="135"/>
      <c r="GF124" s="135"/>
      <c r="GG124" s="135"/>
      <c r="GH124" s="135"/>
      <c r="GI124" s="135"/>
      <c r="GJ124" s="135"/>
      <c r="GK124" s="135"/>
      <c r="GL124" s="135"/>
      <c r="GM124" s="135"/>
      <c r="GN124" s="135"/>
      <c r="GO124" s="135"/>
      <c r="GP124" s="135"/>
      <c r="GQ124" s="135"/>
      <c r="GR124" s="135"/>
      <c r="GS124" s="135"/>
      <c r="GT124" s="135"/>
      <c r="GU124" s="135"/>
      <c r="GV124" s="135"/>
      <c r="GW124" s="135"/>
      <c r="GX124" s="135"/>
      <c r="GY124" s="135"/>
      <c r="GZ124" s="135"/>
      <c r="HA124" s="135"/>
      <c r="HB124" s="135"/>
      <c r="HC124" s="135"/>
      <c r="HD124" s="135"/>
      <c r="HE124" s="135"/>
      <c r="HF124" s="135"/>
      <c r="HG124" s="135"/>
      <c r="HH124" s="135"/>
      <c r="HI124" s="135"/>
      <c r="HJ124" s="135"/>
      <c r="HK124" s="135"/>
      <c r="HL124" s="135"/>
      <c r="HM124" s="135"/>
      <c r="HN124" s="135"/>
      <c r="HO124" s="135"/>
      <c r="HP124" s="135"/>
      <c r="HQ124" s="135"/>
      <c r="HR124" s="135"/>
      <c r="HS124" s="135"/>
      <c r="HT124" s="135"/>
      <c r="HU124" s="135"/>
      <c r="HV124" s="135"/>
      <c r="HW124" s="135"/>
      <c r="HX124" s="135"/>
      <c r="HY124" s="135"/>
      <c r="HZ124" s="135"/>
      <c r="IA124" s="135"/>
      <c r="IB124" s="135"/>
      <c r="IC124" s="135"/>
      <c r="ID124" s="135"/>
      <c r="IE124" s="135"/>
      <c r="IF124" s="135"/>
      <c r="IG124" s="135"/>
      <c r="IH124" s="135"/>
      <c r="II124" s="135"/>
      <c r="IJ124" s="135"/>
      <c r="IK124" s="135"/>
      <c r="IL124" s="135"/>
      <c r="IM124" s="135"/>
      <c r="IN124" s="135"/>
      <c r="IO124" s="135"/>
      <c r="IP124" s="135"/>
      <c r="IQ124" s="135"/>
      <c r="IR124" s="135"/>
      <c r="IS124" s="135"/>
      <c r="IT124" s="135"/>
      <c r="IU124" s="135"/>
      <c r="IV124" s="135"/>
    </row>
    <row r="125" spans="1:256" s="106" customFormat="1" ht="13.5" customHeight="1">
      <c r="A125" s="360"/>
      <c r="B125" s="131" t="s">
        <v>145</v>
      </c>
      <c r="C125" s="434" t="s">
        <v>45</v>
      </c>
      <c r="D125" s="158">
        <v>30</v>
      </c>
      <c r="E125" s="302">
        <v>30</v>
      </c>
      <c r="F125" s="302">
        <v>0</v>
      </c>
      <c r="G125" s="160">
        <f t="shared" si="4"/>
        <v>0</v>
      </c>
      <c r="H125" s="28"/>
      <c r="I125" s="28"/>
      <c r="J125" s="28"/>
      <c r="K125" s="28"/>
      <c r="L125" s="28"/>
      <c r="M125" s="28"/>
      <c r="N125" s="28"/>
      <c r="O125" s="7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6" customFormat="1" ht="24" customHeight="1">
      <c r="A126" s="360"/>
      <c r="B126" s="131" t="s">
        <v>145</v>
      </c>
      <c r="C126" s="434" t="s">
        <v>46</v>
      </c>
      <c r="D126" s="158">
        <v>1000</v>
      </c>
      <c r="E126" s="302">
        <v>1000</v>
      </c>
      <c r="F126" s="302">
        <v>0</v>
      </c>
      <c r="G126" s="160">
        <f t="shared" si="4"/>
        <v>0</v>
      </c>
      <c r="H126" s="28"/>
      <c r="I126" s="28"/>
      <c r="J126" s="28"/>
      <c r="K126" s="28"/>
      <c r="L126" s="28"/>
      <c r="M126" s="28"/>
      <c r="N126" s="28"/>
      <c r="O126" s="7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6" customFormat="1" ht="12.75">
      <c r="A127" s="317"/>
      <c r="B127" s="332" t="s">
        <v>146</v>
      </c>
      <c r="C127" s="132" t="s">
        <v>923</v>
      </c>
      <c r="D127" s="158">
        <v>1500</v>
      </c>
      <c r="E127" s="158">
        <v>1500</v>
      </c>
      <c r="F127" s="302">
        <v>922</v>
      </c>
      <c r="G127" s="160">
        <f t="shared" si="4"/>
        <v>61.46666666666667</v>
      </c>
      <c r="H127" s="28"/>
      <c r="I127" s="28"/>
      <c r="J127" s="28"/>
      <c r="K127" s="28"/>
      <c r="L127" s="28"/>
      <c r="M127" s="28"/>
      <c r="N127" s="28"/>
      <c r="O127" s="7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6" customFormat="1" ht="12.75">
      <c r="A128" s="317"/>
      <c r="B128" s="331" t="s">
        <v>145</v>
      </c>
      <c r="C128" s="32" t="s">
        <v>938</v>
      </c>
      <c r="D128" s="156">
        <v>505</v>
      </c>
      <c r="E128" s="27">
        <v>505</v>
      </c>
      <c r="F128" s="282">
        <v>30</v>
      </c>
      <c r="G128" s="160">
        <f t="shared" si="4"/>
        <v>5.9405940594059405</v>
      </c>
      <c r="H128" s="28"/>
      <c r="I128" s="28"/>
      <c r="J128" s="28"/>
      <c r="K128" s="28"/>
      <c r="L128" s="28"/>
      <c r="M128" s="28"/>
      <c r="N128" s="28"/>
      <c r="O128" s="70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6" customFormat="1" ht="12.75">
      <c r="A129" s="317"/>
      <c r="B129" s="333">
        <v>3299</v>
      </c>
      <c r="C129" s="132" t="s">
        <v>725</v>
      </c>
      <c r="D129" s="158">
        <v>1100</v>
      </c>
      <c r="E129" s="158">
        <v>1100</v>
      </c>
      <c r="F129" s="269">
        <v>0</v>
      </c>
      <c r="G129" s="160">
        <f t="shared" si="4"/>
        <v>0</v>
      </c>
      <c r="H129" s="28"/>
      <c r="I129" s="28"/>
      <c r="J129" s="28"/>
      <c r="K129" s="28"/>
      <c r="L129" s="28"/>
      <c r="M129" s="28"/>
      <c r="N129" s="28"/>
      <c r="O129" s="7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6" customFormat="1" ht="12.75">
      <c r="A130" s="317"/>
      <c r="B130" s="331" t="s">
        <v>146</v>
      </c>
      <c r="C130" s="32" t="s">
        <v>726</v>
      </c>
      <c r="D130" s="156">
        <v>230</v>
      </c>
      <c r="E130" s="282">
        <v>230</v>
      </c>
      <c r="F130" s="282">
        <v>230</v>
      </c>
      <c r="G130" s="160">
        <f t="shared" si="4"/>
        <v>100</v>
      </c>
      <c r="H130" s="28"/>
      <c r="I130" s="28"/>
      <c r="J130" s="28"/>
      <c r="K130" s="28"/>
      <c r="L130" s="28"/>
      <c r="M130" s="28"/>
      <c r="N130" s="28"/>
      <c r="O130" s="70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6" customFormat="1" ht="12.75">
      <c r="A131" s="317"/>
      <c r="B131" s="332" t="s">
        <v>144</v>
      </c>
      <c r="C131" s="132" t="s">
        <v>727</v>
      </c>
      <c r="D131" s="158">
        <v>13718</v>
      </c>
      <c r="E131" s="302">
        <v>13718</v>
      </c>
      <c r="F131" s="302">
        <v>0</v>
      </c>
      <c r="G131" s="160">
        <f t="shared" si="4"/>
        <v>0</v>
      </c>
      <c r="H131" s="28"/>
      <c r="I131" s="28"/>
      <c r="J131" s="28"/>
      <c r="K131" s="28"/>
      <c r="L131" s="28"/>
      <c r="M131" s="28"/>
      <c r="N131" s="28"/>
      <c r="O131" s="7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6" customFormat="1" ht="12.75">
      <c r="A132" s="317"/>
      <c r="B132" s="332" t="s">
        <v>144</v>
      </c>
      <c r="C132" s="132" t="s">
        <v>47</v>
      </c>
      <c r="D132" s="158">
        <v>2000</v>
      </c>
      <c r="E132" s="302">
        <v>0</v>
      </c>
      <c r="F132" s="302">
        <v>0</v>
      </c>
      <c r="G132" s="160" t="s">
        <v>622</v>
      </c>
      <c r="H132" s="28"/>
      <c r="I132" s="28"/>
      <c r="J132" s="28"/>
      <c r="K132" s="28"/>
      <c r="L132" s="28"/>
      <c r="M132" s="28"/>
      <c r="N132" s="28"/>
      <c r="O132" s="70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6" customFormat="1" ht="12.75">
      <c r="A133" s="317"/>
      <c r="B133" s="332" t="s">
        <v>144</v>
      </c>
      <c r="C133" s="132" t="s">
        <v>48</v>
      </c>
      <c r="D133" s="158">
        <v>40</v>
      </c>
      <c r="E133" s="302">
        <v>40</v>
      </c>
      <c r="F133" s="302">
        <v>0</v>
      </c>
      <c r="G133" s="160">
        <f t="shared" si="4"/>
        <v>0</v>
      </c>
      <c r="H133" s="28"/>
      <c r="I133" s="28"/>
      <c r="J133" s="28"/>
      <c r="K133" s="28"/>
      <c r="L133" s="28"/>
      <c r="M133" s="28"/>
      <c r="N133" s="28"/>
      <c r="O133" s="70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6" customFormat="1" ht="38.25">
      <c r="A134" s="317"/>
      <c r="B134" s="131" t="s">
        <v>145</v>
      </c>
      <c r="C134" s="132" t="s">
        <v>51</v>
      </c>
      <c r="D134" s="158">
        <v>0</v>
      </c>
      <c r="E134" s="302">
        <v>741</v>
      </c>
      <c r="F134" s="302">
        <v>55</v>
      </c>
      <c r="G134" s="160">
        <f t="shared" si="4"/>
        <v>7.422402159244265</v>
      </c>
      <c r="H134" s="28"/>
      <c r="I134" s="28"/>
      <c r="J134" s="28"/>
      <c r="K134" s="28"/>
      <c r="L134" s="28"/>
      <c r="M134" s="28"/>
      <c r="N134" s="28"/>
      <c r="O134" s="70"/>
      <c r="P134" s="15"/>
      <c r="Q134" s="15"/>
      <c r="R134" s="15"/>
      <c r="S134" s="15"/>
      <c r="T134" s="15"/>
      <c r="U134" s="13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6" customFormat="1" ht="12.75">
      <c r="A135" s="317"/>
      <c r="B135" s="131" t="s">
        <v>145</v>
      </c>
      <c r="C135" s="132" t="s">
        <v>963</v>
      </c>
      <c r="D135" s="158">
        <v>0</v>
      </c>
      <c r="E135" s="302">
        <v>49</v>
      </c>
      <c r="F135" s="302">
        <v>0</v>
      </c>
      <c r="G135" s="160">
        <f t="shared" si="4"/>
        <v>0</v>
      </c>
      <c r="H135" s="28"/>
      <c r="I135" s="28"/>
      <c r="J135" s="28"/>
      <c r="K135" s="28"/>
      <c r="L135" s="28"/>
      <c r="M135" s="28"/>
      <c r="N135" s="28"/>
      <c r="O135" s="70"/>
      <c r="P135" s="15"/>
      <c r="Q135" s="15"/>
      <c r="R135" s="15"/>
      <c r="S135" s="15"/>
      <c r="T135" s="15"/>
      <c r="U135" s="13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06" customFormat="1" ht="12.75">
      <c r="A136" s="792" t="s">
        <v>100</v>
      </c>
      <c r="B136" s="793"/>
      <c r="C136" s="779"/>
      <c r="D136" s="297">
        <f>SUM(D122:D135)</f>
        <v>20683</v>
      </c>
      <c r="E136" s="297">
        <f>SUM(E122:E135)</f>
        <v>19473</v>
      </c>
      <c r="F136" s="297">
        <f>SUM(F122:F135)</f>
        <v>1281</v>
      </c>
      <c r="G136" s="105">
        <f>F136/E136*100</f>
        <v>6.578339238946233</v>
      </c>
      <c r="H136" s="110" t="s">
        <v>405</v>
      </c>
      <c r="I136" s="28"/>
      <c r="J136" s="28"/>
      <c r="K136" s="28"/>
      <c r="L136" s="28"/>
      <c r="M136" s="28"/>
      <c r="N136" s="28"/>
      <c r="O136" s="70" t="s">
        <v>419</v>
      </c>
      <c r="P136" s="70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7" ht="9" customHeight="1">
      <c r="A137" s="66"/>
      <c r="B137" s="38"/>
      <c r="C137" s="38"/>
      <c r="D137" s="47"/>
      <c r="E137" s="258"/>
      <c r="F137" s="46"/>
      <c r="G137" s="35"/>
    </row>
    <row r="138" spans="1:256" s="106" customFormat="1" ht="12.75">
      <c r="A138" s="40" t="s">
        <v>654</v>
      </c>
      <c r="B138" s="472"/>
      <c r="C138" s="11"/>
      <c r="D138" s="15"/>
      <c r="E138" s="15"/>
      <c r="F138" s="15"/>
      <c r="G138"/>
      <c r="H138" s="28"/>
      <c r="I138" s="28"/>
      <c r="J138" s="28"/>
      <c r="K138" s="28"/>
      <c r="L138" s="28"/>
      <c r="M138" s="28"/>
      <c r="N138" s="28"/>
      <c r="O138" s="7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6" customFormat="1" ht="6.75" customHeight="1">
      <c r="A139" s="363"/>
      <c r="B139" s="364"/>
      <c r="C139" s="17"/>
      <c r="D139" s="15"/>
      <c r="E139" s="15"/>
      <c r="F139" s="15"/>
      <c r="G139"/>
      <c r="H139" s="28"/>
      <c r="I139" s="28"/>
      <c r="J139" s="28"/>
      <c r="K139" s="28"/>
      <c r="L139" s="28"/>
      <c r="M139" s="28"/>
      <c r="N139" s="28"/>
      <c r="O139" s="70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6" customFormat="1" ht="25.5" customHeight="1">
      <c r="A140" s="7" t="s">
        <v>191</v>
      </c>
      <c r="B140" s="7" t="s">
        <v>724</v>
      </c>
      <c r="C140" s="5" t="s">
        <v>193</v>
      </c>
      <c r="D140" s="44" t="s">
        <v>312</v>
      </c>
      <c r="E140" s="51" t="s">
        <v>313</v>
      </c>
      <c r="F140" s="5" t="s">
        <v>163</v>
      </c>
      <c r="G140" s="43" t="s">
        <v>314</v>
      </c>
      <c r="H140" s="28" t="s">
        <v>406</v>
      </c>
      <c r="I140" s="28"/>
      <c r="J140" s="28"/>
      <c r="K140" s="28"/>
      <c r="L140" s="28"/>
      <c r="M140" s="28"/>
      <c r="N140" s="28"/>
      <c r="O140" s="7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6" customFormat="1" ht="13.5" customHeight="1">
      <c r="A141" s="324">
        <v>3000</v>
      </c>
      <c r="B141" s="393" t="s">
        <v>718</v>
      </c>
      <c r="C141" s="32" t="s">
        <v>49</v>
      </c>
      <c r="D141" s="27">
        <v>5612</v>
      </c>
      <c r="E141" s="27">
        <v>5612</v>
      </c>
      <c r="F141" s="282">
        <v>1900</v>
      </c>
      <c r="G141" s="275">
        <f>F141/E141*100</f>
        <v>33.856022808268</v>
      </c>
      <c r="H141" s="28"/>
      <c r="I141" s="28"/>
      <c r="J141" s="28"/>
      <c r="K141" s="28"/>
      <c r="L141" s="28"/>
      <c r="M141" s="28"/>
      <c r="N141" s="28"/>
      <c r="O141" s="7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6" customFormat="1" ht="12.75">
      <c r="A142" s="792" t="s">
        <v>101</v>
      </c>
      <c r="B142" s="793"/>
      <c r="C142" s="779"/>
      <c r="D142" s="104">
        <f>SUM(D141:D141)</f>
        <v>5612</v>
      </c>
      <c r="E142" s="104">
        <f>SUM(E141:E141)</f>
        <v>5612</v>
      </c>
      <c r="F142" s="297">
        <f>SUM(F141:F141)</f>
        <v>1900</v>
      </c>
      <c r="G142" s="352">
        <f>F142/E142*100</f>
        <v>33.856022808268</v>
      </c>
      <c r="H142" s="110" t="s">
        <v>405</v>
      </c>
      <c r="I142" s="28"/>
      <c r="J142" s="28"/>
      <c r="K142" s="28"/>
      <c r="L142" s="28"/>
      <c r="M142" s="28"/>
      <c r="N142" s="28"/>
      <c r="O142" s="70" t="s">
        <v>419</v>
      </c>
      <c r="P142" s="70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6" customFormat="1" ht="7.5" customHeight="1">
      <c r="A143" s="361"/>
      <c r="B143" s="361"/>
      <c r="C143" s="361"/>
      <c r="D143" s="362"/>
      <c r="E143" s="362"/>
      <c r="F143" s="341"/>
      <c r="G143" s="29"/>
      <c r="H143" s="110"/>
      <c r="I143" s="28"/>
      <c r="J143" s="28"/>
      <c r="K143" s="28"/>
      <c r="L143" s="28"/>
      <c r="M143" s="28"/>
      <c r="N143" s="28"/>
      <c r="O143" s="70"/>
      <c r="P143" s="70"/>
      <c r="Q143" s="15"/>
      <c r="R143" s="15"/>
      <c r="S143" s="15"/>
      <c r="T143" s="15"/>
      <c r="U143" s="13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6" ht="15.75" customHeight="1">
      <c r="A144" s="812" t="s">
        <v>272</v>
      </c>
      <c r="B144" s="812"/>
      <c r="C144" s="812"/>
      <c r="D144" s="48"/>
      <c r="E144" s="18"/>
      <c r="F144" s="70"/>
    </row>
    <row r="145" spans="1:6" ht="8.25" customHeight="1">
      <c r="A145" s="20"/>
      <c r="B145" s="20"/>
      <c r="C145" s="20"/>
      <c r="D145" s="48"/>
      <c r="E145" s="18"/>
      <c r="F145" s="70"/>
    </row>
    <row r="146" spans="1:7" ht="25.5" customHeight="1">
      <c r="A146" s="7" t="s">
        <v>191</v>
      </c>
      <c r="B146" s="7" t="s">
        <v>192</v>
      </c>
      <c r="C146" s="5" t="s">
        <v>193</v>
      </c>
      <c r="D146" s="44" t="s">
        <v>312</v>
      </c>
      <c r="E146" s="51" t="s">
        <v>313</v>
      </c>
      <c r="F146" s="5" t="s">
        <v>163</v>
      </c>
      <c r="G146" s="43" t="s">
        <v>314</v>
      </c>
    </row>
    <row r="147" spans="1:7" ht="64.5" customHeight="1">
      <c r="A147" s="131" t="s">
        <v>64</v>
      </c>
      <c r="B147" s="342" t="s">
        <v>718</v>
      </c>
      <c r="C147" s="119" t="s">
        <v>50</v>
      </c>
      <c r="D147" s="158">
        <v>9500</v>
      </c>
      <c r="E147" s="157">
        <v>9500</v>
      </c>
      <c r="F147" s="269">
        <v>0</v>
      </c>
      <c r="G147" s="275">
        <f>F147/E147*100</f>
        <v>0</v>
      </c>
    </row>
    <row r="148" spans="1:256" s="28" customFormat="1" ht="12.75">
      <c r="A148" s="181"/>
      <c r="B148" s="198"/>
      <c r="C148" s="197" t="s">
        <v>624</v>
      </c>
      <c r="D148" s="182">
        <f>SUM(D147:D147)</f>
        <v>9500</v>
      </c>
      <c r="E148" s="182">
        <f>SUM(E147:E147)</f>
        <v>9500</v>
      </c>
      <c r="F148" s="182">
        <f>SUM(F147:F147)</f>
        <v>0</v>
      </c>
      <c r="G148" s="105">
        <f>F148/E148*100</f>
        <v>0</v>
      </c>
      <c r="O148" s="7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28" customFormat="1" ht="8.25" customHeight="1">
      <c r="A149" s="16"/>
      <c r="B149" s="60"/>
      <c r="C149" s="185"/>
      <c r="D149" s="186"/>
      <c r="E149" s="187"/>
      <c r="F149" s="231"/>
      <c r="G149" s="29"/>
      <c r="O149" s="70"/>
      <c r="P149" s="15"/>
      <c r="Q149" s="15"/>
      <c r="R149" s="15"/>
      <c r="S149" s="15"/>
      <c r="T149" s="15"/>
      <c r="U149" s="15"/>
      <c r="V149" s="13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28" customFormat="1" ht="14.25" customHeight="1">
      <c r="A150" s="785" t="s">
        <v>61</v>
      </c>
      <c r="B150" s="786"/>
      <c r="C150" s="787"/>
      <c r="D150" s="186"/>
      <c r="E150" s="187"/>
      <c r="F150" s="231"/>
      <c r="G150" s="29"/>
      <c r="O150" s="70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28" customFormat="1" ht="7.5" customHeight="1">
      <c r="A151" s="461"/>
      <c r="B151" s="462"/>
      <c r="C151" s="463"/>
      <c r="D151" s="186"/>
      <c r="E151" s="187"/>
      <c r="F151" s="231"/>
      <c r="G151" s="29"/>
      <c r="O151" s="70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6" customFormat="1" ht="24.75" customHeight="1">
      <c r="A152" s="7" t="s">
        <v>191</v>
      </c>
      <c r="B152" s="7" t="s">
        <v>192</v>
      </c>
      <c r="C152" s="5" t="s">
        <v>193</v>
      </c>
      <c r="D152" s="44" t="s">
        <v>312</v>
      </c>
      <c r="E152" s="51" t="s">
        <v>313</v>
      </c>
      <c r="F152" s="5" t="s">
        <v>163</v>
      </c>
      <c r="G152" s="43" t="s">
        <v>314</v>
      </c>
      <c r="H152" s="28" t="s">
        <v>406</v>
      </c>
      <c r="I152" s="28"/>
      <c r="J152" s="28"/>
      <c r="K152" s="28"/>
      <c r="L152" s="28"/>
      <c r="M152" s="28"/>
      <c r="N152" s="28"/>
      <c r="O152" s="70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6" customFormat="1" ht="25.5" customHeight="1">
      <c r="A153" s="131" t="s">
        <v>64</v>
      </c>
      <c r="B153" s="394" t="s">
        <v>659</v>
      </c>
      <c r="C153" s="330" t="s">
        <v>924</v>
      </c>
      <c r="D153" s="158">
        <v>1000</v>
      </c>
      <c r="E153" s="158">
        <v>1000</v>
      </c>
      <c r="F153" s="269">
        <v>0</v>
      </c>
      <c r="G153" s="275">
        <f>F153/E153*100</f>
        <v>0</v>
      </c>
      <c r="H153" s="28"/>
      <c r="I153" s="28"/>
      <c r="J153" s="28"/>
      <c r="K153" s="28"/>
      <c r="L153" s="28"/>
      <c r="M153" s="28"/>
      <c r="N153" s="28"/>
      <c r="O153" s="70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6" customFormat="1" ht="25.5">
      <c r="A154" s="131" t="s">
        <v>64</v>
      </c>
      <c r="B154" s="394" t="s">
        <v>93</v>
      </c>
      <c r="C154" s="330" t="s">
        <v>731</v>
      </c>
      <c r="D154" s="158">
        <v>1000</v>
      </c>
      <c r="E154" s="158">
        <v>1000</v>
      </c>
      <c r="F154" s="269">
        <v>0</v>
      </c>
      <c r="G154" s="275">
        <f>F154/E154*100</f>
        <v>0</v>
      </c>
      <c r="H154" s="28"/>
      <c r="I154" s="28"/>
      <c r="J154" s="28"/>
      <c r="K154" s="28"/>
      <c r="L154" s="28"/>
      <c r="M154" s="28"/>
      <c r="N154" s="28"/>
      <c r="O154" s="70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6" customFormat="1" ht="25.5">
      <c r="A155" s="131" t="s">
        <v>64</v>
      </c>
      <c r="B155" s="394" t="s">
        <v>145</v>
      </c>
      <c r="C155" s="330" t="s">
        <v>915</v>
      </c>
      <c r="D155" s="158">
        <v>1000</v>
      </c>
      <c r="E155" s="158">
        <v>1299</v>
      </c>
      <c r="F155" s="269">
        <v>60</v>
      </c>
      <c r="G155" s="275">
        <f>F155/E155*100</f>
        <v>4.618937644341801</v>
      </c>
      <c r="H155" s="28"/>
      <c r="I155" s="28"/>
      <c r="J155" s="28"/>
      <c r="K155" s="28"/>
      <c r="L155" s="28"/>
      <c r="M155" s="28"/>
      <c r="N155" s="28"/>
      <c r="O155" s="70"/>
      <c r="P155" s="15"/>
      <c r="Q155" s="15"/>
      <c r="R155" s="15"/>
      <c r="S155" s="15"/>
      <c r="T155" s="15"/>
      <c r="U155" s="13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6" customFormat="1" ht="12.75">
      <c r="A156" s="792" t="s">
        <v>102</v>
      </c>
      <c r="B156" s="793"/>
      <c r="C156" s="779"/>
      <c r="D156" s="104">
        <f>SUM(D153:D155)</f>
        <v>3000</v>
      </c>
      <c r="E156" s="104">
        <f>SUM(E153:E155)</f>
        <v>3299</v>
      </c>
      <c r="F156" s="104">
        <f>SUM(F153:F155)</f>
        <v>60</v>
      </c>
      <c r="G156" s="352">
        <f>F156/E156*100</f>
        <v>1.8187329493785998</v>
      </c>
      <c r="H156" s="110" t="s">
        <v>405</v>
      </c>
      <c r="I156" s="28"/>
      <c r="J156" s="28"/>
      <c r="K156" s="28"/>
      <c r="L156" s="28"/>
      <c r="M156" s="28"/>
      <c r="N156" s="28"/>
      <c r="O156" s="70" t="s">
        <v>419</v>
      </c>
      <c r="P156" s="70"/>
      <c r="Q156" s="15"/>
      <c r="R156" s="15"/>
      <c r="S156" s="15"/>
      <c r="T156" s="15"/>
      <c r="U156" s="13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6" customFormat="1" ht="10.5" customHeight="1">
      <c r="A157" s="361"/>
      <c r="B157" s="361"/>
      <c r="C157" s="361"/>
      <c r="D157" s="362"/>
      <c r="E157" s="362"/>
      <c r="F157" s="341"/>
      <c r="G157" s="444"/>
      <c r="H157" s="110"/>
      <c r="I157" s="28"/>
      <c r="J157" s="28"/>
      <c r="K157" s="28"/>
      <c r="L157" s="28"/>
      <c r="M157" s="28"/>
      <c r="N157" s="28"/>
      <c r="O157" s="70"/>
      <c r="P157" s="70"/>
      <c r="Q157" s="15"/>
      <c r="R157" s="15"/>
      <c r="S157" s="15"/>
      <c r="T157" s="15"/>
      <c r="U157" s="13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6" customFormat="1" ht="14.25" customHeight="1">
      <c r="A158" s="812" t="s">
        <v>83</v>
      </c>
      <c r="B158" s="812"/>
      <c r="C158" s="812"/>
      <c r="D158" s="812"/>
      <c r="E158" s="812"/>
      <c r="F158" s="341"/>
      <c r="G158" s="444"/>
      <c r="H158" s="110"/>
      <c r="I158" s="28"/>
      <c r="J158" s="28"/>
      <c r="K158" s="28"/>
      <c r="L158" s="28"/>
      <c r="M158" s="28"/>
      <c r="N158" s="28"/>
      <c r="O158" s="70"/>
      <c r="P158" s="70"/>
      <c r="Q158" s="15"/>
      <c r="R158" s="15"/>
      <c r="S158" s="15"/>
      <c r="T158" s="15"/>
      <c r="U158" s="13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06" customFormat="1" ht="8.25" customHeight="1">
      <c r="A159" s="460"/>
      <c r="B159" s="460"/>
      <c r="C159" s="460"/>
      <c r="D159" s="460"/>
      <c r="E159" s="460"/>
      <c r="F159" s="341"/>
      <c r="G159" s="444"/>
      <c r="H159" s="110"/>
      <c r="I159" s="28"/>
      <c r="J159" s="28"/>
      <c r="K159" s="28"/>
      <c r="L159" s="28"/>
      <c r="M159" s="28"/>
      <c r="N159" s="28"/>
      <c r="O159" s="70"/>
      <c r="P159" s="70"/>
      <c r="Q159" s="15"/>
      <c r="R159" s="15"/>
      <c r="S159" s="15"/>
      <c r="T159" s="15"/>
      <c r="U159" s="13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6" customFormat="1" ht="24.75" customHeight="1">
      <c r="A160" s="7" t="s">
        <v>191</v>
      </c>
      <c r="B160" s="7" t="s">
        <v>192</v>
      </c>
      <c r="C160" s="5" t="s">
        <v>193</v>
      </c>
      <c r="D160" s="44" t="s">
        <v>312</v>
      </c>
      <c r="E160" s="51" t="s">
        <v>313</v>
      </c>
      <c r="F160" s="5" t="s">
        <v>163</v>
      </c>
      <c r="G160" s="43" t="s">
        <v>314</v>
      </c>
      <c r="H160" s="28" t="s">
        <v>406</v>
      </c>
      <c r="I160" s="28"/>
      <c r="J160" s="28"/>
      <c r="K160" s="28"/>
      <c r="L160" s="28"/>
      <c r="M160" s="28"/>
      <c r="N160" s="28"/>
      <c r="O160" s="70"/>
      <c r="P160" s="15"/>
      <c r="Q160" s="15"/>
      <c r="R160" s="15"/>
      <c r="S160" s="15"/>
      <c r="T160" s="15"/>
      <c r="U160" s="13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6" customFormat="1" ht="24" customHeight="1">
      <c r="A161" s="595" t="s">
        <v>16</v>
      </c>
      <c r="B161" s="394" t="s">
        <v>96</v>
      </c>
      <c r="C161" s="132" t="s">
        <v>84</v>
      </c>
      <c r="D161" s="158">
        <v>10000</v>
      </c>
      <c r="E161" s="158">
        <v>10055</v>
      </c>
      <c r="F161" s="269">
        <v>0</v>
      </c>
      <c r="G161" s="275">
        <f>F161/E161*100</f>
        <v>0</v>
      </c>
      <c r="H161" s="28"/>
      <c r="I161" s="28"/>
      <c r="J161" s="28"/>
      <c r="K161" s="28"/>
      <c r="L161" s="28"/>
      <c r="M161" s="28"/>
      <c r="N161" s="28"/>
      <c r="O161" s="70"/>
      <c r="P161" s="15"/>
      <c r="Q161" s="15"/>
      <c r="R161" s="15"/>
      <c r="S161" s="15"/>
      <c r="T161" s="15"/>
      <c r="U161" s="13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8" customFormat="1" ht="12" customHeight="1">
      <c r="A162" s="16"/>
      <c r="B162" s="60"/>
      <c r="C162" s="185"/>
      <c r="D162" s="186"/>
      <c r="E162" s="187"/>
      <c r="F162" s="231"/>
      <c r="G162" s="29"/>
      <c r="O162" s="70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8" customFormat="1" ht="12.75">
      <c r="A163" s="190"/>
      <c r="B163" s="200"/>
      <c r="C163" s="199" t="s">
        <v>625</v>
      </c>
      <c r="D163" s="191">
        <f>D70+D91+D108+D117+D136+D142+D148+D156+D161</f>
        <v>4175273</v>
      </c>
      <c r="E163" s="191">
        <f>E70+E91+E108+E117+E136+E142+E148+E156+E161</f>
        <v>4386298</v>
      </c>
      <c r="F163" s="191">
        <f>F70+F91+F108+F117+F136+F142+F148+F156+F161</f>
        <v>778355</v>
      </c>
      <c r="G163" s="378">
        <f>F163/E163*100</f>
        <v>17.74514636260464</v>
      </c>
      <c r="O163" s="70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28" customFormat="1" ht="8.25" customHeight="1">
      <c r="A164" s="16"/>
      <c r="B164" s="60"/>
      <c r="C164" s="185"/>
      <c r="D164" s="186"/>
      <c r="E164" s="187"/>
      <c r="F164" s="188"/>
      <c r="G164" s="189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</row>
    <row r="165" spans="1:256" s="106" customFormat="1" ht="15.75">
      <c r="A165" s="65" t="s">
        <v>273</v>
      </c>
      <c r="B165" s="28"/>
      <c r="C165" s="28"/>
      <c r="D165" s="70"/>
      <c r="E165" s="70"/>
      <c r="F165" s="70"/>
      <c r="G165" s="28"/>
      <c r="H165" s="28"/>
      <c r="I165" s="28"/>
      <c r="J165" s="28"/>
      <c r="K165" s="28"/>
      <c r="L165" s="28"/>
      <c r="M165" s="28"/>
      <c r="N165" s="28"/>
      <c r="O165" s="70" t="s">
        <v>421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6" customFormat="1" ht="7.5" customHeight="1">
      <c r="A166" s="28"/>
      <c r="B166"/>
      <c r="C166"/>
      <c r="D166" s="15"/>
      <c r="E166" s="15"/>
      <c r="F166" s="15"/>
      <c r="G166"/>
      <c r="H166" s="28"/>
      <c r="I166" s="28"/>
      <c r="J166" s="28"/>
      <c r="K166" s="28"/>
      <c r="L166" s="28"/>
      <c r="M166" s="28"/>
      <c r="N166" s="28"/>
      <c r="O166" s="70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6" customFormat="1" ht="14.25" customHeight="1">
      <c r="A167" s="56" t="s">
        <v>269</v>
      </c>
      <c r="B167"/>
      <c r="C167"/>
      <c r="D167" s="15"/>
      <c r="E167" s="15"/>
      <c r="F167" s="15"/>
      <c r="G167"/>
      <c r="H167" s="28"/>
      <c r="I167" s="28"/>
      <c r="J167" s="28"/>
      <c r="K167" s="28"/>
      <c r="L167" s="28"/>
      <c r="M167" s="28"/>
      <c r="N167" s="28"/>
      <c r="O167" s="70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6" customFormat="1" ht="9" customHeight="1">
      <c r="A168" s="56"/>
      <c r="B168"/>
      <c r="C168"/>
      <c r="D168" s="15"/>
      <c r="E168" s="15"/>
      <c r="F168" s="15"/>
      <c r="G168"/>
      <c r="H168" s="28"/>
      <c r="I168" s="28"/>
      <c r="J168" s="28"/>
      <c r="K168" s="28"/>
      <c r="L168" s="28"/>
      <c r="M168" s="28"/>
      <c r="N168" s="28"/>
      <c r="O168" s="70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06" customFormat="1" ht="24.75" customHeight="1">
      <c r="A169" s="7" t="s">
        <v>191</v>
      </c>
      <c r="B169" s="7" t="s">
        <v>192</v>
      </c>
      <c r="C169" s="5" t="s">
        <v>193</v>
      </c>
      <c r="D169" s="44" t="s">
        <v>312</v>
      </c>
      <c r="E169" s="51" t="s">
        <v>313</v>
      </c>
      <c r="F169" s="5" t="s">
        <v>163</v>
      </c>
      <c r="G169" s="43" t="s">
        <v>314</v>
      </c>
      <c r="H169" s="28"/>
      <c r="I169" s="28"/>
      <c r="J169" s="28"/>
      <c r="K169" s="28"/>
      <c r="L169" s="28"/>
      <c r="M169" s="28"/>
      <c r="N169" s="28"/>
      <c r="O169" s="70"/>
      <c r="P169" s="15"/>
      <c r="Q169" s="15"/>
      <c r="R169" s="15"/>
      <c r="S169" s="135"/>
      <c r="T169" s="15"/>
      <c r="U169" s="135"/>
      <c r="V169" s="13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18" ht="26.25" customHeight="1">
      <c r="A170" s="394" t="s">
        <v>65</v>
      </c>
      <c r="B170" s="342">
        <v>3313</v>
      </c>
      <c r="C170" s="268" t="s">
        <v>37</v>
      </c>
      <c r="D170" s="302">
        <v>200</v>
      </c>
      <c r="E170" s="269">
        <v>200</v>
      </c>
      <c r="F170" s="269">
        <v>0</v>
      </c>
      <c r="G170" s="275">
        <f>F170/E170*100</f>
        <v>0</v>
      </c>
      <c r="R170" s="168"/>
    </row>
    <row r="171" spans="1:18" ht="25.5">
      <c r="A171" s="394" t="s">
        <v>65</v>
      </c>
      <c r="B171" s="342">
        <v>3317</v>
      </c>
      <c r="C171" s="268" t="s">
        <v>953</v>
      </c>
      <c r="D171" s="302">
        <v>150</v>
      </c>
      <c r="E171" s="157">
        <v>150</v>
      </c>
      <c r="F171" s="269">
        <v>0</v>
      </c>
      <c r="G171" s="275"/>
      <c r="R171" s="168"/>
    </row>
    <row r="172" spans="1:19" ht="51">
      <c r="A172" s="394" t="s">
        <v>65</v>
      </c>
      <c r="B172" s="342">
        <v>3319</v>
      </c>
      <c r="C172" s="268" t="s">
        <v>954</v>
      </c>
      <c r="D172" s="302">
        <v>1260</v>
      </c>
      <c r="E172" s="157">
        <v>1260</v>
      </c>
      <c r="F172" s="269">
        <v>0</v>
      </c>
      <c r="G172" s="275">
        <f>F172/E172*100</f>
        <v>0</v>
      </c>
      <c r="S172" s="135"/>
    </row>
    <row r="173" spans="1:7" ht="12.75" customHeight="1" hidden="1">
      <c r="A173" s="232"/>
      <c r="B173" s="233"/>
      <c r="C173" s="438" t="s">
        <v>433</v>
      </c>
      <c r="D173" s="439"/>
      <c r="E173" s="386"/>
      <c r="F173" s="298"/>
      <c r="G173" s="64"/>
    </row>
    <row r="174" spans="1:7" ht="12.75" customHeight="1" hidden="1">
      <c r="A174" s="783" t="s">
        <v>434</v>
      </c>
      <c r="B174" s="783"/>
      <c r="C174" s="783"/>
      <c r="D174" s="783"/>
      <c r="E174" s="386"/>
      <c r="F174" s="298"/>
      <c r="G174" s="64"/>
    </row>
    <row r="175" spans="1:7" ht="12.75" customHeight="1" hidden="1">
      <c r="A175" s="783" t="s">
        <v>435</v>
      </c>
      <c r="B175" s="783"/>
      <c r="C175" s="783"/>
      <c r="D175" s="783"/>
      <c r="E175" s="386"/>
      <c r="F175" s="298"/>
      <c r="G175" s="64"/>
    </row>
    <row r="176" spans="1:7" ht="12.75" customHeight="1" hidden="1">
      <c r="A176" s="783" t="s">
        <v>436</v>
      </c>
      <c r="B176" s="783"/>
      <c r="C176" s="783"/>
      <c r="D176" s="783"/>
      <c r="E176" s="386"/>
      <c r="F176" s="298"/>
      <c r="G176" s="64"/>
    </row>
    <row r="177" spans="1:7" ht="12.75" customHeight="1" hidden="1">
      <c r="A177" s="783" t="s">
        <v>437</v>
      </c>
      <c r="B177" s="783"/>
      <c r="C177" s="783"/>
      <c r="D177" s="783"/>
      <c r="E177" s="386"/>
      <c r="F177" s="298"/>
      <c r="G177" s="64"/>
    </row>
    <row r="178" spans="1:7" ht="12.75" customHeight="1" hidden="1">
      <c r="A178" s="760" t="s">
        <v>438</v>
      </c>
      <c r="B178" s="760"/>
      <c r="C178" s="760"/>
      <c r="D178" s="760"/>
      <c r="E178" s="386"/>
      <c r="F178" s="298"/>
      <c r="G178" s="64"/>
    </row>
    <row r="179" spans="1:256" s="106" customFormat="1" ht="12.75">
      <c r="A179" s="181"/>
      <c r="B179" s="198"/>
      <c r="C179" s="197" t="s">
        <v>623</v>
      </c>
      <c r="D179" s="224">
        <f>SUM(D170:D178)</f>
        <v>1610</v>
      </c>
      <c r="E179" s="224">
        <f>SUM(E170:E178)</f>
        <v>1610</v>
      </c>
      <c r="F179" s="447">
        <f>SUM(F170:F178)</f>
        <v>0</v>
      </c>
      <c r="G179" s="352">
        <f>F179/E179*100</f>
        <v>0</v>
      </c>
      <c r="H179" s="110" t="s">
        <v>280</v>
      </c>
      <c r="I179" s="28"/>
      <c r="J179" s="28"/>
      <c r="K179" s="28"/>
      <c r="L179" s="28"/>
      <c r="M179" s="28"/>
      <c r="N179" s="28"/>
      <c r="O179" s="70" t="s">
        <v>420</v>
      </c>
      <c r="P179" s="70"/>
      <c r="Q179" s="15"/>
      <c r="R179" s="135"/>
      <c r="S179" s="15"/>
      <c r="T179" s="15"/>
      <c r="U179" s="13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6" customFormat="1" ht="12.75" customHeight="1">
      <c r="A180" s="16"/>
      <c r="B180" s="60"/>
      <c r="C180" s="185"/>
      <c r="D180" s="351"/>
      <c r="E180" s="187"/>
      <c r="F180" s="231"/>
      <c r="G180" s="29"/>
      <c r="H180" s="110"/>
      <c r="I180" s="28"/>
      <c r="J180" s="28"/>
      <c r="K180" s="28"/>
      <c r="L180" s="28"/>
      <c r="M180" s="28"/>
      <c r="N180" s="28"/>
      <c r="O180" s="70"/>
      <c r="P180" s="70"/>
      <c r="Q180" s="15"/>
      <c r="R180" s="135"/>
      <c r="S180" s="15"/>
      <c r="T180" s="15"/>
      <c r="U180" s="13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6" customFormat="1" ht="14.25" customHeight="1">
      <c r="A181" s="347" t="s">
        <v>26</v>
      </c>
      <c r="B181" s="186"/>
      <c r="C181" s="187"/>
      <c r="D181" s="231"/>
      <c r="E181" s="187"/>
      <c r="F181" s="231"/>
      <c r="G181" s="29"/>
      <c r="H181" s="110"/>
      <c r="I181" s="28"/>
      <c r="J181" s="28"/>
      <c r="K181" s="28"/>
      <c r="L181" s="28"/>
      <c r="M181" s="28"/>
      <c r="N181" s="28"/>
      <c r="O181" s="70"/>
      <c r="P181" s="70"/>
      <c r="Q181" s="15"/>
      <c r="R181" s="135"/>
      <c r="S181" s="15"/>
      <c r="T181" s="15"/>
      <c r="U181" s="13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6" customFormat="1" ht="12.75" customHeight="1">
      <c r="A182" s="347"/>
      <c r="B182" s="186"/>
      <c r="C182" s="187"/>
      <c r="D182" s="231"/>
      <c r="E182" s="187"/>
      <c r="F182" s="231"/>
      <c r="G182" s="29"/>
      <c r="H182" s="110"/>
      <c r="I182" s="28"/>
      <c r="J182" s="28"/>
      <c r="K182" s="28"/>
      <c r="L182" s="28"/>
      <c r="M182" s="28"/>
      <c r="N182" s="28"/>
      <c r="O182" s="70"/>
      <c r="P182" s="70"/>
      <c r="Q182" s="15"/>
      <c r="R182" s="135"/>
      <c r="S182" s="15"/>
      <c r="T182" s="15"/>
      <c r="U182" s="13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6" customFormat="1" ht="25.5" customHeight="1">
      <c r="A183" s="7" t="s">
        <v>191</v>
      </c>
      <c r="B183" s="7" t="s">
        <v>192</v>
      </c>
      <c r="C183" s="5" t="s">
        <v>193</v>
      </c>
      <c r="D183" s="44" t="s">
        <v>312</v>
      </c>
      <c r="E183" s="51" t="s">
        <v>313</v>
      </c>
      <c r="F183" s="5" t="s">
        <v>163</v>
      </c>
      <c r="G183" s="43" t="s">
        <v>314</v>
      </c>
      <c r="H183" s="110"/>
      <c r="I183" s="28"/>
      <c r="J183" s="28"/>
      <c r="K183" s="28"/>
      <c r="L183" s="28"/>
      <c r="M183" s="28"/>
      <c r="N183" s="28"/>
      <c r="O183" s="70"/>
      <c r="P183" s="70"/>
      <c r="Q183" s="15"/>
      <c r="R183" s="13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06" customFormat="1" ht="12.75">
      <c r="A184" s="131" t="s">
        <v>65</v>
      </c>
      <c r="B184" s="128">
        <v>3311</v>
      </c>
      <c r="C184" s="119" t="s">
        <v>103</v>
      </c>
      <c r="D184" s="302">
        <v>29060</v>
      </c>
      <c r="E184" s="269">
        <v>29165</v>
      </c>
      <c r="F184" s="269">
        <v>4947</v>
      </c>
      <c r="G184" s="275">
        <f>F184/E184*100</f>
        <v>16.96211212069261</v>
      </c>
      <c r="H184" s="110"/>
      <c r="I184" s="28"/>
      <c r="J184" s="28"/>
      <c r="K184" s="28"/>
      <c r="L184" s="28"/>
      <c r="M184" s="28"/>
      <c r="N184" s="28"/>
      <c r="O184" s="70"/>
      <c r="P184" s="70"/>
      <c r="Q184" s="15"/>
      <c r="R184" s="135"/>
      <c r="S184" s="15"/>
      <c r="T184" s="15"/>
      <c r="U184" s="13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06" customFormat="1" ht="12.75" customHeight="1">
      <c r="A185" s="131" t="s">
        <v>65</v>
      </c>
      <c r="B185" s="309">
        <v>3314</v>
      </c>
      <c r="C185" s="312" t="s">
        <v>925</v>
      </c>
      <c r="D185" s="310">
        <v>21670</v>
      </c>
      <c r="E185" s="311">
        <v>21670</v>
      </c>
      <c r="F185" s="269">
        <v>2486</v>
      </c>
      <c r="G185" s="275">
        <f>F185/E185*100</f>
        <v>11.472081218274113</v>
      </c>
      <c r="H185" s="110"/>
      <c r="I185" s="28"/>
      <c r="J185" s="28"/>
      <c r="K185" s="28"/>
      <c r="L185" s="28"/>
      <c r="M185" s="28"/>
      <c r="N185" s="28"/>
      <c r="O185" s="70"/>
      <c r="P185" s="70"/>
      <c r="Q185" s="15"/>
      <c r="R185" s="13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06" customFormat="1" ht="12.75">
      <c r="A186" s="131" t="s">
        <v>65</v>
      </c>
      <c r="B186" s="309">
        <v>3315</v>
      </c>
      <c r="C186" s="312" t="s">
        <v>92</v>
      </c>
      <c r="D186" s="310">
        <v>61929</v>
      </c>
      <c r="E186" s="311">
        <v>61929</v>
      </c>
      <c r="F186" s="269">
        <v>10576</v>
      </c>
      <c r="G186" s="275">
        <f>F186/E186*100</f>
        <v>17.07762114679714</v>
      </c>
      <c r="H186" s="110"/>
      <c r="I186" s="28"/>
      <c r="J186" s="28"/>
      <c r="K186" s="28"/>
      <c r="L186" s="28"/>
      <c r="M186" s="28"/>
      <c r="N186" s="28"/>
      <c r="O186" s="70"/>
      <c r="P186" s="70"/>
      <c r="Q186" s="15"/>
      <c r="R186" s="13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06" customFormat="1" ht="12.75">
      <c r="A187" s="131" t="s">
        <v>65</v>
      </c>
      <c r="B187" s="128">
        <v>3321</v>
      </c>
      <c r="C187" s="129" t="s">
        <v>699</v>
      </c>
      <c r="D187" s="433">
        <v>1800</v>
      </c>
      <c r="E187" s="269">
        <v>1800</v>
      </c>
      <c r="F187" s="269">
        <v>300</v>
      </c>
      <c r="G187" s="275">
        <f>F187/E187*100</f>
        <v>16.666666666666664</v>
      </c>
      <c r="H187" s="110"/>
      <c r="I187" s="28"/>
      <c r="J187" s="28"/>
      <c r="K187" s="28"/>
      <c r="L187" s="28"/>
      <c r="M187" s="28"/>
      <c r="N187" s="28"/>
      <c r="O187" s="70"/>
      <c r="P187" s="70"/>
      <c r="Q187" s="15"/>
      <c r="R187" s="13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6" customFormat="1" ht="12.75">
      <c r="A188" s="181"/>
      <c r="B188" s="198"/>
      <c r="C188" s="197" t="s">
        <v>116</v>
      </c>
      <c r="D188" s="182">
        <f>SUM(D184:D187)</f>
        <v>114459</v>
      </c>
      <c r="E188" s="182">
        <f>SUM(E184:E187)</f>
        <v>114564</v>
      </c>
      <c r="F188" s="350">
        <f>SUM(F184:F187)</f>
        <v>18309</v>
      </c>
      <c r="G188" s="105">
        <f>F188/E188*100</f>
        <v>15.981460144548027</v>
      </c>
      <c r="H188" s="110"/>
      <c r="I188" s="28"/>
      <c r="J188" s="28"/>
      <c r="K188" s="28"/>
      <c r="L188" s="28"/>
      <c r="M188" s="28"/>
      <c r="N188" s="28"/>
      <c r="O188" s="70"/>
      <c r="P188" s="70"/>
      <c r="Q188" s="15"/>
      <c r="R188" s="13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6" customFormat="1" ht="11.25" customHeight="1">
      <c r="A189" s="16"/>
      <c r="B189" s="60"/>
      <c r="C189" s="185"/>
      <c r="D189" s="186"/>
      <c r="E189" s="187"/>
      <c r="F189" s="231"/>
      <c r="G189" s="29"/>
      <c r="H189" s="110"/>
      <c r="I189" s="28"/>
      <c r="J189" s="28"/>
      <c r="K189" s="28"/>
      <c r="L189" s="28"/>
      <c r="M189" s="28"/>
      <c r="N189" s="28"/>
      <c r="O189" s="70"/>
      <c r="P189" s="70"/>
      <c r="Q189" s="15"/>
      <c r="R189" s="13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6" customFormat="1" ht="15" customHeight="1">
      <c r="A190" s="761" t="s">
        <v>27</v>
      </c>
      <c r="B190" s="761"/>
      <c r="C190" s="761"/>
      <c r="D190" s="761"/>
      <c r="E190" s="761"/>
      <c r="F190" s="761"/>
      <c r="G190" s="761"/>
      <c r="H190" s="110"/>
      <c r="I190" s="28"/>
      <c r="J190" s="28"/>
      <c r="K190" s="28"/>
      <c r="L190" s="28"/>
      <c r="M190" s="28"/>
      <c r="N190" s="28"/>
      <c r="O190" s="70"/>
      <c r="P190" s="70"/>
      <c r="Q190" s="15"/>
      <c r="R190" s="13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6" customFormat="1" ht="11.25" customHeight="1">
      <c r="A191" s="465"/>
      <c r="B191" s="465"/>
      <c r="C191" s="465"/>
      <c r="D191" s="465"/>
      <c r="E191" s="465"/>
      <c r="F191" s="465"/>
      <c r="G191" s="465"/>
      <c r="H191" s="110"/>
      <c r="I191" s="28"/>
      <c r="J191" s="28"/>
      <c r="K191" s="28"/>
      <c r="L191" s="28"/>
      <c r="M191" s="28"/>
      <c r="N191" s="28"/>
      <c r="O191" s="70"/>
      <c r="P191" s="70"/>
      <c r="Q191" s="15"/>
      <c r="R191" s="13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6" customFormat="1" ht="24.75" customHeight="1">
      <c r="A192" s="7" t="s">
        <v>191</v>
      </c>
      <c r="B192" s="7" t="s">
        <v>192</v>
      </c>
      <c r="C192" s="5" t="s">
        <v>193</v>
      </c>
      <c r="D192" s="44" t="s">
        <v>312</v>
      </c>
      <c r="E192" s="51" t="s">
        <v>313</v>
      </c>
      <c r="F192" s="5" t="s">
        <v>163</v>
      </c>
      <c r="G192" s="43" t="s">
        <v>314</v>
      </c>
      <c r="H192" s="110"/>
      <c r="I192" s="28"/>
      <c r="J192" s="28"/>
      <c r="K192" s="28"/>
      <c r="L192" s="28"/>
      <c r="M192" s="28"/>
      <c r="N192" s="28"/>
      <c r="O192" s="70"/>
      <c r="P192" s="70"/>
      <c r="Q192" s="15"/>
      <c r="R192" s="13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06" customFormat="1" ht="38.25">
      <c r="A193" s="131" t="s">
        <v>65</v>
      </c>
      <c r="B193" s="128">
        <v>3314</v>
      </c>
      <c r="C193" s="268" t="s">
        <v>256</v>
      </c>
      <c r="D193" s="433">
        <v>8519</v>
      </c>
      <c r="E193" s="269">
        <v>8519</v>
      </c>
      <c r="F193" s="269">
        <v>0</v>
      </c>
      <c r="G193" s="160">
        <f>F193/E193*100</f>
        <v>0</v>
      </c>
      <c r="H193" s="110"/>
      <c r="I193" s="28"/>
      <c r="J193" s="28"/>
      <c r="K193" s="28"/>
      <c r="L193" s="28"/>
      <c r="M193" s="28"/>
      <c r="N193" s="28"/>
      <c r="O193" s="70"/>
      <c r="P193" s="70"/>
      <c r="Q193" s="15"/>
      <c r="R193" s="13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6" customFormat="1" ht="24.75" customHeight="1">
      <c r="A194" s="131" t="s">
        <v>65</v>
      </c>
      <c r="B194" s="128">
        <v>3399</v>
      </c>
      <c r="C194" s="268" t="s">
        <v>955</v>
      </c>
      <c r="D194" s="433">
        <v>3000</v>
      </c>
      <c r="E194" s="269">
        <v>3053</v>
      </c>
      <c r="F194" s="269">
        <v>31</v>
      </c>
      <c r="G194" s="160">
        <f>F194/E194*100</f>
        <v>1.0153946937438585</v>
      </c>
      <c r="H194" s="110"/>
      <c r="I194" s="28"/>
      <c r="J194" s="28"/>
      <c r="K194" s="28"/>
      <c r="L194" s="28"/>
      <c r="M194" s="28"/>
      <c r="N194" s="28"/>
      <c r="O194" s="70"/>
      <c r="P194" s="70"/>
      <c r="Q194" s="15"/>
      <c r="R194" s="135"/>
      <c r="S194" s="15"/>
      <c r="T194" s="15"/>
      <c r="U194" s="13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6" customFormat="1" ht="27" customHeight="1">
      <c r="A195" s="131" t="s">
        <v>65</v>
      </c>
      <c r="B195" s="128">
        <v>3330</v>
      </c>
      <c r="C195" s="268" t="s">
        <v>956</v>
      </c>
      <c r="D195" s="433">
        <v>300</v>
      </c>
      <c r="E195" s="269">
        <v>300</v>
      </c>
      <c r="F195" s="269">
        <v>0</v>
      </c>
      <c r="G195" s="160">
        <f>F195/E195*100</f>
        <v>0</v>
      </c>
      <c r="H195" s="110"/>
      <c r="I195" s="28"/>
      <c r="J195" s="28"/>
      <c r="K195" s="28"/>
      <c r="L195" s="28"/>
      <c r="M195" s="28"/>
      <c r="N195" s="28"/>
      <c r="O195" s="70"/>
      <c r="P195" s="70"/>
      <c r="Q195" s="15"/>
      <c r="R195" s="13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6" customFormat="1" ht="12.75">
      <c r="A196" s="181"/>
      <c r="B196" s="198"/>
      <c r="C196" s="197" t="s">
        <v>117</v>
      </c>
      <c r="D196" s="182">
        <f>SUM(D193:D195)</f>
        <v>11819</v>
      </c>
      <c r="E196" s="182">
        <f>SUM(E193:E195)</f>
        <v>11872</v>
      </c>
      <c r="F196" s="350">
        <f>SUM(F193:F195)</f>
        <v>31</v>
      </c>
      <c r="G196" s="105">
        <f>F196/E196*100</f>
        <v>0.2611185983827493</v>
      </c>
      <c r="H196" s="110"/>
      <c r="I196" s="28"/>
      <c r="J196" s="28"/>
      <c r="K196" s="28"/>
      <c r="L196" s="28"/>
      <c r="M196" s="28"/>
      <c r="N196" s="28"/>
      <c r="O196" s="70"/>
      <c r="P196" s="70"/>
      <c r="Q196" s="15"/>
      <c r="R196" s="13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6" customFormat="1" ht="13.5" customHeight="1">
      <c r="A197" s="16"/>
      <c r="B197" s="60"/>
      <c r="C197" s="185"/>
      <c r="D197" s="62"/>
      <c r="E197" s="187"/>
      <c r="F197" s="188"/>
      <c r="G197" s="29"/>
      <c r="H197" s="110"/>
      <c r="I197" s="28"/>
      <c r="J197" s="28"/>
      <c r="K197" s="28"/>
      <c r="L197" s="28"/>
      <c r="M197" s="28"/>
      <c r="N197" s="28"/>
      <c r="O197" s="70"/>
      <c r="P197" s="70"/>
      <c r="Q197" s="15"/>
      <c r="R197" s="135"/>
      <c r="S197" s="15"/>
      <c r="T197" s="15"/>
      <c r="U197" s="13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6" customFormat="1" ht="13.5" customHeight="1">
      <c r="A198" s="788" t="s">
        <v>61</v>
      </c>
      <c r="B198" s="764"/>
      <c r="C198" s="185"/>
      <c r="D198" s="62"/>
      <c r="E198" s="187"/>
      <c r="F198" s="188"/>
      <c r="G198" s="29"/>
      <c r="H198" s="110"/>
      <c r="I198" s="28"/>
      <c r="J198" s="28"/>
      <c r="K198" s="28"/>
      <c r="L198" s="28"/>
      <c r="M198" s="28"/>
      <c r="N198" s="28"/>
      <c r="O198" s="70"/>
      <c r="P198" s="70"/>
      <c r="Q198" s="15"/>
      <c r="R198" s="135"/>
      <c r="S198" s="15"/>
      <c r="T198" s="15"/>
      <c r="U198" s="13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6" customFormat="1" ht="12.75" customHeight="1">
      <c r="A199" s="347"/>
      <c r="B199" s="186"/>
      <c r="C199" s="187"/>
      <c r="D199" s="231"/>
      <c r="E199" s="187"/>
      <c r="F199" s="231"/>
      <c r="G199" s="29"/>
      <c r="H199" s="110"/>
      <c r="I199" s="28"/>
      <c r="J199" s="28"/>
      <c r="K199" s="28"/>
      <c r="L199" s="28"/>
      <c r="M199" s="28"/>
      <c r="N199" s="28"/>
      <c r="O199" s="70"/>
      <c r="P199" s="70"/>
      <c r="Q199" s="15"/>
      <c r="R199" s="135"/>
      <c r="S199" s="15"/>
      <c r="T199" s="15"/>
      <c r="U199" s="13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6" customFormat="1" ht="25.5" customHeight="1">
      <c r="A200" s="7" t="s">
        <v>191</v>
      </c>
      <c r="B200" s="7" t="s">
        <v>192</v>
      </c>
      <c r="C200" s="5" t="s">
        <v>193</v>
      </c>
      <c r="D200" s="44" t="s">
        <v>312</v>
      </c>
      <c r="E200" s="51" t="s">
        <v>313</v>
      </c>
      <c r="F200" s="5" t="s">
        <v>163</v>
      </c>
      <c r="G200" s="43" t="s">
        <v>314</v>
      </c>
      <c r="H200" s="110"/>
      <c r="I200" s="28"/>
      <c r="J200" s="28"/>
      <c r="K200" s="28"/>
      <c r="L200" s="28"/>
      <c r="M200" s="28"/>
      <c r="N200" s="28"/>
      <c r="O200" s="70"/>
      <c r="P200" s="70"/>
      <c r="Q200" s="15"/>
      <c r="R200" s="13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6" customFormat="1" ht="25.5">
      <c r="A201" s="394" t="s">
        <v>65</v>
      </c>
      <c r="B201" s="342">
        <v>3322</v>
      </c>
      <c r="C201" s="268" t="s">
        <v>700</v>
      </c>
      <c r="D201" s="302">
        <v>750</v>
      </c>
      <c r="E201" s="269">
        <v>750</v>
      </c>
      <c r="F201" s="269">
        <v>7</v>
      </c>
      <c r="G201" s="275">
        <f>F201/E201*100</f>
        <v>0.9333333333333335</v>
      </c>
      <c r="H201" s="110"/>
      <c r="I201" s="28"/>
      <c r="J201" s="28"/>
      <c r="K201" s="28"/>
      <c r="L201" s="28"/>
      <c r="M201" s="28"/>
      <c r="N201" s="28"/>
      <c r="O201" s="70"/>
      <c r="P201" s="70"/>
      <c r="Q201" s="15"/>
      <c r="R201" s="13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6" customFormat="1" ht="25.5">
      <c r="A202" s="394">
        <v>4000</v>
      </c>
      <c r="B202" s="342">
        <v>3322</v>
      </c>
      <c r="C202" s="268" t="s">
        <v>24</v>
      </c>
      <c r="D202" s="302">
        <v>3000</v>
      </c>
      <c r="E202" s="269">
        <v>3000</v>
      </c>
      <c r="F202" s="269">
        <v>0</v>
      </c>
      <c r="G202" s="275">
        <f>F202/E202*100</f>
        <v>0</v>
      </c>
      <c r="H202" s="110"/>
      <c r="I202" s="28"/>
      <c r="J202" s="28"/>
      <c r="K202" s="28"/>
      <c r="L202" s="28"/>
      <c r="M202" s="28"/>
      <c r="N202" s="28"/>
      <c r="O202" s="70"/>
      <c r="P202" s="70"/>
      <c r="Q202" s="15"/>
      <c r="R202" s="13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6" customFormat="1" ht="25.5">
      <c r="A203" s="394">
        <v>4000</v>
      </c>
      <c r="B203" s="342">
        <v>3322</v>
      </c>
      <c r="C203" s="268" t="s">
        <v>25</v>
      </c>
      <c r="D203" s="302">
        <v>18000</v>
      </c>
      <c r="E203" s="269">
        <v>18000</v>
      </c>
      <c r="F203" s="269">
        <v>0</v>
      </c>
      <c r="G203" s="275">
        <f>F203/E203*100</f>
        <v>0</v>
      </c>
      <c r="H203" s="110"/>
      <c r="I203" s="28"/>
      <c r="J203" s="28"/>
      <c r="K203" s="28"/>
      <c r="L203" s="28"/>
      <c r="M203" s="28"/>
      <c r="N203" s="28"/>
      <c r="O203" s="70"/>
      <c r="P203" s="70"/>
      <c r="Q203" s="15"/>
      <c r="R203" s="13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6" customFormat="1" ht="12.75">
      <c r="A204" s="181"/>
      <c r="B204" s="198"/>
      <c r="C204" s="197" t="s">
        <v>624</v>
      </c>
      <c r="D204" s="455">
        <f>SUM(D201:D203)</f>
        <v>21750</v>
      </c>
      <c r="E204" s="455">
        <f>SUM(E201:E203)</f>
        <v>21750</v>
      </c>
      <c r="F204" s="455">
        <f>SUM(F201:F203)</f>
        <v>7</v>
      </c>
      <c r="G204" s="105">
        <f>G201</f>
        <v>0.9333333333333335</v>
      </c>
      <c r="H204" s="110"/>
      <c r="I204" s="28"/>
      <c r="J204" s="28"/>
      <c r="K204" s="28"/>
      <c r="L204" s="28"/>
      <c r="M204" s="28"/>
      <c r="N204" s="28"/>
      <c r="O204" s="70"/>
      <c r="P204" s="70"/>
      <c r="Q204" s="15"/>
      <c r="R204" s="13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6" customFormat="1" ht="12.75">
      <c r="A205" s="16"/>
      <c r="B205" s="60"/>
      <c r="C205" s="185"/>
      <c r="D205" s="541"/>
      <c r="E205" s="541"/>
      <c r="F205" s="541"/>
      <c r="G205" s="29"/>
      <c r="H205" s="110"/>
      <c r="I205" s="28"/>
      <c r="J205" s="28"/>
      <c r="K205" s="28"/>
      <c r="L205" s="28"/>
      <c r="M205" s="28"/>
      <c r="N205" s="28"/>
      <c r="O205" s="70"/>
      <c r="P205" s="70"/>
      <c r="Q205" s="15"/>
      <c r="R205" s="13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6" customFormat="1" ht="12.75">
      <c r="A206" s="812" t="s">
        <v>957</v>
      </c>
      <c r="B206" s="812"/>
      <c r="C206" s="812"/>
      <c r="D206" s="812"/>
      <c r="E206" s="812"/>
      <c r="F206" s="341"/>
      <c r="G206" s="444"/>
      <c r="H206" s="110"/>
      <c r="I206" s="28"/>
      <c r="J206" s="28"/>
      <c r="K206" s="28"/>
      <c r="L206" s="28"/>
      <c r="M206" s="28"/>
      <c r="N206" s="28"/>
      <c r="O206" s="70"/>
      <c r="P206" s="70"/>
      <c r="Q206" s="15"/>
      <c r="R206" s="13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6" customFormat="1" ht="12.75">
      <c r="A207" s="460"/>
      <c r="B207" s="460"/>
      <c r="C207" s="460"/>
      <c r="D207" s="460"/>
      <c r="E207" s="460"/>
      <c r="F207" s="341"/>
      <c r="G207" s="444"/>
      <c r="H207" s="110"/>
      <c r="I207" s="28"/>
      <c r="J207" s="28"/>
      <c r="K207" s="28"/>
      <c r="L207" s="28"/>
      <c r="M207" s="28"/>
      <c r="N207" s="28"/>
      <c r="O207" s="70"/>
      <c r="P207" s="70"/>
      <c r="Q207" s="15"/>
      <c r="R207" s="13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6" customFormat="1" ht="24.75" customHeight="1">
      <c r="A208" s="7" t="s">
        <v>191</v>
      </c>
      <c r="B208" s="7" t="s">
        <v>192</v>
      </c>
      <c r="C208" s="5" t="s">
        <v>193</v>
      </c>
      <c r="D208" s="44" t="s">
        <v>312</v>
      </c>
      <c r="E208" s="51" t="s">
        <v>313</v>
      </c>
      <c r="F208" s="5" t="s">
        <v>163</v>
      </c>
      <c r="G208" s="43" t="s">
        <v>314</v>
      </c>
      <c r="H208" s="110"/>
      <c r="I208" s="28"/>
      <c r="J208" s="28"/>
      <c r="K208" s="28"/>
      <c r="L208" s="28"/>
      <c r="M208" s="28"/>
      <c r="N208" s="28"/>
      <c r="O208" s="70"/>
      <c r="P208" s="70"/>
      <c r="Q208" s="15"/>
      <c r="R208" s="13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6" customFormat="1" ht="25.5">
      <c r="A209" s="131" t="s">
        <v>65</v>
      </c>
      <c r="B209" s="128" t="s">
        <v>270</v>
      </c>
      <c r="C209" s="330" t="s">
        <v>271</v>
      </c>
      <c r="D209" s="433">
        <v>0</v>
      </c>
      <c r="E209" s="269">
        <v>16799</v>
      </c>
      <c r="F209" s="269">
        <v>16799</v>
      </c>
      <c r="G209" s="275">
        <f>F209/E209*100</f>
        <v>100</v>
      </c>
      <c r="H209" s="110"/>
      <c r="I209" s="28"/>
      <c r="J209" s="28"/>
      <c r="K209" s="28"/>
      <c r="L209" s="28"/>
      <c r="M209" s="28"/>
      <c r="N209" s="28"/>
      <c r="O209" s="70"/>
      <c r="P209" s="70"/>
      <c r="Q209" s="15"/>
      <c r="R209" s="135"/>
      <c r="S209" s="15"/>
      <c r="T209" s="15"/>
      <c r="U209" s="13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6" customFormat="1" ht="12.75">
      <c r="A210" s="16"/>
      <c r="B210" s="60"/>
      <c r="C210" s="185"/>
      <c r="D210" s="186"/>
      <c r="E210" s="187"/>
      <c r="F210" s="188"/>
      <c r="G210" s="189"/>
      <c r="H210" s="110"/>
      <c r="I210" s="28"/>
      <c r="J210" s="28"/>
      <c r="K210" s="28"/>
      <c r="L210" s="28"/>
      <c r="M210" s="28"/>
      <c r="N210" s="28"/>
      <c r="O210" s="70"/>
      <c r="P210" s="70"/>
      <c r="Q210" s="15"/>
      <c r="R210" s="13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6" customFormat="1" ht="12.75">
      <c r="A211" s="190"/>
      <c r="B211" s="200"/>
      <c r="C211" s="199" t="s">
        <v>625</v>
      </c>
      <c r="D211" s="191">
        <f>D179+D188+D196+D204+D209</f>
        <v>149638</v>
      </c>
      <c r="E211" s="191">
        <f>E179+E188+E196+E204+E209</f>
        <v>166595</v>
      </c>
      <c r="F211" s="191">
        <f>F179+F188+F196+F204+F209</f>
        <v>35146</v>
      </c>
      <c r="G211" s="10">
        <f>F211/E211*100</f>
        <v>21.09667156877457</v>
      </c>
      <c r="H211" s="110"/>
      <c r="I211" s="28"/>
      <c r="J211" s="28"/>
      <c r="K211" s="28"/>
      <c r="L211" s="28"/>
      <c r="M211" s="28"/>
      <c r="N211" s="28"/>
      <c r="O211" s="70"/>
      <c r="P211" s="70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6" customFormat="1" ht="12.75" customHeight="1">
      <c r="A212" s="16"/>
      <c r="B212" s="60"/>
      <c r="C212" s="185"/>
      <c r="D212" s="186"/>
      <c r="E212" s="187"/>
      <c r="F212" s="188"/>
      <c r="G212" s="189"/>
      <c r="H212" s="110"/>
      <c r="I212" s="28"/>
      <c r="J212" s="28"/>
      <c r="K212" s="28"/>
      <c r="L212" s="28"/>
      <c r="M212" s="28"/>
      <c r="N212" s="28"/>
      <c r="O212" s="70"/>
      <c r="P212" s="70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6" customFormat="1" ht="15.75">
      <c r="A213" s="65" t="s">
        <v>408</v>
      </c>
      <c r="B213" s="28"/>
      <c r="C213" s="28"/>
      <c r="D213" s="70"/>
      <c r="E213" s="70"/>
      <c r="F213" s="70"/>
      <c r="G213" s="28"/>
      <c r="H213" s="28"/>
      <c r="I213" s="28"/>
      <c r="J213" s="28"/>
      <c r="K213" s="28"/>
      <c r="L213" s="28"/>
      <c r="M213" s="28"/>
      <c r="N213" s="28"/>
      <c r="O213" s="70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6" customFormat="1" ht="12.75" customHeight="1">
      <c r="A214" s="65"/>
      <c r="B214" s="28"/>
      <c r="C214" s="28"/>
      <c r="D214" s="70"/>
      <c r="E214" s="70"/>
      <c r="F214" s="70"/>
      <c r="G214" s="28"/>
      <c r="H214" s="28"/>
      <c r="I214" s="28"/>
      <c r="J214" s="28"/>
      <c r="K214" s="28"/>
      <c r="L214" s="28"/>
      <c r="M214" s="28"/>
      <c r="N214" s="28"/>
      <c r="O214" s="70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6" customFormat="1" ht="15" customHeight="1">
      <c r="A215" s="56" t="s">
        <v>269</v>
      </c>
      <c r="B215"/>
      <c r="C215"/>
      <c r="D215" s="15"/>
      <c r="E215" s="15"/>
      <c r="F215" s="15"/>
      <c r="G215"/>
      <c r="H215" s="28"/>
      <c r="I215" s="28"/>
      <c r="J215" s="28"/>
      <c r="K215" s="28"/>
      <c r="L215" s="28"/>
      <c r="M215" s="28"/>
      <c r="N215" s="28"/>
      <c r="O215" s="70"/>
      <c r="P215" s="15"/>
      <c r="Q215" s="15"/>
      <c r="R215" s="15"/>
      <c r="S215" s="15"/>
      <c r="T215" s="15"/>
      <c r="U215" s="15"/>
      <c r="V215" s="136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6" customFormat="1" ht="12.75">
      <c r="A216" s="56"/>
      <c r="B216"/>
      <c r="C216"/>
      <c r="D216" s="15"/>
      <c r="E216" s="15"/>
      <c r="F216" s="15"/>
      <c r="G216"/>
      <c r="H216" s="28"/>
      <c r="I216" s="28"/>
      <c r="J216" s="28"/>
      <c r="K216" s="28"/>
      <c r="L216" s="28"/>
      <c r="M216" s="28"/>
      <c r="N216" s="28"/>
      <c r="O216" s="70"/>
      <c r="P216" s="15"/>
      <c r="Q216" s="15"/>
      <c r="R216" s="15"/>
      <c r="S216" s="15"/>
      <c r="T216" s="15"/>
      <c r="U216" s="15"/>
      <c r="V216" s="136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6" customFormat="1" ht="25.5" customHeight="1">
      <c r="A217" s="7" t="s">
        <v>191</v>
      </c>
      <c r="B217" s="7" t="s">
        <v>192</v>
      </c>
      <c r="C217" s="5" t="s">
        <v>193</v>
      </c>
      <c r="D217" s="44" t="s">
        <v>312</v>
      </c>
      <c r="E217" s="51" t="s">
        <v>313</v>
      </c>
      <c r="F217" s="5" t="s">
        <v>163</v>
      </c>
      <c r="G217" s="43" t="s">
        <v>314</v>
      </c>
      <c r="H217" s="28"/>
      <c r="I217" s="28"/>
      <c r="J217" s="28"/>
      <c r="K217" s="28"/>
      <c r="L217" s="28"/>
      <c r="M217" s="28"/>
      <c r="N217" s="28"/>
      <c r="O217" s="70"/>
      <c r="P217" s="15"/>
      <c r="Q217" s="15"/>
      <c r="R217" s="13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6" customFormat="1" ht="25.5">
      <c r="A218" s="131" t="s">
        <v>66</v>
      </c>
      <c r="B218" s="128">
        <v>3539</v>
      </c>
      <c r="C218" s="129" t="s">
        <v>119</v>
      </c>
      <c r="D218" s="202">
        <v>4600</v>
      </c>
      <c r="E218" s="269">
        <v>4600</v>
      </c>
      <c r="F218" s="269">
        <v>750</v>
      </c>
      <c r="G218" s="271">
        <f aca="true" t="shared" si="5" ref="G218:G230">F218/E218*100</f>
        <v>16.304347826086957</v>
      </c>
      <c r="H218" s="28"/>
      <c r="I218" s="28"/>
      <c r="J218" s="28"/>
      <c r="K218" s="28"/>
      <c r="L218" s="28"/>
      <c r="M218" s="28"/>
      <c r="N218" s="28"/>
      <c r="O218" s="70"/>
      <c r="P218" s="15"/>
      <c r="Q218" s="15"/>
      <c r="R218" s="13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6" customFormat="1" ht="25.5">
      <c r="A219" s="131" t="s">
        <v>66</v>
      </c>
      <c r="B219" s="128">
        <v>3549</v>
      </c>
      <c r="C219" s="119" t="s">
        <v>89</v>
      </c>
      <c r="D219" s="202">
        <v>300</v>
      </c>
      <c r="E219" s="269">
        <v>300</v>
      </c>
      <c r="F219" s="269">
        <v>0</v>
      </c>
      <c r="G219" s="271">
        <f t="shared" si="5"/>
        <v>0</v>
      </c>
      <c r="H219" s="28"/>
      <c r="I219" s="28"/>
      <c r="J219" s="28"/>
      <c r="K219" s="28"/>
      <c r="L219" s="28"/>
      <c r="M219" s="28"/>
      <c r="N219" s="28"/>
      <c r="O219" s="70"/>
      <c r="P219" s="15"/>
      <c r="Q219" s="15"/>
      <c r="R219" s="13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6" customFormat="1" ht="23.25" customHeight="1">
      <c r="A220" s="131" t="s">
        <v>66</v>
      </c>
      <c r="B220" s="128">
        <v>3569</v>
      </c>
      <c r="C220" s="129" t="s">
        <v>28</v>
      </c>
      <c r="D220" s="202">
        <v>600</v>
      </c>
      <c r="E220" s="269">
        <v>600</v>
      </c>
      <c r="F220" s="269">
        <v>0</v>
      </c>
      <c r="G220" s="271">
        <f t="shared" si="5"/>
        <v>0</v>
      </c>
      <c r="H220" s="28"/>
      <c r="I220" s="28"/>
      <c r="J220" s="28"/>
      <c r="K220" s="28"/>
      <c r="L220" s="28"/>
      <c r="M220" s="28"/>
      <c r="N220" s="28"/>
      <c r="O220" s="70"/>
      <c r="P220" s="15"/>
      <c r="Q220" s="15"/>
      <c r="R220" s="13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6" customFormat="1" ht="38.25">
      <c r="A221" s="131" t="s">
        <v>66</v>
      </c>
      <c r="B221" s="128">
        <v>3592</v>
      </c>
      <c r="C221" s="119" t="s">
        <v>31</v>
      </c>
      <c r="D221" s="202">
        <v>1500</v>
      </c>
      <c r="E221" s="269">
        <v>1500</v>
      </c>
      <c r="F221" s="269">
        <v>431</v>
      </c>
      <c r="G221" s="271">
        <f>F221/E221*100</f>
        <v>28.733333333333334</v>
      </c>
      <c r="H221" s="28"/>
      <c r="I221" s="28"/>
      <c r="J221" s="28"/>
      <c r="K221" s="28"/>
      <c r="L221" s="28"/>
      <c r="M221" s="28"/>
      <c r="N221" s="28"/>
      <c r="O221" s="70"/>
      <c r="P221" s="15"/>
      <c r="Q221" s="15"/>
      <c r="R221" s="13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6" customFormat="1" ht="12.75">
      <c r="A222" s="131" t="s">
        <v>66</v>
      </c>
      <c r="B222" s="128" t="s">
        <v>29</v>
      </c>
      <c r="C222" s="119" t="s">
        <v>104</v>
      </c>
      <c r="D222" s="269">
        <f>D223+D224+D225+D226+D227</f>
        <v>8120</v>
      </c>
      <c r="E222" s="269">
        <f>E223+E224+E225+E226+E227</f>
        <v>8695</v>
      </c>
      <c r="F222" s="269">
        <f>F223+F224+F225+F226+F227</f>
        <v>1671</v>
      </c>
      <c r="G222" s="271">
        <f>F222/E222*100</f>
        <v>19.21794134560092</v>
      </c>
      <c r="H222" s="28"/>
      <c r="I222" s="28"/>
      <c r="J222" s="28"/>
      <c r="K222" s="28"/>
      <c r="L222" s="28"/>
      <c r="M222" s="28"/>
      <c r="N222" s="28"/>
      <c r="O222" s="70"/>
      <c r="P222" s="15"/>
      <c r="Q222" s="15"/>
      <c r="R222" s="135"/>
      <c r="S222" s="15"/>
      <c r="T222" s="15"/>
      <c r="U222" s="15"/>
      <c r="V222" s="135"/>
      <c r="W222" s="13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6" customFormat="1" ht="12.75">
      <c r="A223" s="131" t="s">
        <v>66</v>
      </c>
      <c r="B223" s="368" t="s">
        <v>926</v>
      </c>
      <c r="C223" s="369" t="s">
        <v>733</v>
      </c>
      <c r="D223" s="409">
        <v>2900</v>
      </c>
      <c r="E223" s="371">
        <v>2900</v>
      </c>
      <c r="F223" s="371">
        <v>0</v>
      </c>
      <c r="G223" s="450">
        <f t="shared" si="5"/>
        <v>0</v>
      </c>
      <c r="H223" s="28"/>
      <c r="I223" s="28"/>
      <c r="J223" s="28"/>
      <c r="K223" s="28"/>
      <c r="L223" s="28"/>
      <c r="M223" s="28"/>
      <c r="N223" s="28"/>
      <c r="O223" s="70"/>
      <c r="P223" s="15"/>
      <c r="Q223" s="15"/>
      <c r="R223" s="135"/>
      <c r="S223" s="15"/>
      <c r="T223" s="15"/>
      <c r="U223" s="15"/>
      <c r="V223" s="15"/>
      <c r="W223" s="13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6" customFormat="1" ht="12.75">
      <c r="A224" s="131" t="s">
        <v>66</v>
      </c>
      <c r="B224" s="368" t="s">
        <v>765</v>
      </c>
      <c r="C224" s="369" t="s">
        <v>122</v>
      </c>
      <c r="D224" s="409">
        <v>750</v>
      </c>
      <c r="E224" s="371">
        <v>750</v>
      </c>
      <c r="F224" s="371">
        <v>674</v>
      </c>
      <c r="G224" s="450">
        <f t="shared" si="5"/>
        <v>89.86666666666666</v>
      </c>
      <c r="H224" s="28"/>
      <c r="I224" s="28"/>
      <c r="J224" s="28"/>
      <c r="K224" s="28"/>
      <c r="L224" s="28"/>
      <c r="M224" s="28"/>
      <c r="N224" s="28"/>
      <c r="O224" s="70"/>
      <c r="P224" s="15"/>
      <c r="Q224" s="15"/>
      <c r="R224" s="135"/>
      <c r="S224" s="15"/>
      <c r="T224" s="15"/>
      <c r="U224" s="15"/>
      <c r="V224" s="15"/>
      <c r="W224" s="13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6" customFormat="1" ht="12.75">
      <c r="A225" s="131" t="s">
        <v>66</v>
      </c>
      <c r="B225" s="368" t="s">
        <v>123</v>
      </c>
      <c r="C225" s="369" t="s">
        <v>124</v>
      </c>
      <c r="D225" s="409">
        <v>1810</v>
      </c>
      <c r="E225" s="371">
        <v>1810</v>
      </c>
      <c r="F225" s="371">
        <v>501</v>
      </c>
      <c r="G225" s="450">
        <f t="shared" si="5"/>
        <v>27.679558011049725</v>
      </c>
      <c r="H225" s="28"/>
      <c r="I225" s="28"/>
      <c r="J225" s="28"/>
      <c r="K225" s="28"/>
      <c r="L225" s="28"/>
      <c r="M225" s="28"/>
      <c r="N225" s="28"/>
      <c r="O225" s="70"/>
      <c r="P225" s="15"/>
      <c r="Q225" s="15"/>
      <c r="R225" s="135"/>
      <c r="S225" s="15"/>
      <c r="T225" s="15"/>
      <c r="U225" s="15"/>
      <c r="V225" s="15"/>
      <c r="W225" s="13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6" customFormat="1" ht="12.75">
      <c r="A226" s="131" t="s">
        <v>66</v>
      </c>
      <c r="B226" s="368" t="s">
        <v>123</v>
      </c>
      <c r="C226" s="369" t="s">
        <v>125</v>
      </c>
      <c r="D226" s="370">
        <v>2460</v>
      </c>
      <c r="E226" s="371">
        <v>3035</v>
      </c>
      <c r="F226" s="371">
        <v>429</v>
      </c>
      <c r="G226" s="450">
        <f t="shared" si="5"/>
        <v>14.13509060955519</v>
      </c>
      <c r="H226" s="28"/>
      <c r="I226" s="28"/>
      <c r="J226" s="28"/>
      <c r="K226" s="28"/>
      <c r="L226" s="28"/>
      <c r="M226" s="28"/>
      <c r="N226" s="28"/>
      <c r="O226" s="70"/>
      <c r="P226" s="15"/>
      <c r="Q226" s="15"/>
      <c r="R226" s="135"/>
      <c r="S226" s="15"/>
      <c r="T226" s="15"/>
      <c r="U226" s="135"/>
      <c r="V226" s="15"/>
      <c r="W226" s="13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6" customFormat="1" ht="12.75">
      <c r="A227" s="131" t="s">
        <v>66</v>
      </c>
      <c r="B227" s="368" t="s">
        <v>120</v>
      </c>
      <c r="C227" s="369" t="s">
        <v>121</v>
      </c>
      <c r="D227" s="370">
        <v>200</v>
      </c>
      <c r="E227" s="371">
        <v>200</v>
      </c>
      <c r="F227" s="371">
        <v>67</v>
      </c>
      <c r="G227" s="450">
        <f>F227/E227*100</f>
        <v>33.5</v>
      </c>
      <c r="H227" s="28"/>
      <c r="I227" s="28"/>
      <c r="J227" s="28"/>
      <c r="K227" s="28"/>
      <c r="L227" s="28"/>
      <c r="M227" s="28"/>
      <c r="N227" s="28"/>
      <c r="O227" s="70"/>
      <c r="P227" s="15"/>
      <c r="Q227" s="15"/>
      <c r="R227" s="135"/>
      <c r="S227" s="15"/>
      <c r="T227" s="15"/>
      <c r="U227" s="135"/>
      <c r="V227" s="15"/>
      <c r="W227" s="13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6" customFormat="1" ht="25.5">
      <c r="A228" s="131">
        <v>5000</v>
      </c>
      <c r="B228" s="342">
        <v>4324</v>
      </c>
      <c r="C228" s="129" t="s">
        <v>255</v>
      </c>
      <c r="D228" s="158">
        <v>0</v>
      </c>
      <c r="E228" s="157">
        <v>0</v>
      </c>
      <c r="F228" s="269">
        <v>86</v>
      </c>
      <c r="G228" s="275" t="s">
        <v>622</v>
      </c>
      <c r="H228" s="28"/>
      <c r="I228" s="28"/>
      <c r="J228" s="28"/>
      <c r="K228" s="28"/>
      <c r="L228" s="28"/>
      <c r="M228" s="28"/>
      <c r="N228" s="28"/>
      <c r="O228" s="70"/>
      <c r="P228" s="15"/>
      <c r="Q228" s="15"/>
      <c r="R228" s="135"/>
      <c r="S228" s="15"/>
      <c r="T228" s="15"/>
      <c r="U228" s="135"/>
      <c r="V228" s="15"/>
      <c r="W228" s="13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6" customFormat="1" ht="14.25" customHeight="1">
      <c r="A229" s="131" t="s">
        <v>66</v>
      </c>
      <c r="B229" s="128">
        <v>3592</v>
      </c>
      <c r="C229" s="119" t="s">
        <v>962</v>
      </c>
      <c r="D229" s="202">
        <v>0</v>
      </c>
      <c r="E229" s="269">
        <v>275</v>
      </c>
      <c r="F229" s="269">
        <v>0</v>
      </c>
      <c r="G229" s="271">
        <f t="shared" si="5"/>
        <v>0</v>
      </c>
      <c r="H229" s="28"/>
      <c r="I229" s="28"/>
      <c r="J229" s="28"/>
      <c r="K229" s="28"/>
      <c r="L229" s="28"/>
      <c r="M229" s="28"/>
      <c r="N229" s="28"/>
      <c r="O229" s="70"/>
      <c r="P229" s="15"/>
      <c r="Q229" s="15"/>
      <c r="R229" s="135"/>
      <c r="S229" s="15"/>
      <c r="T229" s="15"/>
      <c r="U229" s="135"/>
      <c r="V229" s="15"/>
      <c r="W229" s="13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6" customFormat="1" ht="12.75">
      <c r="A230" s="181"/>
      <c r="B230" s="198"/>
      <c r="C230" s="197" t="s">
        <v>131</v>
      </c>
      <c r="D230" s="182">
        <f>SUM(D218:D229)-D222</f>
        <v>15120</v>
      </c>
      <c r="E230" s="182">
        <f>SUM(E218:E229)-E222</f>
        <v>15970</v>
      </c>
      <c r="F230" s="182">
        <f>SUM(F218:F229)-F222</f>
        <v>2938</v>
      </c>
      <c r="G230" s="397">
        <f t="shared" si="5"/>
        <v>18.39699436443331</v>
      </c>
      <c r="H230" s="110" t="s">
        <v>280</v>
      </c>
      <c r="I230" s="28"/>
      <c r="J230" s="28"/>
      <c r="K230" s="28"/>
      <c r="L230" s="28"/>
      <c r="M230" s="28"/>
      <c r="N230" s="28"/>
      <c r="O230" s="70" t="s">
        <v>420</v>
      </c>
      <c r="P230" s="70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6" customFormat="1" ht="12.75">
      <c r="A231" s="16"/>
      <c r="B231" s="60"/>
      <c r="C231" s="185"/>
      <c r="D231" s="186"/>
      <c r="E231" s="186"/>
      <c r="F231" s="186"/>
      <c r="G231" s="389"/>
      <c r="H231" s="110"/>
      <c r="I231" s="28"/>
      <c r="J231" s="28"/>
      <c r="K231" s="28"/>
      <c r="L231" s="28"/>
      <c r="M231" s="28"/>
      <c r="N231" s="28"/>
      <c r="O231" s="70"/>
      <c r="P231" s="70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6" customFormat="1" ht="15.75" customHeight="1">
      <c r="A232" s="347" t="s">
        <v>254</v>
      </c>
      <c r="B232" s="186"/>
      <c r="C232" s="187"/>
      <c r="D232" s="231"/>
      <c r="E232" s="187"/>
      <c r="F232" s="231"/>
      <c r="G232" s="100"/>
      <c r="H232" s="110"/>
      <c r="I232" s="28"/>
      <c r="J232" s="28"/>
      <c r="K232" s="28"/>
      <c r="L232" s="28"/>
      <c r="M232" s="28"/>
      <c r="N232" s="28"/>
      <c r="O232" s="70"/>
      <c r="P232" s="70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6" customFormat="1" ht="15" customHeight="1">
      <c r="A233" s="347"/>
      <c r="B233" s="186"/>
      <c r="C233" s="187"/>
      <c r="D233" s="231"/>
      <c r="E233" s="187"/>
      <c r="F233" s="231"/>
      <c r="G233" s="100"/>
      <c r="H233" s="110"/>
      <c r="I233" s="28"/>
      <c r="J233" s="28"/>
      <c r="K233" s="28"/>
      <c r="L233" s="28"/>
      <c r="M233" s="28"/>
      <c r="N233" s="28"/>
      <c r="O233" s="70"/>
      <c r="P233" s="70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6" customFormat="1" ht="24.75" customHeight="1">
      <c r="A234" s="7" t="s">
        <v>191</v>
      </c>
      <c r="B234" s="7" t="s">
        <v>192</v>
      </c>
      <c r="C234" s="5" t="s">
        <v>193</v>
      </c>
      <c r="D234" s="44" t="s">
        <v>312</v>
      </c>
      <c r="E234" s="51" t="s">
        <v>313</v>
      </c>
      <c r="F234" s="5" t="s">
        <v>163</v>
      </c>
      <c r="G234" s="43" t="s">
        <v>314</v>
      </c>
      <c r="H234" s="110"/>
      <c r="I234" s="28"/>
      <c r="J234" s="28"/>
      <c r="K234" s="28"/>
      <c r="L234" s="28"/>
      <c r="M234" s="28"/>
      <c r="N234" s="28"/>
      <c r="O234" s="70"/>
      <c r="P234" s="70"/>
      <c r="Q234" s="15"/>
      <c r="R234" s="13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6" customFormat="1" ht="12.75">
      <c r="A235" s="309">
        <v>5000</v>
      </c>
      <c r="B235" s="309">
        <v>3522</v>
      </c>
      <c r="C235" s="312" t="s">
        <v>135</v>
      </c>
      <c r="D235" s="310">
        <v>6400</v>
      </c>
      <c r="E235" s="311">
        <v>6400</v>
      </c>
      <c r="F235" s="269">
        <v>1062</v>
      </c>
      <c r="G235" s="160">
        <f>F235/E235*100</f>
        <v>16.59375</v>
      </c>
      <c r="H235" s="110"/>
      <c r="I235" s="28"/>
      <c r="J235" s="28"/>
      <c r="K235" s="28"/>
      <c r="L235" s="28"/>
      <c r="M235" s="28"/>
      <c r="N235" s="28"/>
      <c r="O235" s="70"/>
      <c r="P235" s="70"/>
      <c r="Q235" s="15"/>
      <c r="R235" s="13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6" customFormat="1" ht="12.75">
      <c r="A236" s="309">
        <v>5000</v>
      </c>
      <c r="B236" s="309">
        <v>3529</v>
      </c>
      <c r="C236" s="312" t="s">
        <v>90</v>
      </c>
      <c r="D236" s="310">
        <v>25537</v>
      </c>
      <c r="E236" s="311">
        <v>25537</v>
      </c>
      <c r="F236" s="269">
        <v>4254</v>
      </c>
      <c r="G236" s="160">
        <f>F236/E236*100</f>
        <v>16.658182245369463</v>
      </c>
      <c r="H236" s="110"/>
      <c r="I236" s="28"/>
      <c r="J236" s="28"/>
      <c r="K236" s="28"/>
      <c r="L236" s="28"/>
      <c r="M236" s="28"/>
      <c r="N236" s="28"/>
      <c r="O236" s="70"/>
      <c r="P236" s="70"/>
      <c r="Q236" s="15"/>
      <c r="R236" s="13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6" customFormat="1" ht="12.75">
      <c r="A237" s="309">
        <v>5000</v>
      </c>
      <c r="B237" s="128">
        <v>3533</v>
      </c>
      <c r="C237" s="129" t="s">
        <v>91</v>
      </c>
      <c r="D237" s="349">
        <v>157061</v>
      </c>
      <c r="E237" s="269">
        <v>157061</v>
      </c>
      <c r="F237" s="269">
        <v>24296</v>
      </c>
      <c r="G237" s="160">
        <f>F237/E237*100</f>
        <v>15.469148929396859</v>
      </c>
      <c r="H237" s="110"/>
      <c r="I237" s="28"/>
      <c r="J237" s="28"/>
      <c r="K237" s="28"/>
      <c r="L237" s="28"/>
      <c r="M237" s="28"/>
      <c r="N237" s="28"/>
      <c r="O237" s="70"/>
      <c r="P237" s="70"/>
      <c r="Q237" s="15"/>
      <c r="R237" s="13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6" customFormat="1" ht="12.75">
      <c r="A238" s="181"/>
      <c r="B238" s="198"/>
      <c r="C238" s="197" t="s">
        <v>116</v>
      </c>
      <c r="D238" s="182">
        <f>SUM(D235:D237)</f>
        <v>188998</v>
      </c>
      <c r="E238" s="182">
        <f>SUM(E235:E237)</f>
        <v>188998</v>
      </c>
      <c r="F238" s="182">
        <f>SUM(F235:F237)</f>
        <v>29612</v>
      </c>
      <c r="G238" s="105">
        <f>F238/E238*100</f>
        <v>15.667890665509688</v>
      </c>
      <c r="H238" s="110"/>
      <c r="I238" s="28"/>
      <c r="J238" s="28"/>
      <c r="K238" s="28"/>
      <c r="L238" s="28"/>
      <c r="M238" s="28"/>
      <c r="N238" s="28"/>
      <c r="O238" s="70"/>
      <c r="P238" s="70"/>
      <c r="Q238" s="15"/>
      <c r="R238" s="13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6" customFormat="1" ht="13.5" customHeight="1">
      <c r="A239" s="181"/>
      <c r="B239" s="198"/>
      <c r="C239" s="197" t="s">
        <v>623</v>
      </c>
      <c r="D239" s="182">
        <f>D230+D238</f>
        <v>204118</v>
      </c>
      <c r="E239" s="182">
        <f>E230+E238</f>
        <v>204968</v>
      </c>
      <c r="F239" s="182">
        <f>F230+F238</f>
        <v>32550</v>
      </c>
      <c r="G239" s="105">
        <f>F239/E239*100</f>
        <v>15.880527692127552</v>
      </c>
      <c r="H239" s="110"/>
      <c r="I239" s="28"/>
      <c r="J239" s="28"/>
      <c r="K239" s="28"/>
      <c r="L239" s="28"/>
      <c r="M239" s="28"/>
      <c r="N239" s="28"/>
      <c r="O239" s="70"/>
      <c r="P239" s="70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6" customFormat="1" ht="13.5" customHeight="1">
      <c r="A240" s="16"/>
      <c r="B240" s="60"/>
      <c r="C240" s="185"/>
      <c r="D240" s="186"/>
      <c r="E240" s="186"/>
      <c r="F240" s="186"/>
      <c r="G240" s="100"/>
      <c r="H240" s="110"/>
      <c r="I240" s="28"/>
      <c r="J240" s="28"/>
      <c r="K240" s="28"/>
      <c r="L240" s="28"/>
      <c r="M240" s="28"/>
      <c r="N240" s="28"/>
      <c r="O240" s="70"/>
      <c r="P240" s="70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6" customFormat="1" ht="13.5" customHeight="1">
      <c r="A241" s="347" t="s">
        <v>61</v>
      </c>
      <c r="B241" s="347"/>
      <c r="C241" s="347"/>
      <c r="D241" s="186"/>
      <c r="E241" s="186"/>
      <c r="F241" s="186"/>
      <c r="G241" s="100"/>
      <c r="H241" s="110"/>
      <c r="I241" s="28"/>
      <c r="J241" s="28"/>
      <c r="K241" s="28"/>
      <c r="L241" s="28"/>
      <c r="M241" s="28"/>
      <c r="N241" s="28"/>
      <c r="O241" s="70"/>
      <c r="P241" s="70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6" customFormat="1" ht="13.5" customHeight="1">
      <c r="A242" s="20"/>
      <c r="B242" s="20"/>
      <c r="C242" s="20"/>
      <c r="D242" s="186"/>
      <c r="E242" s="186"/>
      <c r="F242" s="186"/>
      <c r="G242" s="100"/>
      <c r="H242" s="110"/>
      <c r="I242" s="28"/>
      <c r="J242" s="28"/>
      <c r="K242" s="28"/>
      <c r="L242" s="28"/>
      <c r="M242" s="28"/>
      <c r="N242" s="28"/>
      <c r="O242" s="70"/>
      <c r="P242" s="70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7" ht="27" customHeight="1">
      <c r="A243" s="7" t="s">
        <v>191</v>
      </c>
      <c r="B243" s="7" t="s">
        <v>192</v>
      </c>
      <c r="C243" s="5" t="s">
        <v>193</v>
      </c>
      <c r="D243" s="44" t="s">
        <v>312</v>
      </c>
      <c r="E243" s="51" t="s">
        <v>313</v>
      </c>
      <c r="F243" s="5" t="s">
        <v>163</v>
      </c>
      <c r="G243" s="43" t="s">
        <v>314</v>
      </c>
    </row>
    <row r="244" spans="1:7" ht="15" customHeight="1">
      <c r="A244" s="131" t="s">
        <v>66</v>
      </c>
      <c r="B244" s="128">
        <v>3522</v>
      </c>
      <c r="C244" s="129" t="s">
        <v>33</v>
      </c>
      <c r="D244" s="349">
        <v>100000</v>
      </c>
      <c r="E244" s="269">
        <v>100000</v>
      </c>
      <c r="F244" s="269">
        <v>0</v>
      </c>
      <c r="G244" s="160">
        <f>F244/E244*100</f>
        <v>0</v>
      </c>
    </row>
    <row r="245" spans="1:7" ht="15" customHeight="1">
      <c r="A245" s="309">
        <v>5000</v>
      </c>
      <c r="B245" s="342" t="s">
        <v>909</v>
      </c>
      <c r="C245" s="129" t="s">
        <v>732</v>
      </c>
      <c r="D245" s="158">
        <v>21452</v>
      </c>
      <c r="E245" s="269">
        <v>21452</v>
      </c>
      <c r="F245" s="269">
        <v>3330</v>
      </c>
      <c r="G245" s="275">
        <f>F245/E245*100</f>
        <v>15.523028155882901</v>
      </c>
    </row>
    <row r="246" spans="1:7" ht="26.25" customHeight="1">
      <c r="A246" s="131" t="s">
        <v>66</v>
      </c>
      <c r="B246" s="128">
        <v>3522</v>
      </c>
      <c r="C246" s="119" t="s">
        <v>30</v>
      </c>
      <c r="D246" s="202">
        <v>189500</v>
      </c>
      <c r="E246" s="269">
        <v>189500</v>
      </c>
      <c r="F246" s="269">
        <v>0</v>
      </c>
      <c r="G246" s="160">
        <f>F246/E246*100</f>
        <v>0</v>
      </c>
    </row>
    <row r="247" spans="1:7" ht="15" customHeight="1">
      <c r="A247" s="309">
        <v>5000</v>
      </c>
      <c r="B247" s="342">
        <v>3522</v>
      </c>
      <c r="C247" s="129" t="s">
        <v>32</v>
      </c>
      <c r="D247" s="158">
        <v>80000</v>
      </c>
      <c r="E247" s="269">
        <v>80000</v>
      </c>
      <c r="F247" s="269">
        <v>0</v>
      </c>
      <c r="G247" s="275">
        <f>F247/E247*100</f>
        <v>0</v>
      </c>
    </row>
    <row r="248" spans="1:256" s="28" customFormat="1" ht="12.75">
      <c r="A248" s="181"/>
      <c r="B248" s="198"/>
      <c r="C248" s="197" t="s">
        <v>445</v>
      </c>
      <c r="D248" s="182">
        <f>SUM(D244:D247)</f>
        <v>390952</v>
      </c>
      <c r="E248" s="182">
        <f>SUM(E244:E247)</f>
        <v>390952</v>
      </c>
      <c r="F248" s="182">
        <f>SUM(F244:F247)</f>
        <v>3330</v>
      </c>
      <c r="G248" s="105">
        <f>F248/E248*100</f>
        <v>0.8517669688350488</v>
      </c>
      <c r="O248" s="70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28" customFormat="1" ht="12.75">
      <c r="A249" s="16"/>
      <c r="B249" s="60"/>
      <c r="C249" s="185"/>
      <c r="D249" s="186"/>
      <c r="E249" s="187"/>
      <c r="F249" s="231"/>
      <c r="G249" s="29"/>
      <c r="O249" s="70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6" customFormat="1" ht="12.75">
      <c r="A250" s="190"/>
      <c r="B250" s="200"/>
      <c r="C250" s="199" t="s">
        <v>625</v>
      </c>
      <c r="D250" s="191">
        <f>D239+D248</f>
        <v>595070</v>
      </c>
      <c r="E250" s="191">
        <f>E239+E248</f>
        <v>595920</v>
      </c>
      <c r="F250" s="191">
        <f>F239+F248</f>
        <v>35880</v>
      </c>
      <c r="G250" s="10">
        <f>F250/E250*100</f>
        <v>6.020942408376963</v>
      </c>
      <c r="H250" s="110"/>
      <c r="I250" s="28"/>
      <c r="J250" s="28"/>
      <c r="K250" s="28"/>
      <c r="L250" s="28"/>
      <c r="M250" s="28"/>
      <c r="N250" s="28"/>
      <c r="O250" s="70"/>
      <c r="P250" s="70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5:6" ht="12.75" customHeight="1">
      <c r="E251" s="70"/>
      <c r="F251" s="70"/>
    </row>
    <row r="252" spans="1:256" s="28" customFormat="1" ht="15.75">
      <c r="A252" s="65" t="s">
        <v>274</v>
      </c>
      <c r="D252" s="70"/>
      <c r="E252" s="70"/>
      <c r="F252" s="70"/>
      <c r="O252" s="70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2:256" s="28" customFormat="1" ht="12" customHeight="1">
      <c r="B253"/>
      <c r="C253"/>
      <c r="D253" s="15"/>
      <c r="E253" s="15"/>
      <c r="F253" s="70"/>
      <c r="G253"/>
      <c r="O253" s="70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28" customFormat="1" ht="13.5" customHeight="1">
      <c r="A254" s="56" t="s">
        <v>269</v>
      </c>
      <c r="B254"/>
      <c r="C254"/>
      <c r="D254" s="15"/>
      <c r="E254" s="15"/>
      <c r="F254" s="70"/>
      <c r="G254"/>
      <c r="O254" s="70"/>
      <c r="P254" s="15"/>
      <c r="Q254" s="15"/>
      <c r="R254" s="15"/>
      <c r="S254" s="15"/>
      <c r="T254" s="15"/>
      <c r="U254" s="15"/>
      <c r="V254" s="15"/>
      <c r="W254" s="13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28" customFormat="1" ht="12.75">
      <c r="A255" s="56"/>
      <c r="B255"/>
      <c r="C255"/>
      <c r="D255" s="15"/>
      <c r="E255" s="15"/>
      <c r="F255" s="70"/>
      <c r="G255"/>
      <c r="O255" s="70"/>
      <c r="P255" s="15"/>
      <c r="Q255" s="15"/>
      <c r="R255" s="15"/>
      <c r="S255" s="15"/>
      <c r="T255" s="15"/>
      <c r="U255" s="15"/>
      <c r="V255" s="15"/>
      <c r="W255" s="13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28" customFormat="1" ht="25.5" customHeight="1">
      <c r="A256" s="7" t="s">
        <v>191</v>
      </c>
      <c r="B256" s="7" t="s">
        <v>192</v>
      </c>
      <c r="C256" s="5" t="s">
        <v>193</v>
      </c>
      <c r="D256" s="44" t="s">
        <v>312</v>
      </c>
      <c r="E256" s="51" t="s">
        <v>313</v>
      </c>
      <c r="F256" s="5" t="s">
        <v>163</v>
      </c>
      <c r="G256" s="43" t="s">
        <v>314</v>
      </c>
      <c r="O256" s="70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28" customFormat="1" ht="25.5">
      <c r="A257" s="131" t="s">
        <v>67</v>
      </c>
      <c r="B257" s="128">
        <v>3719</v>
      </c>
      <c r="C257" s="119" t="s">
        <v>237</v>
      </c>
      <c r="D257" s="202">
        <v>100</v>
      </c>
      <c r="E257" s="269">
        <v>100</v>
      </c>
      <c r="F257" s="269">
        <v>0</v>
      </c>
      <c r="G257" s="160">
        <f>F257/E257*100</f>
        <v>0</v>
      </c>
      <c r="O257" s="70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8" customFormat="1" ht="25.5">
      <c r="A258" s="131" t="s">
        <v>67</v>
      </c>
      <c r="B258" s="128">
        <v>3729</v>
      </c>
      <c r="C258" s="119" t="s">
        <v>238</v>
      </c>
      <c r="D258" s="202">
        <v>150</v>
      </c>
      <c r="E258" s="269">
        <v>150</v>
      </c>
      <c r="F258" s="269">
        <v>10</v>
      </c>
      <c r="G258" s="160">
        <f>F258/E258*100</f>
        <v>6.666666666666667</v>
      </c>
      <c r="O258" s="70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8" customFormat="1" ht="13.5" customHeight="1">
      <c r="A259" s="131" t="s">
        <v>67</v>
      </c>
      <c r="B259" s="128">
        <v>3742</v>
      </c>
      <c r="C259" s="119" t="s">
        <v>927</v>
      </c>
      <c r="D259" s="202">
        <v>5000</v>
      </c>
      <c r="E259" s="269">
        <v>5012</v>
      </c>
      <c r="F259" s="269">
        <v>11</v>
      </c>
      <c r="G259" s="160">
        <f>F259/E259*100</f>
        <v>0.2194732641660016</v>
      </c>
      <c r="O259" s="70"/>
      <c r="P259" s="15"/>
      <c r="Q259" s="15"/>
      <c r="R259" s="15"/>
      <c r="S259" s="15"/>
      <c r="T259" s="15"/>
      <c r="U259" s="13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8" customFormat="1" ht="15" customHeight="1">
      <c r="A260" s="131" t="s">
        <v>67</v>
      </c>
      <c r="B260" s="128">
        <v>3792</v>
      </c>
      <c r="C260" s="119" t="s">
        <v>126</v>
      </c>
      <c r="D260" s="202">
        <v>100</v>
      </c>
      <c r="E260" s="269">
        <v>100</v>
      </c>
      <c r="F260" s="269">
        <v>0</v>
      </c>
      <c r="G260" s="160">
        <f>F260/E260*100</f>
        <v>0</v>
      </c>
      <c r="O260" s="70"/>
      <c r="P260" s="15"/>
      <c r="Q260" s="15"/>
      <c r="R260" s="15"/>
      <c r="S260" s="15"/>
      <c r="T260" s="15"/>
      <c r="U260" s="13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8" customFormat="1" ht="14.25" customHeight="1">
      <c r="A261" s="131" t="s">
        <v>67</v>
      </c>
      <c r="B261" s="128">
        <v>3799</v>
      </c>
      <c r="C261" s="119" t="s">
        <v>88</v>
      </c>
      <c r="D261" s="202">
        <v>500</v>
      </c>
      <c r="E261" s="269">
        <v>500</v>
      </c>
      <c r="F261" s="269">
        <v>0</v>
      </c>
      <c r="G261" s="160">
        <f>F261/E261*100</f>
        <v>0</v>
      </c>
      <c r="O261" s="70"/>
      <c r="P261" s="15"/>
      <c r="Q261" s="15"/>
      <c r="R261" s="15"/>
      <c r="S261" s="15"/>
      <c r="T261" s="15"/>
      <c r="U261" s="13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8" customFormat="1" ht="13.5" customHeight="1">
      <c r="A262" s="131" t="s">
        <v>67</v>
      </c>
      <c r="B262" s="128">
        <v>3741</v>
      </c>
      <c r="C262" s="119" t="s">
        <v>134</v>
      </c>
      <c r="D262" s="202">
        <v>150</v>
      </c>
      <c r="E262" s="269">
        <v>150</v>
      </c>
      <c r="F262" s="269">
        <v>206</v>
      </c>
      <c r="G262" s="160" t="s">
        <v>622</v>
      </c>
      <c r="O262" s="70"/>
      <c r="P262" s="15"/>
      <c r="Q262" s="15"/>
      <c r="R262" s="15"/>
      <c r="S262" s="15"/>
      <c r="T262" s="15"/>
      <c r="U262" s="13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8" customFormat="1" ht="13.5" customHeight="1">
      <c r="A263" s="131" t="s">
        <v>67</v>
      </c>
      <c r="B263" s="128">
        <v>3771</v>
      </c>
      <c r="C263" s="119" t="s">
        <v>666</v>
      </c>
      <c r="D263" s="202">
        <v>0</v>
      </c>
      <c r="E263" s="269">
        <v>0</v>
      </c>
      <c r="F263" s="269">
        <v>544</v>
      </c>
      <c r="G263" s="160" t="s">
        <v>622</v>
      </c>
      <c r="O263" s="70"/>
      <c r="P263" s="15"/>
      <c r="Q263" s="15"/>
      <c r="R263" s="15"/>
      <c r="S263" s="15"/>
      <c r="T263" s="15"/>
      <c r="U263" s="13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8" customFormat="1" ht="14.25" customHeight="1">
      <c r="A264" s="131" t="s">
        <v>67</v>
      </c>
      <c r="B264" s="128">
        <v>3773</v>
      </c>
      <c r="C264" s="119" t="s">
        <v>667</v>
      </c>
      <c r="D264" s="202">
        <v>0</v>
      </c>
      <c r="E264" s="269">
        <v>0</v>
      </c>
      <c r="F264" s="269">
        <v>5</v>
      </c>
      <c r="G264" s="160" t="s">
        <v>622</v>
      </c>
      <c r="O264" s="70"/>
      <c r="P264" s="176"/>
      <c r="Q264" s="15"/>
      <c r="R264" s="15"/>
      <c r="S264" s="15"/>
      <c r="T264" s="15"/>
      <c r="U264" s="135"/>
      <c r="V264" s="15"/>
      <c r="W264" s="13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8" customFormat="1" ht="50.25" customHeight="1">
      <c r="A265" s="131" t="s">
        <v>67</v>
      </c>
      <c r="B265" s="128">
        <v>3727</v>
      </c>
      <c r="C265" s="119" t="s">
        <v>961</v>
      </c>
      <c r="D265" s="202">
        <v>0</v>
      </c>
      <c r="E265" s="269">
        <v>1860</v>
      </c>
      <c r="F265" s="269">
        <v>0</v>
      </c>
      <c r="G265" s="160">
        <f>F265/E265*100</f>
        <v>0</v>
      </c>
      <c r="O265" s="70"/>
      <c r="P265" s="176"/>
      <c r="Q265" s="15"/>
      <c r="R265" s="15"/>
      <c r="S265" s="15"/>
      <c r="T265" s="15"/>
      <c r="U265" s="135"/>
      <c r="V265" s="15"/>
      <c r="W265" s="13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14" s="70" customFormat="1" ht="12.75">
      <c r="A266" s="181"/>
      <c r="B266" s="198"/>
      <c r="C266" s="197" t="s">
        <v>623</v>
      </c>
      <c r="D266" s="182">
        <f>SUM(D257:D265)</f>
        <v>6000</v>
      </c>
      <c r="E266" s="183">
        <f>SUM(E257:E265)</f>
        <v>7872</v>
      </c>
      <c r="F266" s="212">
        <f>SUM(F257:F265)</f>
        <v>776</v>
      </c>
      <c r="G266" s="105">
        <f>F266/E266*100</f>
        <v>9.857723577235772</v>
      </c>
      <c r="H266" s="28"/>
      <c r="I266" s="28"/>
      <c r="J266" s="28"/>
      <c r="K266" s="28"/>
      <c r="L266" s="28"/>
      <c r="M266" s="28"/>
      <c r="N266" s="28"/>
    </row>
    <row r="267" spans="1:14" s="70" customFormat="1" ht="12.75">
      <c r="A267" s="456" t="s">
        <v>741</v>
      </c>
      <c r="B267" s="457"/>
      <c r="C267" s="457"/>
      <c r="D267" s="457"/>
      <c r="E267" s="457"/>
      <c r="F267" s="457"/>
      <c r="G267" s="457"/>
      <c r="H267" s="28"/>
      <c r="I267" s="28"/>
      <c r="J267" s="28"/>
      <c r="K267" s="28"/>
      <c r="L267" s="28"/>
      <c r="M267" s="28"/>
      <c r="N267" s="28"/>
    </row>
    <row r="268" spans="1:256" s="28" customFormat="1" ht="12.75">
      <c r="A268" s="395" t="s">
        <v>668</v>
      </c>
      <c r="B268" s="396"/>
      <c r="C268" s="396"/>
      <c r="D268" s="396"/>
      <c r="E268" s="396"/>
      <c r="F268" s="396"/>
      <c r="G268" s="396"/>
      <c r="H268" s="11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  <c r="FS268" s="70"/>
      <c r="FT268" s="70"/>
      <c r="FU268" s="70"/>
      <c r="FV268" s="70"/>
      <c r="FW268" s="70"/>
      <c r="FX268" s="70"/>
      <c r="FY268" s="70"/>
      <c r="FZ268" s="70"/>
      <c r="GA268" s="70"/>
      <c r="GB268" s="70"/>
      <c r="GC268" s="70"/>
      <c r="GD268" s="70"/>
      <c r="GE268" s="70"/>
      <c r="GF268" s="70"/>
      <c r="GG268" s="70"/>
      <c r="GH268" s="70"/>
      <c r="GI268" s="70"/>
      <c r="GJ268" s="70"/>
      <c r="GK268" s="70"/>
      <c r="GL268" s="70"/>
      <c r="GM268" s="70"/>
      <c r="GN268" s="70"/>
      <c r="GO268" s="70"/>
      <c r="GP268" s="70"/>
      <c r="GQ268" s="70"/>
      <c r="GR268" s="70"/>
      <c r="GS268" s="70"/>
      <c r="GT268" s="70"/>
      <c r="GU268" s="70"/>
      <c r="GV268" s="70"/>
      <c r="GW268" s="70"/>
      <c r="GX268" s="70"/>
      <c r="GY268" s="70"/>
      <c r="GZ268" s="70"/>
      <c r="HA268" s="70"/>
      <c r="HB268" s="70"/>
      <c r="HC268" s="70"/>
      <c r="HD268" s="70"/>
      <c r="HE268" s="70"/>
      <c r="HF268" s="70"/>
      <c r="HG268" s="70"/>
      <c r="HH268" s="70"/>
      <c r="HI268" s="70"/>
      <c r="HJ268" s="70"/>
      <c r="HK268" s="70"/>
      <c r="HL268" s="70"/>
      <c r="HM268" s="70"/>
      <c r="HN268" s="70"/>
      <c r="HO268" s="70"/>
      <c r="HP268" s="70"/>
      <c r="HQ268" s="70"/>
      <c r="HR268" s="70"/>
      <c r="HS268" s="70"/>
      <c r="HT268" s="70"/>
      <c r="HU268" s="70"/>
      <c r="HV268" s="70"/>
      <c r="HW268" s="70"/>
      <c r="HX268" s="70"/>
      <c r="HY268" s="70"/>
      <c r="HZ268" s="70"/>
      <c r="IA268" s="70"/>
      <c r="IB268" s="70"/>
      <c r="IC268" s="70"/>
      <c r="ID268" s="70"/>
      <c r="IE268" s="70"/>
      <c r="IF268" s="70"/>
      <c r="IG268" s="70"/>
      <c r="IH268" s="70"/>
      <c r="II268" s="70"/>
      <c r="IJ268" s="70"/>
      <c r="IK268" s="70"/>
      <c r="IL268" s="70"/>
      <c r="IM268" s="70"/>
      <c r="IN268" s="70"/>
      <c r="IO268" s="70"/>
      <c r="IP268" s="70"/>
      <c r="IQ268" s="70"/>
      <c r="IR268" s="70"/>
      <c r="IS268" s="70"/>
      <c r="IT268" s="70"/>
      <c r="IU268" s="70"/>
      <c r="IV268" s="70"/>
    </row>
    <row r="269" spans="1:256" s="28" customFormat="1" ht="12.75">
      <c r="A269" s="395" t="s">
        <v>742</v>
      </c>
      <c r="B269" s="396"/>
      <c r="C269" s="396"/>
      <c r="D269" s="396"/>
      <c r="E269" s="396"/>
      <c r="F269" s="396"/>
      <c r="G269" s="396"/>
      <c r="H269" s="11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  <c r="FK269" s="70"/>
      <c r="FL269" s="70"/>
      <c r="FM269" s="70"/>
      <c r="FN269" s="70"/>
      <c r="FO269" s="70"/>
      <c r="FP269" s="70"/>
      <c r="FQ269" s="70"/>
      <c r="FR269" s="70"/>
      <c r="FS269" s="70"/>
      <c r="FT269" s="70"/>
      <c r="FU269" s="70"/>
      <c r="FV269" s="70"/>
      <c r="FW269" s="70"/>
      <c r="FX269" s="70"/>
      <c r="FY269" s="70"/>
      <c r="FZ269" s="70"/>
      <c r="GA269" s="70"/>
      <c r="GB269" s="70"/>
      <c r="GC269" s="70"/>
      <c r="GD269" s="70"/>
      <c r="GE269" s="70"/>
      <c r="GF269" s="70"/>
      <c r="GG269" s="70"/>
      <c r="GH269" s="70"/>
      <c r="GI269" s="70"/>
      <c r="GJ269" s="70"/>
      <c r="GK269" s="70"/>
      <c r="GL269" s="70"/>
      <c r="GM269" s="70"/>
      <c r="GN269" s="70"/>
      <c r="GO269" s="70"/>
      <c r="GP269" s="70"/>
      <c r="GQ269" s="70"/>
      <c r="GR269" s="70"/>
      <c r="GS269" s="70"/>
      <c r="GT269" s="70"/>
      <c r="GU269" s="70"/>
      <c r="GV269" s="70"/>
      <c r="GW269" s="70"/>
      <c r="GX269" s="70"/>
      <c r="GY269" s="70"/>
      <c r="GZ269" s="70"/>
      <c r="HA269" s="70"/>
      <c r="HB269" s="70"/>
      <c r="HC269" s="70"/>
      <c r="HD269" s="70"/>
      <c r="HE269" s="70"/>
      <c r="HF269" s="70"/>
      <c r="HG269" s="70"/>
      <c r="HH269" s="70"/>
      <c r="HI269" s="70"/>
      <c r="HJ269" s="70"/>
      <c r="HK269" s="70"/>
      <c r="HL269" s="70"/>
      <c r="HM269" s="70"/>
      <c r="HN269" s="70"/>
      <c r="HO269" s="70"/>
      <c r="HP269" s="70"/>
      <c r="HQ269" s="70"/>
      <c r="HR269" s="70"/>
      <c r="HS269" s="70"/>
      <c r="HT269" s="70"/>
      <c r="HU269" s="70"/>
      <c r="HV269" s="70"/>
      <c r="HW269" s="70"/>
      <c r="HX269" s="70"/>
      <c r="HY269" s="70"/>
      <c r="HZ269" s="70"/>
      <c r="IA269" s="70"/>
      <c r="IB269" s="70"/>
      <c r="IC269" s="70"/>
      <c r="ID269" s="70"/>
      <c r="IE269" s="70"/>
      <c r="IF269" s="70"/>
      <c r="IG269" s="70"/>
      <c r="IH269" s="70"/>
      <c r="II269" s="70"/>
      <c r="IJ269" s="70"/>
      <c r="IK269" s="70"/>
      <c r="IL269" s="70"/>
      <c r="IM269" s="70"/>
      <c r="IN269" s="70"/>
      <c r="IO269" s="70"/>
      <c r="IP269" s="70"/>
      <c r="IQ269" s="70"/>
      <c r="IR269" s="70"/>
      <c r="IS269" s="70"/>
      <c r="IT269" s="70"/>
      <c r="IU269" s="70"/>
      <c r="IV269" s="70"/>
    </row>
    <row r="270" spans="1:256" s="28" customFormat="1" ht="12.75">
      <c r="A270" s="395" t="s">
        <v>750</v>
      </c>
      <c r="B270" s="396"/>
      <c r="C270" s="396"/>
      <c r="D270" s="396"/>
      <c r="E270" s="396"/>
      <c r="F270" s="396"/>
      <c r="G270" s="396"/>
      <c r="H270" s="11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  <c r="FS270" s="70"/>
      <c r="FT270" s="70"/>
      <c r="FU270" s="70"/>
      <c r="FV270" s="70"/>
      <c r="FW270" s="70"/>
      <c r="FX270" s="70"/>
      <c r="FY270" s="70"/>
      <c r="FZ270" s="70"/>
      <c r="GA270" s="70"/>
      <c r="GB270" s="70"/>
      <c r="GC270" s="70"/>
      <c r="GD270" s="70"/>
      <c r="GE270" s="70"/>
      <c r="GF270" s="70"/>
      <c r="GG270" s="70"/>
      <c r="GH270" s="70"/>
      <c r="GI270" s="70"/>
      <c r="GJ270" s="70"/>
      <c r="GK270" s="70"/>
      <c r="GL270" s="70"/>
      <c r="GM270" s="70"/>
      <c r="GN270" s="70"/>
      <c r="GO270" s="70"/>
      <c r="GP270" s="70"/>
      <c r="GQ270" s="70"/>
      <c r="GR270" s="70"/>
      <c r="GS270" s="70"/>
      <c r="GT270" s="70"/>
      <c r="GU270" s="70"/>
      <c r="GV270" s="70"/>
      <c r="GW270" s="70"/>
      <c r="GX270" s="70"/>
      <c r="GY270" s="70"/>
      <c r="GZ270" s="70"/>
      <c r="HA270" s="70"/>
      <c r="HB270" s="70"/>
      <c r="HC270" s="70"/>
      <c r="HD270" s="70"/>
      <c r="HE270" s="70"/>
      <c r="HF270" s="70"/>
      <c r="HG270" s="70"/>
      <c r="HH270" s="70"/>
      <c r="HI270" s="70"/>
      <c r="HJ270" s="70"/>
      <c r="HK270" s="70"/>
      <c r="HL270" s="70"/>
      <c r="HM270" s="70"/>
      <c r="HN270" s="70"/>
      <c r="HO270" s="70"/>
      <c r="HP270" s="70"/>
      <c r="HQ270" s="70"/>
      <c r="HR270" s="70"/>
      <c r="HS270" s="70"/>
      <c r="HT270" s="70"/>
      <c r="HU270" s="70"/>
      <c r="HV270" s="70"/>
      <c r="HW270" s="70"/>
      <c r="HX270" s="70"/>
      <c r="HY270" s="70"/>
      <c r="HZ270" s="70"/>
      <c r="IA270" s="70"/>
      <c r="IB270" s="70"/>
      <c r="IC270" s="70"/>
      <c r="ID270" s="70"/>
      <c r="IE270" s="70"/>
      <c r="IF270" s="70"/>
      <c r="IG270" s="70"/>
      <c r="IH270" s="70"/>
      <c r="II270" s="70"/>
      <c r="IJ270" s="70"/>
      <c r="IK270" s="70"/>
      <c r="IL270" s="70"/>
      <c r="IM270" s="70"/>
      <c r="IN270" s="70"/>
      <c r="IO270" s="70"/>
      <c r="IP270" s="70"/>
      <c r="IQ270" s="70"/>
      <c r="IR270" s="70"/>
      <c r="IS270" s="70"/>
      <c r="IT270" s="70"/>
      <c r="IU270" s="70"/>
      <c r="IV270" s="70"/>
    </row>
    <row r="271" spans="1:256" s="28" customFormat="1" ht="12.75">
      <c r="A271" s="395"/>
      <c r="B271" s="396"/>
      <c r="C271" s="396"/>
      <c r="D271" s="396"/>
      <c r="E271" s="396"/>
      <c r="F271" s="396"/>
      <c r="G271" s="396"/>
      <c r="H271" s="11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  <c r="FS271" s="70"/>
      <c r="FT271" s="70"/>
      <c r="FU271" s="70"/>
      <c r="FV271" s="70"/>
      <c r="FW271" s="70"/>
      <c r="FX271" s="70"/>
      <c r="FY271" s="70"/>
      <c r="FZ271" s="70"/>
      <c r="GA271" s="70"/>
      <c r="GB271" s="70"/>
      <c r="GC271" s="70"/>
      <c r="GD271" s="70"/>
      <c r="GE271" s="70"/>
      <c r="GF271" s="70"/>
      <c r="GG271" s="70"/>
      <c r="GH271" s="70"/>
      <c r="GI271" s="70"/>
      <c r="GJ271" s="70"/>
      <c r="GK271" s="70"/>
      <c r="GL271" s="70"/>
      <c r="GM271" s="70"/>
      <c r="GN271" s="70"/>
      <c r="GO271" s="70"/>
      <c r="GP271" s="70"/>
      <c r="GQ271" s="70"/>
      <c r="GR271" s="70"/>
      <c r="GS271" s="70"/>
      <c r="GT271" s="70"/>
      <c r="GU271" s="70"/>
      <c r="GV271" s="70"/>
      <c r="GW271" s="70"/>
      <c r="GX271" s="70"/>
      <c r="GY271" s="70"/>
      <c r="GZ271" s="70"/>
      <c r="HA271" s="70"/>
      <c r="HB271" s="70"/>
      <c r="HC271" s="70"/>
      <c r="HD271" s="70"/>
      <c r="HE271" s="70"/>
      <c r="HF271" s="70"/>
      <c r="HG271" s="70"/>
      <c r="HH271" s="70"/>
      <c r="HI271" s="70"/>
      <c r="HJ271" s="70"/>
      <c r="HK271" s="70"/>
      <c r="HL271" s="70"/>
      <c r="HM271" s="70"/>
      <c r="HN271" s="70"/>
      <c r="HO271" s="70"/>
      <c r="HP271" s="70"/>
      <c r="HQ271" s="70"/>
      <c r="HR271" s="70"/>
      <c r="HS271" s="70"/>
      <c r="HT271" s="70"/>
      <c r="HU271" s="70"/>
      <c r="HV271" s="70"/>
      <c r="HW271" s="70"/>
      <c r="HX271" s="70"/>
      <c r="HY271" s="70"/>
      <c r="HZ271" s="70"/>
      <c r="IA271" s="70"/>
      <c r="IB271" s="70"/>
      <c r="IC271" s="70"/>
      <c r="ID271" s="70"/>
      <c r="IE271" s="70"/>
      <c r="IF271" s="70"/>
      <c r="IG271" s="70"/>
      <c r="IH271" s="70"/>
      <c r="II271" s="70"/>
      <c r="IJ271" s="70"/>
      <c r="IK271" s="70"/>
      <c r="IL271" s="70"/>
      <c r="IM271" s="70"/>
      <c r="IN271" s="70"/>
      <c r="IO271" s="70"/>
      <c r="IP271" s="70"/>
      <c r="IQ271" s="70"/>
      <c r="IR271" s="70"/>
      <c r="IS271" s="70"/>
      <c r="IT271" s="70"/>
      <c r="IU271" s="70"/>
      <c r="IV271" s="70"/>
    </row>
    <row r="272" spans="1:256" s="106" customFormat="1" ht="13.5" customHeight="1">
      <c r="A272" s="812" t="s">
        <v>272</v>
      </c>
      <c r="B272" s="812"/>
      <c r="C272" s="812"/>
      <c r="D272" s="186"/>
      <c r="E272" s="186"/>
      <c r="F272" s="186"/>
      <c r="G272" s="100"/>
      <c r="H272" s="110"/>
      <c r="I272" s="28"/>
      <c r="J272" s="28"/>
      <c r="K272" s="28"/>
      <c r="L272" s="28"/>
      <c r="M272" s="28"/>
      <c r="N272" s="28"/>
      <c r="O272" s="70"/>
      <c r="P272" s="70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6" customFormat="1" ht="13.5" customHeight="1">
      <c r="A273" s="20"/>
      <c r="B273" s="20"/>
      <c r="C273" s="20"/>
      <c r="D273" s="186"/>
      <c r="E273" s="186"/>
      <c r="F273" s="186"/>
      <c r="G273" s="100"/>
      <c r="H273" s="110"/>
      <c r="I273" s="28"/>
      <c r="J273" s="28"/>
      <c r="K273" s="28"/>
      <c r="L273" s="28"/>
      <c r="M273" s="28"/>
      <c r="N273" s="28"/>
      <c r="O273" s="70"/>
      <c r="P273" s="70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7" ht="26.25" customHeight="1">
      <c r="A274" s="7" t="s">
        <v>191</v>
      </c>
      <c r="B274" s="7" t="s">
        <v>192</v>
      </c>
      <c r="C274" s="5" t="s">
        <v>193</v>
      </c>
      <c r="D274" s="44" t="s">
        <v>312</v>
      </c>
      <c r="E274" s="51" t="s">
        <v>313</v>
      </c>
      <c r="F274" s="5" t="s">
        <v>163</v>
      </c>
      <c r="G274" s="43" t="s">
        <v>314</v>
      </c>
    </row>
    <row r="275" spans="1:7" ht="39.75" customHeight="1">
      <c r="A275" s="131" t="s">
        <v>67</v>
      </c>
      <c r="B275" s="128">
        <v>3719</v>
      </c>
      <c r="C275" s="129" t="s">
        <v>236</v>
      </c>
      <c r="D275" s="349">
        <v>4270</v>
      </c>
      <c r="E275" s="269">
        <v>4270</v>
      </c>
      <c r="F275" s="269">
        <v>2615</v>
      </c>
      <c r="G275" s="160">
        <f>F275/E275*100</f>
        <v>61.241217798594846</v>
      </c>
    </row>
    <row r="276" spans="1:256" s="28" customFormat="1" ht="12.75">
      <c r="A276" s="181"/>
      <c r="B276" s="198"/>
      <c r="C276" s="197" t="s">
        <v>624</v>
      </c>
      <c r="D276" s="183">
        <f>SUM(D275:D275)</f>
        <v>4270</v>
      </c>
      <c r="E276" s="183">
        <f>SUM(E275:E275)</f>
        <v>4270</v>
      </c>
      <c r="F276" s="212">
        <f>SUM(F275:F275)</f>
        <v>2615</v>
      </c>
      <c r="G276" s="105">
        <f>F276/E276*100</f>
        <v>61.241217798594846</v>
      </c>
      <c r="O276" s="70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8" customFormat="1" ht="12.75">
      <c r="A277" s="16"/>
      <c r="B277" s="60"/>
      <c r="C277" s="185"/>
      <c r="D277" s="186"/>
      <c r="E277" s="187"/>
      <c r="F277" s="231"/>
      <c r="G277" s="29"/>
      <c r="O277" s="70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106" customFormat="1" ht="12.75">
      <c r="A278" s="190"/>
      <c r="B278" s="200"/>
      <c r="C278" s="199" t="s">
        <v>625</v>
      </c>
      <c r="D278" s="191">
        <f>D266+D275</f>
        <v>10270</v>
      </c>
      <c r="E278" s="191">
        <f>E266+E276</f>
        <v>12142</v>
      </c>
      <c r="F278" s="191">
        <f>F266+F276</f>
        <v>3391</v>
      </c>
      <c r="G278" s="10">
        <f>F278/E278*100</f>
        <v>27.927853730851588</v>
      </c>
      <c r="H278" s="110"/>
      <c r="I278" s="28"/>
      <c r="J278" s="28"/>
      <c r="K278" s="28"/>
      <c r="L278" s="28"/>
      <c r="M278" s="28"/>
      <c r="N278" s="28"/>
      <c r="O278" s="70"/>
      <c r="P278" s="70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2.75">
      <c r="A279" s="232"/>
      <c r="B279" s="233"/>
      <c r="C279" s="234"/>
      <c r="D279" s="235"/>
      <c r="E279" s="236"/>
      <c r="F279" s="231"/>
      <c r="G279" s="230"/>
      <c r="H279" s="11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  <c r="FS279" s="70"/>
      <c r="FT279" s="70"/>
      <c r="FU279" s="70"/>
      <c r="FV279" s="70"/>
      <c r="FW279" s="70"/>
      <c r="FX279" s="70"/>
      <c r="FY279" s="70"/>
      <c r="FZ279" s="70"/>
      <c r="GA279" s="70"/>
      <c r="GB279" s="70"/>
      <c r="GC279" s="70"/>
      <c r="GD279" s="70"/>
      <c r="GE279" s="70"/>
      <c r="GF279" s="70"/>
      <c r="GG279" s="70"/>
      <c r="GH279" s="70"/>
      <c r="GI279" s="70"/>
      <c r="GJ279" s="70"/>
      <c r="GK279" s="70"/>
      <c r="GL279" s="70"/>
      <c r="GM279" s="70"/>
      <c r="GN279" s="70"/>
      <c r="GO279" s="70"/>
      <c r="GP279" s="70"/>
      <c r="GQ279" s="70"/>
      <c r="GR279" s="70"/>
      <c r="GS279" s="70"/>
      <c r="GT279" s="70"/>
      <c r="GU279" s="70"/>
      <c r="GV279" s="70"/>
      <c r="GW279" s="70"/>
      <c r="GX279" s="70"/>
      <c r="GY279" s="70"/>
      <c r="GZ279" s="70"/>
      <c r="HA279" s="70"/>
      <c r="HB279" s="70"/>
      <c r="HC279" s="70"/>
      <c r="HD279" s="70"/>
      <c r="HE279" s="70"/>
      <c r="HF279" s="70"/>
      <c r="HG279" s="70"/>
      <c r="HH279" s="70"/>
      <c r="HI279" s="70"/>
      <c r="HJ279" s="70"/>
      <c r="HK279" s="70"/>
      <c r="HL279" s="70"/>
      <c r="HM279" s="70"/>
      <c r="HN279" s="70"/>
      <c r="HO279" s="70"/>
      <c r="HP279" s="70"/>
      <c r="HQ279" s="70"/>
      <c r="HR279" s="70"/>
      <c r="HS279" s="70"/>
      <c r="HT279" s="70"/>
      <c r="HU279" s="70"/>
      <c r="HV279" s="70"/>
      <c r="HW279" s="70"/>
      <c r="HX279" s="70"/>
      <c r="HY279" s="70"/>
      <c r="HZ279" s="70"/>
      <c r="IA279" s="70"/>
      <c r="IB279" s="70"/>
      <c r="IC279" s="70"/>
      <c r="ID279" s="70"/>
      <c r="IE279" s="70"/>
      <c r="IF279" s="70"/>
      <c r="IG279" s="70"/>
      <c r="IH279" s="70"/>
      <c r="II279" s="70"/>
      <c r="IJ279" s="70"/>
      <c r="IK279" s="70"/>
      <c r="IL279" s="70"/>
      <c r="IM279" s="70"/>
      <c r="IN279" s="70"/>
      <c r="IO279" s="70"/>
      <c r="IP279" s="70"/>
      <c r="IQ279" s="70"/>
      <c r="IR279" s="70"/>
      <c r="IS279" s="70"/>
      <c r="IT279" s="70"/>
      <c r="IU279" s="70"/>
      <c r="IV279" s="70"/>
    </row>
    <row r="280" spans="1:256" s="28" customFormat="1" ht="15.75">
      <c r="A280" s="65" t="s">
        <v>413</v>
      </c>
      <c r="D280" s="70"/>
      <c r="E280" s="70"/>
      <c r="F280" s="70"/>
      <c r="O280" s="70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2:256" s="28" customFormat="1" ht="12.75">
      <c r="B281"/>
      <c r="C281"/>
      <c r="D281" s="15"/>
      <c r="E281" s="15"/>
      <c r="F281" s="15"/>
      <c r="G281"/>
      <c r="O281" s="70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15" ht="13.5" customHeight="1">
      <c r="A282" s="56" t="s">
        <v>269</v>
      </c>
      <c r="O282" s="70"/>
    </row>
    <row r="283" spans="1:15" ht="13.5" customHeight="1">
      <c r="A283" s="56"/>
      <c r="O283" s="70"/>
    </row>
    <row r="284" spans="1:15" ht="25.5" customHeight="1">
      <c r="A284" s="7" t="s">
        <v>191</v>
      </c>
      <c r="B284" s="7" t="s">
        <v>192</v>
      </c>
      <c r="C284" s="5" t="s">
        <v>193</v>
      </c>
      <c r="D284" s="44" t="s">
        <v>312</v>
      </c>
      <c r="E284" s="51" t="s">
        <v>313</v>
      </c>
      <c r="F284" s="5" t="s">
        <v>163</v>
      </c>
      <c r="G284" s="43" t="s">
        <v>314</v>
      </c>
      <c r="O284" s="70"/>
    </row>
    <row r="285" spans="1:15" ht="15" customHeight="1">
      <c r="A285" s="131" t="s">
        <v>68</v>
      </c>
      <c r="B285" s="128">
        <v>3635</v>
      </c>
      <c r="C285" s="119" t="s">
        <v>928</v>
      </c>
      <c r="D285" s="202">
        <v>300</v>
      </c>
      <c r="E285" s="269">
        <v>300</v>
      </c>
      <c r="F285" s="269">
        <v>0</v>
      </c>
      <c r="G285" s="160">
        <v>0</v>
      </c>
      <c r="O285" s="70"/>
    </row>
    <row r="286" spans="1:7" ht="12.75">
      <c r="A286" s="181"/>
      <c r="B286" s="198"/>
      <c r="C286" s="197" t="s">
        <v>623</v>
      </c>
      <c r="D286" s="182">
        <f>D285</f>
        <v>300</v>
      </c>
      <c r="E286" s="183">
        <f>E285</f>
        <v>300</v>
      </c>
      <c r="F286" s="212">
        <f>F285</f>
        <v>0</v>
      </c>
      <c r="G286" s="97">
        <v>0</v>
      </c>
    </row>
    <row r="287" spans="1:7" ht="12.75">
      <c r="A287" s="16"/>
      <c r="B287" s="60"/>
      <c r="C287" s="185"/>
      <c r="D287" s="186"/>
      <c r="E287" s="187"/>
      <c r="F287" s="188"/>
      <c r="G287" s="29"/>
    </row>
    <row r="288" spans="1:6" ht="13.5" customHeight="1">
      <c r="A288" s="67" t="s">
        <v>272</v>
      </c>
      <c r="D288" s="70"/>
      <c r="E288" s="70"/>
      <c r="F288" s="70"/>
    </row>
    <row r="289" spans="1:6" ht="12.75">
      <c r="A289" s="67"/>
      <c r="D289" s="70"/>
      <c r="E289" s="70"/>
      <c r="F289" s="70"/>
    </row>
    <row r="290" spans="1:7" ht="25.5" customHeight="1">
      <c r="A290" s="7" t="s">
        <v>191</v>
      </c>
      <c r="B290" s="7" t="s">
        <v>192</v>
      </c>
      <c r="C290" s="5" t="s">
        <v>193</v>
      </c>
      <c r="D290" s="44" t="s">
        <v>312</v>
      </c>
      <c r="E290" s="51" t="s">
        <v>313</v>
      </c>
      <c r="F290" s="5" t="s">
        <v>163</v>
      </c>
      <c r="G290" s="43" t="s">
        <v>314</v>
      </c>
    </row>
    <row r="291" spans="1:21" ht="27" customHeight="1">
      <c r="A291" s="131" t="s">
        <v>68</v>
      </c>
      <c r="B291" s="128">
        <v>3635</v>
      </c>
      <c r="C291" s="348" t="s">
        <v>228</v>
      </c>
      <c r="D291" s="202">
        <v>600</v>
      </c>
      <c r="E291" s="269">
        <v>350</v>
      </c>
      <c r="F291" s="269">
        <v>0</v>
      </c>
      <c r="G291" s="160">
        <f>F291/E291*100</f>
        <v>0</v>
      </c>
      <c r="U291" s="135"/>
    </row>
    <row r="292" spans="1:7" ht="18" customHeight="1">
      <c r="A292" s="131" t="s">
        <v>68</v>
      </c>
      <c r="B292" s="128">
        <v>3635</v>
      </c>
      <c r="C292" s="132" t="s">
        <v>247</v>
      </c>
      <c r="D292" s="202">
        <v>8000</v>
      </c>
      <c r="E292" s="269">
        <v>8000</v>
      </c>
      <c r="F292" s="269">
        <v>0</v>
      </c>
      <c r="G292" s="160">
        <f>F292/E292*100</f>
        <v>0</v>
      </c>
    </row>
    <row r="293" spans="1:7" ht="12.75">
      <c r="A293" s="181"/>
      <c r="B293" s="198"/>
      <c r="C293" s="197" t="s">
        <v>624</v>
      </c>
      <c r="D293" s="182">
        <f>SUM(D291:D292)</f>
        <v>8600</v>
      </c>
      <c r="E293" s="183">
        <f>SUM(E291:E292)</f>
        <v>8350</v>
      </c>
      <c r="F293" s="212">
        <f>SUM(F291:F292)</f>
        <v>0</v>
      </c>
      <c r="G293" s="97">
        <f>F293/E293*100</f>
        <v>0</v>
      </c>
    </row>
    <row r="294" spans="1:7" ht="12.75">
      <c r="A294" s="16"/>
      <c r="B294" s="60"/>
      <c r="C294" s="185"/>
      <c r="D294" s="186"/>
      <c r="E294" s="187"/>
      <c r="F294" s="188"/>
      <c r="G294" s="189"/>
    </row>
    <row r="295" spans="1:256" s="106" customFormat="1" ht="12.75">
      <c r="A295" s="190"/>
      <c r="B295" s="200"/>
      <c r="C295" s="199" t="s">
        <v>625</v>
      </c>
      <c r="D295" s="191">
        <f>D293+D286</f>
        <v>8900</v>
      </c>
      <c r="E295" s="192">
        <f>E286+E293</f>
        <v>8650</v>
      </c>
      <c r="F295" s="193">
        <f>F286+F293</f>
        <v>0</v>
      </c>
      <c r="G295" s="26">
        <f>F295/E295*100</f>
        <v>0</v>
      </c>
      <c r="H295" s="110"/>
      <c r="I295" s="28"/>
      <c r="J295" s="28"/>
      <c r="K295" s="28"/>
      <c r="L295" s="28"/>
      <c r="M295" s="28"/>
      <c r="N295" s="28"/>
      <c r="O295" s="70"/>
      <c r="P295" s="70"/>
      <c r="Q295" s="13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ht="12.75">
      <c r="D296" s="70"/>
    </row>
    <row r="297" spans="1:256" s="28" customFormat="1" ht="15.75">
      <c r="A297" s="65" t="s">
        <v>409</v>
      </c>
      <c r="D297" s="70"/>
      <c r="E297" s="70"/>
      <c r="F297" s="70"/>
      <c r="O297" s="70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2:256" s="28" customFormat="1" ht="12.75">
      <c r="B298"/>
      <c r="C298"/>
      <c r="D298" s="15"/>
      <c r="E298" s="15"/>
      <c r="F298" s="15"/>
      <c r="G298"/>
      <c r="O298" s="70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8" customFormat="1" ht="15" customHeight="1">
      <c r="A299" s="56" t="s">
        <v>269</v>
      </c>
      <c r="B299"/>
      <c r="C299"/>
      <c r="D299" s="15"/>
      <c r="E299" s="15"/>
      <c r="F299" s="15"/>
      <c r="G299"/>
      <c r="O299" s="70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28" customFormat="1" ht="12.75">
      <c r="A300" s="56"/>
      <c r="B300"/>
      <c r="C300"/>
      <c r="D300" s="15"/>
      <c r="E300" s="15"/>
      <c r="F300" s="15"/>
      <c r="G300"/>
      <c r="O300" s="70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8" customFormat="1" ht="26.25" customHeight="1">
      <c r="A301" s="7" t="s">
        <v>191</v>
      </c>
      <c r="B301" s="7" t="s">
        <v>192</v>
      </c>
      <c r="C301" s="5" t="s">
        <v>193</v>
      </c>
      <c r="D301" s="44" t="s">
        <v>312</v>
      </c>
      <c r="E301" s="51" t="s">
        <v>313</v>
      </c>
      <c r="F301" s="5" t="s">
        <v>163</v>
      </c>
      <c r="G301" s="43" t="s">
        <v>314</v>
      </c>
      <c r="O301" s="70"/>
      <c r="P301" s="15"/>
      <c r="Q301" s="15"/>
      <c r="R301" s="13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8" customFormat="1" ht="25.5" customHeight="1">
      <c r="A302" s="131" t="s">
        <v>69</v>
      </c>
      <c r="B302" s="128">
        <v>2212</v>
      </c>
      <c r="C302" s="119" t="s">
        <v>240</v>
      </c>
      <c r="D302" s="202">
        <v>2040</v>
      </c>
      <c r="E302" s="157">
        <v>2040</v>
      </c>
      <c r="F302" s="269">
        <v>18</v>
      </c>
      <c r="G302" s="160">
        <f aca="true" t="shared" si="6" ref="G302:G310">F302/E302*100</f>
        <v>0.8823529411764706</v>
      </c>
      <c r="O302" s="15"/>
      <c r="P302" s="15"/>
      <c r="Q302" s="15"/>
      <c r="R302" s="15"/>
      <c r="S302" s="15"/>
      <c r="T302" s="13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8" customFormat="1" ht="18.75" customHeight="1">
      <c r="A303" s="131" t="s">
        <v>69</v>
      </c>
      <c r="B303" s="128">
        <v>2212</v>
      </c>
      <c r="C303" s="132" t="s">
        <v>241</v>
      </c>
      <c r="D303" s="202">
        <v>28000</v>
      </c>
      <c r="E303" s="157">
        <v>28000</v>
      </c>
      <c r="F303" s="269">
        <v>0</v>
      </c>
      <c r="G303" s="160">
        <f>F303/E303*100</f>
        <v>0</v>
      </c>
      <c r="O303" s="15"/>
      <c r="P303" s="15"/>
      <c r="Q303" s="15"/>
      <c r="R303" s="15"/>
      <c r="S303" s="15"/>
      <c r="T303" s="13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5" customHeight="1">
      <c r="A304" s="131" t="s">
        <v>69</v>
      </c>
      <c r="B304" s="128">
        <v>2221</v>
      </c>
      <c r="C304" s="119" t="s">
        <v>242</v>
      </c>
      <c r="D304" s="202">
        <v>140</v>
      </c>
      <c r="E304" s="157">
        <v>140</v>
      </c>
      <c r="F304" s="269">
        <v>0</v>
      </c>
      <c r="G304" s="160">
        <f t="shared" si="6"/>
        <v>0</v>
      </c>
      <c r="O304" s="15"/>
      <c r="P304" s="15"/>
      <c r="Q304" s="15"/>
      <c r="R304" s="15"/>
      <c r="S304" s="15"/>
      <c r="T304" s="13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4.25" customHeight="1">
      <c r="A305" s="131" t="s">
        <v>69</v>
      </c>
      <c r="B305" s="128">
        <v>2223</v>
      </c>
      <c r="C305" s="119" t="s">
        <v>709</v>
      </c>
      <c r="D305" s="202">
        <v>350</v>
      </c>
      <c r="E305" s="157">
        <v>350</v>
      </c>
      <c r="F305" s="269">
        <v>5</v>
      </c>
      <c r="G305" s="160">
        <f>F305/E305*100</f>
        <v>1.4285714285714286</v>
      </c>
      <c r="O305" s="15"/>
      <c r="P305" s="15"/>
      <c r="Q305" s="15"/>
      <c r="R305" s="15"/>
      <c r="S305" s="15"/>
      <c r="T305" s="13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15.75" customHeight="1">
      <c r="A306" s="131" t="s">
        <v>69</v>
      </c>
      <c r="B306" s="128">
        <v>2221</v>
      </c>
      <c r="C306" s="119" t="s">
        <v>128</v>
      </c>
      <c r="D306" s="202">
        <v>256200</v>
      </c>
      <c r="E306" s="157">
        <v>256200</v>
      </c>
      <c r="F306" s="269">
        <v>22215</v>
      </c>
      <c r="G306" s="271">
        <f>F306/E306*100</f>
        <v>8.67096018735363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25.5">
      <c r="A307" s="131" t="s">
        <v>69</v>
      </c>
      <c r="B307" s="128">
        <v>2242</v>
      </c>
      <c r="C307" s="119" t="s">
        <v>127</v>
      </c>
      <c r="D307" s="202">
        <v>284699</v>
      </c>
      <c r="E307" s="157">
        <v>284699</v>
      </c>
      <c r="F307" s="269">
        <v>35548</v>
      </c>
      <c r="G307" s="160">
        <f t="shared" si="6"/>
        <v>12.486169603686701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8" customFormat="1" ht="27.75" customHeight="1">
      <c r="A308" s="131" t="s">
        <v>69</v>
      </c>
      <c r="B308" s="128" t="s">
        <v>129</v>
      </c>
      <c r="C308" s="119" t="s">
        <v>929</v>
      </c>
      <c r="D308" s="202">
        <v>30230</v>
      </c>
      <c r="E308" s="269">
        <v>30230</v>
      </c>
      <c r="F308" s="269">
        <v>2068</v>
      </c>
      <c r="G308" s="160">
        <f t="shared" si="6"/>
        <v>6.840886536553093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8" customFormat="1" ht="26.25" customHeight="1">
      <c r="A309" s="131" t="s">
        <v>69</v>
      </c>
      <c r="B309" s="128">
        <v>2299</v>
      </c>
      <c r="C309" s="268" t="s">
        <v>82</v>
      </c>
      <c r="D309" s="202">
        <v>0</v>
      </c>
      <c r="E309" s="269">
        <v>236</v>
      </c>
      <c r="F309" s="269">
        <v>235</v>
      </c>
      <c r="G309" s="160">
        <f t="shared" si="6"/>
        <v>99.57627118644068</v>
      </c>
      <c r="O309" s="15"/>
      <c r="P309" s="15"/>
      <c r="Q309" s="15"/>
      <c r="R309" s="15"/>
      <c r="S309" s="15"/>
      <c r="T309" s="15"/>
      <c r="U309" s="13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1" ht="12.75">
      <c r="A310" s="181"/>
      <c r="B310" s="198"/>
      <c r="C310" s="197" t="s">
        <v>623</v>
      </c>
      <c r="D310" s="182">
        <f>SUM(D302:D309)</f>
        <v>601659</v>
      </c>
      <c r="E310" s="182">
        <f>SUM(E302:E309)</f>
        <v>601895</v>
      </c>
      <c r="F310" s="182">
        <f>SUM(F302:F309)</f>
        <v>60089</v>
      </c>
      <c r="G310" s="97">
        <f t="shared" si="6"/>
        <v>9.98330273552696</v>
      </c>
      <c r="U310" s="135"/>
    </row>
    <row r="311" spans="1:21" ht="12.75">
      <c r="A311" s="166"/>
      <c r="B311" s="167"/>
      <c r="C311" s="388"/>
      <c r="D311" s="186"/>
      <c r="E311" s="187"/>
      <c r="F311" s="231"/>
      <c r="G311" s="100"/>
      <c r="U311" s="135"/>
    </row>
    <row r="312" spans="1:256" s="28" customFormat="1" ht="13.5" customHeight="1">
      <c r="A312" s="812" t="s">
        <v>736</v>
      </c>
      <c r="B312" s="812"/>
      <c r="C312" s="812"/>
      <c r="D312" s="188"/>
      <c r="E312" s="188"/>
      <c r="F312" s="552"/>
      <c r="G312" s="340"/>
      <c r="O312" s="70"/>
      <c r="P312" s="15"/>
      <c r="Q312" s="15"/>
      <c r="R312" s="15"/>
      <c r="S312" s="15"/>
      <c r="T312" s="15"/>
      <c r="U312" s="13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8" customFormat="1" ht="13.5" customHeight="1">
      <c r="A313" s="20"/>
      <c r="B313" s="20"/>
      <c r="C313" s="20"/>
      <c r="D313" s="188"/>
      <c r="E313" s="188"/>
      <c r="F313" s="188"/>
      <c r="G313" s="340"/>
      <c r="O313" s="70"/>
      <c r="P313" s="15"/>
      <c r="Q313" s="15"/>
      <c r="R313" s="15"/>
      <c r="S313" s="15"/>
      <c r="T313" s="15"/>
      <c r="U313" s="13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8" customFormat="1" ht="25.5" customHeight="1">
      <c r="A314" s="7" t="s">
        <v>191</v>
      </c>
      <c r="B314" s="7" t="s">
        <v>192</v>
      </c>
      <c r="C314" s="5" t="s">
        <v>193</v>
      </c>
      <c r="D314" s="44" t="s">
        <v>312</v>
      </c>
      <c r="E314" s="51" t="s">
        <v>313</v>
      </c>
      <c r="F314" s="5" t="s">
        <v>163</v>
      </c>
      <c r="G314" s="43" t="s">
        <v>314</v>
      </c>
      <c r="O314" s="70"/>
      <c r="P314" s="15"/>
      <c r="Q314" s="15"/>
      <c r="R314" s="15"/>
      <c r="S314" s="15"/>
      <c r="T314" s="15"/>
      <c r="U314" s="13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8" customFormat="1" ht="14.25" customHeight="1">
      <c r="A315" s="131" t="s">
        <v>941</v>
      </c>
      <c r="B315" s="131" t="s">
        <v>734</v>
      </c>
      <c r="C315" s="119" t="s">
        <v>738</v>
      </c>
      <c r="D315" s="202">
        <v>73300</v>
      </c>
      <c r="E315" s="269">
        <v>73300</v>
      </c>
      <c r="F315" s="269">
        <v>2</v>
      </c>
      <c r="G315" s="160">
        <f>F315/E315*100</f>
        <v>0.002728512960436562</v>
      </c>
      <c r="O315" s="70"/>
      <c r="P315" s="15"/>
      <c r="Q315" s="15"/>
      <c r="R315" s="15"/>
      <c r="S315" s="15"/>
      <c r="T315" s="15"/>
      <c r="U315" s="13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8" customFormat="1" ht="14.25" customHeight="1">
      <c r="A316" s="131" t="s">
        <v>942</v>
      </c>
      <c r="B316" s="131" t="s">
        <v>734</v>
      </c>
      <c r="C316" s="119" t="s">
        <v>737</v>
      </c>
      <c r="D316" s="202">
        <v>106700</v>
      </c>
      <c r="E316" s="269">
        <v>129060</v>
      </c>
      <c r="F316" s="269">
        <v>322</v>
      </c>
      <c r="G316" s="160">
        <f>F316/E316*100</f>
        <v>0.24949635828296915</v>
      </c>
      <c r="O316" s="70"/>
      <c r="P316" s="15"/>
      <c r="Q316" s="15"/>
      <c r="R316" s="15"/>
      <c r="S316" s="15"/>
      <c r="T316" s="15"/>
      <c r="U316" s="13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8" customFormat="1" ht="14.25" customHeight="1">
      <c r="A317" s="181"/>
      <c r="B317" s="198"/>
      <c r="C317" s="197" t="s">
        <v>905</v>
      </c>
      <c r="D317" s="184">
        <f>SUM(D315:D316)</f>
        <v>180000</v>
      </c>
      <c r="E317" s="184">
        <f>SUM(E315:E316)</f>
        <v>202360</v>
      </c>
      <c r="F317" s="212">
        <f>SUM(F315:F316)</f>
        <v>324</v>
      </c>
      <c r="G317" s="210">
        <f>F317/E317*100</f>
        <v>0.16011069381300652</v>
      </c>
      <c r="O317" s="70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7" ht="12.75">
      <c r="A318" s="16"/>
      <c r="B318" s="60"/>
      <c r="C318" s="185"/>
      <c r="D318" s="186"/>
      <c r="E318" s="187"/>
      <c r="F318" s="231"/>
      <c r="G318" s="100"/>
    </row>
    <row r="319" spans="1:256" s="28" customFormat="1" ht="14.25" customHeight="1">
      <c r="A319" s="812" t="s">
        <v>79</v>
      </c>
      <c r="B319" s="812"/>
      <c r="C319" s="812"/>
      <c r="D319" s="818"/>
      <c r="E319" s="818"/>
      <c r="F319" s="62"/>
      <c r="G319" s="71"/>
      <c r="O319" s="70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8" customFormat="1" ht="14.25" customHeight="1">
      <c r="A320" s="20"/>
      <c r="B320" s="20"/>
      <c r="C320" s="20"/>
      <c r="D320" s="62"/>
      <c r="E320" s="62"/>
      <c r="F320" s="62"/>
      <c r="G320" s="71"/>
      <c r="O320" s="70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25.5" customHeight="1">
      <c r="A321" s="7" t="s">
        <v>191</v>
      </c>
      <c r="B321" s="7" t="s">
        <v>192</v>
      </c>
      <c r="C321" s="5" t="s">
        <v>193</v>
      </c>
      <c r="D321" s="44" t="s">
        <v>312</v>
      </c>
      <c r="E321" s="51" t="s">
        <v>313</v>
      </c>
      <c r="F321" s="5" t="s">
        <v>163</v>
      </c>
      <c r="G321" s="43" t="s">
        <v>314</v>
      </c>
      <c r="O321" s="70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13.5" customHeight="1">
      <c r="A322" s="131" t="s">
        <v>69</v>
      </c>
      <c r="B322" s="128">
        <v>2212</v>
      </c>
      <c r="C322" s="119" t="s">
        <v>81</v>
      </c>
      <c r="D322" s="202">
        <f>D323+D324+D325</f>
        <v>803100</v>
      </c>
      <c r="E322" s="202">
        <f>E323+E324+E325</f>
        <v>823100</v>
      </c>
      <c r="F322" s="202">
        <f>F323+F324+F325</f>
        <v>127170</v>
      </c>
      <c r="G322" s="160">
        <f aca="true" t="shared" si="7" ref="G322:G327">F322/E322*100</f>
        <v>15.450127566516828</v>
      </c>
      <c r="O322" s="70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15" customHeight="1">
      <c r="A323" s="131"/>
      <c r="B323" s="580" t="s">
        <v>80</v>
      </c>
      <c r="C323" s="581" t="s">
        <v>446</v>
      </c>
      <c r="D323" s="582">
        <v>557400</v>
      </c>
      <c r="E323" s="583">
        <v>557400</v>
      </c>
      <c r="F323" s="583">
        <v>127170</v>
      </c>
      <c r="G323" s="584">
        <f t="shared" si="7"/>
        <v>22.814854682454254</v>
      </c>
      <c r="O323" s="70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8" customFormat="1" ht="15" customHeight="1">
      <c r="A324" s="131"/>
      <c r="B324" s="585"/>
      <c r="C324" s="581" t="s">
        <v>735</v>
      </c>
      <c r="D324" s="582">
        <v>210000</v>
      </c>
      <c r="E324" s="583">
        <v>225000</v>
      </c>
      <c r="F324" s="583">
        <v>0</v>
      </c>
      <c r="G324" s="584">
        <f t="shared" si="7"/>
        <v>0</v>
      </c>
      <c r="O324" s="70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8" customFormat="1" ht="15" customHeight="1">
      <c r="A325" s="131"/>
      <c r="B325" s="585"/>
      <c r="C325" s="581" t="s">
        <v>937</v>
      </c>
      <c r="D325" s="582">
        <v>35700</v>
      </c>
      <c r="E325" s="583">
        <v>40700</v>
      </c>
      <c r="F325" s="583">
        <v>0</v>
      </c>
      <c r="G325" s="584">
        <f t="shared" si="7"/>
        <v>0</v>
      </c>
      <c r="O325" s="70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131" t="s">
        <v>69</v>
      </c>
      <c r="B326" s="128">
        <v>2212</v>
      </c>
      <c r="C326" s="579" t="s">
        <v>447</v>
      </c>
      <c r="D326" s="202">
        <v>14000</v>
      </c>
      <c r="E326" s="269">
        <v>14000</v>
      </c>
      <c r="F326" s="269">
        <v>0</v>
      </c>
      <c r="G326" s="160">
        <f t="shared" si="7"/>
        <v>0</v>
      </c>
      <c r="O326" s="70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4.25" customHeight="1">
      <c r="A327" s="181"/>
      <c r="B327" s="198"/>
      <c r="C327" s="197" t="s">
        <v>903</v>
      </c>
      <c r="D327" s="184">
        <f>D322+D326</f>
        <v>817100</v>
      </c>
      <c r="E327" s="184">
        <f>E322+E326</f>
        <v>837100</v>
      </c>
      <c r="F327" s="184">
        <f>F322+F326</f>
        <v>127170</v>
      </c>
      <c r="G327" s="210">
        <f t="shared" si="7"/>
        <v>15.191733365189345</v>
      </c>
      <c r="O327" s="70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4.25" customHeight="1">
      <c r="A328" s="16"/>
      <c r="B328" s="60"/>
      <c r="C328" s="185"/>
      <c r="D328" s="188"/>
      <c r="E328" s="188"/>
      <c r="F328" s="188"/>
      <c r="G328" s="340"/>
      <c r="O328" s="70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7" ht="17.25" customHeight="1">
      <c r="A329" s="832" t="s">
        <v>226</v>
      </c>
      <c r="B329" s="832"/>
      <c r="C329" s="832"/>
      <c r="D329" s="458"/>
      <c r="E329" s="458"/>
      <c r="F329" s="458"/>
      <c r="G329" s="100"/>
    </row>
    <row r="330" spans="1:7" ht="25.5" customHeight="1">
      <c r="A330" s="7" t="s">
        <v>191</v>
      </c>
      <c r="B330" s="7" t="s">
        <v>192</v>
      </c>
      <c r="C330" s="5" t="s">
        <v>193</v>
      </c>
      <c r="D330" s="44" t="s">
        <v>312</v>
      </c>
      <c r="E330" s="51" t="s">
        <v>313</v>
      </c>
      <c r="F330" s="5" t="s">
        <v>163</v>
      </c>
      <c r="G330" s="43" t="s">
        <v>314</v>
      </c>
    </row>
    <row r="331" spans="1:22" ht="21" customHeight="1">
      <c r="A331" s="131" t="s">
        <v>69</v>
      </c>
      <c r="B331" s="128">
        <v>2223</v>
      </c>
      <c r="C331" s="132" t="s">
        <v>245</v>
      </c>
      <c r="D331" s="302">
        <v>1500</v>
      </c>
      <c r="E331" s="302">
        <v>1500</v>
      </c>
      <c r="F331" s="302">
        <v>0</v>
      </c>
      <c r="G331" s="159">
        <f>F331/E331*100</f>
        <v>0</v>
      </c>
      <c r="V331" s="304"/>
    </row>
    <row r="332" spans="1:22" ht="22.5" customHeight="1">
      <c r="A332" s="131" t="s">
        <v>69</v>
      </c>
      <c r="B332" s="128">
        <v>2212</v>
      </c>
      <c r="C332" s="132" t="s">
        <v>14</v>
      </c>
      <c r="D332" s="302">
        <v>0</v>
      </c>
      <c r="E332" s="302">
        <v>5</v>
      </c>
      <c r="F332" s="302">
        <v>0</v>
      </c>
      <c r="G332" s="159">
        <f>F332/E332*100</f>
        <v>0</v>
      </c>
      <c r="V332" s="304"/>
    </row>
    <row r="333" spans="1:256" s="106" customFormat="1" ht="14.25" customHeight="1">
      <c r="A333" s="181"/>
      <c r="B333" s="198"/>
      <c r="C333" s="197" t="s">
        <v>624</v>
      </c>
      <c r="D333" s="182">
        <f>SUM(D331:D331)</f>
        <v>1500</v>
      </c>
      <c r="E333" s="305">
        <f>SUM(E331:E332)</f>
        <v>1505</v>
      </c>
      <c r="F333" s="212">
        <f>SUM(F331:F332)</f>
        <v>0</v>
      </c>
      <c r="G333" s="172">
        <f>F333/E333*100</f>
        <v>0</v>
      </c>
      <c r="H333" s="110"/>
      <c r="I333" s="28"/>
      <c r="J333" s="28"/>
      <c r="K333" s="28"/>
      <c r="L333" s="28"/>
      <c r="M333" s="28"/>
      <c r="N333" s="28"/>
      <c r="O333" s="70"/>
      <c r="P333" s="70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7" ht="12.75" customHeight="1">
      <c r="A334" s="16"/>
      <c r="B334" s="60"/>
      <c r="C334" s="185"/>
      <c r="D334" s="458"/>
      <c r="E334" s="458"/>
      <c r="F334" s="458"/>
      <c r="G334" s="100"/>
    </row>
    <row r="335" spans="1:256" s="28" customFormat="1" ht="14.25" customHeight="1">
      <c r="A335" s="812" t="s">
        <v>223</v>
      </c>
      <c r="B335" s="812"/>
      <c r="C335" s="812"/>
      <c r="D335" s="818"/>
      <c r="E335" s="188"/>
      <c r="F335" s="188"/>
      <c r="G335" s="340"/>
      <c r="O335" s="70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25.5" customHeight="1">
      <c r="A336" s="7" t="s">
        <v>191</v>
      </c>
      <c r="B336" s="7" t="s">
        <v>192</v>
      </c>
      <c r="C336" s="5" t="s">
        <v>193</v>
      </c>
      <c r="D336" s="44" t="s">
        <v>312</v>
      </c>
      <c r="E336" s="51" t="s">
        <v>313</v>
      </c>
      <c r="F336" s="5" t="s">
        <v>163</v>
      </c>
      <c r="G336" s="43" t="s">
        <v>314</v>
      </c>
      <c r="O336" s="70"/>
      <c r="P336" s="15"/>
      <c r="Q336" s="15"/>
      <c r="R336" s="15"/>
      <c r="S336" s="15"/>
      <c r="T336" s="13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13.5" customHeight="1">
      <c r="A337" s="131" t="s">
        <v>70</v>
      </c>
      <c r="B337" s="131" t="s">
        <v>743</v>
      </c>
      <c r="C337" s="119" t="s">
        <v>239</v>
      </c>
      <c r="D337" s="202">
        <v>20000</v>
      </c>
      <c r="E337" s="269">
        <v>20000</v>
      </c>
      <c r="F337" s="269">
        <v>0</v>
      </c>
      <c r="G337" s="160">
        <f>F337/E337*100</f>
        <v>0</v>
      </c>
      <c r="O337" s="70"/>
      <c r="P337" s="15"/>
      <c r="Q337" s="15"/>
      <c r="R337" s="15"/>
      <c r="S337" s="15"/>
      <c r="T337" s="15"/>
      <c r="U337" s="13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14.25" customHeight="1">
      <c r="A338" s="181"/>
      <c r="B338" s="198"/>
      <c r="C338" s="197" t="s">
        <v>131</v>
      </c>
      <c r="D338" s="184">
        <f>SUM(D337:D337)</f>
        <v>20000</v>
      </c>
      <c r="E338" s="184">
        <f>SUM(E337:E337)</f>
        <v>20000</v>
      </c>
      <c r="F338" s="184">
        <f>SUM(F337:F337)</f>
        <v>0</v>
      </c>
      <c r="G338" s="210">
        <f>F338/E338*100</f>
        <v>0</v>
      </c>
      <c r="O338" s="70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2" customHeight="1">
      <c r="A339" s="16"/>
      <c r="B339" s="60"/>
      <c r="C339" s="185"/>
      <c r="D339" s="188"/>
      <c r="E339" s="188"/>
      <c r="F339" s="188"/>
      <c r="G339" s="340"/>
      <c r="O339" s="70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5" customHeight="1">
      <c r="A340" s="65" t="s">
        <v>908</v>
      </c>
      <c r="B340" s="2"/>
      <c r="C340" s="2"/>
      <c r="D340" s="188"/>
      <c r="E340" s="188"/>
      <c r="F340" s="188"/>
      <c r="G340" s="340"/>
      <c r="O340" s="70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7" ht="12.75">
      <c r="A341" s="131" t="s">
        <v>718</v>
      </c>
      <c r="B341" s="131" t="s">
        <v>744</v>
      </c>
      <c r="C341" s="119" t="s">
        <v>745</v>
      </c>
      <c r="D341" s="202">
        <v>24400</v>
      </c>
      <c r="E341" s="269">
        <v>24400</v>
      </c>
      <c r="F341" s="269">
        <v>0</v>
      </c>
      <c r="G341" s="160">
        <f>F341/E341*100</f>
        <v>0</v>
      </c>
    </row>
    <row r="342" spans="1:7" ht="12.75">
      <c r="A342" s="16"/>
      <c r="B342" s="60"/>
      <c r="C342" s="185"/>
      <c r="D342" s="186"/>
      <c r="E342" s="187"/>
      <c r="F342" s="231"/>
      <c r="G342" s="263"/>
    </row>
    <row r="343" spans="1:7" ht="12.75">
      <c r="A343" s="190"/>
      <c r="B343" s="200"/>
      <c r="C343" s="199" t="s">
        <v>625</v>
      </c>
      <c r="D343" s="191">
        <f>D310+D317+D327+D333+D338+D341</f>
        <v>1644659</v>
      </c>
      <c r="E343" s="191">
        <f>E310+E317+E327+E333+E338+E341</f>
        <v>1687260</v>
      </c>
      <c r="F343" s="191">
        <f>F310+F317+F327+F333+F338+F341</f>
        <v>187583</v>
      </c>
      <c r="G343" s="26">
        <f>F343/E343*100</f>
        <v>11.117610800943542</v>
      </c>
    </row>
    <row r="344" spans="1:7" ht="13.5" customHeight="1">
      <c r="A344" s="16"/>
      <c r="B344" s="60"/>
      <c r="C344" s="185"/>
      <c r="D344" s="186"/>
      <c r="E344" s="187"/>
      <c r="F344" s="231"/>
      <c r="G344" s="100"/>
    </row>
    <row r="345" spans="1:256" s="28" customFormat="1" ht="15.75">
      <c r="A345" s="65" t="s">
        <v>275</v>
      </c>
      <c r="D345" s="70"/>
      <c r="E345" s="70"/>
      <c r="F345" s="70"/>
      <c r="O345" s="70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1.25" customHeight="1">
      <c r="A346" s="65"/>
      <c r="D346" s="70"/>
      <c r="E346" s="70"/>
      <c r="F346" s="70"/>
      <c r="O346" s="70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7" ht="14.25" customHeight="1">
      <c r="A347" s="56" t="s">
        <v>269</v>
      </c>
      <c r="D347" s="186"/>
      <c r="E347" s="187"/>
      <c r="F347" s="231"/>
      <c r="G347" s="206"/>
    </row>
    <row r="348" spans="1:7" ht="12" customHeight="1">
      <c r="A348" s="56"/>
      <c r="D348" s="186"/>
      <c r="E348" s="187"/>
      <c r="F348" s="231"/>
      <c r="G348" s="206"/>
    </row>
    <row r="349" spans="1:256" s="28" customFormat="1" ht="25.5" customHeight="1">
      <c r="A349" s="7" t="s">
        <v>191</v>
      </c>
      <c r="B349" s="7" t="s">
        <v>192</v>
      </c>
      <c r="C349" s="5" t="s">
        <v>193</v>
      </c>
      <c r="D349" s="44" t="s">
        <v>312</v>
      </c>
      <c r="E349" s="51" t="s">
        <v>313</v>
      </c>
      <c r="F349" s="5" t="s">
        <v>163</v>
      </c>
      <c r="G349" s="43" t="s">
        <v>314</v>
      </c>
      <c r="O349" s="70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5" customHeight="1">
      <c r="A350" s="131" t="s">
        <v>71</v>
      </c>
      <c r="B350" s="128">
        <v>4332</v>
      </c>
      <c r="C350" s="268" t="s">
        <v>448</v>
      </c>
      <c r="D350" s="433">
        <v>1000</v>
      </c>
      <c r="E350" s="269">
        <v>1000</v>
      </c>
      <c r="F350" s="269">
        <v>143</v>
      </c>
      <c r="G350" s="160">
        <f aca="true" t="shared" si="8" ref="G350:G355">F350/E350*100</f>
        <v>14.299999999999999</v>
      </c>
      <c r="O350" s="70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1" t="s">
        <v>71</v>
      </c>
      <c r="B351" s="128">
        <v>4339</v>
      </c>
      <c r="C351" s="268" t="s">
        <v>701</v>
      </c>
      <c r="D351" s="433">
        <v>860</v>
      </c>
      <c r="E351" s="269">
        <v>860</v>
      </c>
      <c r="F351" s="269">
        <v>24</v>
      </c>
      <c r="G351" s="160">
        <f t="shared" si="8"/>
        <v>2.7906976744186047</v>
      </c>
      <c r="O351" s="70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25.5" customHeight="1">
      <c r="A352" s="131" t="s">
        <v>71</v>
      </c>
      <c r="B352" s="128">
        <v>4339</v>
      </c>
      <c r="C352" s="268" t="s">
        <v>221</v>
      </c>
      <c r="D352" s="433">
        <v>400</v>
      </c>
      <c r="E352" s="269">
        <v>400</v>
      </c>
      <c r="F352" s="269">
        <v>79</v>
      </c>
      <c r="G352" s="160">
        <f t="shared" si="8"/>
        <v>19.75</v>
      </c>
      <c r="O352" s="70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25.5">
      <c r="A353" s="131" t="s">
        <v>71</v>
      </c>
      <c r="B353" s="128">
        <v>4399</v>
      </c>
      <c r="C353" s="268" t="s">
        <v>85</v>
      </c>
      <c r="D353" s="433">
        <v>400</v>
      </c>
      <c r="E353" s="269">
        <v>400</v>
      </c>
      <c r="F353" s="269">
        <v>128</v>
      </c>
      <c r="G353" s="160">
        <f t="shared" si="8"/>
        <v>32</v>
      </c>
      <c r="O353" s="70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3.5" customHeight="1">
      <c r="A354" s="131" t="s">
        <v>71</v>
      </c>
      <c r="B354" s="128">
        <v>4399</v>
      </c>
      <c r="C354" s="268" t="s">
        <v>969</v>
      </c>
      <c r="D354" s="433">
        <v>0</v>
      </c>
      <c r="E354" s="269">
        <v>836</v>
      </c>
      <c r="F354" s="269">
        <v>0</v>
      </c>
      <c r="G354" s="160">
        <f t="shared" si="8"/>
        <v>0</v>
      </c>
      <c r="O354" s="70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2.75">
      <c r="A355" s="181"/>
      <c r="B355" s="198"/>
      <c r="C355" s="197" t="s">
        <v>623</v>
      </c>
      <c r="D355" s="182">
        <f>SUM(D350:D354)</f>
        <v>2660</v>
      </c>
      <c r="E355" s="182">
        <f>SUM(E350:E354)</f>
        <v>3496</v>
      </c>
      <c r="F355" s="350">
        <f>SUM(F350:F354)</f>
        <v>374</v>
      </c>
      <c r="G355" s="397">
        <f t="shared" si="8"/>
        <v>10.697940503432495</v>
      </c>
      <c r="O355" s="70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2:256" s="28" customFormat="1" ht="12" customHeight="1">
      <c r="B356"/>
      <c r="C356"/>
      <c r="D356" s="15"/>
      <c r="E356" s="15"/>
      <c r="F356" s="15"/>
      <c r="G356"/>
      <c r="O356" s="7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4.25" customHeight="1">
      <c r="A357" s="67" t="s">
        <v>272</v>
      </c>
      <c r="B357" s="14"/>
      <c r="C357"/>
      <c r="D357" s="15"/>
      <c r="E357" s="15"/>
      <c r="F357" s="70"/>
      <c r="G357" s="15"/>
      <c r="O357" s="70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1.25" customHeight="1">
      <c r="A358" s="67"/>
      <c r="B358" s="14"/>
      <c r="C358"/>
      <c r="D358" s="15"/>
      <c r="E358" s="15"/>
      <c r="F358" s="70"/>
      <c r="G358" s="15"/>
      <c r="O358" s="70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24.75" customHeight="1">
      <c r="A359" s="7" t="s">
        <v>191</v>
      </c>
      <c r="B359" s="7" t="s">
        <v>192</v>
      </c>
      <c r="C359" s="5" t="s">
        <v>193</v>
      </c>
      <c r="D359" s="44" t="s">
        <v>312</v>
      </c>
      <c r="E359" s="51" t="s">
        <v>313</v>
      </c>
      <c r="F359" s="5" t="s">
        <v>163</v>
      </c>
      <c r="G359" s="43" t="s">
        <v>314</v>
      </c>
      <c r="O359" s="70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26.25" customHeight="1">
      <c r="A360" s="131" t="s">
        <v>71</v>
      </c>
      <c r="B360" s="128">
        <v>4357</v>
      </c>
      <c r="C360" s="119" t="s">
        <v>932</v>
      </c>
      <c r="D360" s="302">
        <v>1800</v>
      </c>
      <c r="E360" s="302">
        <v>1800</v>
      </c>
      <c r="F360" s="302">
        <v>0</v>
      </c>
      <c r="G360" s="159">
        <f>F360/E360*100</f>
        <v>0</v>
      </c>
      <c r="O360" s="70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15" customHeight="1">
      <c r="A361" s="181"/>
      <c r="B361" s="198"/>
      <c r="C361" s="197" t="s">
        <v>624</v>
      </c>
      <c r="D361" s="182">
        <f>SUM(D360:D360)</f>
        <v>1800</v>
      </c>
      <c r="E361" s="305">
        <f>SUM(E360:E360)</f>
        <v>1800</v>
      </c>
      <c r="F361" s="212">
        <f>SUM(F360:F360)</f>
        <v>0</v>
      </c>
      <c r="G361" s="172">
        <f>F361/E361*100</f>
        <v>0</v>
      </c>
      <c r="O361" s="70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2:256" s="28" customFormat="1" ht="10.5" customHeight="1">
      <c r="B362"/>
      <c r="C362"/>
      <c r="D362" s="15"/>
      <c r="E362" s="15"/>
      <c r="F362" s="15"/>
      <c r="G362"/>
      <c r="O362" s="70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8" customFormat="1" ht="12.75">
      <c r="A363" s="347" t="s">
        <v>968</v>
      </c>
      <c r="B363" s="347"/>
      <c r="C363" s="347"/>
      <c r="D363" s="135"/>
      <c r="E363" s="135"/>
      <c r="F363" s="15"/>
      <c r="G363"/>
      <c r="O363" s="70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0.5" customHeight="1">
      <c r="A364" s="347"/>
      <c r="B364" s="347"/>
      <c r="C364" s="347"/>
      <c r="D364" s="135"/>
      <c r="E364" s="135"/>
      <c r="F364" s="15"/>
      <c r="G364"/>
      <c r="O364" s="70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24" customHeight="1">
      <c r="A365" s="7" t="s">
        <v>191</v>
      </c>
      <c r="B365" s="7" t="s">
        <v>192</v>
      </c>
      <c r="C365" s="5" t="s">
        <v>193</v>
      </c>
      <c r="D365" s="44" t="s">
        <v>312</v>
      </c>
      <c r="E365" s="51" t="s">
        <v>313</v>
      </c>
      <c r="F365" s="5" t="s">
        <v>163</v>
      </c>
      <c r="G365" s="43" t="s">
        <v>314</v>
      </c>
      <c r="O365" s="70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7" ht="23.25" customHeight="1">
      <c r="A366" s="131" t="s">
        <v>71</v>
      </c>
      <c r="B366" s="128">
        <v>4339</v>
      </c>
      <c r="C366" s="119" t="s">
        <v>449</v>
      </c>
      <c r="D366" s="302">
        <v>1355</v>
      </c>
      <c r="E366" s="269">
        <v>1355</v>
      </c>
      <c r="F366" s="269">
        <v>672</v>
      </c>
      <c r="G366" s="275">
        <f>F366/E366*100</f>
        <v>49.59409594095941</v>
      </c>
    </row>
    <row r="367" spans="1:7" ht="36.75" customHeight="1">
      <c r="A367" s="131" t="s">
        <v>71</v>
      </c>
      <c r="B367" s="128">
        <v>4357</v>
      </c>
      <c r="C367" s="119" t="s">
        <v>933</v>
      </c>
      <c r="D367" s="302">
        <v>37679</v>
      </c>
      <c r="E367" s="269">
        <v>37679</v>
      </c>
      <c r="F367" s="269">
        <v>18792</v>
      </c>
      <c r="G367" s="275">
        <f>F367/E367*100</f>
        <v>49.873935083202845</v>
      </c>
    </row>
    <row r="368" spans="1:7" ht="25.5" customHeight="1">
      <c r="A368" s="131" t="s">
        <v>71</v>
      </c>
      <c r="B368" s="128">
        <v>4357</v>
      </c>
      <c r="C368" s="119" t="s">
        <v>41</v>
      </c>
      <c r="D368" s="302">
        <v>4000</v>
      </c>
      <c r="E368" s="269">
        <v>4000</v>
      </c>
      <c r="F368" s="269">
        <v>0</v>
      </c>
      <c r="G368" s="159">
        <f>F368/E368*100</f>
        <v>0</v>
      </c>
    </row>
    <row r="369" spans="1:7" ht="25.5" customHeight="1">
      <c r="A369" s="131" t="s">
        <v>71</v>
      </c>
      <c r="B369" s="128">
        <v>4357</v>
      </c>
      <c r="C369" s="119" t="s">
        <v>967</v>
      </c>
      <c r="D369" s="302">
        <v>0</v>
      </c>
      <c r="E369" s="269">
        <v>7155</v>
      </c>
      <c r="F369" s="269">
        <v>7155</v>
      </c>
      <c r="G369" s="159">
        <f>F369/E369*100</f>
        <v>100</v>
      </c>
    </row>
    <row r="370" spans="1:7" ht="12.75">
      <c r="A370" s="181"/>
      <c r="B370" s="198"/>
      <c r="C370" s="197" t="s">
        <v>86</v>
      </c>
      <c r="D370" s="182">
        <f>SUM(D366:D369)</f>
        <v>43034</v>
      </c>
      <c r="E370" s="182">
        <f>SUM(E366:E369)</f>
        <v>50189</v>
      </c>
      <c r="F370" s="182">
        <f>SUM(F366:F369)</f>
        <v>26619</v>
      </c>
      <c r="G370" s="172">
        <f>F370/E370*100</f>
        <v>53.03751818127478</v>
      </c>
    </row>
    <row r="371" spans="1:7" ht="12.75" customHeight="1" hidden="1">
      <c r="A371" s="833" t="s">
        <v>442</v>
      </c>
      <c r="B371" s="833"/>
      <c r="C371" s="833"/>
      <c r="F371" s="70"/>
      <c r="G371" s="15"/>
    </row>
    <row r="372" spans="1:7" ht="12.75" customHeight="1" hidden="1">
      <c r="A372" s="814" t="s">
        <v>441</v>
      </c>
      <c r="B372" s="814"/>
      <c r="C372" s="814"/>
      <c r="F372" s="70"/>
      <c r="G372" s="15"/>
    </row>
    <row r="373" spans="1:7" ht="12.75" customHeight="1" hidden="1">
      <c r="A373" s="814" t="s">
        <v>443</v>
      </c>
      <c r="B373" s="814"/>
      <c r="C373" s="814"/>
      <c r="F373" s="70"/>
      <c r="G373" s="15"/>
    </row>
    <row r="374" spans="1:7" ht="14.25" customHeight="1">
      <c r="A374" s="59"/>
      <c r="B374" s="59"/>
      <c r="C374" s="59"/>
      <c r="F374" s="70"/>
      <c r="G374" s="15"/>
    </row>
    <row r="375" spans="1:7" ht="15" customHeight="1">
      <c r="A375" s="346" t="s">
        <v>766</v>
      </c>
      <c r="B375" s="346"/>
      <c r="C375" s="345"/>
      <c r="F375" s="70"/>
      <c r="G375" s="15"/>
    </row>
    <row r="376" spans="1:7" ht="13.5" customHeight="1">
      <c r="A376" s="346"/>
      <c r="B376" s="346"/>
      <c r="C376" s="345"/>
      <c r="F376" s="70"/>
      <c r="G376" s="15"/>
    </row>
    <row r="377" spans="1:256" s="28" customFormat="1" ht="24" customHeight="1">
      <c r="A377" s="7" t="s">
        <v>191</v>
      </c>
      <c r="B377" s="7" t="s">
        <v>192</v>
      </c>
      <c r="C377" s="5" t="s">
        <v>193</v>
      </c>
      <c r="D377" s="44" t="s">
        <v>312</v>
      </c>
      <c r="E377" s="51" t="s">
        <v>313</v>
      </c>
      <c r="F377" s="5" t="s">
        <v>163</v>
      </c>
      <c r="G377" s="43" t="s">
        <v>314</v>
      </c>
      <c r="O377" s="70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8" customFormat="1" ht="24" customHeight="1">
      <c r="A378" s="131" t="s">
        <v>71</v>
      </c>
      <c r="B378" s="342" t="s">
        <v>718</v>
      </c>
      <c r="C378" s="343" t="s">
        <v>450</v>
      </c>
      <c r="D378" s="344">
        <v>36579</v>
      </c>
      <c r="E378" s="276">
        <v>38298</v>
      </c>
      <c r="F378" s="276">
        <v>16045</v>
      </c>
      <c r="G378" s="271">
        <f>F378/E378*100</f>
        <v>41.89513812731735</v>
      </c>
      <c r="O378" s="70"/>
      <c r="P378" s="15"/>
      <c r="Q378" s="15"/>
      <c r="R378" s="15"/>
      <c r="S378" s="15"/>
      <c r="T378" s="15"/>
      <c r="U378" s="13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7" ht="12.75">
      <c r="A379" s="181"/>
      <c r="B379" s="198"/>
      <c r="C379" s="197" t="s">
        <v>904</v>
      </c>
      <c r="D379" s="212">
        <f>SUM(D378:D378)</f>
        <v>36579</v>
      </c>
      <c r="E379" s="212">
        <f>SUM(E378:E378)</f>
        <v>38298</v>
      </c>
      <c r="F379" s="212">
        <f>SUM(F378:F378)</f>
        <v>16045</v>
      </c>
      <c r="G379" s="172">
        <f>F379/E379*100</f>
        <v>41.89513812731735</v>
      </c>
    </row>
    <row r="380" spans="1:7" ht="12.75">
      <c r="A380" s="181"/>
      <c r="B380" s="198"/>
      <c r="C380" s="197" t="s">
        <v>626</v>
      </c>
      <c r="D380" s="182">
        <f>D355+D370+D379+D361</f>
        <v>84073</v>
      </c>
      <c r="E380" s="182">
        <f>E355+E370+E379+E361</f>
        <v>93783</v>
      </c>
      <c r="F380" s="182">
        <f>F355+F370+F379+F361</f>
        <v>43038</v>
      </c>
      <c r="G380" s="172">
        <f>F380/E380*100</f>
        <v>45.8910463516842</v>
      </c>
    </row>
    <row r="381" spans="1:7" ht="12.75" customHeight="1">
      <c r="A381" s="16"/>
      <c r="B381" s="60"/>
      <c r="C381" s="185"/>
      <c r="D381" s="186"/>
      <c r="E381" s="187"/>
      <c r="F381" s="231"/>
      <c r="G381" s="206"/>
    </row>
    <row r="382" spans="1:256" s="106" customFormat="1" ht="14.25" customHeight="1">
      <c r="A382" s="190"/>
      <c r="B382" s="200"/>
      <c r="C382" s="199" t="s">
        <v>625</v>
      </c>
      <c r="D382" s="191">
        <f>D380</f>
        <v>84073</v>
      </c>
      <c r="E382" s="191">
        <f>E380</f>
        <v>93783</v>
      </c>
      <c r="F382" s="191">
        <f>F380</f>
        <v>43038</v>
      </c>
      <c r="G382" s="203">
        <f>F382/E382*100</f>
        <v>45.8910463516842</v>
      </c>
      <c r="H382" s="110"/>
      <c r="I382" s="28"/>
      <c r="J382" s="28"/>
      <c r="K382" s="28"/>
      <c r="L382" s="28"/>
      <c r="M382" s="28"/>
      <c r="N382" s="28"/>
      <c r="O382" s="70"/>
      <c r="P382" s="70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106" customFormat="1" ht="14.25" customHeight="1">
      <c r="A383" s="232"/>
      <c r="B383" s="233"/>
      <c r="C383" s="234"/>
      <c r="D383" s="235"/>
      <c r="E383" s="341"/>
      <c r="F383" s="231"/>
      <c r="G383" s="230"/>
      <c r="H383" s="110"/>
      <c r="I383" s="28"/>
      <c r="J383" s="28"/>
      <c r="K383" s="28"/>
      <c r="L383" s="28"/>
      <c r="M383" s="28"/>
      <c r="N383" s="28"/>
      <c r="O383" s="70"/>
      <c r="P383" s="70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5.75">
      <c r="A384" s="65" t="s">
        <v>278</v>
      </c>
      <c r="D384" s="70"/>
      <c r="E384" s="70"/>
      <c r="F384" s="70"/>
      <c r="O384" s="70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9:15" ht="12" customHeight="1">
      <c r="I385" s="28"/>
      <c r="O385" s="70"/>
    </row>
    <row r="386" spans="1:15" ht="14.25" customHeight="1">
      <c r="A386" s="56" t="s">
        <v>269</v>
      </c>
      <c r="I386" s="28"/>
      <c r="O386" s="70"/>
    </row>
    <row r="387" spans="9:15" ht="13.5" customHeight="1">
      <c r="I387" s="28"/>
      <c r="O387" s="70"/>
    </row>
    <row r="388" spans="1:15" ht="24.75" customHeight="1">
      <c r="A388" s="7" t="s">
        <v>191</v>
      </c>
      <c r="B388" s="7" t="s">
        <v>192</v>
      </c>
      <c r="C388" s="5" t="s">
        <v>193</v>
      </c>
      <c r="D388" s="44" t="s">
        <v>312</v>
      </c>
      <c r="E388" s="51" t="s">
        <v>313</v>
      </c>
      <c r="F388" s="5" t="s">
        <v>163</v>
      </c>
      <c r="G388" s="43" t="s">
        <v>314</v>
      </c>
      <c r="I388" s="28"/>
      <c r="O388" s="70"/>
    </row>
    <row r="389" spans="1:15" ht="27.75" customHeight="1">
      <c r="A389" s="131" t="s">
        <v>72</v>
      </c>
      <c r="B389" s="128">
        <v>5399</v>
      </c>
      <c r="C389" s="119" t="s">
        <v>233</v>
      </c>
      <c r="D389" s="158">
        <v>60</v>
      </c>
      <c r="E389" s="158">
        <v>60</v>
      </c>
      <c r="F389" s="302">
        <v>0</v>
      </c>
      <c r="G389" s="275">
        <v>0</v>
      </c>
      <c r="I389" s="28"/>
      <c r="O389" s="70"/>
    </row>
    <row r="390" spans="1:15" ht="25.5">
      <c r="A390" s="131" t="s">
        <v>72</v>
      </c>
      <c r="B390" s="128">
        <v>5512</v>
      </c>
      <c r="C390" s="119" t="s">
        <v>234</v>
      </c>
      <c r="D390" s="158">
        <v>6500</v>
      </c>
      <c r="E390" s="158">
        <v>6500</v>
      </c>
      <c r="F390" s="302">
        <v>0</v>
      </c>
      <c r="G390" s="275">
        <f>F390/E390*100</f>
        <v>0</v>
      </c>
      <c r="I390" s="28"/>
      <c r="O390" s="70"/>
    </row>
    <row r="391" spans="1:15" ht="25.5">
      <c r="A391" s="131" t="s">
        <v>72</v>
      </c>
      <c r="B391" s="128">
        <v>5529</v>
      </c>
      <c r="C391" s="119" t="s">
        <v>235</v>
      </c>
      <c r="D391" s="158">
        <v>260</v>
      </c>
      <c r="E391" s="158">
        <v>260</v>
      </c>
      <c r="F391" s="302">
        <v>0</v>
      </c>
      <c r="G391" s="275">
        <f>F391/E391*100</f>
        <v>0</v>
      </c>
      <c r="I391" s="28"/>
      <c r="O391" s="70"/>
    </row>
    <row r="392" spans="1:256" s="28" customFormat="1" ht="12.75">
      <c r="A392" s="181"/>
      <c r="B392" s="198"/>
      <c r="C392" s="197" t="s">
        <v>623</v>
      </c>
      <c r="D392" s="182">
        <f>SUM(D389:D391)</f>
        <v>6820</v>
      </c>
      <c r="E392" s="182">
        <f>SUM(E389:E391)</f>
        <v>6820</v>
      </c>
      <c r="F392" s="182">
        <f>SUM(F389:F391)</f>
        <v>0</v>
      </c>
      <c r="G392" s="210">
        <f>F392/E392*100</f>
        <v>0</v>
      </c>
      <c r="O392" s="70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7" ht="13.5" customHeight="1">
      <c r="A393" s="16"/>
      <c r="B393" s="60"/>
      <c r="C393" s="61"/>
      <c r="D393" s="169"/>
      <c r="E393" s="63"/>
      <c r="F393" s="46"/>
      <c r="G393" s="71"/>
    </row>
    <row r="394" spans="1:7" ht="15" customHeight="1">
      <c r="A394" s="761" t="s">
        <v>11</v>
      </c>
      <c r="B394" s="817"/>
      <c r="C394" s="817"/>
      <c r="D394" s="797"/>
      <c r="E394" s="63"/>
      <c r="F394" s="46"/>
      <c r="G394" s="71"/>
    </row>
    <row r="395" spans="1:7" ht="12" customHeight="1">
      <c r="A395" s="67"/>
      <c r="D395" s="169"/>
      <c r="E395" s="63"/>
      <c r="F395" s="46"/>
      <c r="G395" s="71"/>
    </row>
    <row r="396" spans="1:7" ht="23.25" customHeight="1">
      <c r="A396" s="7" t="s">
        <v>191</v>
      </c>
      <c r="B396" s="7" t="s">
        <v>192</v>
      </c>
      <c r="C396" s="5" t="s">
        <v>193</v>
      </c>
      <c r="D396" s="44" t="s">
        <v>312</v>
      </c>
      <c r="E396" s="51" t="s">
        <v>313</v>
      </c>
      <c r="F396" s="5" t="s">
        <v>163</v>
      </c>
      <c r="G396" s="43" t="s">
        <v>314</v>
      </c>
    </row>
    <row r="397" spans="1:7" ht="24.75" customHeight="1">
      <c r="A397" s="131" t="s">
        <v>72</v>
      </c>
      <c r="B397" s="128">
        <v>5311</v>
      </c>
      <c r="C397" s="119" t="s">
        <v>231</v>
      </c>
      <c r="D397" s="158">
        <v>1000</v>
      </c>
      <c r="E397" s="158">
        <v>1000</v>
      </c>
      <c r="F397" s="302">
        <v>0</v>
      </c>
      <c r="G397" s="159">
        <f>F397/E397*100</f>
        <v>0</v>
      </c>
    </row>
    <row r="398" spans="1:21" ht="12.75" customHeight="1">
      <c r="A398" s="131" t="s">
        <v>72</v>
      </c>
      <c r="B398" s="128">
        <v>5311</v>
      </c>
      <c r="C398" s="132" t="s">
        <v>232</v>
      </c>
      <c r="D398" s="158">
        <v>3000</v>
      </c>
      <c r="E398" s="158">
        <v>3000</v>
      </c>
      <c r="F398" s="302">
        <v>0</v>
      </c>
      <c r="G398" s="159">
        <f>F398/E398*100</f>
        <v>0</v>
      </c>
      <c r="U398" s="135"/>
    </row>
    <row r="399" spans="1:7" ht="12.75">
      <c r="A399" s="181"/>
      <c r="B399" s="198"/>
      <c r="C399" s="197" t="s">
        <v>624</v>
      </c>
      <c r="D399" s="182">
        <f>SUM(D397:D398)</f>
        <v>4000</v>
      </c>
      <c r="E399" s="182">
        <f>SUM(E397:E398)</f>
        <v>4000</v>
      </c>
      <c r="F399" s="182">
        <f>SUM(F397:F398)</f>
        <v>0</v>
      </c>
      <c r="G399" s="97">
        <f>F399/E399*100</f>
        <v>0</v>
      </c>
    </row>
    <row r="400" spans="1:7" ht="12.75" customHeight="1">
      <c r="A400" s="16"/>
      <c r="B400" s="60"/>
      <c r="C400" s="185"/>
      <c r="D400" s="186"/>
      <c r="E400" s="187"/>
      <c r="F400" s="231"/>
      <c r="G400" s="100"/>
    </row>
    <row r="401" spans="1:7" ht="15.75" customHeight="1">
      <c r="A401" s="761" t="s">
        <v>12</v>
      </c>
      <c r="B401" s="817"/>
      <c r="C401" s="817"/>
      <c r="D401" s="797"/>
      <c r="E401" s="818"/>
      <c r="F401" s="231"/>
      <c r="G401" s="340"/>
    </row>
    <row r="402" spans="1:7" ht="14.25" customHeight="1">
      <c r="A402" s="465"/>
      <c r="B402" s="466"/>
      <c r="C402" s="466"/>
      <c r="D402" s="469"/>
      <c r="E402" s="187"/>
      <c r="F402" s="231"/>
      <c r="G402" s="340"/>
    </row>
    <row r="403" spans="1:7" ht="23.25" customHeight="1">
      <c r="A403" s="7" t="s">
        <v>191</v>
      </c>
      <c r="B403" s="7" t="s">
        <v>192</v>
      </c>
      <c r="C403" s="5" t="s">
        <v>193</v>
      </c>
      <c r="D403" s="44" t="s">
        <v>312</v>
      </c>
      <c r="E403" s="51" t="s">
        <v>313</v>
      </c>
      <c r="F403" s="5" t="s">
        <v>163</v>
      </c>
      <c r="G403" s="43" t="s">
        <v>314</v>
      </c>
    </row>
    <row r="404" spans="1:7" ht="30.75" customHeight="1">
      <c r="A404" s="131" t="s">
        <v>72</v>
      </c>
      <c r="B404" s="128">
        <v>5511</v>
      </c>
      <c r="C404" s="132" t="s">
        <v>13</v>
      </c>
      <c r="D404" s="158">
        <v>4400</v>
      </c>
      <c r="E404" s="158">
        <v>4400</v>
      </c>
      <c r="F404" s="302">
        <v>0</v>
      </c>
      <c r="G404" s="159">
        <f>F404/E404*100</f>
        <v>0</v>
      </c>
    </row>
    <row r="405" spans="1:7" ht="12.75">
      <c r="A405" s="181"/>
      <c r="B405" s="198"/>
      <c r="C405" s="197" t="s">
        <v>60</v>
      </c>
      <c r="D405" s="182">
        <f>SUM(D404:D404)</f>
        <v>4400</v>
      </c>
      <c r="E405" s="182">
        <f>SUM(E404:E404)</f>
        <v>4400</v>
      </c>
      <c r="F405" s="182">
        <f>SUM(F404:F404)</f>
        <v>0</v>
      </c>
      <c r="G405" s="210">
        <f>F405/E405*100</f>
        <v>0</v>
      </c>
    </row>
    <row r="406" spans="1:7" ht="10.5" customHeight="1">
      <c r="A406" s="16"/>
      <c r="B406" s="60"/>
      <c r="C406" s="185"/>
      <c r="D406" s="186"/>
      <c r="E406" s="187"/>
      <c r="F406" s="231"/>
      <c r="G406" s="340"/>
    </row>
    <row r="407" spans="1:256" s="28" customFormat="1" ht="12.75">
      <c r="A407" s="190"/>
      <c r="B407" s="200"/>
      <c r="C407" s="199" t="s">
        <v>625</v>
      </c>
      <c r="D407" s="191">
        <f>D392+D405+D399</f>
        <v>15220</v>
      </c>
      <c r="E407" s="191">
        <f>E392+E405+E399</f>
        <v>15220</v>
      </c>
      <c r="F407" s="191">
        <f>F392+F405+F399</f>
        <v>0</v>
      </c>
      <c r="G407" s="211">
        <f>F407/E407*100</f>
        <v>0</v>
      </c>
      <c r="H407" s="11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  <c r="GT407" s="70"/>
      <c r="GU407" s="70"/>
      <c r="GV407" s="70"/>
      <c r="GW407" s="70"/>
      <c r="GX407" s="70"/>
      <c r="GY407" s="70"/>
      <c r="GZ407" s="70"/>
      <c r="HA407" s="70"/>
      <c r="HB407" s="70"/>
      <c r="HC407" s="70"/>
      <c r="HD407" s="70"/>
      <c r="HE407" s="70"/>
      <c r="HF407" s="70"/>
      <c r="HG407" s="70"/>
      <c r="HH407" s="70"/>
      <c r="HI407" s="70"/>
      <c r="HJ407" s="70"/>
      <c r="HK407" s="70"/>
      <c r="HL407" s="70"/>
      <c r="HM407" s="70"/>
      <c r="HN407" s="70"/>
      <c r="HO407" s="70"/>
      <c r="HP407" s="70"/>
      <c r="HQ407" s="70"/>
      <c r="HR407" s="70"/>
      <c r="HS407" s="70"/>
      <c r="HT407" s="70"/>
      <c r="HU407" s="70"/>
      <c r="HV407" s="70"/>
      <c r="HW407" s="70"/>
      <c r="HX407" s="70"/>
      <c r="HY407" s="70"/>
      <c r="HZ407" s="70"/>
      <c r="IA407" s="70"/>
      <c r="IB407" s="70"/>
      <c r="IC407" s="70"/>
      <c r="ID407" s="70"/>
      <c r="IE407" s="70"/>
      <c r="IF407" s="70"/>
      <c r="IG407" s="70"/>
      <c r="IH407" s="70"/>
      <c r="II407" s="70"/>
      <c r="IJ407" s="70"/>
      <c r="IK407" s="70"/>
      <c r="IL407" s="70"/>
      <c r="IM407" s="70"/>
      <c r="IN407" s="70"/>
      <c r="IO407" s="70"/>
      <c r="IP407" s="70"/>
      <c r="IQ407" s="70"/>
      <c r="IR407" s="70"/>
      <c r="IS407" s="70"/>
      <c r="IT407" s="70"/>
      <c r="IU407" s="70"/>
      <c r="IV407" s="70"/>
    </row>
    <row r="408" spans="1:23" s="209" customFormat="1" ht="12" customHeight="1">
      <c r="A408" s="16"/>
      <c r="B408" s="60"/>
      <c r="C408" s="185"/>
      <c r="D408" s="186"/>
      <c r="E408" s="253"/>
      <c r="F408" s="188"/>
      <c r="G408" s="71"/>
      <c r="W408" s="209" t="s">
        <v>328</v>
      </c>
    </row>
    <row r="409" spans="1:256" s="28" customFormat="1" ht="15.75">
      <c r="A409" s="208" t="s">
        <v>295</v>
      </c>
      <c r="B409" s="209"/>
      <c r="C409" s="209"/>
      <c r="D409" s="306"/>
      <c r="E409" s="209"/>
      <c r="F409" s="209"/>
      <c r="G409" s="209"/>
      <c r="O409" s="70" t="s">
        <v>422</v>
      </c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8" customFormat="1" ht="12" customHeight="1">
      <c r="A410" s="59"/>
      <c r="B410" s="14"/>
      <c r="C410"/>
      <c r="D410" s="15"/>
      <c r="E410" s="15"/>
      <c r="F410" s="15"/>
      <c r="G410"/>
      <c r="O410" s="70" t="s">
        <v>423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8" customFormat="1" ht="15" customHeight="1">
      <c r="A411" s="67" t="s">
        <v>269</v>
      </c>
      <c r="B411" s="14"/>
      <c r="C411"/>
      <c r="D411" s="15"/>
      <c r="E411" s="15"/>
      <c r="F411" s="15"/>
      <c r="G411"/>
      <c r="O411" s="70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28" customFormat="1" ht="12.75">
      <c r="A412" s="67"/>
      <c r="B412" s="14"/>
      <c r="C412"/>
      <c r="D412" s="15"/>
      <c r="E412" s="15"/>
      <c r="F412" s="15"/>
      <c r="G412"/>
      <c r="O412" s="70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8" customFormat="1" ht="25.5" customHeight="1">
      <c r="A413" s="7" t="s">
        <v>191</v>
      </c>
      <c r="B413" s="7" t="s">
        <v>192</v>
      </c>
      <c r="C413" s="5" t="s">
        <v>193</v>
      </c>
      <c r="D413" s="44" t="s">
        <v>312</v>
      </c>
      <c r="E413" s="51" t="s">
        <v>313</v>
      </c>
      <c r="F413" s="5" t="s">
        <v>163</v>
      </c>
      <c r="G413" s="43" t="s">
        <v>314</v>
      </c>
      <c r="O413" s="70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28" customFormat="1" ht="25.5" customHeight="1">
      <c r="A414" s="131" t="s">
        <v>73</v>
      </c>
      <c r="B414" s="128">
        <v>6113</v>
      </c>
      <c r="C414" s="119" t="s">
        <v>87</v>
      </c>
      <c r="D414" s="158">
        <v>38283</v>
      </c>
      <c r="E414" s="158">
        <v>38283</v>
      </c>
      <c r="F414" s="302">
        <v>4004</v>
      </c>
      <c r="G414" s="159">
        <f>F414/E414*100</f>
        <v>10.45895044797952</v>
      </c>
      <c r="O414" s="70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14.25" customHeight="1">
      <c r="A415" s="131" t="s">
        <v>73</v>
      </c>
      <c r="B415" s="128">
        <v>6113</v>
      </c>
      <c r="C415" s="119" t="s">
        <v>934</v>
      </c>
      <c r="D415" s="158">
        <v>700</v>
      </c>
      <c r="E415" s="158">
        <v>700</v>
      </c>
      <c r="F415" s="302">
        <v>0</v>
      </c>
      <c r="G415" s="159">
        <f>F415/E415*100</f>
        <v>0</v>
      </c>
      <c r="O415" s="70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8" customFormat="1" ht="26.25" customHeight="1">
      <c r="A416" s="131" t="s">
        <v>73</v>
      </c>
      <c r="B416" s="128">
        <v>6223</v>
      </c>
      <c r="C416" s="119" t="s">
        <v>935</v>
      </c>
      <c r="D416" s="158">
        <v>6000</v>
      </c>
      <c r="E416" s="158">
        <v>6000</v>
      </c>
      <c r="F416" s="302">
        <v>0</v>
      </c>
      <c r="G416" s="159">
        <f>F416/E416*100</f>
        <v>0</v>
      </c>
      <c r="O416" s="70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28" customFormat="1" ht="14.25" customHeight="1">
      <c r="A417" s="181"/>
      <c r="B417" s="198"/>
      <c r="C417" s="197" t="s">
        <v>623</v>
      </c>
      <c r="D417" s="184">
        <f>SUM(D414:D416)</f>
        <v>44983</v>
      </c>
      <c r="E417" s="184">
        <f>SUM(E414:E416)</f>
        <v>44983</v>
      </c>
      <c r="F417" s="184">
        <f>SUM(F414:F416)</f>
        <v>4004</v>
      </c>
      <c r="G417" s="210">
        <f>F417/E417*100</f>
        <v>8.901140430829424</v>
      </c>
      <c r="O417" s="70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28" customFormat="1" ht="14.25" customHeight="1">
      <c r="A418" s="812"/>
      <c r="B418" s="812"/>
      <c r="C418" s="812"/>
      <c r="D418" s="62"/>
      <c r="E418" s="62"/>
      <c r="F418" s="62"/>
      <c r="G418" s="71"/>
      <c r="O418" s="70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8" customFormat="1" ht="14.25" customHeight="1">
      <c r="A419" s="812" t="s">
        <v>272</v>
      </c>
      <c r="B419" s="812"/>
      <c r="C419" s="812"/>
      <c r="D419" s="62"/>
      <c r="E419" s="62"/>
      <c r="F419" s="62"/>
      <c r="G419" s="71"/>
      <c r="O419" s="70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8" customFormat="1" ht="14.25" customHeight="1">
      <c r="A420" s="238"/>
      <c r="B420" s="60"/>
      <c r="C420" s="61"/>
      <c r="D420" s="62"/>
      <c r="E420" s="62"/>
      <c r="F420" s="62"/>
      <c r="G420" s="71"/>
      <c r="O420" s="70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8" customFormat="1" ht="25.5" customHeight="1">
      <c r="A421" s="7" t="s">
        <v>191</v>
      </c>
      <c r="B421" s="7" t="s">
        <v>192</v>
      </c>
      <c r="C421" s="5" t="s">
        <v>193</v>
      </c>
      <c r="D421" s="44" t="s">
        <v>312</v>
      </c>
      <c r="E421" s="51" t="s">
        <v>313</v>
      </c>
      <c r="F421" s="5" t="s">
        <v>163</v>
      </c>
      <c r="G421" s="43" t="s">
        <v>314</v>
      </c>
      <c r="O421" s="70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8" customFormat="1" ht="14.25" customHeight="1">
      <c r="A422" s="117" t="s">
        <v>73</v>
      </c>
      <c r="B422" s="118">
        <v>6113</v>
      </c>
      <c r="C422" s="119" t="s">
        <v>943</v>
      </c>
      <c r="D422" s="155">
        <v>1050</v>
      </c>
      <c r="E422" s="155">
        <v>1050</v>
      </c>
      <c r="F422" s="410">
        <v>0</v>
      </c>
      <c r="G422" s="159">
        <f>F422/E422*100</f>
        <v>0</v>
      </c>
      <c r="O422" s="70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8" customFormat="1" ht="14.25" customHeight="1">
      <c r="A423" s="181"/>
      <c r="B423" s="198"/>
      <c r="C423" s="197" t="s">
        <v>624</v>
      </c>
      <c r="D423" s="184">
        <f>D422</f>
        <v>1050</v>
      </c>
      <c r="E423" s="184">
        <f>E422</f>
        <v>1050</v>
      </c>
      <c r="F423" s="270">
        <f>F422</f>
        <v>0</v>
      </c>
      <c r="G423" s="172">
        <f>F423/E423*100</f>
        <v>0</v>
      </c>
      <c r="O423" s="70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8" customFormat="1" ht="14.25" customHeight="1">
      <c r="A424" s="166"/>
      <c r="B424" s="167"/>
      <c r="C424" s="338"/>
      <c r="D424" s="339"/>
      <c r="E424" s="339"/>
      <c r="F424" s="62"/>
      <c r="G424" s="71"/>
      <c r="O424" s="70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7" ht="25.5" customHeight="1">
      <c r="A425" s="7" t="s">
        <v>191</v>
      </c>
      <c r="B425" s="7" t="s">
        <v>192</v>
      </c>
      <c r="C425" s="5" t="s">
        <v>193</v>
      </c>
      <c r="D425" s="44" t="s">
        <v>312</v>
      </c>
      <c r="E425" s="51" t="s">
        <v>313</v>
      </c>
      <c r="F425" s="5" t="s">
        <v>163</v>
      </c>
      <c r="G425" s="43" t="s">
        <v>314</v>
      </c>
    </row>
    <row r="426" spans="1:7" ht="15" customHeight="1">
      <c r="A426" s="131" t="s">
        <v>78</v>
      </c>
      <c r="B426" s="128">
        <v>6330</v>
      </c>
      <c r="C426" s="119" t="s">
        <v>57</v>
      </c>
      <c r="D426" s="155">
        <v>267</v>
      </c>
      <c r="E426" s="155">
        <v>267</v>
      </c>
      <c r="F426" s="410">
        <v>67</v>
      </c>
      <c r="G426" s="159">
        <f>F426/E426*100</f>
        <v>25.0936329588015</v>
      </c>
    </row>
    <row r="427" spans="1:7" s="180" customFormat="1" ht="14.25" customHeight="1">
      <c r="A427" s="16"/>
      <c r="B427" s="60"/>
      <c r="C427" s="185"/>
      <c r="D427" s="186"/>
      <c r="E427" s="187"/>
      <c r="F427" s="188"/>
      <c r="G427" s="237"/>
    </row>
    <row r="428" spans="1:256" s="28" customFormat="1" ht="14.25" customHeight="1">
      <c r="A428" s="190"/>
      <c r="B428" s="200"/>
      <c r="C428" s="199" t="s">
        <v>58</v>
      </c>
      <c r="D428" s="191">
        <f>D417+D423+D426</f>
        <v>46300</v>
      </c>
      <c r="E428" s="191">
        <f>E417+E423+E426</f>
        <v>46300</v>
      </c>
      <c r="F428" s="191">
        <f>F417+F423+F426</f>
        <v>4071</v>
      </c>
      <c r="G428" s="203">
        <f>F428/E428*100</f>
        <v>8.792656587473003</v>
      </c>
      <c r="O428" s="70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7" s="180" customFormat="1" ht="14.25" customHeight="1">
      <c r="A429" s="16"/>
      <c r="B429" s="60"/>
      <c r="C429" s="185"/>
      <c r="D429" s="186"/>
      <c r="E429" s="187"/>
      <c r="F429" s="188"/>
      <c r="G429" s="237"/>
    </row>
    <row r="430" spans="1:6" s="180" customFormat="1" ht="14.25" customHeight="1">
      <c r="A430" s="815" t="s">
        <v>59</v>
      </c>
      <c r="B430" s="812"/>
      <c r="C430" s="812"/>
      <c r="D430" s="816"/>
      <c r="E430" s="816"/>
      <c r="F430" s="259"/>
    </row>
    <row r="431" spans="1:6" s="180" customFormat="1" ht="14.25" customHeight="1">
      <c r="A431" s="40"/>
      <c r="B431" s="20"/>
      <c r="C431" s="20"/>
      <c r="D431" s="318"/>
      <c r="E431" s="318"/>
      <c r="F431" s="259"/>
    </row>
    <row r="432" spans="1:256" s="28" customFormat="1" ht="25.5" customHeight="1">
      <c r="A432" s="7" t="s">
        <v>191</v>
      </c>
      <c r="B432" s="7" t="s">
        <v>192</v>
      </c>
      <c r="C432" s="5" t="s">
        <v>193</v>
      </c>
      <c r="D432" s="44" t="s">
        <v>312</v>
      </c>
      <c r="E432" s="51" t="s">
        <v>313</v>
      </c>
      <c r="F432" s="5" t="s">
        <v>163</v>
      </c>
      <c r="G432" s="43" t="s">
        <v>314</v>
      </c>
      <c r="O432" s="70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s="28" customFormat="1" ht="38.25" customHeight="1">
      <c r="A433" s="131" t="s">
        <v>73</v>
      </c>
      <c r="B433" s="128" t="s">
        <v>718</v>
      </c>
      <c r="C433" s="119" t="s">
        <v>42</v>
      </c>
      <c r="D433" s="392">
        <v>5150</v>
      </c>
      <c r="E433" s="158">
        <v>5150</v>
      </c>
      <c r="F433" s="302">
        <v>200</v>
      </c>
      <c r="G433" s="159">
        <f>F433/E433*100</f>
        <v>3.8834951456310676</v>
      </c>
      <c r="O433" s="70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8" customFormat="1" ht="15" customHeight="1">
      <c r="A434" s="131" t="s">
        <v>73</v>
      </c>
      <c r="B434" s="128" t="s">
        <v>718</v>
      </c>
      <c r="C434" s="119" t="s">
        <v>702</v>
      </c>
      <c r="D434" s="392">
        <v>0</v>
      </c>
      <c r="E434" s="158">
        <v>145</v>
      </c>
      <c r="F434" s="302">
        <v>21</v>
      </c>
      <c r="G434" s="159">
        <f>F434/E434*100</f>
        <v>14.482758620689657</v>
      </c>
      <c r="O434" s="70"/>
      <c r="P434" s="15"/>
      <c r="Q434" s="15"/>
      <c r="R434" s="15"/>
      <c r="S434" s="15"/>
      <c r="T434" s="15"/>
      <c r="U434" s="13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8" customFormat="1" ht="14.25" customHeight="1">
      <c r="A435" s="181"/>
      <c r="B435" s="198"/>
      <c r="C435" s="197" t="s">
        <v>62</v>
      </c>
      <c r="D435" s="184">
        <f>SUM(D433:D434)</f>
        <v>5150</v>
      </c>
      <c r="E435" s="184">
        <f>SUM(E433:E434)</f>
        <v>5295</v>
      </c>
      <c r="F435" s="212">
        <f>SUM(F433:F434)</f>
        <v>221</v>
      </c>
      <c r="G435" s="210">
        <f>F435/E435*100</f>
        <v>4.173748819641171</v>
      </c>
      <c r="O435" s="70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6" s="180" customFormat="1" ht="14.25" customHeight="1">
      <c r="A436" s="40"/>
      <c r="B436" s="20"/>
      <c r="C436" s="20"/>
      <c r="D436" s="318"/>
      <c r="E436" s="318"/>
      <c r="F436" s="259"/>
    </row>
    <row r="437" spans="1:6" s="180" customFormat="1" ht="14.25" customHeight="1">
      <c r="A437" s="815" t="s">
        <v>246</v>
      </c>
      <c r="B437" s="822"/>
      <c r="C437" s="822"/>
      <c r="D437" s="318"/>
      <c r="E437" s="318"/>
      <c r="F437" s="259"/>
    </row>
    <row r="438" spans="1:6" s="180" customFormat="1" ht="15" customHeight="1">
      <c r="A438" s="467"/>
      <c r="B438" s="468"/>
      <c r="C438" s="468"/>
      <c r="D438" s="318"/>
      <c r="E438" s="318"/>
      <c r="F438" s="259"/>
    </row>
    <row r="439" spans="1:7" ht="24.75" customHeight="1">
      <c r="A439" s="7" t="s">
        <v>191</v>
      </c>
      <c r="B439" s="7" t="s">
        <v>192</v>
      </c>
      <c r="C439" s="5" t="s">
        <v>193</v>
      </c>
      <c r="D439" s="44" t="s">
        <v>312</v>
      </c>
      <c r="E439" s="51" t="s">
        <v>313</v>
      </c>
      <c r="F439" s="5" t="s">
        <v>163</v>
      </c>
      <c r="G439" s="43" t="s">
        <v>314</v>
      </c>
    </row>
    <row r="440" spans="1:7" ht="25.5">
      <c r="A440" s="131" t="s">
        <v>74</v>
      </c>
      <c r="B440" s="128">
        <v>3636</v>
      </c>
      <c r="C440" s="119" t="s">
        <v>251</v>
      </c>
      <c r="D440" s="158">
        <v>160</v>
      </c>
      <c r="E440" s="158">
        <v>160</v>
      </c>
      <c r="F440" s="302">
        <v>0</v>
      </c>
      <c r="G440" s="159">
        <f>F440/E440*100</f>
        <v>0</v>
      </c>
    </row>
    <row r="441" spans="1:7" ht="25.5">
      <c r="A441" s="131" t="s">
        <v>74</v>
      </c>
      <c r="B441" s="128">
        <v>6171</v>
      </c>
      <c r="C441" s="119" t="s">
        <v>252</v>
      </c>
      <c r="D441" s="158">
        <v>580</v>
      </c>
      <c r="E441" s="158">
        <v>580</v>
      </c>
      <c r="F441" s="302">
        <v>0</v>
      </c>
      <c r="G441" s="159">
        <f>F441/E441*100</f>
        <v>0</v>
      </c>
    </row>
    <row r="442" spans="1:256" s="106" customFormat="1" ht="12.75">
      <c r="A442" s="16"/>
      <c r="B442" s="60"/>
      <c r="C442" s="61"/>
      <c r="D442" s="62"/>
      <c r="E442" s="63"/>
      <c r="F442" s="46"/>
      <c r="G442" s="239"/>
      <c r="H442" s="110"/>
      <c r="I442" s="28"/>
      <c r="J442" s="28"/>
      <c r="K442" s="28"/>
      <c r="L442" s="28"/>
      <c r="M442" s="28"/>
      <c r="N442" s="28"/>
      <c r="O442" s="70"/>
      <c r="P442" s="70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7" ht="12.75">
      <c r="A443" s="190"/>
      <c r="B443" s="200"/>
      <c r="C443" s="199" t="s">
        <v>645</v>
      </c>
      <c r="D443" s="191">
        <f>D417+D423+D426+D435+D440+D441</f>
        <v>52190</v>
      </c>
      <c r="E443" s="191">
        <f>E417+E423+E426+E435+E440+E441</f>
        <v>52335</v>
      </c>
      <c r="F443" s="191">
        <f>F417+F423+F426+F435+F440+F441</f>
        <v>4292</v>
      </c>
      <c r="G443" s="203">
        <f>F443/E443*100</f>
        <v>8.2010127066017</v>
      </c>
    </row>
    <row r="444" spans="1:256" s="28" customFormat="1" ht="13.5" customHeight="1">
      <c r="A444" s="59"/>
      <c r="B444" s="14"/>
      <c r="C444"/>
      <c r="D444" s="70"/>
      <c r="E444" s="70"/>
      <c r="F444" s="70"/>
      <c r="G444"/>
      <c r="O444" s="70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s="28" customFormat="1" ht="15.75">
      <c r="A445" s="133" t="s">
        <v>296</v>
      </c>
      <c r="B445" s="59"/>
      <c r="D445" s="70"/>
      <c r="E445" s="70"/>
      <c r="F445" s="70"/>
      <c r="O445" s="70" t="s">
        <v>424</v>
      </c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28" customFormat="1" ht="13.5" customHeight="1">
      <c r="A446" s="59"/>
      <c r="B446" s="14"/>
      <c r="C446"/>
      <c r="D446" s="70"/>
      <c r="E446" s="70"/>
      <c r="F446" s="70"/>
      <c r="G446"/>
      <c r="O446" s="70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6" ht="15" customHeight="1">
      <c r="A447" s="67" t="s">
        <v>269</v>
      </c>
      <c r="B447" s="14"/>
      <c r="D447" s="70"/>
      <c r="E447" s="70"/>
      <c r="F447" s="70"/>
    </row>
    <row r="448" spans="1:6" ht="13.5" customHeight="1">
      <c r="A448" s="59"/>
      <c r="B448" s="14"/>
      <c r="D448" s="70" t="s">
        <v>627</v>
      </c>
      <c r="E448" s="70"/>
      <c r="F448" s="70"/>
    </row>
    <row r="449" spans="1:256" s="28" customFormat="1" ht="26.25" customHeight="1">
      <c r="A449" s="7" t="s">
        <v>191</v>
      </c>
      <c r="B449" s="7" t="s">
        <v>192</v>
      </c>
      <c r="C449" s="5" t="s">
        <v>193</v>
      </c>
      <c r="D449" s="44" t="s">
        <v>312</v>
      </c>
      <c r="E449" s="51" t="s">
        <v>313</v>
      </c>
      <c r="F449" s="5" t="s">
        <v>163</v>
      </c>
      <c r="G449" s="43" t="s">
        <v>314</v>
      </c>
      <c r="O449" s="70" t="s">
        <v>431</v>
      </c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25.5">
      <c r="A450" s="131" t="s">
        <v>75</v>
      </c>
      <c r="B450" s="128">
        <v>6172</v>
      </c>
      <c r="C450" s="119" t="s">
        <v>703</v>
      </c>
      <c r="D450" s="158">
        <v>265162</v>
      </c>
      <c r="E450" s="158">
        <v>266311</v>
      </c>
      <c r="F450" s="302">
        <v>34241</v>
      </c>
      <c r="G450" s="159">
        <f>F450/E450*100</f>
        <v>12.857523722264572</v>
      </c>
      <c r="O450" s="70"/>
      <c r="P450" s="15"/>
      <c r="Q450" s="15"/>
      <c r="R450" s="15"/>
      <c r="S450" s="15"/>
      <c r="T450" s="15"/>
      <c r="U450" s="13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15.75" customHeight="1">
      <c r="A451" s="131" t="s">
        <v>75</v>
      </c>
      <c r="B451" s="128">
        <v>6115</v>
      </c>
      <c r="C451" s="119" t="s">
        <v>10</v>
      </c>
      <c r="D451" s="158">
        <v>0</v>
      </c>
      <c r="E451" s="158">
        <v>30</v>
      </c>
      <c r="F451" s="302">
        <v>5</v>
      </c>
      <c r="G451" s="159">
        <f>F451/E451*100</f>
        <v>16.666666666666664</v>
      </c>
      <c r="O451" s="70"/>
      <c r="P451" s="15"/>
      <c r="Q451" s="15"/>
      <c r="R451" s="15"/>
      <c r="S451" s="15"/>
      <c r="T451" s="15"/>
      <c r="U451" s="13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7" ht="14.25" customHeight="1">
      <c r="A452" s="181"/>
      <c r="B452" s="198"/>
      <c r="C452" s="197" t="s">
        <v>623</v>
      </c>
      <c r="D452" s="182">
        <f>SUM(D450:D450)</f>
        <v>265162</v>
      </c>
      <c r="E452" s="183">
        <f>SUM(E450:E451)</f>
        <v>266341</v>
      </c>
      <c r="F452" s="212">
        <f>SUM(F450:F451)</f>
        <v>34246</v>
      </c>
      <c r="G452" s="97">
        <f>F452/E452*100</f>
        <v>12.857952774826256</v>
      </c>
    </row>
    <row r="453" spans="1:18" ht="13.5" customHeight="1">
      <c r="A453" s="16"/>
      <c r="B453" s="60"/>
      <c r="C453" s="185"/>
      <c r="D453" s="186"/>
      <c r="E453" s="187"/>
      <c r="F453" s="188"/>
      <c r="G453" s="29"/>
      <c r="R453" s="135"/>
    </row>
    <row r="454" spans="1:18" ht="15" customHeight="1">
      <c r="A454" s="40" t="s">
        <v>272</v>
      </c>
      <c r="B454" s="19"/>
      <c r="C454" s="39"/>
      <c r="D454" s="49"/>
      <c r="E454" s="52"/>
      <c r="F454" s="46"/>
      <c r="G454" s="35"/>
      <c r="R454" s="135"/>
    </row>
    <row r="455" spans="1:18" ht="13.5" customHeight="1">
      <c r="A455" s="16"/>
      <c r="B455" s="19"/>
      <c r="C455" s="39"/>
      <c r="D455" s="49"/>
      <c r="E455" s="52"/>
      <c r="F455" s="46"/>
      <c r="G455" s="35"/>
      <c r="R455" s="135"/>
    </row>
    <row r="456" spans="1:256" s="28" customFormat="1" ht="24.75" customHeight="1">
      <c r="A456" s="7" t="s">
        <v>191</v>
      </c>
      <c r="B456" s="7" t="s">
        <v>192</v>
      </c>
      <c r="C456" s="5" t="s">
        <v>193</v>
      </c>
      <c r="D456" s="44" t="s">
        <v>312</v>
      </c>
      <c r="E456" s="51" t="s">
        <v>313</v>
      </c>
      <c r="F456" s="5" t="s">
        <v>163</v>
      </c>
      <c r="G456" s="43" t="s">
        <v>314</v>
      </c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7" ht="14.25" customHeight="1">
      <c r="A457" s="131" t="s">
        <v>75</v>
      </c>
      <c r="B457" s="128">
        <v>6172</v>
      </c>
      <c r="C457" s="119" t="s">
        <v>39</v>
      </c>
      <c r="D457" s="158">
        <v>3500</v>
      </c>
      <c r="E457" s="158">
        <v>3500</v>
      </c>
      <c r="F457" s="302">
        <v>805</v>
      </c>
      <c r="G457" s="159">
        <f>F457/E457*100</f>
        <v>23</v>
      </c>
    </row>
    <row r="458" spans="1:7" ht="12.75">
      <c r="A458" s="181"/>
      <c r="B458" s="198"/>
      <c r="C458" s="197" t="s">
        <v>624</v>
      </c>
      <c r="D458" s="182">
        <f>SUM(D457:D457)</f>
        <v>3500</v>
      </c>
      <c r="E458" s="183">
        <f>SUM(E457:E457)</f>
        <v>3500</v>
      </c>
      <c r="F458" s="212">
        <f>SUM(F457:F457)</f>
        <v>805</v>
      </c>
      <c r="G458" s="105">
        <f>F458/E458*100</f>
        <v>23</v>
      </c>
    </row>
    <row r="459" spans="1:7" ht="14.25" customHeight="1">
      <c r="A459" s="49"/>
      <c r="B459" s="52"/>
      <c r="C459" s="34"/>
      <c r="D459" s="35"/>
      <c r="E459" s="49"/>
      <c r="F459" s="52"/>
      <c r="G459" s="34"/>
    </row>
    <row r="460" spans="1:7" ht="26.25" customHeight="1">
      <c r="A460" s="7" t="s">
        <v>191</v>
      </c>
      <c r="B460" s="7" t="s">
        <v>192</v>
      </c>
      <c r="C460" s="5" t="s">
        <v>193</v>
      </c>
      <c r="D460" s="44" t="s">
        <v>312</v>
      </c>
      <c r="E460" s="51" t="s">
        <v>313</v>
      </c>
      <c r="F460" s="5" t="s">
        <v>163</v>
      </c>
      <c r="G460" s="43" t="s">
        <v>314</v>
      </c>
    </row>
    <row r="461" spans="1:7" ht="14.25" customHeight="1">
      <c r="A461" s="117" t="s">
        <v>70</v>
      </c>
      <c r="B461" s="118">
        <v>6330</v>
      </c>
      <c r="C461" s="119" t="s">
        <v>57</v>
      </c>
      <c r="D461" s="155">
        <v>4717</v>
      </c>
      <c r="E461" s="150">
        <v>4717</v>
      </c>
      <c r="F461" s="282">
        <v>1179</v>
      </c>
      <c r="G461" s="149">
        <f>F461/E461*100</f>
        <v>24.994700021199915</v>
      </c>
    </row>
    <row r="462" spans="1:7" ht="14.25" customHeight="1">
      <c r="A462" s="117" t="s">
        <v>70</v>
      </c>
      <c r="B462" s="118">
        <v>6399</v>
      </c>
      <c r="C462" s="119" t="s">
        <v>130</v>
      </c>
      <c r="D462" s="155">
        <v>0</v>
      </c>
      <c r="E462" s="150">
        <v>0</v>
      </c>
      <c r="F462" s="282">
        <v>0</v>
      </c>
      <c r="G462" s="159" t="s">
        <v>622</v>
      </c>
    </row>
    <row r="463" spans="1:7" ht="12.75">
      <c r="A463" s="16"/>
      <c r="B463" s="60"/>
      <c r="C463" s="61"/>
      <c r="D463" s="62"/>
      <c r="E463" s="63"/>
      <c r="F463" s="46"/>
      <c r="G463" s="239"/>
    </row>
    <row r="464" spans="1:256" s="28" customFormat="1" ht="12" customHeight="1">
      <c r="A464" s="190"/>
      <c r="B464" s="200"/>
      <c r="C464" s="199" t="s">
        <v>645</v>
      </c>
      <c r="D464" s="191">
        <f>D452+D458+D461+D462</f>
        <v>273379</v>
      </c>
      <c r="E464" s="191">
        <f>E452+E458+E461+E462</f>
        <v>274558</v>
      </c>
      <c r="F464" s="191">
        <f>F452+F458+F461+F462</f>
        <v>36230</v>
      </c>
      <c r="G464" s="203">
        <f>F464/E464*100</f>
        <v>13.195754631079772</v>
      </c>
      <c r="H464" s="11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0"/>
      <c r="ES464" s="70"/>
      <c r="ET464" s="70"/>
      <c r="EU464" s="70"/>
      <c r="EV464" s="70"/>
      <c r="EW464" s="70"/>
      <c r="EX464" s="70"/>
      <c r="EY464" s="70"/>
      <c r="EZ464" s="70"/>
      <c r="FA464" s="70"/>
      <c r="FB464" s="70"/>
      <c r="FC464" s="70"/>
      <c r="FD464" s="70"/>
      <c r="FE464" s="70"/>
      <c r="FF464" s="70"/>
      <c r="FG464" s="70"/>
      <c r="FH464" s="70"/>
      <c r="FI464" s="70"/>
      <c r="FJ464" s="70"/>
      <c r="FK464" s="70"/>
      <c r="FL464" s="70"/>
      <c r="FM464" s="70"/>
      <c r="FN464" s="70"/>
      <c r="FO464" s="70"/>
      <c r="FP464" s="70"/>
      <c r="FQ464" s="70"/>
      <c r="FR464" s="70"/>
      <c r="FS464" s="70"/>
      <c r="FT464" s="70"/>
      <c r="FU464" s="70"/>
      <c r="FV464" s="70"/>
      <c r="FW464" s="70"/>
      <c r="FX464" s="70"/>
      <c r="FY464" s="70"/>
      <c r="FZ464" s="70"/>
      <c r="GA464" s="70"/>
      <c r="GB464" s="70"/>
      <c r="GC464" s="70"/>
      <c r="GD464" s="70"/>
      <c r="GE464" s="70"/>
      <c r="GF464" s="70"/>
      <c r="GG464" s="70"/>
      <c r="GH464" s="70"/>
      <c r="GI464" s="70"/>
      <c r="GJ464" s="70"/>
      <c r="GK464" s="70"/>
      <c r="GL464" s="70"/>
      <c r="GM464" s="70"/>
      <c r="GN464" s="70"/>
      <c r="GO464" s="70"/>
      <c r="GP464" s="70"/>
      <c r="GQ464" s="70"/>
      <c r="GR464" s="70"/>
      <c r="GS464" s="70"/>
      <c r="GT464" s="70"/>
      <c r="GU464" s="70"/>
      <c r="GV464" s="70"/>
      <c r="GW464" s="70"/>
      <c r="GX464" s="70"/>
      <c r="GY464" s="70"/>
      <c r="GZ464" s="70"/>
      <c r="HA464" s="70"/>
      <c r="HB464" s="70"/>
      <c r="HC464" s="70"/>
      <c r="HD464" s="70"/>
      <c r="HE464" s="70"/>
      <c r="HF464" s="70"/>
      <c r="HG464" s="70"/>
      <c r="HH464" s="70"/>
      <c r="HI464" s="70"/>
      <c r="HJ464" s="70"/>
      <c r="HK464" s="70"/>
      <c r="HL464" s="70"/>
      <c r="HM464" s="70"/>
      <c r="HN464" s="70"/>
      <c r="HO464" s="70"/>
      <c r="HP464" s="70"/>
      <c r="HQ464" s="70"/>
      <c r="HR464" s="70"/>
      <c r="HS464" s="70"/>
      <c r="HT464" s="70"/>
      <c r="HU464" s="70"/>
      <c r="HV464" s="70"/>
      <c r="HW464" s="70"/>
      <c r="HX464" s="70"/>
      <c r="HY464" s="70"/>
      <c r="HZ464" s="70"/>
      <c r="IA464" s="70"/>
      <c r="IB464" s="70"/>
      <c r="IC464" s="70"/>
      <c r="ID464" s="70"/>
      <c r="IE464" s="70"/>
      <c r="IF464" s="70"/>
      <c r="IG464" s="70"/>
      <c r="IH464" s="70"/>
      <c r="II464" s="70"/>
      <c r="IJ464" s="70"/>
      <c r="IK464" s="70"/>
      <c r="IL464" s="70"/>
      <c r="IM464" s="70"/>
      <c r="IN464" s="70"/>
      <c r="IO464" s="70"/>
      <c r="IP464" s="70"/>
      <c r="IQ464" s="70"/>
      <c r="IR464" s="70"/>
      <c r="IS464" s="70"/>
      <c r="IT464" s="70"/>
      <c r="IU464" s="70"/>
      <c r="IV464" s="70"/>
    </row>
    <row r="465" spans="1:256" s="107" customFormat="1" ht="11.25" customHeight="1">
      <c r="A465" s="232"/>
      <c r="B465" s="233"/>
      <c r="C465" s="234"/>
      <c r="D465" s="235"/>
      <c r="E465" s="235"/>
      <c r="F465" s="235"/>
      <c r="G465" s="237"/>
      <c r="H465" s="240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35"/>
      <c r="AQ465" s="135"/>
      <c r="AR465" s="135"/>
      <c r="AS465" s="135"/>
      <c r="AT465" s="135"/>
      <c r="AU465" s="135"/>
      <c r="AV465" s="135"/>
      <c r="AW465" s="135"/>
      <c r="AX465" s="135"/>
      <c r="AY465" s="135"/>
      <c r="AZ465" s="135"/>
      <c r="BA465" s="135"/>
      <c r="BB465" s="135"/>
      <c r="BC465" s="135"/>
      <c r="BD465" s="135"/>
      <c r="BE465" s="135"/>
      <c r="BF465" s="135"/>
      <c r="BG465" s="135"/>
      <c r="BH465" s="135"/>
      <c r="BI465" s="135"/>
      <c r="BJ465" s="135"/>
      <c r="BK465" s="135"/>
      <c r="BL465" s="135"/>
      <c r="BM465" s="135"/>
      <c r="BN465" s="135"/>
      <c r="BO465" s="135"/>
      <c r="BP465" s="135"/>
      <c r="BQ465" s="135"/>
      <c r="BR465" s="135"/>
      <c r="BS465" s="135"/>
      <c r="BT465" s="135"/>
      <c r="BU465" s="135"/>
      <c r="BV465" s="135"/>
      <c r="BW465" s="135"/>
      <c r="BX465" s="135"/>
      <c r="BY465" s="135"/>
      <c r="BZ465" s="135"/>
      <c r="CA465" s="135"/>
      <c r="CB465" s="135"/>
      <c r="CC465" s="135"/>
      <c r="CD465" s="135"/>
      <c r="CE465" s="135"/>
      <c r="CF465" s="135"/>
      <c r="CG465" s="135"/>
      <c r="CH465" s="135"/>
      <c r="CI465" s="135"/>
      <c r="CJ465" s="135"/>
      <c r="CK465" s="135"/>
      <c r="CL465" s="135"/>
      <c r="CM465" s="135"/>
      <c r="CN465" s="135"/>
      <c r="CO465" s="135"/>
      <c r="CP465" s="135"/>
      <c r="CQ465" s="135"/>
      <c r="CR465" s="135"/>
      <c r="CS465" s="135"/>
      <c r="CT465" s="135"/>
      <c r="CU465" s="135"/>
      <c r="CV465" s="135"/>
      <c r="CW465" s="135"/>
      <c r="CX465" s="135"/>
      <c r="CY465" s="135"/>
      <c r="CZ465" s="135"/>
      <c r="DA465" s="135"/>
      <c r="DB465" s="135"/>
      <c r="DC465" s="135"/>
      <c r="DD465" s="135"/>
      <c r="DE465" s="135"/>
      <c r="DF465" s="135"/>
      <c r="DG465" s="135"/>
      <c r="DH465" s="135"/>
      <c r="DI465" s="135"/>
      <c r="DJ465" s="135"/>
      <c r="DK465" s="135"/>
      <c r="DL465" s="135"/>
      <c r="DM465" s="135"/>
      <c r="DN465" s="135"/>
      <c r="DO465" s="135"/>
      <c r="DP465" s="135"/>
      <c r="DQ465" s="135"/>
      <c r="DR465" s="135"/>
      <c r="DS465" s="135"/>
      <c r="DT465" s="135"/>
      <c r="DU465" s="135"/>
      <c r="DV465" s="135"/>
      <c r="DW465" s="135"/>
      <c r="DX465" s="135"/>
      <c r="DY465" s="135"/>
      <c r="DZ465" s="135"/>
      <c r="EA465" s="135"/>
      <c r="EB465" s="135"/>
      <c r="EC465" s="135"/>
      <c r="ED465" s="135"/>
      <c r="EE465" s="135"/>
      <c r="EF465" s="135"/>
      <c r="EG465" s="135"/>
      <c r="EH465" s="135"/>
      <c r="EI465" s="135"/>
      <c r="EJ465" s="135"/>
      <c r="EK465" s="135"/>
      <c r="EL465" s="135"/>
      <c r="EM465" s="135"/>
      <c r="EN465" s="135"/>
      <c r="EO465" s="135"/>
      <c r="EP465" s="135"/>
      <c r="EQ465" s="135"/>
      <c r="ER465" s="135"/>
      <c r="ES465" s="135"/>
      <c r="ET465" s="135"/>
      <c r="EU465" s="135"/>
      <c r="EV465" s="135"/>
      <c r="EW465" s="135"/>
      <c r="EX465" s="135"/>
      <c r="EY465" s="135"/>
      <c r="EZ465" s="135"/>
      <c r="FA465" s="135"/>
      <c r="FB465" s="135"/>
      <c r="FC465" s="135"/>
      <c r="FD465" s="135"/>
      <c r="FE465" s="135"/>
      <c r="FF465" s="135"/>
      <c r="FG465" s="135"/>
      <c r="FH465" s="135"/>
      <c r="FI465" s="135"/>
      <c r="FJ465" s="135"/>
      <c r="FK465" s="135"/>
      <c r="FL465" s="135"/>
      <c r="FM465" s="135"/>
      <c r="FN465" s="135"/>
      <c r="FO465" s="135"/>
      <c r="FP465" s="135"/>
      <c r="FQ465" s="135"/>
      <c r="FR465" s="135"/>
      <c r="FS465" s="135"/>
      <c r="FT465" s="135"/>
      <c r="FU465" s="135"/>
      <c r="FV465" s="135"/>
      <c r="FW465" s="135"/>
      <c r="FX465" s="135"/>
      <c r="FY465" s="135"/>
      <c r="FZ465" s="135"/>
      <c r="GA465" s="135"/>
      <c r="GB465" s="135"/>
      <c r="GC465" s="135"/>
      <c r="GD465" s="135"/>
      <c r="GE465" s="135"/>
      <c r="GF465" s="135"/>
      <c r="GG465" s="135"/>
      <c r="GH465" s="135"/>
      <c r="GI465" s="135"/>
      <c r="GJ465" s="135"/>
      <c r="GK465" s="135"/>
      <c r="GL465" s="135"/>
      <c r="GM465" s="135"/>
      <c r="GN465" s="135"/>
      <c r="GO465" s="135"/>
      <c r="GP465" s="135"/>
      <c r="GQ465" s="135"/>
      <c r="GR465" s="135"/>
      <c r="GS465" s="135"/>
      <c r="GT465" s="135"/>
      <c r="GU465" s="135"/>
      <c r="GV465" s="135"/>
      <c r="GW465" s="135"/>
      <c r="GX465" s="135"/>
      <c r="GY465" s="135"/>
      <c r="GZ465" s="135"/>
      <c r="HA465" s="135"/>
      <c r="HB465" s="135"/>
      <c r="HC465" s="135"/>
      <c r="HD465" s="135"/>
      <c r="HE465" s="135"/>
      <c r="HF465" s="135"/>
      <c r="HG465" s="135"/>
      <c r="HH465" s="135"/>
      <c r="HI465" s="135"/>
      <c r="HJ465" s="135"/>
      <c r="HK465" s="135"/>
      <c r="HL465" s="135"/>
      <c r="HM465" s="135"/>
      <c r="HN465" s="135"/>
      <c r="HO465" s="135"/>
      <c r="HP465" s="135"/>
      <c r="HQ465" s="135"/>
      <c r="HR465" s="135"/>
      <c r="HS465" s="135"/>
      <c r="HT465" s="135"/>
      <c r="HU465" s="135"/>
      <c r="HV465" s="135"/>
      <c r="HW465" s="135"/>
      <c r="HX465" s="135"/>
      <c r="HY465" s="135"/>
      <c r="HZ465" s="135"/>
      <c r="IA465" s="135"/>
      <c r="IB465" s="135"/>
      <c r="IC465" s="135"/>
      <c r="ID465" s="135"/>
      <c r="IE465" s="135"/>
      <c r="IF465" s="135"/>
      <c r="IG465" s="135"/>
      <c r="IH465" s="135"/>
      <c r="II465" s="135"/>
      <c r="IJ465" s="135"/>
      <c r="IK465" s="135"/>
      <c r="IL465" s="135"/>
      <c r="IM465" s="135"/>
      <c r="IN465" s="135"/>
      <c r="IO465" s="135"/>
      <c r="IP465" s="135"/>
      <c r="IQ465" s="135"/>
      <c r="IR465" s="135"/>
      <c r="IS465" s="135"/>
      <c r="IT465" s="135"/>
      <c r="IU465" s="135"/>
      <c r="IV465" s="135"/>
    </row>
    <row r="466" spans="1:256" s="28" customFormat="1" ht="15.75">
      <c r="A466" s="65" t="s">
        <v>279</v>
      </c>
      <c r="D466" s="70"/>
      <c r="E466" s="70"/>
      <c r="F466" s="70"/>
      <c r="O466" s="70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2:256" s="28" customFormat="1" ht="12" customHeight="1">
      <c r="B467"/>
      <c r="C467"/>
      <c r="D467" s="15"/>
      <c r="E467" s="15"/>
      <c r="F467" s="15"/>
      <c r="G467"/>
      <c r="O467" s="70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256" s="28" customFormat="1" ht="15.75" customHeight="1">
      <c r="A468" s="56" t="s">
        <v>936</v>
      </c>
      <c r="B468"/>
      <c r="C468"/>
      <c r="D468" s="15"/>
      <c r="E468" s="15"/>
      <c r="F468" s="15"/>
      <c r="G468"/>
      <c r="O468" s="70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8" customFormat="1" ht="12.75" customHeight="1">
      <c r="A469" s="56"/>
      <c r="B469"/>
      <c r="C469"/>
      <c r="D469" s="15"/>
      <c r="E469" s="15"/>
      <c r="F469" s="15"/>
      <c r="G469"/>
      <c r="O469" s="70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27.75" customHeight="1">
      <c r="A470" s="7" t="s">
        <v>191</v>
      </c>
      <c r="B470" s="7" t="s">
        <v>192</v>
      </c>
      <c r="C470" s="5" t="s">
        <v>193</v>
      </c>
      <c r="D470" s="44" t="s">
        <v>312</v>
      </c>
      <c r="E470" s="51" t="s">
        <v>313</v>
      </c>
      <c r="F470" s="5" t="s">
        <v>163</v>
      </c>
      <c r="G470" s="43" t="s">
        <v>314</v>
      </c>
      <c r="O470" s="70" t="s">
        <v>425</v>
      </c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15" ht="36">
      <c r="A471" s="131" t="s">
        <v>76</v>
      </c>
      <c r="B471" s="128">
        <v>2139</v>
      </c>
      <c r="C471" s="372" t="s">
        <v>244</v>
      </c>
      <c r="D471" s="158">
        <v>1000</v>
      </c>
      <c r="E471" s="269">
        <v>1000</v>
      </c>
      <c r="F471" s="561">
        <v>0</v>
      </c>
      <c r="G471" s="271">
        <f aca="true" t="shared" si="9" ref="G471:G483">F471/E471*100</f>
        <v>0</v>
      </c>
      <c r="H471" s="28"/>
      <c r="O471" s="135"/>
    </row>
    <row r="472" spans="1:15" ht="12.75">
      <c r="A472" s="131" t="s">
        <v>76</v>
      </c>
      <c r="B472" s="128">
        <v>2141</v>
      </c>
      <c r="C472" s="372" t="s">
        <v>52</v>
      </c>
      <c r="D472" s="158">
        <v>1528</v>
      </c>
      <c r="E472" s="269">
        <v>1528</v>
      </c>
      <c r="F472" s="561">
        <v>0</v>
      </c>
      <c r="G472" s="271">
        <f>F472/E472*100</f>
        <v>0</v>
      </c>
      <c r="H472" s="28"/>
      <c r="O472" s="135"/>
    </row>
    <row r="473" spans="1:15" ht="24">
      <c r="A473" s="131" t="s">
        <v>76</v>
      </c>
      <c r="B473" s="128" t="s">
        <v>944</v>
      </c>
      <c r="C473" s="372" t="s">
        <v>951</v>
      </c>
      <c r="D473" s="158">
        <v>832</v>
      </c>
      <c r="E473" s="269">
        <v>832</v>
      </c>
      <c r="F473" s="561">
        <v>38</v>
      </c>
      <c r="G473" s="271">
        <f>F473/E473*100</f>
        <v>4.567307692307692</v>
      </c>
      <c r="H473" s="28"/>
      <c r="O473" s="135"/>
    </row>
    <row r="474" spans="1:15" ht="24">
      <c r="A474" s="131" t="s">
        <v>76</v>
      </c>
      <c r="B474" s="128">
        <v>2143</v>
      </c>
      <c r="C474" s="372" t="s">
        <v>767</v>
      </c>
      <c r="D474" s="158">
        <v>400</v>
      </c>
      <c r="E474" s="269">
        <v>400</v>
      </c>
      <c r="F474" s="561">
        <v>0</v>
      </c>
      <c r="G474" s="271">
        <f t="shared" si="9"/>
        <v>0</v>
      </c>
      <c r="H474" s="28"/>
      <c r="O474" s="135"/>
    </row>
    <row r="475" spans="1:256" s="13" customFormat="1" ht="25.5">
      <c r="A475" s="131" t="s">
        <v>76</v>
      </c>
      <c r="B475" s="128">
        <v>2199</v>
      </c>
      <c r="C475" s="119" t="s">
        <v>952</v>
      </c>
      <c r="D475" s="158">
        <v>700</v>
      </c>
      <c r="E475" s="157">
        <v>700</v>
      </c>
      <c r="F475" s="269">
        <v>8</v>
      </c>
      <c r="G475" s="271">
        <f t="shared" si="9"/>
        <v>1.1428571428571428</v>
      </c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13" customFormat="1" ht="36">
      <c r="A476" s="131" t="s">
        <v>76</v>
      </c>
      <c r="B476" s="128">
        <v>3299</v>
      </c>
      <c r="C476" s="372" t="s">
        <v>34</v>
      </c>
      <c r="D476" s="158">
        <v>200</v>
      </c>
      <c r="E476" s="269">
        <v>200</v>
      </c>
      <c r="F476" s="561">
        <v>0</v>
      </c>
      <c r="G476" s="271">
        <f t="shared" si="9"/>
        <v>0</v>
      </c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13" customFormat="1" ht="38.25">
      <c r="A477" s="131" t="s">
        <v>76</v>
      </c>
      <c r="B477" s="128">
        <v>3699</v>
      </c>
      <c r="C477" s="119" t="s">
        <v>945</v>
      </c>
      <c r="D477" s="158">
        <v>155</v>
      </c>
      <c r="E477" s="269">
        <v>155</v>
      </c>
      <c r="F477" s="561">
        <v>1439</v>
      </c>
      <c r="G477" s="271">
        <f t="shared" si="9"/>
        <v>928.3870967741935</v>
      </c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13" customFormat="1" ht="26.25" customHeight="1">
      <c r="A478" s="131" t="s">
        <v>76</v>
      </c>
      <c r="B478" s="128">
        <v>3699</v>
      </c>
      <c r="C478" s="119" t="s">
        <v>768</v>
      </c>
      <c r="D478" s="158">
        <v>3000</v>
      </c>
      <c r="E478" s="269">
        <v>3492</v>
      </c>
      <c r="F478" s="561">
        <v>0</v>
      </c>
      <c r="G478" s="271">
        <f t="shared" si="9"/>
        <v>0</v>
      </c>
      <c r="O478" s="15"/>
      <c r="P478" s="15"/>
      <c r="Q478" s="15"/>
      <c r="R478" s="15"/>
      <c r="S478" s="15"/>
      <c r="T478" s="15"/>
      <c r="U478" s="13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256" s="13" customFormat="1" ht="25.5">
      <c r="A479" s="131" t="s">
        <v>76</v>
      </c>
      <c r="B479" s="128">
        <v>3699</v>
      </c>
      <c r="C479" s="119" t="s">
        <v>35</v>
      </c>
      <c r="D479" s="255">
        <v>80000</v>
      </c>
      <c r="E479" s="256">
        <v>81830</v>
      </c>
      <c r="F479" s="276">
        <v>0</v>
      </c>
      <c r="G479" s="271">
        <f t="shared" si="9"/>
        <v>0</v>
      </c>
      <c r="O479" s="15"/>
      <c r="P479" s="15"/>
      <c r="Q479" s="15"/>
      <c r="R479" s="15"/>
      <c r="S479" s="15"/>
      <c r="T479" s="15"/>
      <c r="U479" s="13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13" customFormat="1" ht="64.5" customHeight="1">
      <c r="A480" s="131" t="s">
        <v>76</v>
      </c>
      <c r="B480" s="128">
        <v>3699</v>
      </c>
      <c r="C480" s="579" t="s">
        <v>960</v>
      </c>
      <c r="D480" s="255">
        <v>0</v>
      </c>
      <c r="E480" s="256">
        <v>1100</v>
      </c>
      <c r="F480" s="276">
        <v>0</v>
      </c>
      <c r="G480" s="271">
        <f t="shared" si="9"/>
        <v>0</v>
      </c>
      <c r="O480" s="15"/>
      <c r="P480" s="15"/>
      <c r="Q480" s="15"/>
      <c r="R480" s="15"/>
      <c r="S480" s="15"/>
      <c r="T480" s="15"/>
      <c r="U480" s="13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13" customFormat="1" ht="25.5" customHeight="1">
      <c r="A481" s="131" t="s">
        <v>76</v>
      </c>
      <c r="B481" s="128">
        <v>3699</v>
      </c>
      <c r="C481" s="579" t="s">
        <v>205</v>
      </c>
      <c r="D481" s="255">
        <v>0</v>
      </c>
      <c r="E481" s="256">
        <v>150</v>
      </c>
      <c r="F481" s="276">
        <v>0</v>
      </c>
      <c r="G481" s="271">
        <f t="shared" si="9"/>
        <v>0</v>
      </c>
      <c r="O481" s="15"/>
      <c r="P481" s="15"/>
      <c r="Q481" s="15"/>
      <c r="R481" s="15"/>
      <c r="S481" s="15"/>
      <c r="T481" s="15"/>
      <c r="U481" s="13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13" customFormat="1" ht="25.5" customHeight="1">
      <c r="A482" s="131" t="s">
        <v>76</v>
      </c>
      <c r="B482" s="128">
        <v>3699</v>
      </c>
      <c r="C482" s="579" t="s">
        <v>965</v>
      </c>
      <c r="D482" s="255">
        <v>0</v>
      </c>
      <c r="E482" s="256">
        <v>1390</v>
      </c>
      <c r="F482" s="276">
        <v>0</v>
      </c>
      <c r="G482" s="271">
        <f t="shared" si="9"/>
        <v>0</v>
      </c>
      <c r="O482" s="15"/>
      <c r="P482" s="15"/>
      <c r="Q482" s="15"/>
      <c r="R482" s="15"/>
      <c r="S482" s="15"/>
      <c r="T482" s="15"/>
      <c r="U482" s="13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7" ht="13.5" customHeight="1">
      <c r="A483" s="181"/>
      <c r="B483" s="198"/>
      <c r="C483" s="197" t="s">
        <v>131</v>
      </c>
      <c r="D483" s="182">
        <f>SUM(D471:D482)</f>
        <v>87815</v>
      </c>
      <c r="E483" s="183">
        <f>SUM(E471:E482)</f>
        <v>92777</v>
      </c>
      <c r="F483" s="212">
        <f>SUM(F471:F482)</f>
        <v>1485</v>
      </c>
      <c r="G483" s="97">
        <f t="shared" si="9"/>
        <v>1.6006122207012512</v>
      </c>
    </row>
    <row r="484" spans="1:7" ht="12.75">
      <c r="A484" s="16"/>
      <c r="B484" s="60"/>
      <c r="C484" s="185"/>
      <c r="D484" s="186"/>
      <c r="E484" s="187"/>
      <c r="F484" s="231"/>
      <c r="G484" s="100"/>
    </row>
    <row r="485" spans="1:7" ht="12.75">
      <c r="A485" s="788" t="s">
        <v>950</v>
      </c>
      <c r="B485" s="764"/>
      <c r="C485" s="764"/>
      <c r="D485" s="764"/>
      <c r="E485" s="764"/>
      <c r="F485" s="764"/>
      <c r="G485" s="764"/>
    </row>
    <row r="486" spans="1:7" ht="12.75">
      <c r="A486" s="16"/>
      <c r="B486" s="60"/>
      <c r="C486" s="185"/>
      <c r="D486" s="186"/>
      <c r="E486" s="187"/>
      <c r="F486" s="231"/>
      <c r="G486" s="100"/>
    </row>
    <row r="487" spans="1:16" ht="24.75" customHeight="1">
      <c r="A487" s="7" t="s">
        <v>191</v>
      </c>
      <c r="B487" s="7" t="s">
        <v>192</v>
      </c>
      <c r="C487" s="5" t="s">
        <v>193</v>
      </c>
      <c r="D487" s="44" t="s">
        <v>312</v>
      </c>
      <c r="E487" s="51" t="s">
        <v>313</v>
      </c>
      <c r="F487" s="5" t="s">
        <v>163</v>
      </c>
      <c r="G487" s="43" t="s">
        <v>314</v>
      </c>
      <c r="P487" s="135"/>
    </row>
    <row r="488" spans="1:16" ht="24" customHeight="1">
      <c r="A488" s="131" t="s">
        <v>76</v>
      </c>
      <c r="B488" s="128">
        <v>6223</v>
      </c>
      <c r="C488" s="569" t="s">
        <v>769</v>
      </c>
      <c r="D488" s="158">
        <v>5000</v>
      </c>
      <c r="E488" s="269">
        <v>5000</v>
      </c>
      <c r="F488" s="561">
        <v>270</v>
      </c>
      <c r="G488" s="271">
        <f>F488/E488*100</f>
        <v>5.4</v>
      </c>
      <c r="P488" s="135"/>
    </row>
    <row r="489" spans="1:7" ht="12.75">
      <c r="A489" s="181"/>
      <c r="B489" s="198"/>
      <c r="C489" s="197" t="s">
        <v>131</v>
      </c>
      <c r="D489" s="267">
        <f>SUM(D488:D488)</f>
        <v>5000</v>
      </c>
      <c r="E489" s="267">
        <f>SUM(E488:E488)</f>
        <v>5000</v>
      </c>
      <c r="F489" s="543">
        <f>SUM(F488:F488)</f>
        <v>270</v>
      </c>
      <c r="G489" s="160">
        <f>F489/E489*100</f>
        <v>5.4</v>
      </c>
    </row>
    <row r="490" spans="1:7" ht="12.75">
      <c r="A490" s="166"/>
      <c r="B490" s="167"/>
      <c r="C490" s="388"/>
      <c r="D490" s="473"/>
      <c r="E490" s="473"/>
      <c r="F490" s="474"/>
      <c r="G490" s="475"/>
    </row>
    <row r="491" spans="1:7" ht="12.75">
      <c r="A491" s="347" t="s">
        <v>53</v>
      </c>
      <c r="B491" s="186"/>
      <c r="C491" s="187"/>
      <c r="D491" s="231"/>
      <c r="E491" s="187"/>
      <c r="F491" s="480"/>
      <c r="G491" s="100"/>
    </row>
    <row r="492" spans="1:7" ht="12.75">
      <c r="A492" s="347"/>
      <c r="B492" s="186"/>
      <c r="C492" s="187"/>
      <c r="D492" s="231"/>
      <c r="E492" s="187"/>
      <c r="F492" s="480"/>
      <c r="G492" s="100"/>
    </row>
    <row r="493" spans="1:7" ht="27" customHeight="1">
      <c r="A493" s="7" t="s">
        <v>191</v>
      </c>
      <c r="B493" s="7" t="s">
        <v>192</v>
      </c>
      <c r="C493" s="5" t="s">
        <v>193</v>
      </c>
      <c r="D493" s="44" t="s">
        <v>312</v>
      </c>
      <c r="E493" s="51" t="s">
        <v>313</v>
      </c>
      <c r="F493" s="5" t="s">
        <v>163</v>
      </c>
      <c r="G493" s="43" t="s">
        <v>314</v>
      </c>
    </row>
    <row r="494" spans="1:7" ht="17.25" customHeight="1">
      <c r="A494" s="131" t="s">
        <v>76</v>
      </c>
      <c r="B494" s="128">
        <v>2143</v>
      </c>
      <c r="C494" s="119" t="s">
        <v>451</v>
      </c>
      <c r="D494" s="158">
        <v>4650</v>
      </c>
      <c r="E494" s="158">
        <v>4650</v>
      </c>
      <c r="F494" s="302">
        <v>775</v>
      </c>
      <c r="G494" s="159">
        <f>F494/E494*100</f>
        <v>16.666666666666664</v>
      </c>
    </row>
    <row r="495" spans="1:21" ht="25.5">
      <c r="A495" s="131" t="s">
        <v>76</v>
      </c>
      <c r="B495" s="128">
        <v>2143</v>
      </c>
      <c r="C495" s="119" t="s">
        <v>964</v>
      </c>
      <c r="D495" s="158">
        <v>0</v>
      </c>
      <c r="E495" s="158">
        <v>8800</v>
      </c>
      <c r="F495" s="302">
        <v>2000</v>
      </c>
      <c r="G495" s="159">
        <f>F495/E495*100</f>
        <v>22.727272727272727</v>
      </c>
      <c r="U495" s="589"/>
    </row>
    <row r="496" spans="1:7" ht="12.75">
      <c r="A496" s="16"/>
      <c r="B496" s="60"/>
      <c r="C496" s="185"/>
      <c r="D496" s="458"/>
      <c r="E496" s="458"/>
      <c r="F496" s="480"/>
      <c r="G496" s="100"/>
    </row>
    <row r="497" spans="1:7" ht="12.75">
      <c r="A497" s="347" t="s">
        <v>36</v>
      </c>
      <c r="B497" s="186"/>
      <c r="C497" s="187"/>
      <c r="D497" s="231"/>
      <c r="E497" s="187"/>
      <c r="F497" s="480"/>
      <c r="G497" s="100"/>
    </row>
    <row r="498" spans="1:7" ht="12.75">
      <c r="A498" s="347"/>
      <c r="B498" s="186"/>
      <c r="C498" s="187"/>
      <c r="D498" s="231"/>
      <c r="E498" s="187"/>
      <c r="F498" s="480"/>
      <c r="G498" s="100"/>
    </row>
    <row r="499" spans="1:7" ht="27" customHeight="1">
      <c r="A499" s="7" t="s">
        <v>191</v>
      </c>
      <c r="B499" s="7" t="s">
        <v>192</v>
      </c>
      <c r="C499" s="5" t="s">
        <v>193</v>
      </c>
      <c r="D499" s="44" t="s">
        <v>312</v>
      </c>
      <c r="E499" s="51" t="s">
        <v>313</v>
      </c>
      <c r="F499" s="5" t="s">
        <v>163</v>
      </c>
      <c r="G499" s="43" t="s">
        <v>314</v>
      </c>
    </row>
    <row r="500" spans="1:7" ht="36">
      <c r="A500" s="131" t="s">
        <v>76</v>
      </c>
      <c r="B500" s="128">
        <v>3636</v>
      </c>
      <c r="C500" s="372" t="s">
        <v>36</v>
      </c>
      <c r="D500" s="158">
        <v>22500</v>
      </c>
      <c r="E500" s="269">
        <v>22500</v>
      </c>
      <c r="F500" s="561">
        <v>3240</v>
      </c>
      <c r="G500" s="271">
        <f>F500/E500*100</f>
        <v>14.399999999999999</v>
      </c>
    </row>
    <row r="501" spans="1:7" ht="12.75">
      <c r="A501" s="238"/>
      <c r="B501" s="325"/>
      <c r="C501" s="476"/>
      <c r="D501" s="477"/>
      <c r="E501" s="477"/>
      <c r="F501" s="478"/>
      <c r="G501" s="479"/>
    </row>
    <row r="502" spans="1:7" ht="12.75">
      <c r="A502" s="190"/>
      <c r="B502" s="200"/>
      <c r="C502" s="199" t="s">
        <v>625</v>
      </c>
      <c r="D502" s="191">
        <f>D483+D489+D494+D495+D500</f>
        <v>119965</v>
      </c>
      <c r="E502" s="191">
        <f>E483+E489+E494+E495+E500</f>
        <v>133727</v>
      </c>
      <c r="F502" s="191">
        <f>F483+F489+F494+F495+F500</f>
        <v>7770</v>
      </c>
      <c r="G502" s="26">
        <f>F502/E502*100</f>
        <v>5.810344956515887</v>
      </c>
    </row>
    <row r="503" spans="1:256" s="107" customFormat="1" ht="13.5" customHeight="1">
      <c r="A503" s="232"/>
      <c r="B503" s="233"/>
      <c r="C503" s="234"/>
      <c r="D503" s="235"/>
      <c r="E503" s="235"/>
      <c r="F503" s="235"/>
      <c r="G503" s="237"/>
      <c r="H503" s="240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  <c r="AQ503" s="135"/>
      <c r="AR503" s="135"/>
      <c r="AS503" s="135"/>
      <c r="AT503" s="135"/>
      <c r="AU503" s="135"/>
      <c r="AV503" s="135"/>
      <c r="AW503" s="135"/>
      <c r="AX503" s="135"/>
      <c r="AY503" s="135"/>
      <c r="AZ503" s="135"/>
      <c r="BA503" s="135"/>
      <c r="BB503" s="135"/>
      <c r="BC503" s="135"/>
      <c r="BD503" s="135"/>
      <c r="BE503" s="135"/>
      <c r="BF503" s="135"/>
      <c r="BG503" s="135"/>
      <c r="BH503" s="135"/>
      <c r="BI503" s="135"/>
      <c r="BJ503" s="135"/>
      <c r="BK503" s="135"/>
      <c r="BL503" s="135"/>
      <c r="BM503" s="135"/>
      <c r="BN503" s="135"/>
      <c r="BO503" s="135"/>
      <c r="BP503" s="135"/>
      <c r="BQ503" s="135"/>
      <c r="BR503" s="135"/>
      <c r="BS503" s="135"/>
      <c r="BT503" s="135"/>
      <c r="BU503" s="135"/>
      <c r="BV503" s="135"/>
      <c r="BW503" s="135"/>
      <c r="BX503" s="135"/>
      <c r="BY503" s="135"/>
      <c r="BZ503" s="135"/>
      <c r="CA503" s="135"/>
      <c r="CB503" s="135"/>
      <c r="CC503" s="135"/>
      <c r="CD503" s="135"/>
      <c r="CE503" s="135"/>
      <c r="CF503" s="135"/>
      <c r="CG503" s="135"/>
      <c r="CH503" s="135"/>
      <c r="CI503" s="135"/>
      <c r="CJ503" s="135"/>
      <c r="CK503" s="135"/>
      <c r="CL503" s="135"/>
      <c r="CM503" s="135"/>
      <c r="CN503" s="135"/>
      <c r="CO503" s="135"/>
      <c r="CP503" s="135"/>
      <c r="CQ503" s="135"/>
      <c r="CR503" s="135"/>
      <c r="CS503" s="135"/>
      <c r="CT503" s="135"/>
      <c r="CU503" s="135"/>
      <c r="CV503" s="135"/>
      <c r="CW503" s="135"/>
      <c r="CX503" s="135"/>
      <c r="CY503" s="135"/>
      <c r="CZ503" s="135"/>
      <c r="DA503" s="135"/>
      <c r="DB503" s="135"/>
      <c r="DC503" s="135"/>
      <c r="DD503" s="135"/>
      <c r="DE503" s="135"/>
      <c r="DF503" s="135"/>
      <c r="DG503" s="135"/>
      <c r="DH503" s="135"/>
      <c r="DI503" s="135"/>
      <c r="DJ503" s="135"/>
      <c r="DK503" s="135"/>
      <c r="DL503" s="135"/>
      <c r="DM503" s="135"/>
      <c r="DN503" s="135"/>
      <c r="DO503" s="135"/>
      <c r="DP503" s="135"/>
      <c r="DQ503" s="135"/>
      <c r="DR503" s="135"/>
      <c r="DS503" s="135"/>
      <c r="DT503" s="135"/>
      <c r="DU503" s="135"/>
      <c r="DV503" s="135"/>
      <c r="DW503" s="135"/>
      <c r="DX503" s="135"/>
      <c r="DY503" s="135"/>
      <c r="DZ503" s="135"/>
      <c r="EA503" s="135"/>
      <c r="EB503" s="135"/>
      <c r="EC503" s="135"/>
      <c r="ED503" s="135"/>
      <c r="EE503" s="135"/>
      <c r="EF503" s="135"/>
      <c r="EG503" s="135"/>
      <c r="EH503" s="135"/>
      <c r="EI503" s="135"/>
      <c r="EJ503" s="135"/>
      <c r="EK503" s="135"/>
      <c r="EL503" s="135"/>
      <c r="EM503" s="135"/>
      <c r="EN503" s="135"/>
      <c r="EO503" s="135"/>
      <c r="EP503" s="135"/>
      <c r="EQ503" s="135"/>
      <c r="ER503" s="135"/>
      <c r="ES503" s="135"/>
      <c r="ET503" s="135"/>
      <c r="EU503" s="135"/>
      <c r="EV503" s="135"/>
      <c r="EW503" s="135"/>
      <c r="EX503" s="135"/>
      <c r="EY503" s="135"/>
      <c r="EZ503" s="135"/>
      <c r="FA503" s="135"/>
      <c r="FB503" s="135"/>
      <c r="FC503" s="135"/>
      <c r="FD503" s="135"/>
      <c r="FE503" s="135"/>
      <c r="FF503" s="135"/>
      <c r="FG503" s="135"/>
      <c r="FH503" s="135"/>
      <c r="FI503" s="135"/>
      <c r="FJ503" s="135"/>
      <c r="FK503" s="135"/>
      <c r="FL503" s="135"/>
      <c r="FM503" s="135"/>
      <c r="FN503" s="135"/>
      <c r="FO503" s="135"/>
      <c r="FP503" s="135"/>
      <c r="FQ503" s="135"/>
      <c r="FR503" s="135"/>
      <c r="FS503" s="135"/>
      <c r="FT503" s="135"/>
      <c r="FU503" s="135"/>
      <c r="FV503" s="135"/>
      <c r="FW503" s="135"/>
      <c r="FX503" s="135"/>
      <c r="FY503" s="135"/>
      <c r="FZ503" s="135"/>
      <c r="GA503" s="135"/>
      <c r="GB503" s="135"/>
      <c r="GC503" s="135"/>
      <c r="GD503" s="135"/>
      <c r="GE503" s="135"/>
      <c r="GF503" s="135"/>
      <c r="GG503" s="135"/>
      <c r="GH503" s="135"/>
      <c r="GI503" s="135"/>
      <c r="GJ503" s="135"/>
      <c r="GK503" s="135"/>
      <c r="GL503" s="135"/>
      <c r="GM503" s="135"/>
      <c r="GN503" s="135"/>
      <c r="GO503" s="135"/>
      <c r="GP503" s="135"/>
      <c r="GQ503" s="135"/>
      <c r="GR503" s="135"/>
      <c r="GS503" s="135"/>
      <c r="GT503" s="135"/>
      <c r="GU503" s="135"/>
      <c r="GV503" s="135"/>
      <c r="GW503" s="135"/>
      <c r="GX503" s="135"/>
      <c r="GY503" s="135"/>
      <c r="GZ503" s="135"/>
      <c r="HA503" s="135"/>
      <c r="HB503" s="135"/>
      <c r="HC503" s="135"/>
      <c r="HD503" s="135"/>
      <c r="HE503" s="135"/>
      <c r="HF503" s="135"/>
      <c r="HG503" s="135"/>
      <c r="HH503" s="135"/>
      <c r="HI503" s="135"/>
      <c r="HJ503" s="135"/>
      <c r="HK503" s="135"/>
      <c r="HL503" s="135"/>
      <c r="HM503" s="135"/>
      <c r="HN503" s="135"/>
      <c r="HO503" s="135"/>
      <c r="HP503" s="135"/>
      <c r="HQ503" s="135"/>
      <c r="HR503" s="135"/>
      <c r="HS503" s="135"/>
      <c r="HT503" s="135"/>
      <c r="HU503" s="135"/>
      <c r="HV503" s="135"/>
      <c r="HW503" s="135"/>
      <c r="HX503" s="135"/>
      <c r="HY503" s="135"/>
      <c r="HZ503" s="135"/>
      <c r="IA503" s="135"/>
      <c r="IB503" s="135"/>
      <c r="IC503" s="135"/>
      <c r="ID503" s="135"/>
      <c r="IE503" s="135"/>
      <c r="IF503" s="135"/>
      <c r="IG503" s="135"/>
      <c r="IH503" s="135"/>
      <c r="II503" s="135"/>
      <c r="IJ503" s="135"/>
      <c r="IK503" s="135"/>
      <c r="IL503" s="135"/>
      <c r="IM503" s="135"/>
      <c r="IN503" s="135"/>
      <c r="IO503" s="135"/>
      <c r="IP503" s="135"/>
      <c r="IQ503" s="135"/>
      <c r="IR503" s="135"/>
      <c r="IS503" s="135"/>
      <c r="IT503" s="135"/>
      <c r="IU503" s="135"/>
      <c r="IV503" s="135"/>
    </row>
    <row r="504" spans="1:256" s="28" customFormat="1" ht="18" customHeight="1">
      <c r="A504" s="133" t="s">
        <v>321</v>
      </c>
      <c r="B504" s="60"/>
      <c r="C504" s="39"/>
      <c r="D504" s="62"/>
      <c r="E504" s="63"/>
      <c r="F504" s="46"/>
      <c r="G504" s="64"/>
      <c r="O504" s="70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</row>
    <row r="505" spans="1:256" s="28" customFormat="1" ht="14.25" customHeight="1">
      <c r="A505" s="68"/>
      <c r="B505" s="19"/>
      <c r="C505" s="61"/>
      <c r="D505" s="49"/>
      <c r="E505" s="52"/>
      <c r="F505" s="391"/>
      <c r="G505" s="35"/>
      <c r="O505" s="70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256" s="28" customFormat="1" ht="15" customHeight="1">
      <c r="A506" s="56" t="s">
        <v>936</v>
      </c>
      <c r="B506"/>
      <c r="C506" s="39"/>
      <c r="D506" s="15"/>
      <c r="E506" s="15"/>
      <c r="F506" s="15"/>
      <c r="G506"/>
      <c r="O506" s="70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12" customHeight="1">
      <c r="A507" s="56"/>
      <c r="B507"/>
      <c r="C507" s="39"/>
      <c r="D507" s="15"/>
      <c r="E507" s="15"/>
      <c r="F507" s="15"/>
      <c r="G507"/>
      <c r="O507" s="70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16" ht="26.25" customHeight="1">
      <c r="A508" s="72" t="s">
        <v>191</v>
      </c>
      <c r="B508" s="7" t="s">
        <v>192</v>
      </c>
      <c r="C508" s="5" t="s">
        <v>193</v>
      </c>
      <c r="D508" s="44" t="s">
        <v>312</v>
      </c>
      <c r="E508" s="51" t="s">
        <v>313</v>
      </c>
      <c r="F508" s="5" t="s">
        <v>163</v>
      </c>
      <c r="G508" s="43" t="s">
        <v>314</v>
      </c>
      <c r="P508" s="70"/>
    </row>
    <row r="509" spans="1:16" ht="38.25">
      <c r="A509" s="131" t="s">
        <v>711</v>
      </c>
      <c r="B509" s="134" t="s">
        <v>718</v>
      </c>
      <c r="C509" s="129" t="s">
        <v>0</v>
      </c>
      <c r="D509" s="158">
        <v>10000</v>
      </c>
      <c r="E509" s="302">
        <v>10000</v>
      </c>
      <c r="F509" s="562">
        <v>412</v>
      </c>
      <c r="G509" s="160">
        <f aca="true" t="shared" si="10" ref="G509:G516">F509/E509*100</f>
        <v>4.12</v>
      </c>
      <c r="P509" s="177"/>
    </row>
    <row r="510" spans="1:21" ht="25.5">
      <c r="A510" s="131" t="s">
        <v>711</v>
      </c>
      <c r="B510" s="128">
        <v>3639</v>
      </c>
      <c r="C510" s="129" t="s">
        <v>43</v>
      </c>
      <c r="D510" s="202">
        <v>15000</v>
      </c>
      <c r="E510" s="433">
        <v>15305</v>
      </c>
      <c r="F510" s="561">
        <v>269</v>
      </c>
      <c r="G510" s="271">
        <f t="shared" si="10"/>
        <v>1.7575955570075137</v>
      </c>
      <c r="P510" s="177"/>
      <c r="U510" s="135"/>
    </row>
    <row r="511" spans="1:21" ht="26.25" customHeight="1">
      <c r="A511" s="131" t="s">
        <v>712</v>
      </c>
      <c r="B511" s="134" t="s">
        <v>718</v>
      </c>
      <c r="C511" s="119" t="s">
        <v>1</v>
      </c>
      <c r="D511" s="158">
        <v>141000</v>
      </c>
      <c r="E511" s="302">
        <v>144597</v>
      </c>
      <c r="F511" s="562">
        <v>321</v>
      </c>
      <c r="G511" s="160">
        <f t="shared" si="10"/>
        <v>0.22199630697732317</v>
      </c>
      <c r="P511" s="135"/>
      <c r="U511" s="135"/>
    </row>
    <row r="512" spans="1:21" ht="25.5">
      <c r="A512" s="131" t="s">
        <v>713</v>
      </c>
      <c r="B512" s="128" t="s">
        <v>718</v>
      </c>
      <c r="C512" s="119" t="s">
        <v>2</v>
      </c>
      <c r="D512" s="158">
        <v>54800</v>
      </c>
      <c r="E512" s="302">
        <v>54800</v>
      </c>
      <c r="F512" s="561">
        <v>0</v>
      </c>
      <c r="G512" s="160">
        <f t="shared" si="10"/>
        <v>0</v>
      </c>
      <c r="P512" s="70"/>
      <c r="R512" s="168"/>
      <c r="U512" s="135"/>
    </row>
    <row r="513" spans="1:21" ht="25.5" customHeight="1">
      <c r="A513" s="131" t="s">
        <v>713</v>
      </c>
      <c r="B513" s="128" t="s">
        <v>718</v>
      </c>
      <c r="C513" s="119" t="s">
        <v>3</v>
      </c>
      <c r="D513" s="202">
        <v>2200</v>
      </c>
      <c r="E513" s="433">
        <v>2200</v>
      </c>
      <c r="F513" s="561">
        <v>0</v>
      </c>
      <c r="G513" s="271">
        <f t="shared" si="10"/>
        <v>0</v>
      </c>
      <c r="P513" s="70"/>
      <c r="R513" s="168"/>
      <c r="U513" s="135"/>
    </row>
    <row r="514" spans="1:21" ht="25.5">
      <c r="A514" s="131" t="s">
        <v>714</v>
      </c>
      <c r="B514" s="128" t="s">
        <v>718</v>
      </c>
      <c r="C514" s="119" t="s">
        <v>4</v>
      </c>
      <c r="D514" s="158">
        <v>19600</v>
      </c>
      <c r="E514" s="302">
        <v>19600</v>
      </c>
      <c r="F514" s="561">
        <v>8</v>
      </c>
      <c r="G514" s="271">
        <f t="shared" si="10"/>
        <v>0.04081632653061225</v>
      </c>
      <c r="P514" s="70"/>
      <c r="R514" s="168"/>
      <c r="U514" s="135"/>
    </row>
    <row r="515" spans="1:21" ht="15" customHeight="1">
      <c r="A515" s="131" t="s">
        <v>195</v>
      </c>
      <c r="B515" s="128" t="s">
        <v>718</v>
      </c>
      <c r="C515" s="119" t="s">
        <v>5</v>
      </c>
      <c r="D515" s="158">
        <v>81800</v>
      </c>
      <c r="E515" s="302">
        <v>110052</v>
      </c>
      <c r="F515" s="561">
        <v>0</v>
      </c>
      <c r="G515" s="271">
        <f t="shared" si="10"/>
        <v>0</v>
      </c>
      <c r="P515" s="70"/>
      <c r="R515" s="168"/>
      <c r="U515" s="135"/>
    </row>
    <row r="516" spans="1:21" ht="15" customHeight="1">
      <c r="A516" s="131" t="s">
        <v>195</v>
      </c>
      <c r="B516" s="128" t="s">
        <v>718</v>
      </c>
      <c r="C516" s="119" t="s">
        <v>6</v>
      </c>
      <c r="D516" s="158">
        <v>4735</v>
      </c>
      <c r="E516" s="302">
        <v>5735</v>
      </c>
      <c r="F516" s="561">
        <v>2937</v>
      </c>
      <c r="G516" s="271">
        <f t="shared" si="10"/>
        <v>51.21185701830863</v>
      </c>
      <c r="P516" s="70"/>
      <c r="R516" s="168"/>
      <c r="U516" s="135"/>
    </row>
    <row r="517" spans="1:21" ht="15" customHeight="1">
      <c r="A517" s="117" t="s">
        <v>715</v>
      </c>
      <c r="B517" s="118" t="s">
        <v>718</v>
      </c>
      <c r="C517" s="119" t="s">
        <v>7</v>
      </c>
      <c r="D517" s="202">
        <v>66500</v>
      </c>
      <c r="E517" s="433">
        <v>97384</v>
      </c>
      <c r="F517" s="561">
        <v>0</v>
      </c>
      <c r="G517" s="271">
        <f aca="true" t="shared" si="11" ref="G517:G522">F517/E517*100</f>
        <v>0</v>
      </c>
      <c r="P517" s="70"/>
      <c r="R517" s="168"/>
      <c r="U517" s="135"/>
    </row>
    <row r="518" spans="1:21" ht="15" customHeight="1">
      <c r="A518" s="117" t="s">
        <v>196</v>
      </c>
      <c r="B518" s="118" t="s">
        <v>718</v>
      </c>
      <c r="C518" s="119" t="s">
        <v>8</v>
      </c>
      <c r="D518" s="202">
        <v>46000</v>
      </c>
      <c r="E518" s="433">
        <v>46867</v>
      </c>
      <c r="F518" s="561">
        <v>3</v>
      </c>
      <c r="G518" s="271">
        <f t="shared" si="11"/>
        <v>0.006401092453111997</v>
      </c>
      <c r="P518" s="70"/>
      <c r="R518" s="168"/>
      <c r="U518" s="135"/>
    </row>
    <row r="519" spans="1:21" ht="29.25" customHeight="1">
      <c r="A519" s="131" t="s">
        <v>711</v>
      </c>
      <c r="B519" s="128">
        <v>6172</v>
      </c>
      <c r="C519" s="129" t="s">
        <v>9</v>
      </c>
      <c r="D519" s="202">
        <v>3500</v>
      </c>
      <c r="E519" s="433">
        <v>3500</v>
      </c>
      <c r="F519" s="561">
        <v>0</v>
      </c>
      <c r="G519" s="271">
        <f t="shared" si="11"/>
        <v>0</v>
      </c>
      <c r="P519" s="70"/>
      <c r="R519" s="168"/>
      <c r="U519" s="135"/>
    </row>
    <row r="520" spans="1:21" ht="15" customHeight="1">
      <c r="A520" s="131" t="s">
        <v>711</v>
      </c>
      <c r="B520" s="128">
        <v>3639</v>
      </c>
      <c r="C520" s="129" t="s">
        <v>966</v>
      </c>
      <c r="D520" s="202">
        <v>0</v>
      </c>
      <c r="E520" s="433">
        <v>1485</v>
      </c>
      <c r="F520" s="561">
        <v>0</v>
      </c>
      <c r="G520" s="271">
        <f t="shared" si="11"/>
        <v>0</v>
      </c>
      <c r="P520" s="70"/>
      <c r="R520" s="168"/>
      <c r="U520" s="135"/>
    </row>
    <row r="521" spans="1:21" ht="15" customHeight="1">
      <c r="A521" s="131" t="s">
        <v>711</v>
      </c>
      <c r="B521" s="128">
        <v>6172</v>
      </c>
      <c r="C521" s="648" t="s">
        <v>770</v>
      </c>
      <c r="D521" s="202">
        <v>0</v>
      </c>
      <c r="E521" s="433">
        <v>16170</v>
      </c>
      <c r="F521" s="561">
        <v>0</v>
      </c>
      <c r="G521" s="271">
        <f t="shared" si="11"/>
        <v>0</v>
      </c>
      <c r="P521" s="70"/>
      <c r="R521" s="168"/>
      <c r="U521" s="135"/>
    </row>
    <row r="522" spans="1:256" s="28" customFormat="1" ht="13.5" customHeight="1">
      <c r="A522" s="181"/>
      <c r="B522" s="198"/>
      <c r="C522" s="197" t="s">
        <v>739</v>
      </c>
      <c r="D522" s="249">
        <f>SUM(D509:D521)</f>
        <v>445135</v>
      </c>
      <c r="E522" s="249">
        <f>SUM(E509:E521)</f>
        <v>527695</v>
      </c>
      <c r="F522" s="249">
        <f>SUM(F509:F521)</f>
        <v>3950</v>
      </c>
      <c r="G522" s="204">
        <f t="shared" si="11"/>
        <v>0.7485384549787283</v>
      </c>
      <c r="O522" s="70"/>
      <c r="P522" s="15"/>
      <c r="Q522" s="15"/>
      <c r="R522" s="15"/>
      <c r="S522" s="15"/>
      <c r="T522" s="15"/>
      <c r="U522" s="15"/>
      <c r="V522" s="13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256" s="28" customFormat="1" ht="13.5" customHeight="1">
      <c r="A523" s="166"/>
      <c r="B523" s="167"/>
      <c r="C523" s="388"/>
      <c r="D523" s="334"/>
      <c r="E523" s="335"/>
      <c r="F523" s="336"/>
      <c r="G523" s="337"/>
      <c r="O523" s="70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1:256" s="28" customFormat="1" ht="14.25" customHeight="1">
      <c r="A524" s="190"/>
      <c r="B524" s="200"/>
      <c r="C524" s="199" t="s">
        <v>625</v>
      </c>
      <c r="D524" s="193">
        <f>D522</f>
        <v>445135</v>
      </c>
      <c r="E524" s="193">
        <f>E522</f>
        <v>527695</v>
      </c>
      <c r="F524" s="193">
        <f>F522</f>
        <v>3950</v>
      </c>
      <c r="G524" s="205">
        <f>F524/E524*100</f>
        <v>0.7485384549787283</v>
      </c>
      <c r="H524" s="11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70"/>
      <c r="BZ524" s="70"/>
      <c r="CA524" s="70"/>
      <c r="CB524" s="70"/>
      <c r="CC524" s="70"/>
      <c r="CD524" s="70"/>
      <c r="CE524" s="70"/>
      <c r="CF524" s="70"/>
      <c r="CG524" s="70"/>
      <c r="CH524" s="70"/>
      <c r="CI524" s="70"/>
      <c r="CJ524" s="70"/>
      <c r="CK524" s="70"/>
      <c r="CL524" s="70"/>
      <c r="CM524" s="70"/>
      <c r="CN524" s="70"/>
      <c r="CO524" s="70"/>
      <c r="CP524" s="70"/>
      <c r="CQ524" s="70"/>
      <c r="CR524" s="70"/>
      <c r="CS524" s="70"/>
      <c r="CT524" s="70"/>
      <c r="CU524" s="70"/>
      <c r="CV524" s="70"/>
      <c r="CW524" s="70"/>
      <c r="CX524" s="70"/>
      <c r="CY524" s="70"/>
      <c r="CZ524" s="70"/>
      <c r="DA524" s="70"/>
      <c r="DB524" s="70"/>
      <c r="DC524" s="70"/>
      <c r="DD524" s="70"/>
      <c r="DE524" s="70"/>
      <c r="DF524" s="70"/>
      <c r="DG524" s="70"/>
      <c r="DH524" s="70"/>
      <c r="DI524" s="70"/>
      <c r="DJ524" s="70"/>
      <c r="DK524" s="70"/>
      <c r="DL524" s="70"/>
      <c r="DM524" s="70"/>
      <c r="DN524" s="70"/>
      <c r="DO524" s="70"/>
      <c r="DP524" s="70"/>
      <c r="DQ524" s="70"/>
      <c r="DR524" s="70"/>
      <c r="DS524" s="70"/>
      <c r="DT524" s="70"/>
      <c r="DU524" s="70"/>
      <c r="DV524" s="70"/>
      <c r="DW524" s="70"/>
      <c r="DX524" s="70"/>
      <c r="DY524" s="70"/>
      <c r="DZ524" s="70"/>
      <c r="EA524" s="70"/>
      <c r="EB524" s="70"/>
      <c r="EC524" s="70"/>
      <c r="ED524" s="70"/>
      <c r="EE524" s="70"/>
      <c r="EF524" s="70"/>
      <c r="EG524" s="70"/>
      <c r="EH524" s="70"/>
      <c r="EI524" s="70"/>
      <c r="EJ524" s="70"/>
      <c r="EK524" s="70"/>
      <c r="EL524" s="70"/>
      <c r="EM524" s="70"/>
      <c r="EN524" s="70"/>
      <c r="EO524" s="70"/>
      <c r="EP524" s="70"/>
      <c r="EQ524" s="70"/>
      <c r="ER524" s="70"/>
      <c r="ES524" s="70"/>
      <c r="ET524" s="70"/>
      <c r="EU524" s="70"/>
      <c r="EV524" s="70"/>
      <c r="EW524" s="70"/>
      <c r="EX524" s="70"/>
      <c r="EY524" s="70"/>
      <c r="EZ524" s="70"/>
      <c r="FA524" s="70"/>
      <c r="FB524" s="70"/>
      <c r="FC524" s="70"/>
      <c r="FD524" s="70"/>
      <c r="FE524" s="70"/>
      <c r="FF524" s="70"/>
      <c r="FG524" s="70"/>
      <c r="FH524" s="70"/>
      <c r="FI524" s="70"/>
      <c r="FJ524" s="70"/>
      <c r="FK524" s="70"/>
      <c r="FL524" s="70"/>
      <c r="FM524" s="70"/>
      <c r="FN524" s="70"/>
      <c r="FO524" s="70"/>
      <c r="FP524" s="70"/>
      <c r="FQ524" s="70"/>
      <c r="FR524" s="70"/>
      <c r="FS524" s="70"/>
      <c r="FT524" s="70"/>
      <c r="FU524" s="70"/>
      <c r="FV524" s="70"/>
      <c r="FW524" s="70"/>
      <c r="FX524" s="70"/>
      <c r="FY524" s="70"/>
      <c r="FZ524" s="70"/>
      <c r="GA524" s="70"/>
      <c r="GB524" s="70"/>
      <c r="GC524" s="70"/>
      <c r="GD524" s="70"/>
      <c r="GE524" s="70"/>
      <c r="GF524" s="70"/>
      <c r="GG524" s="70"/>
      <c r="GH524" s="70"/>
      <c r="GI524" s="70"/>
      <c r="GJ524" s="70"/>
      <c r="GK524" s="70"/>
      <c r="GL524" s="70"/>
      <c r="GM524" s="70"/>
      <c r="GN524" s="70"/>
      <c r="GO524" s="70"/>
      <c r="GP524" s="70"/>
      <c r="GQ524" s="70"/>
      <c r="GR524" s="70"/>
      <c r="GS524" s="70"/>
      <c r="GT524" s="70"/>
      <c r="GU524" s="70"/>
      <c r="GV524" s="70"/>
      <c r="GW524" s="70"/>
      <c r="GX524" s="70"/>
      <c r="GY524" s="70"/>
      <c r="GZ524" s="70"/>
      <c r="HA524" s="70"/>
      <c r="HB524" s="70"/>
      <c r="HC524" s="70"/>
      <c r="HD524" s="70"/>
      <c r="HE524" s="70"/>
      <c r="HF524" s="70"/>
      <c r="HG524" s="70"/>
      <c r="HH524" s="70"/>
      <c r="HI524" s="70"/>
      <c r="HJ524" s="70"/>
      <c r="HK524" s="70"/>
      <c r="HL524" s="70"/>
      <c r="HM524" s="70"/>
      <c r="HN524" s="70"/>
      <c r="HO524" s="70"/>
      <c r="HP524" s="70"/>
      <c r="HQ524" s="70"/>
      <c r="HR524" s="70"/>
      <c r="HS524" s="70"/>
      <c r="HT524" s="70"/>
      <c r="HU524" s="70"/>
      <c r="HV524" s="70"/>
      <c r="HW524" s="70"/>
      <c r="HX524" s="70"/>
      <c r="HY524" s="70"/>
      <c r="HZ524" s="70"/>
      <c r="IA524" s="70"/>
      <c r="IB524" s="70"/>
      <c r="IC524" s="70"/>
      <c r="ID524" s="70"/>
      <c r="IE524" s="70"/>
      <c r="IF524" s="70"/>
      <c r="IG524" s="70"/>
      <c r="IH524" s="70"/>
      <c r="II524" s="70"/>
      <c r="IJ524" s="70"/>
      <c r="IK524" s="70"/>
      <c r="IL524" s="70"/>
      <c r="IM524" s="70"/>
      <c r="IN524" s="70"/>
      <c r="IO524" s="70"/>
      <c r="IP524" s="70"/>
      <c r="IQ524" s="70"/>
      <c r="IR524" s="70"/>
      <c r="IS524" s="70"/>
      <c r="IT524" s="70"/>
      <c r="IU524" s="70"/>
      <c r="IV524" s="70"/>
    </row>
    <row r="525" spans="1:256" s="28" customFormat="1" ht="14.25" customHeight="1">
      <c r="A525" s="16"/>
      <c r="B525" s="60"/>
      <c r="C525" s="185"/>
      <c r="D525" s="186"/>
      <c r="E525" s="70"/>
      <c r="F525" s="188"/>
      <c r="G525" s="29"/>
      <c r="O525" s="70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1:7" ht="15.75">
      <c r="A526" s="65" t="s">
        <v>652</v>
      </c>
      <c r="B526" s="28"/>
      <c r="C526" s="28"/>
      <c r="G526" s="15"/>
    </row>
    <row r="527" spans="1:7" ht="12.75">
      <c r="A527" s="16"/>
      <c r="B527" s="60"/>
      <c r="C527" s="185"/>
      <c r="G527" s="15"/>
    </row>
    <row r="528" spans="1:7" ht="14.25" customHeight="1">
      <c r="A528" s="67" t="s">
        <v>269</v>
      </c>
      <c r="B528" s="14"/>
      <c r="G528" s="15"/>
    </row>
    <row r="529" spans="1:4" ht="12.75">
      <c r="A529" s="59"/>
      <c r="B529" s="14"/>
      <c r="D529" s="15" t="s">
        <v>627</v>
      </c>
    </row>
    <row r="530" spans="1:16" ht="25.5" customHeight="1">
      <c r="A530" s="7" t="s">
        <v>191</v>
      </c>
      <c r="B530" s="7" t="s">
        <v>192</v>
      </c>
      <c r="C530" s="5" t="s">
        <v>193</v>
      </c>
      <c r="D530" s="44" t="s">
        <v>312</v>
      </c>
      <c r="E530" s="51" t="s">
        <v>313</v>
      </c>
      <c r="F530" s="5" t="s">
        <v>163</v>
      </c>
      <c r="G530" s="43" t="s">
        <v>314</v>
      </c>
      <c r="P530" s="135"/>
    </row>
    <row r="531" spans="1:21" ht="39.75" customHeight="1">
      <c r="A531" s="290" t="s">
        <v>77</v>
      </c>
      <c r="B531" s="128">
        <v>3636</v>
      </c>
      <c r="C531" s="132" t="s">
        <v>993</v>
      </c>
      <c r="D531" s="158">
        <v>5565</v>
      </c>
      <c r="E531" s="158">
        <v>5614</v>
      </c>
      <c r="F531" s="269">
        <v>558</v>
      </c>
      <c r="G531" s="160">
        <f>F531/E531*100</f>
        <v>9.939437121482008</v>
      </c>
      <c r="P531" s="135"/>
      <c r="U531" s="135"/>
    </row>
    <row r="532" spans="1:16" ht="25.5" customHeight="1">
      <c r="A532" s="131" t="s">
        <v>77</v>
      </c>
      <c r="B532" s="127">
        <v>6172</v>
      </c>
      <c r="C532" s="119" t="s">
        <v>992</v>
      </c>
      <c r="D532" s="158">
        <v>16917</v>
      </c>
      <c r="E532" s="158">
        <v>16917</v>
      </c>
      <c r="F532" s="269">
        <v>1886</v>
      </c>
      <c r="G532" s="160">
        <f>F532/E532*100</f>
        <v>11.148548797068038</v>
      </c>
      <c r="P532" s="135"/>
    </row>
    <row r="533" spans="1:20" ht="12.75">
      <c r="A533" s="181"/>
      <c r="B533" s="198"/>
      <c r="C533" s="197" t="s">
        <v>623</v>
      </c>
      <c r="D533" s="267">
        <f>SUM(D531:D532)</f>
        <v>22482</v>
      </c>
      <c r="E533" s="267">
        <f>SUM(E531:E532)</f>
        <v>22531</v>
      </c>
      <c r="F533" s="299">
        <f>SUM(F531:F532)</f>
        <v>2444</v>
      </c>
      <c r="G533" s="97">
        <f>F533/E533*100</f>
        <v>10.847277084905242</v>
      </c>
      <c r="T533" s="15" t="s">
        <v>328</v>
      </c>
    </row>
    <row r="534" spans="1:7" ht="12.75">
      <c r="A534" s="16"/>
      <c r="B534" s="60"/>
      <c r="C534" s="185"/>
      <c r="D534" s="186"/>
      <c r="E534" s="187"/>
      <c r="F534" s="231"/>
      <c r="G534" s="29"/>
    </row>
    <row r="535" spans="1:7" ht="14.25" customHeight="1">
      <c r="A535" s="40" t="s">
        <v>272</v>
      </c>
      <c r="B535" s="19"/>
      <c r="C535" s="39"/>
      <c r="D535" s="49"/>
      <c r="E535" s="52"/>
      <c r="F535" s="46"/>
      <c r="G535" s="35"/>
    </row>
    <row r="536" spans="1:7" ht="12.75">
      <c r="A536" s="16"/>
      <c r="B536" s="19"/>
      <c r="C536" s="39"/>
      <c r="D536" s="49"/>
      <c r="E536" s="52"/>
      <c r="F536" s="46"/>
      <c r="G536" s="35"/>
    </row>
    <row r="537" spans="1:7" ht="26.25" customHeight="1">
      <c r="A537" s="7" t="s">
        <v>191</v>
      </c>
      <c r="B537" s="7" t="s">
        <v>192</v>
      </c>
      <c r="C537" s="5" t="s">
        <v>193</v>
      </c>
      <c r="D537" s="44" t="s">
        <v>312</v>
      </c>
      <c r="E537" s="51" t="s">
        <v>313</v>
      </c>
      <c r="F537" s="5" t="s">
        <v>163</v>
      </c>
      <c r="G537" s="43" t="s">
        <v>314</v>
      </c>
    </row>
    <row r="538" spans="1:7" ht="50.25" customHeight="1">
      <c r="A538" s="131" t="s">
        <v>77</v>
      </c>
      <c r="B538" s="127">
        <v>3636</v>
      </c>
      <c r="C538" s="132" t="s">
        <v>994</v>
      </c>
      <c r="D538" s="158">
        <v>4500</v>
      </c>
      <c r="E538" s="158">
        <v>4500</v>
      </c>
      <c r="F538" s="269">
        <v>82</v>
      </c>
      <c r="G538" s="160">
        <f>F538/E538*100</f>
        <v>1.8222222222222224</v>
      </c>
    </row>
    <row r="539" spans="1:7" ht="26.25" customHeight="1">
      <c r="A539" s="131" t="s">
        <v>77</v>
      </c>
      <c r="B539" s="127">
        <v>6172</v>
      </c>
      <c r="C539" s="119" t="s">
        <v>243</v>
      </c>
      <c r="D539" s="158">
        <v>5500</v>
      </c>
      <c r="E539" s="158">
        <v>5500</v>
      </c>
      <c r="F539" s="269">
        <v>186</v>
      </c>
      <c r="G539" s="160">
        <f>F539/E539*100</f>
        <v>3.381818181818182</v>
      </c>
    </row>
    <row r="540" spans="1:7" ht="12.75">
      <c r="A540" s="181"/>
      <c r="B540" s="198"/>
      <c r="C540" s="251" t="s">
        <v>624</v>
      </c>
      <c r="D540" s="249">
        <f>SUM(D538:D539)</f>
        <v>10000</v>
      </c>
      <c r="E540" s="250">
        <f>SUM(E538:E539)</f>
        <v>10000</v>
      </c>
      <c r="F540" s="250">
        <f>SUM(F538:F539)</f>
        <v>268</v>
      </c>
      <c r="G540" s="204">
        <f>F540/E540*100</f>
        <v>2.68</v>
      </c>
    </row>
    <row r="541" spans="1:22" ht="12.75">
      <c r="A541" s="16"/>
      <c r="B541" s="60"/>
      <c r="C541" s="185"/>
      <c r="D541" s="186"/>
      <c r="E541" s="187"/>
      <c r="F541" s="231"/>
      <c r="G541" s="100"/>
      <c r="V541" s="376"/>
    </row>
    <row r="542" spans="1:256" s="13" customFormat="1" ht="12.75">
      <c r="A542" s="190"/>
      <c r="B542" s="200"/>
      <c r="C542" s="199" t="s">
        <v>625</v>
      </c>
      <c r="D542" s="191">
        <f>D533+D540</f>
        <v>32482</v>
      </c>
      <c r="E542" s="192">
        <f>E533+E540</f>
        <v>32531</v>
      </c>
      <c r="F542" s="193">
        <f>F533+F540</f>
        <v>2712</v>
      </c>
      <c r="G542" s="26">
        <f>F542/E542*100</f>
        <v>8.336663490209338</v>
      </c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  <c r="IT542" s="15"/>
      <c r="IU542" s="15"/>
      <c r="IV542" s="15"/>
    </row>
    <row r="543" spans="1:256" s="13" customFormat="1" ht="12.75">
      <c r="A543" s="15"/>
      <c r="B543" s="15"/>
      <c r="C543" s="15"/>
      <c r="D543" s="15"/>
      <c r="E543" s="15"/>
      <c r="F543" s="15"/>
      <c r="G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  <c r="IT543" s="15"/>
      <c r="IU543" s="15"/>
      <c r="IV543" s="15"/>
    </row>
    <row r="544" spans="1:256" s="28" customFormat="1" ht="17.25" customHeight="1">
      <c r="A544" s="65" t="s">
        <v>297</v>
      </c>
      <c r="D544" s="70"/>
      <c r="E544" s="70"/>
      <c r="F544" s="70"/>
      <c r="O544" s="70"/>
      <c r="P544" s="15"/>
      <c r="Q544" s="15"/>
      <c r="R544" s="13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  <c r="IT544" s="15"/>
      <c r="IU544" s="15"/>
      <c r="IV544" s="15"/>
    </row>
    <row r="545" ht="12.75">
      <c r="R545" s="135"/>
    </row>
    <row r="546" spans="1:7" ht="24.75" customHeight="1">
      <c r="A546" s="7" t="s">
        <v>191</v>
      </c>
      <c r="B546" s="7" t="s">
        <v>192</v>
      </c>
      <c r="C546" s="5" t="s">
        <v>193</v>
      </c>
      <c r="D546" s="44" t="s">
        <v>312</v>
      </c>
      <c r="E546" s="51" t="s">
        <v>313</v>
      </c>
      <c r="F546" s="5" t="s">
        <v>163</v>
      </c>
      <c r="G546" s="43" t="s">
        <v>314</v>
      </c>
    </row>
    <row r="547" spans="1:7" ht="16.5" customHeight="1">
      <c r="A547" s="131" t="s">
        <v>70</v>
      </c>
      <c r="B547" s="128">
        <v>6409</v>
      </c>
      <c r="C547" s="129" t="s">
        <v>54</v>
      </c>
      <c r="D547" s="433">
        <v>100000</v>
      </c>
      <c r="E547" s="453">
        <v>98251</v>
      </c>
      <c r="F547" s="271" t="s">
        <v>622</v>
      </c>
      <c r="G547" s="271" t="s">
        <v>622</v>
      </c>
    </row>
    <row r="548" spans="1:7" ht="25.5">
      <c r="A548" s="131" t="s">
        <v>70</v>
      </c>
      <c r="B548" s="128">
        <v>6409</v>
      </c>
      <c r="C548" s="129" t="s">
        <v>55</v>
      </c>
      <c r="D548" s="433">
        <v>40000</v>
      </c>
      <c r="E548" s="453">
        <v>24497</v>
      </c>
      <c r="F548" s="271" t="s">
        <v>622</v>
      </c>
      <c r="G548" s="271" t="s">
        <v>622</v>
      </c>
    </row>
    <row r="549" spans="1:7" ht="25.5" customHeight="1">
      <c r="A549" s="131" t="s">
        <v>70</v>
      </c>
      <c r="B549" s="128">
        <v>6409</v>
      </c>
      <c r="C549" s="129" t="s">
        <v>56</v>
      </c>
      <c r="D549" s="433">
        <v>10000</v>
      </c>
      <c r="E549" s="453">
        <v>8900</v>
      </c>
      <c r="F549" s="271" t="s">
        <v>622</v>
      </c>
      <c r="G549" s="271" t="s">
        <v>622</v>
      </c>
    </row>
    <row r="550" spans="1:7" ht="12.75">
      <c r="A550" s="190"/>
      <c r="B550" s="200"/>
      <c r="C550" s="199" t="s">
        <v>625</v>
      </c>
      <c r="D550" s="191">
        <f>SUM(D547:D549)</f>
        <v>150000</v>
      </c>
      <c r="E550" s="192">
        <f>SUM(E547:E549)</f>
        <v>131648</v>
      </c>
      <c r="F550" s="193">
        <f>SUM(F547:F549)</f>
        <v>0</v>
      </c>
      <c r="G550" s="26">
        <f>F550/E550*100</f>
        <v>0</v>
      </c>
    </row>
    <row r="551" ht="12.75" customHeight="1"/>
    <row r="552" spans="1:3" ht="15.75">
      <c r="A552" s="65" t="s">
        <v>628</v>
      </c>
      <c r="B552" s="2"/>
      <c r="C552" s="2"/>
    </row>
    <row r="553" spans="1:19" ht="13.5" customHeight="1">
      <c r="A553" s="65"/>
      <c r="B553" s="2"/>
      <c r="C553" s="2"/>
      <c r="S553" s="135"/>
    </row>
    <row r="554" spans="1:7" ht="27" customHeight="1">
      <c r="A554" s="7" t="s">
        <v>191</v>
      </c>
      <c r="B554" s="7" t="s">
        <v>192</v>
      </c>
      <c r="C554" s="5" t="s">
        <v>193</v>
      </c>
      <c r="D554" s="44" t="s">
        <v>312</v>
      </c>
      <c r="E554" s="51" t="s">
        <v>313</v>
      </c>
      <c r="F554" s="5" t="s">
        <v>163</v>
      </c>
      <c r="G554" s="43" t="s">
        <v>314</v>
      </c>
    </row>
    <row r="555" spans="1:7" ht="12.75">
      <c r="A555" s="131" t="s">
        <v>718</v>
      </c>
      <c r="B555" s="128">
        <v>6402</v>
      </c>
      <c r="C555" s="129" t="s">
        <v>277</v>
      </c>
      <c r="D555" s="158">
        <v>0</v>
      </c>
      <c r="E555" s="269">
        <v>0</v>
      </c>
      <c r="F555" s="276">
        <v>776</v>
      </c>
      <c r="G555" s="160">
        <v>0</v>
      </c>
    </row>
    <row r="556" spans="1:7" ht="12.75">
      <c r="A556" s="481"/>
      <c r="B556" s="482"/>
      <c r="C556" s="483"/>
      <c r="D556" s="484"/>
      <c r="E556" s="376"/>
      <c r="F556" s="485"/>
      <c r="G556" s="389"/>
    </row>
    <row r="557" spans="1:7" ht="14.25" customHeight="1">
      <c r="A557" s="819" t="s">
        <v>185</v>
      </c>
      <c r="B557" s="820"/>
      <c r="C557" s="821"/>
      <c r="D557" s="192">
        <f>D19+D20</f>
        <v>7850604</v>
      </c>
      <c r="E557" s="192">
        <f>E19+E20</f>
        <v>8214710</v>
      </c>
      <c r="F557" s="192">
        <f>F19+F24</f>
        <v>1139208</v>
      </c>
      <c r="G557" s="279">
        <f>G19</f>
        <v>14.084167608760145</v>
      </c>
    </row>
    <row r="558" spans="1:7" ht="12.75" customHeight="1">
      <c r="A558" s="481"/>
      <c r="B558" s="482"/>
      <c r="C558" s="483"/>
      <c r="D558" s="484"/>
      <c r="E558" s="376"/>
      <c r="F558" s="485"/>
      <c r="G558" s="389"/>
    </row>
    <row r="559" spans="1:7" ht="15" customHeight="1">
      <c r="A559" s="65" t="s">
        <v>908</v>
      </c>
      <c r="B559" s="2"/>
      <c r="C559" s="2"/>
      <c r="D559" s="484"/>
      <c r="E559" s="376"/>
      <c r="F559" s="485"/>
      <c r="G559" s="389"/>
    </row>
    <row r="560" spans="1:7" ht="12" customHeight="1">
      <c r="A560" s="481"/>
      <c r="B560" s="482"/>
      <c r="C560" s="483"/>
      <c r="D560" s="484"/>
      <c r="E560" s="376"/>
      <c r="F560" s="485"/>
      <c r="G560" s="389"/>
    </row>
    <row r="561" spans="1:7" ht="27.75" customHeight="1">
      <c r="A561" s="829" t="s">
        <v>151</v>
      </c>
      <c r="B561" s="830"/>
      <c r="C561" s="831"/>
      <c r="D561" s="42" t="s">
        <v>312</v>
      </c>
      <c r="E561" s="51" t="s">
        <v>313</v>
      </c>
      <c r="F561" s="5" t="s">
        <v>163</v>
      </c>
      <c r="G561" s="43" t="s">
        <v>314</v>
      </c>
    </row>
    <row r="562" spans="1:7" ht="26.25" customHeight="1">
      <c r="A562" s="823" t="s">
        <v>991</v>
      </c>
      <c r="B562" s="824"/>
      <c r="C562" s="825"/>
      <c r="D562" s="433">
        <v>1460</v>
      </c>
      <c r="E562" s="453">
        <v>1460</v>
      </c>
      <c r="F562" s="276">
        <v>0</v>
      </c>
      <c r="G562" s="271">
        <f>F562/E562*100</f>
        <v>0</v>
      </c>
    </row>
    <row r="563" spans="1:7" ht="26.25" customHeight="1">
      <c r="A563" s="823" t="s">
        <v>20</v>
      </c>
      <c r="B563" s="824"/>
      <c r="C563" s="825"/>
      <c r="D563" s="433">
        <v>0</v>
      </c>
      <c r="E563" s="453">
        <v>250</v>
      </c>
      <c r="F563" s="276">
        <v>0</v>
      </c>
      <c r="G563" s="271">
        <f>F563/E563*100</f>
        <v>0</v>
      </c>
    </row>
    <row r="564" spans="1:7" ht="26.25" customHeight="1">
      <c r="A564" s="823" t="s">
        <v>21</v>
      </c>
      <c r="B564" s="824"/>
      <c r="C564" s="825"/>
      <c r="D564" s="433">
        <v>0</v>
      </c>
      <c r="E564" s="453">
        <v>2000</v>
      </c>
      <c r="F564" s="276">
        <v>0</v>
      </c>
      <c r="G564" s="271">
        <f>F564/E564*100</f>
        <v>0</v>
      </c>
    </row>
    <row r="565" spans="1:21" ht="26.25" customHeight="1">
      <c r="A565" s="823" t="s">
        <v>22</v>
      </c>
      <c r="B565" s="824"/>
      <c r="C565" s="825"/>
      <c r="D565" s="433">
        <v>0</v>
      </c>
      <c r="E565" s="453">
        <v>85</v>
      </c>
      <c r="F565" s="276">
        <v>85</v>
      </c>
      <c r="G565" s="271">
        <f>F565/E565*100</f>
        <v>100</v>
      </c>
      <c r="U565" s="108"/>
    </row>
    <row r="566" spans="1:7" ht="20.25" customHeight="1">
      <c r="A566" s="826" t="s">
        <v>947</v>
      </c>
      <c r="B566" s="827"/>
      <c r="C566" s="828"/>
      <c r="D566" s="554">
        <f>SUM(D562:D565)</f>
        <v>1460</v>
      </c>
      <c r="E566" s="554">
        <f>SUM(E562:E565)</f>
        <v>3795</v>
      </c>
      <c r="F566" s="554">
        <f>SUM(F562:F565)</f>
        <v>85</v>
      </c>
      <c r="G566" s="637">
        <f>F566/E566*100</f>
        <v>2.2397891963109355</v>
      </c>
    </row>
    <row r="567" spans="1:7" ht="23.25" customHeight="1">
      <c r="A567" s="481"/>
      <c r="B567" s="482"/>
      <c r="C567" s="483"/>
      <c r="D567" s="484"/>
      <c r="E567" s="376"/>
      <c r="F567" s="485"/>
      <c r="G567" s="389"/>
    </row>
    <row r="568" spans="1:7" ht="12.75">
      <c r="A568" s="819" t="s">
        <v>902</v>
      </c>
      <c r="B568" s="820"/>
      <c r="C568" s="821"/>
      <c r="D568" s="192">
        <f>D557+D566</f>
        <v>7852064</v>
      </c>
      <c r="E568" s="192">
        <f>E557+E566</f>
        <v>8218505</v>
      </c>
      <c r="F568" s="192">
        <f>F557+F566</f>
        <v>1139293</v>
      </c>
      <c r="G568" s="26">
        <f>F568/E568*100</f>
        <v>13.86253339263041</v>
      </c>
    </row>
    <row r="572" ht="12.75">
      <c r="F572" s="136"/>
    </row>
  </sheetData>
  <mergeCells count="71">
    <mergeCell ref="A272:C272"/>
    <mergeCell ref="A312:C312"/>
    <mergeCell ref="A561:C561"/>
    <mergeCell ref="A335:D335"/>
    <mergeCell ref="A329:C329"/>
    <mergeCell ref="A319:E319"/>
    <mergeCell ref="A371:C371"/>
    <mergeCell ref="A485:G485"/>
    <mergeCell ref="A394:D394"/>
    <mergeCell ref="A372:C372"/>
    <mergeCell ref="A568:C568"/>
    <mergeCell ref="A437:C437"/>
    <mergeCell ref="A557:C557"/>
    <mergeCell ref="A562:C562"/>
    <mergeCell ref="A565:C565"/>
    <mergeCell ref="A566:C566"/>
    <mergeCell ref="A563:C563"/>
    <mergeCell ref="A564:C564"/>
    <mergeCell ref="A373:C373"/>
    <mergeCell ref="A418:C418"/>
    <mergeCell ref="A430:E430"/>
    <mergeCell ref="A419:C419"/>
    <mergeCell ref="A401:E401"/>
    <mergeCell ref="A8:C8"/>
    <mergeCell ref="A178:D178"/>
    <mergeCell ref="A190:G190"/>
    <mergeCell ref="A14:C14"/>
    <mergeCell ref="A13:C13"/>
    <mergeCell ref="A93:G93"/>
    <mergeCell ref="A70:C70"/>
    <mergeCell ref="A117:C117"/>
    <mergeCell ref="A91:C91"/>
    <mergeCell ref="A96:A107"/>
    <mergeCell ref="A1:G1"/>
    <mergeCell ref="A22:C22"/>
    <mergeCell ref="A26:C26"/>
    <mergeCell ref="A4:C4"/>
    <mergeCell ref="A5:C5"/>
    <mergeCell ref="A6:C6"/>
    <mergeCell ref="A7:C7"/>
    <mergeCell ref="A17:C17"/>
    <mergeCell ref="A11:C11"/>
    <mergeCell ref="A9:C9"/>
    <mergeCell ref="A10:C10"/>
    <mergeCell ref="A59:A69"/>
    <mergeCell ref="A20:C20"/>
    <mergeCell ref="A21:C21"/>
    <mergeCell ref="A23:C23"/>
    <mergeCell ref="A25:C25"/>
    <mergeCell ref="A30:B30"/>
    <mergeCell ref="A55:B55"/>
    <mergeCell ref="A15:C15"/>
    <mergeCell ref="A12:C12"/>
    <mergeCell ref="A206:E206"/>
    <mergeCell ref="A177:D177"/>
    <mergeCell ref="A176:D176"/>
    <mergeCell ref="A43:C43"/>
    <mergeCell ref="A175:D175"/>
    <mergeCell ref="A144:C144"/>
    <mergeCell ref="A156:C156"/>
    <mergeCell ref="A150:C150"/>
    <mergeCell ref="A174:D174"/>
    <mergeCell ref="A198:B198"/>
    <mergeCell ref="A16:C16"/>
    <mergeCell ref="A158:E158"/>
    <mergeCell ref="A92:G92"/>
    <mergeCell ref="A75:A90"/>
    <mergeCell ref="A108:C108"/>
    <mergeCell ref="A136:C136"/>
    <mergeCell ref="A142:C142"/>
    <mergeCell ref="A24:C24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1" max="6" man="1"/>
    <brk id="117" max="6" man="1"/>
    <brk id="179" max="6" man="1"/>
    <brk id="230" max="6" man="1"/>
    <brk id="278" max="6" man="1"/>
    <brk id="327" max="6" man="1"/>
    <brk id="382" max="6" man="1"/>
    <brk id="428" max="6" man="1"/>
    <brk id="464" max="6" man="1"/>
    <brk id="502" max="6" man="1"/>
    <brk id="54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2"/>
  <sheetViews>
    <sheetView workbookViewId="0" topLeftCell="A2">
      <selection activeCell="C32" sqref="B32:C32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3" customWidth="1"/>
    <col min="7" max="7" width="0" style="0" hidden="1" customWidth="1"/>
  </cols>
  <sheetData>
    <row r="1" spans="1:6" ht="18">
      <c r="A1" s="835" t="s">
        <v>752</v>
      </c>
      <c r="B1" s="835"/>
      <c r="C1" s="835"/>
      <c r="D1" s="835"/>
      <c r="E1" s="835"/>
      <c r="F1" s="835"/>
    </row>
    <row r="2" spans="1:6" ht="15.75">
      <c r="A2" s="65"/>
      <c r="B2" s="28"/>
      <c r="C2" s="28"/>
      <c r="D2" s="28"/>
      <c r="F2" s="101" t="s">
        <v>306</v>
      </c>
    </row>
    <row r="3" spans="1:7" ht="25.5" customHeight="1">
      <c r="A3" s="102" t="s">
        <v>331</v>
      </c>
      <c r="B3" s="102" t="s">
        <v>332</v>
      </c>
      <c r="C3" s="89" t="s">
        <v>312</v>
      </c>
      <c r="D3" s="90" t="s">
        <v>313</v>
      </c>
      <c r="E3" s="5" t="s">
        <v>163</v>
      </c>
      <c r="F3" s="43" t="s">
        <v>648</v>
      </c>
      <c r="G3" t="s">
        <v>426</v>
      </c>
    </row>
    <row r="4" spans="1:8" s="28" customFormat="1" ht="12.75">
      <c r="A4" s="32">
        <v>5011</v>
      </c>
      <c r="B4" s="32" t="s">
        <v>391</v>
      </c>
      <c r="C4" s="27">
        <v>157216</v>
      </c>
      <c r="D4" s="27">
        <v>157216</v>
      </c>
      <c r="E4" s="222">
        <v>21592</v>
      </c>
      <c r="F4" s="33">
        <f>E4/D4*100</f>
        <v>13.733971097089354</v>
      </c>
      <c r="G4" s="13"/>
      <c r="H4" s="178"/>
    </row>
    <row r="5" spans="1:8" s="28" customFormat="1" ht="12.75">
      <c r="A5" s="32">
        <v>5021</v>
      </c>
      <c r="B5" s="32" t="s">
        <v>392</v>
      </c>
      <c r="C5" s="27">
        <v>550</v>
      </c>
      <c r="D5" s="27">
        <v>550</v>
      </c>
      <c r="E5" s="222">
        <v>63</v>
      </c>
      <c r="F5" s="33">
        <f aca="true" t="shared" si="0" ref="F5:F51">E5/D5*100</f>
        <v>11.454545454545455</v>
      </c>
      <c r="G5" s="13"/>
      <c r="H5" s="178"/>
    </row>
    <row r="6" spans="1:8" s="28" customFormat="1" ht="12.75">
      <c r="A6" s="32">
        <v>5031</v>
      </c>
      <c r="B6" s="32" t="s">
        <v>393</v>
      </c>
      <c r="C6" s="27">
        <v>40179</v>
      </c>
      <c r="D6" s="27">
        <v>40179</v>
      </c>
      <c r="E6" s="222">
        <v>5492</v>
      </c>
      <c r="F6" s="33">
        <f t="shared" si="0"/>
        <v>13.668831976903355</v>
      </c>
      <c r="G6" s="13"/>
      <c r="H6" s="178"/>
    </row>
    <row r="7" spans="1:8" s="28" customFormat="1" ht="12.75">
      <c r="A7" s="32">
        <v>5032</v>
      </c>
      <c r="B7" s="32" t="s">
        <v>394</v>
      </c>
      <c r="C7" s="27">
        <v>14464</v>
      </c>
      <c r="D7" s="27">
        <v>14464</v>
      </c>
      <c r="E7" s="222">
        <v>1990</v>
      </c>
      <c r="F7" s="33">
        <f t="shared" si="0"/>
        <v>13.758296460176991</v>
      </c>
      <c r="G7" s="13"/>
      <c r="H7" s="24"/>
    </row>
    <row r="8" spans="1:8" s="28" customFormat="1" ht="12.75">
      <c r="A8" s="32">
        <v>5038</v>
      </c>
      <c r="B8" s="32" t="s">
        <v>395</v>
      </c>
      <c r="C8" s="27">
        <v>675</v>
      </c>
      <c r="D8" s="27">
        <v>675</v>
      </c>
      <c r="E8" s="222">
        <v>0</v>
      </c>
      <c r="F8" s="33">
        <f t="shared" si="0"/>
        <v>0</v>
      </c>
      <c r="G8" s="13"/>
      <c r="H8" s="70"/>
    </row>
    <row r="9" spans="1:8" ht="12.75">
      <c r="A9" s="112" t="s">
        <v>340</v>
      </c>
      <c r="B9" s="112" t="s">
        <v>342</v>
      </c>
      <c r="C9" s="96">
        <f>SUM(C4:C8)</f>
        <v>213084</v>
      </c>
      <c r="D9" s="96">
        <f>SUM(D4:D8)</f>
        <v>213084</v>
      </c>
      <c r="E9" s="96">
        <f>SUM(E4:E8)</f>
        <v>29137</v>
      </c>
      <c r="F9" s="108">
        <f t="shared" si="0"/>
        <v>13.673950179272024</v>
      </c>
      <c r="G9" s="111"/>
      <c r="H9" s="107"/>
    </row>
    <row r="10" spans="1:7" s="28" customFormat="1" ht="12.75">
      <c r="A10" s="22">
        <v>5132</v>
      </c>
      <c r="B10" s="22" t="s">
        <v>396</v>
      </c>
      <c r="C10" s="25">
        <v>50</v>
      </c>
      <c r="D10" s="25">
        <v>50</v>
      </c>
      <c r="E10" s="25">
        <v>12</v>
      </c>
      <c r="F10" s="33">
        <f t="shared" si="0"/>
        <v>24</v>
      </c>
      <c r="G10" s="13"/>
    </row>
    <row r="11" spans="1:7" s="28" customFormat="1" ht="12.75">
      <c r="A11" s="22">
        <v>5134</v>
      </c>
      <c r="B11" s="22" t="s">
        <v>397</v>
      </c>
      <c r="C11" s="25">
        <v>120</v>
      </c>
      <c r="D11" s="25">
        <v>120</v>
      </c>
      <c r="E11" s="25">
        <v>0</v>
      </c>
      <c r="F11" s="33">
        <f t="shared" si="0"/>
        <v>0</v>
      </c>
      <c r="G11" s="13"/>
    </row>
    <row r="12" spans="1:7" s="28" customFormat="1" ht="12.75">
      <c r="A12" s="22">
        <v>5136</v>
      </c>
      <c r="B12" s="22" t="s">
        <v>343</v>
      </c>
      <c r="C12" s="25">
        <v>500</v>
      </c>
      <c r="D12" s="25">
        <v>500</v>
      </c>
      <c r="E12" s="25">
        <v>36</v>
      </c>
      <c r="F12" s="33">
        <f t="shared" si="0"/>
        <v>7.199999999999999</v>
      </c>
      <c r="G12" s="13"/>
    </row>
    <row r="13" spans="1:9" s="28" customFormat="1" ht="12.75">
      <c r="A13" s="22">
        <v>5137</v>
      </c>
      <c r="B13" s="22" t="s">
        <v>398</v>
      </c>
      <c r="C13" s="25">
        <v>1500</v>
      </c>
      <c r="D13" s="25">
        <v>1666</v>
      </c>
      <c r="E13" s="25">
        <v>235</v>
      </c>
      <c r="F13" s="33">
        <f t="shared" si="0"/>
        <v>14.105642256902762</v>
      </c>
      <c r="G13" s="13"/>
      <c r="I13" s="28" t="s">
        <v>328</v>
      </c>
    </row>
    <row r="14" spans="1:7" s="28" customFormat="1" ht="12.75">
      <c r="A14" s="22">
        <v>5139</v>
      </c>
      <c r="B14" s="22" t="s">
        <v>399</v>
      </c>
      <c r="C14" s="25">
        <v>3500</v>
      </c>
      <c r="D14" s="25">
        <v>3500</v>
      </c>
      <c r="E14" s="25">
        <v>330</v>
      </c>
      <c r="F14" s="33">
        <f t="shared" si="0"/>
        <v>9.428571428571429</v>
      </c>
      <c r="G14" s="13"/>
    </row>
    <row r="15" spans="1:7" s="28" customFormat="1" ht="12.75">
      <c r="A15" s="22">
        <v>5142</v>
      </c>
      <c r="B15" s="22" t="s">
        <v>346</v>
      </c>
      <c r="C15" s="25">
        <v>250</v>
      </c>
      <c r="D15" s="25">
        <v>250</v>
      </c>
      <c r="E15" s="25">
        <v>22</v>
      </c>
      <c r="F15" s="33">
        <f t="shared" si="0"/>
        <v>8.799999999999999</v>
      </c>
      <c r="G15" s="13"/>
    </row>
    <row r="16" spans="1:7" s="28" customFormat="1" ht="12.75">
      <c r="A16" s="32">
        <v>5151</v>
      </c>
      <c r="B16" s="32" t="s">
        <v>400</v>
      </c>
      <c r="C16" s="25">
        <v>750</v>
      </c>
      <c r="D16" s="25">
        <v>750</v>
      </c>
      <c r="E16" s="25">
        <v>120</v>
      </c>
      <c r="F16" s="33">
        <f t="shared" si="0"/>
        <v>16</v>
      </c>
      <c r="G16" s="13"/>
    </row>
    <row r="17" spans="1:7" s="28" customFormat="1" ht="12.75">
      <c r="A17" s="32">
        <v>5152</v>
      </c>
      <c r="B17" s="32" t="s">
        <v>401</v>
      </c>
      <c r="C17" s="25">
        <v>160</v>
      </c>
      <c r="D17" s="25">
        <v>160</v>
      </c>
      <c r="E17" s="25">
        <v>26</v>
      </c>
      <c r="F17" s="33">
        <f t="shared" si="0"/>
        <v>16.25</v>
      </c>
      <c r="G17" s="13"/>
    </row>
    <row r="18" spans="1:7" s="28" customFormat="1" ht="12.75">
      <c r="A18" s="32">
        <v>5153</v>
      </c>
      <c r="B18" s="32" t="s">
        <v>347</v>
      </c>
      <c r="C18" s="25">
        <v>2200</v>
      </c>
      <c r="D18" s="25">
        <v>2200</v>
      </c>
      <c r="E18" s="25">
        <v>600</v>
      </c>
      <c r="F18" s="33">
        <f t="shared" si="0"/>
        <v>27.27272727272727</v>
      </c>
      <c r="G18" s="13"/>
    </row>
    <row r="19" spans="1:7" s="28" customFormat="1" ht="12.75">
      <c r="A19" s="32">
        <v>5154</v>
      </c>
      <c r="B19" s="32" t="s">
        <v>402</v>
      </c>
      <c r="C19" s="25">
        <v>4400</v>
      </c>
      <c r="D19" s="25">
        <v>4400</v>
      </c>
      <c r="E19" s="25">
        <v>621</v>
      </c>
      <c r="F19" s="33">
        <f t="shared" si="0"/>
        <v>14.113636363636365</v>
      </c>
      <c r="G19" s="13"/>
    </row>
    <row r="20" spans="1:7" s="28" customFormat="1" ht="12.75">
      <c r="A20" s="32">
        <v>5156</v>
      </c>
      <c r="B20" s="32" t="s">
        <v>348</v>
      </c>
      <c r="C20" s="25">
        <v>1900</v>
      </c>
      <c r="D20" s="25">
        <v>1900</v>
      </c>
      <c r="E20" s="25">
        <v>146</v>
      </c>
      <c r="F20" s="33">
        <f t="shared" si="0"/>
        <v>7.684210526315789</v>
      </c>
      <c r="G20" s="13"/>
    </row>
    <row r="21" spans="1:7" s="28" customFormat="1" ht="12.75">
      <c r="A21" s="32">
        <v>5161</v>
      </c>
      <c r="B21" s="32" t="s">
        <v>349</v>
      </c>
      <c r="C21" s="25">
        <v>2600</v>
      </c>
      <c r="D21" s="25">
        <v>2600</v>
      </c>
      <c r="E21" s="25">
        <v>-36</v>
      </c>
      <c r="F21" s="33" t="s">
        <v>622</v>
      </c>
      <c r="G21" s="13"/>
    </row>
    <row r="22" spans="1:7" s="28" customFormat="1" ht="12.75">
      <c r="A22" s="32">
        <v>5162</v>
      </c>
      <c r="B22" s="32" t="s">
        <v>350</v>
      </c>
      <c r="C22" s="25">
        <v>100</v>
      </c>
      <c r="D22" s="25">
        <v>100</v>
      </c>
      <c r="E22" s="25">
        <v>2</v>
      </c>
      <c r="F22" s="33">
        <f t="shared" si="0"/>
        <v>2</v>
      </c>
      <c r="G22" s="13"/>
    </row>
    <row r="23" spans="1:7" s="28" customFormat="1" ht="12.75">
      <c r="A23" s="22">
        <v>5163</v>
      </c>
      <c r="B23" s="22" t="s">
        <v>351</v>
      </c>
      <c r="C23" s="25">
        <v>1650</v>
      </c>
      <c r="D23" s="25">
        <v>1650</v>
      </c>
      <c r="E23" s="25">
        <v>4</v>
      </c>
      <c r="F23" s="33">
        <f t="shared" si="0"/>
        <v>0.24242424242424243</v>
      </c>
      <c r="G23" s="13"/>
    </row>
    <row r="24" spans="1:8" s="28" customFormat="1" ht="12.75">
      <c r="A24" s="22">
        <v>5164</v>
      </c>
      <c r="B24" s="22" t="s">
        <v>352</v>
      </c>
      <c r="C24" s="25">
        <v>400</v>
      </c>
      <c r="D24" s="25">
        <v>1303</v>
      </c>
      <c r="E24" s="25">
        <v>58</v>
      </c>
      <c r="F24" s="33">
        <f t="shared" si="0"/>
        <v>4.451266308518802</v>
      </c>
      <c r="G24" s="13"/>
      <c r="H24" s="178"/>
    </row>
    <row r="25" spans="1:7" s="28" customFormat="1" ht="12.75">
      <c r="A25" s="22">
        <v>5166</v>
      </c>
      <c r="B25" s="22" t="s">
        <v>353</v>
      </c>
      <c r="C25" s="25">
        <v>500</v>
      </c>
      <c r="D25" s="25">
        <v>500</v>
      </c>
      <c r="E25" s="25">
        <v>36</v>
      </c>
      <c r="F25" s="33">
        <f t="shared" si="0"/>
        <v>7.199999999999999</v>
      </c>
      <c r="G25" s="13"/>
    </row>
    <row r="26" spans="1:7" s="28" customFormat="1" ht="12.75">
      <c r="A26" s="22">
        <v>5167</v>
      </c>
      <c r="B26" s="22" t="s">
        <v>354</v>
      </c>
      <c r="C26" s="25">
        <v>5060</v>
      </c>
      <c r="D26" s="25">
        <v>5060</v>
      </c>
      <c r="E26" s="25">
        <v>333</v>
      </c>
      <c r="F26" s="33">
        <f t="shared" si="0"/>
        <v>6.5810276679841895</v>
      </c>
      <c r="G26" s="13"/>
    </row>
    <row r="27" spans="1:7" s="28" customFormat="1" ht="12.75">
      <c r="A27" s="32">
        <v>5169</v>
      </c>
      <c r="B27" s="32" t="s">
        <v>355</v>
      </c>
      <c r="C27" s="25">
        <v>9600</v>
      </c>
      <c r="D27" s="25">
        <v>9600</v>
      </c>
      <c r="E27" s="25">
        <v>1325</v>
      </c>
      <c r="F27" s="33">
        <f t="shared" si="0"/>
        <v>13.802083333333334</v>
      </c>
      <c r="G27" s="13"/>
    </row>
    <row r="28" spans="1:7" s="28" customFormat="1" ht="12.75">
      <c r="A28" s="32">
        <v>5171</v>
      </c>
      <c r="B28" s="32" t="s">
        <v>356</v>
      </c>
      <c r="C28" s="25">
        <v>1250</v>
      </c>
      <c r="D28" s="25">
        <v>1250</v>
      </c>
      <c r="E28" s="25">
        <v>172</v>
      </c>
      <c r="F28" s="33">
        <f t="shared" si="0"/>
        <v>13.76</v>
      </c>
      <c r="G28" s="13"/>
    </row>
    <row r="29" spans="1:7" s="28" customFormat="1" ht="12.75">
      <c r="A29" s="22">
        <v>5173</v>
      </c>
      <c r="B29" s="22" t="s">
        <v>618</v>
      </c>
      <c r="C29" s="25">
        <v>5500</v>
      </c>
      <c r="D29" s="25">
        <v>5500</v>
      </c>
      <c r="E29" s="25">
        <v>441</v>
      </c>
      <c r="F29" s="33">
        <f t="shared" si="0"/>
        <v>8.01818181818182</v>
      </c>
      <c r="G29" s="13"/>
    </row>
    <row r="30" spans="1:7" s="28" customFormat="1" ht="12.75">
      <c r="A30" s="22">
        <v>5175</v>
      </c>
      <c r="B30" s="22" t="s">
        <v>358</v>
      </c>
      <c r="C30" s="25">
        <v>550</v>
      </c>
      <c r="D30" s="25">
        <v>550</v>
      </c>
      <c r="E30" s="25">
        <v>44</v>
      </c>
      <c r="F30" s="33">
        <f t="shared" si="0"/>
        <v>8</v>
      </c>
      <c r="G30" s="13"/>
    </row>
    <row r="31" spans="1:7" s="28" customFormat="1" ht="12.75">
      <c r="A31" s="22">
        <v>5176</v>
      </c>
      <c r="B31" s="22" t="s">
        <v>359</v>
      </c>
      <c r="C31" s="25">
        <v>200</v>
      </c>
      <c r="D31" s="25">
        <v>200</v>
      </c>
      <c r="E31" s="25">
        <v>15</v>
      </c>
      <c r="F31" s="33">
        <f t="shared" si="0"/>
        <v>7.5</v>
      </c>
      <c r="G31" s="13"/>
    </row>
    <row r="32" spans="1:10" s="28" customFormat="1" ht="12.75">
      <c r="A32" s="22">
        <v>5179</v>
      </c>
      <c r="B32" s="22" t="s">
        <v>361</v>
      </c>
      <c r="C32" s="25">
        <v>3500</v>
      </c>
      <c r="D32" s="25">
        <v>3500</v>
      </c>
      <c r="E32" s="25">
        <v>429</v>
      </c>
      <c r="F32" s="33">
        <f t="shared" si="0"/>
        <v>12.257142857142856</v>
      </c>
      <c r="G32" s="13"/>
      <c r="H32" s="64"/>
      <c r="J32" s="171"/>
    </row>
    <row r="33" spans="1:10" s="28" customFormat="1" ht="12.75">
      <c r="A33" s="22">
        <v>5192</v>
      </c>
      <c r="B33" s="22" t="s">
        <v>646</v>
      </c>
      <c r="C33" s="25">
        <v>250</v>
      </c>
      <c r="D33" s="25">
        <v>250</v>
      </c>
      <c r="E33" s="25">
        <v>48</v>
      </c>
      <c r="F33" s="33">
        <f t="shared" si="0"/>
        <v>19.2</v>
      </c>
      <c r="G33" s="13"/>
      <c r="H33" s="64"/>
      <c r="J33" s="171"/>
    </row>
    <row r="34" spans="1:10" s="28" customFormat="1" ht="12.75">
      <c r="A34" s="22">
        <v>5195</v>
      </c>
      <c r="B34" s="22" t="s">
        <v>973</v>
      </c>
      <c r="C34" s="25">
        <v>0</v>
      </c>
      <c r="D34" s="25">
        <v>80</v>
      </c>
      <c r="E34" s="25">
        <v>0</v>
      </c>
      <c r="F34" s="33">
        <f t="shared" si="0"/>
        <v>0</v>
      </c>
      <c r="G34" s="13"/>
      <c r="H34" s="64"/>
      <c r="J34" s="171"/>
    </row>
    <row r="35" spans="1:7" ht="12.75">
      <c r="A35" s="95" t="s">
        <v>363</v>
      </c>
      <c r="B35" s="99" t="s">
        <v>364</v>
      </c>
      <c r="C35" s="96">
        <f>SUM(C10:C34)</f>
        <v>46490</v>
      </c>
      <c r="D35" s="96">
        <f>SUM(D10:D34)</f>
        <v>47639</v>
      </c>
      <c r="E35" s="96">
        <f>SUM(E10:E34)</f>
        <v>5019</v>
      </c>
      <c r="F35" s="97">
        <f t="shared" si="0"/>
        <v>10.535485631520393</v>
      </c>
      <c r="G35" s="13"/>
    </row>
    <row r="36" spans="1:7" s="28" customFormat="1" ht="12.75">
      <c r="A36" s="22">
        <v>5361</v>
      </c>
      <c r="B36" s="22" t="s">
        <v>367</v>
      </c>
      <c r="C36" s="25">
        <v>50</v>
      </c>
      <c r="D36" s="25">
        <v>50</v>
      </c>
      <c r="E36" s="27">
        <v>6</v>
      </c>
      <c r="F36" s="33">
        <f t="shared" si="0"/>
        <v>12</v>
      </c>
      <c r="G36" s="13"/>
    </row>
    <row r="37" spans="1:7" s="28" customFormat="1" ht="12.75">
      <c r="A37" s="22">
        <v>5362</v>
      </c>
      <c r="B37" s="22" t="s">
        <v>368</v>
      </c>
      <c r="C37" s="25">
        <v>80</v>
      </c>
      <c r="D37" s="25">
        <v>80</v>
      </c>
      <c r="E37" s="25">
        <v>10</v>
      </c>
      <c r="F37" s="33">
        <f>E37/D37*100</f>
        <v>12.5</v>
      </c>
      <c r="G37" s="13"/>
    </row>
    <row r="38" spans="1:7" s="28" customFormat="1" ht="12.75">
      <c r="A38" s="95" t="s">
        <v>369</v>
      </c>
      <c r="B38" s="95" t="s">
        <v>403</v>
      </c>
      <c r="C38" s="96">
        <f>SUM(C36:C37)</f>
        <v>130</v>
      </c>
      <c r="D38" s="96">
        <f>SUM(D36:D37)</f>
        <v>130</v>
      </c>
      <c r="E38" s="96">
        <f>SUM(E36:E37)</f>
        <v>16</v>
      </c>
      <c r="F38" s="97">
        <f t="shared" si="0"/>
        <v>12.307692307692308</v>
      </c>
      <c r="G38" s="13"/>
    </row>
    <row r="39" spans="1:7" s="28" customFormat="1" ht="12.75">
      <c r="A39" s="32">
        <v>5424</v>
      </c>
      <c r="B39" s="32" t="s">
        <v>974</v>
      </c>
      <c r="C39" s="27">
        <v>2883</v>
      </c>
      <c r="D39" s="27">
        <v>2883</v>
      </c>
      <c r="E39" s="27">
        <v>69</v>
      </c>
      <c r="F39" s="33">
        <f>E39/D39*100</f>
        <v>2.3933402705515086</v>
      </c>
      <c r="G39" s="13"/>
    </row>
    <row r="40" spans="1:7" s="28" customFormat="1" ht="12.75">
      <c r="A40" s="95" t="s">
        <v>657</v>
      </c>
      <c r="B40" s="95" t="s">
        <v>658</v>
      </c>
      <c r="C40" s="96">
        <f>C39</f>
        <v>2883</v>
      </c>
      <c r="D40" s="96">
        <f>D39</f>
        <v>2883</v>
      </c>
      <c r="E40" s="96">
        <f>E39</f>
        <v>69</v>
      </c>
      <c r="F40" s="97">
        <f t="shared" si="0"/>
        <v>2.3933402705515086</v>
      </c>
      <c r="G40" s="13"/>
    </row>
    <row r="41" spans="1:7" s="28" customFormat="1" ht="12.75">
      <c r="A41" s="32">
        <v>5901</v>
      </c>
      <c r="B41" s="32" t="s">
        <v>371</v>
      </c>
      <c r="C41" s="257">
        <v>2575</v>
      </c>
      <c r="D41" s="257">
        <v>2575</v>
      </c>
      <c r="E41" s="53">
        <v>0</v>
      </c>
      <c r="F41" s="33" t="s">
        <v>622</v>
      </c>
      <c r="G41" s="13"/>
    </row>
    <row r="42" spans="1:12" s="28" customFormat="1" ht="12.75">
      <c r="A42" s="95" t="s">
        <v>372</v>
      </c>
      <c r="B42" s="95" t="s">
        <v>378</v>
      </c>
      <c r="C42" s="55">
        <f>C41</f>
        <v>2575</v>
      </c>
      <c r="D42" s="55">
        <f>D41</f>
        <v>2575</v>
      </c>
      <c r="E42" s="55">
        <f>E41</f>
        <v>0</v>
      </c>
      <c r="F42" s="97" t="s">
        <v>622</v>
      </c>
      <c r="G42" s="13"/>
      <c r="L42" s="170"/>
    </row>
    <row r="43" spans="1:12" s="28" customFormat="1" ht="12.75">
      <c r="A43" s="244"/>
      <c r="B43" s="245"/>
      <c r="C43" s="55"/>
      <c r="D43" s="55"/>
      <c r="E43" s="55"/>
      <c r="F43" s="97"/>
      <c r="G43" s="13"/>
      <c r="L43" s="170"/>
    </row>
    <row r="44" spans="1:7" s="28" customFormat="1" ht="12.75">
      <c r="A44" s="772" t="s">
        <v>379</v>
      </c>
      <c r="B44" s="774"/>
      <c r="C44" s="96">
        <f>C9+C35+C38+C42+C40</f>
        <v>265162</v>
      </c>
      <c r="D44" s="96">
        <f>D9+D35+D38+D42+D40</f>
        <v>266311</v>
      </c>
      <c r="E44" s="96">
        <f>E9+E35+E38+E42+E40</f>
        <v>34241</v>
      </c>
      <c r="F44" s="97">
        <f>E44/D44*100</f>
        <v>12.857523722264572</v>
      </c>
      <c r="G44" s="13"/>
    </row>
    <row r="45" spans="1:7" s="28" customFormat="1" ht="12.75">
      <c r="A45" s="242"/>
      <c r="B45" s="243"/>
      <c r="C45" s="96"/>
      <c r="D45" s="96"/>
      <c r="E45" s="96"/>
      <c r="F45" s="97"/>
      <c r="G45" s="13"/>
    </row>
    <row r="46" spans="1:7" s="28" customFormat="1" ht="12" customHeight="1">
      <c r="A46" s="22">
        <v>6121</v>
      </c>
      <c r="B46" s="22" t="s">
        <v>404</v>
      </c>
      <c r="C46" s="25">
        <v>500</v>
      </c>
      <c r="D46" s="25">
        <v>500</v>
      </c>
      <c r="E46" s="25">
        <v>0</v>
      </c>
      <c r="F46" s="33">
        <f>E46/D46*100</f>
        <v>0</v>
      </c>
      <c r="G46" s="13"/>
    </row>
    <row r="47" spans="1:7" s="28" customFormat="1" ht="12" customHeight="1">
      <c r="A47" s="22">
        <v>6122</v>
      </c>
      <c r="B47" s="22" t="s">
        <v>710</v>
      </c>
      <c r="C47" s="25">
        <v>500</v>
      </c>
      <c r="D47" s="25">
        <v>500</v>
      </c>
      <c r="E47" s="25">
        <v>0</v>
      </c>
      <c r="F47" s="33">
        <f>E47/D47*100</f>
        <v>0</v>
      </c>
      <c r="G47" s="13"/>
    </row>
    <row r="48" spans="1:7" s="28" customFormat="1" ht="12.75">
      <c r="A48" s="22">
        <v>6123</v>
      </c>
      <c r="B48" s="22" t="s">
        <v>380</v>
      </c>
      <c r="C48" s="25">
        <v>2500</v>
      </c>
      <c r="D48" s="25">
        <v>2500</v>
      </c>
      <c r="E48" s="25">
        <v>805</v>
      </c>
      <c r="F48" s="33">
        <f>E48/D48*100</f>
        <v>32.2</v>
      </c>
      <c r="G48" s="13"/>
    </row>
    <row r="49" spans="1:7" s="28" customFormat="1" ht="12.75">
      <c r="A49" s="95" t="s">
        <v>382</v>
      </c>
      <c r="B49" s="95" t="s">
        <v>383</v>
      </c>
      <c r="C49" s="96">
        <f>SUM(C46:C48)</f>
        <v>3500</v>
      </c>
      <c r="D49" s="96">
        <f>SUM(D46:D48)</f>
        <v>3500</v>
      </c>
      <c r="E49" s="96">
        <f>SUM(E46:E48)</f>
        <v>805</v>
      </c>
      <c r="F49" s="97">
        <f t="shared" si="0"/>
        <v>23</v>
      </c>
      <c r="G49" s="13"/>
    </row>
    <row r="50" spans="1:7" s="28" customFormat="1" ht="12.75">
      <c r="A50" s="244"/>
      <c r="B50" s="245"/>
      <c r="C50" s="96"/>
      <c r="D50" s="96"/>
      <c r="E50" s="96"/>
      <c r="F50" s="97"/>
      <c r="G50" s="13"/>
    </row>
    <row r="51" spans="1:7" ht="12.75">
      <c r="A51" s="836" t="s">
        <v>384</v>
      </c>
      <c r="B51" s="837"/>
      <c r="C51" s="9">
        <f>C44+C49</f>
        <v>268662</v>
      </c>
      <c r="D51" s="9">
        <f>D44+D49</f>
        <v>269811</v>
      </c>
      <c r="E51" s="9">
        <f>E44+E49</f>
        <v>35046</v>
      </c>
      <c r="F51" s="26">
        <f t="shared" si="0"/>
        <v>12.989092364655258</v>
      </c>
      <c r="G51" s="13"/>
    </row>
    <row r="52" spans="1:8" ht="12.75">
      <c r="A52" s="103"/>
      <c r="B52" s="13"/>
      <c r="C52" s="24"/>
      <c r="D52" s="24"/>
      <c r="E52" s="24"/>
      <c r="F52" s="64"/>
      <c r="G52" s="13"/>
      <c r="H52" s="28"/>
    </row>
    <row r="53" spans="1:6" ht="25.5" customHeight="1">
      <c r="A53" s="775" t="s">
        <v>385</v>
      </c>
      <c r="B53" s="777"/>
      <c r="C53" s="89" t="s">
        <v>312</v>
      </c>
      <c r="D53" s="90" t="s">
        <v>313</v>
      </c>
      <c r="E53" s="5" t="s">
        <v>163</v>
      </c>
      <c r="F53" s="43" t="s">
        <v>648</v>
      </c>
    </row>
    <row r="54" spans="1:6" ht="12.75">
      <c r="A54" s="834" t="s">
        <v>386</v>
      </c>
      <c r="B54" s="834"/>
      <c r="C54" s="25">
        <f>SUM(C4:C8)</f>
        <v>213084</v>
      </c>
      <c r="D54" s="25">
        <f>SUM(D4:D8)</f>
        <v>213084</v>
      </c>
      <c r="E54" s="25">
        <f>SUM(E4:E8)</f>
        <v>29137</v>
      </c>
      <c r="F54" s="33">
        <f>E54/E58*100</f>
        <v>83.13930263082806</v>
      </c>
    </row>
    <row r="55" spans="1:6" ht="12.75">
      <c r="A55" s="809" t="s">
        <v>387</v>
      </c>
      <c r="B55" s="811"/>
      <c r="C55" s="25">
        <f>C35+C38+C42+C40-C56</f>
        <v>32568</v>
      </c>
      <c r="D55" s="25">
        <f>D35+D38+D42+D40-D56</f>
        <v>33717</v>
      </c>
      <c r="E55" s="25">
        <f>E35+E38+E42+E40-E56</f>
        <v>3440</v>
      </c>
      <c r="F55" s="33">
        <f>E55/E58*100</f>
        <v>9.815670832619986</v>
      </c>
    </row>
    <row r="56" spans="1:6" ht="12.75">
      <c r="A56" s="809" t="s">
        <v>388</v>
      </c>
      <c r="B56" s="811"/>
      <c r="C56" s="25">
        <f>C21+C22+C23+C25+C26+C27</f>
        <v>19510</v>
      </c>
      <c r="D56" s="25">
        <f>D21+D22+D23+D25+D26+D27</f>
        <v>19510</v>
      </c>
      <c r="E56" s="25">
        <f>E21+E22+E23+E25+E26+E27</f>
        <v>1664</v>
      </c>
      <c r="F56" s="33">
        <f>E56/E58*100</f>
        <v>4.748045426011528</v>
      </c>
    </row>
    <row r="57" spans="1:6" ht="12.75">
      <c r="A57" s="809" t="s">
        <v>389</v>
      </c>
      <c r="B57" s="811"/>
      <c r="C57" s="25">
        <f>C49</f>
        <v>3500</v>
      </c>
      <c r="D57" s="25">
        <f>D49</f>
        <v>3500</v>
      </c>
      <c r="E57" s="25">
        <f>E49</f>
        <v>805</v>
      </c>
      <c r="F57" s="33">
        <f>E57/E58*100</f>
        <v>2.2969811105404325</v>
      </c>
    </row>
    <row r="58" spans="1:7" ht="12.75">
      <c r="A58" s="772" t="s">
        <v>390</v>
      </c>
      <c r="B58" s="774"/>
      <c r="C58" s="96">
        <f>SUM(C54:C57)</f>
        <v>268662</v>
      </c>
      <c r="D58" s="270">
        <f>SUM(D54:D57)</f>
        <v>269811</v>
      </c>
      <c r="E58" s="96">
        <f>SUM(E54:E57)</f>
        <v>35046</v>
      </c>
      <c r="F58" s="97">
        <f>E58/D58*100</f>
        <v>12.989092364655258</v>
      </c>
      <c r="G58" s="28"/>
    </row>
    <row r="59" spans="1:7" ht="12.75">
      <c r="A59" s="20"/>
      <c r="B59" s="20"/>
      <c r="C59" s="18"/>
      <c r="D59" s="18"/>
      <c r="E59" s="18"/>
      <c r="F59" s="100"/>
      <c r="G59" s="28"/>
    </row>
    <row r="60" spans="1:7" ht="12.75">
      <c r="A60" s="20"/>
      <c r="B60" s="20"/>
      <c r="C60" s="18"/>
      <c r="D60" s="18"/>
      <c r="E60" s="18"/>
      <c r="F60" s="100"/>
      <c r="G60" s="28"/>
    </row>
    <row r="61" spans="1:7" ht="12.75">
      <c r="A61" s="20"/>
      <c r="B61" s="20"/>
      <c r="C61" s="18"/>
      <c r="D61" s="18"/>
      <c r="E61" s="18"/>
      <c r="F61" s="100"/>
      <c r="G61" s="28"/>
    </row>
    <row r="62" spans="1:7" ht="12.75">
      <c r="A62" s="20"/>
      <c r="B62" s="20"/>
      <c r="C62" s="18"/>
      <c r="D62" s="18"/>
      <c r="E62" s="18"/>
      <c r="F62" s="100"/>
      <c r="G62" s="28"/>
    </row>
  </sheetData>
  <mergeCells count="9">
    <mergeCell ref="A1:F1"/>
    <mergeCell ref="A57:B57"/>
    <mergeCell ref="A44:B44"/>
    <mergeCell ref="A51:B51"/>
    <mergeCell ref="A58:B58"/>
    <mergeCell ref="A53:B53"/>
    <mergeCell ref="A54:B54"/>
    <mergeCell ref="A55:B55"/>
    <mergeCell ref="A56:B56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59"/>
  <sheetViews>
    <sheetView workbookViewId="0" topLeftCell="A1">
      <selection activeCell="I16" sqref="I16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3" hidden="1" customWidth="1"/>
    <col min="8" max="8" width="15.375" style="84" customWidth="1"/>
    <col min="9" max="9" width="9.125" style="85" customWidth="1"/>
  </cols>
  <sheetData>
    <row r="1" spans="1:6" ht="18">
      <c r="A1" s="835" t="s">
        <v>753</v>
      </c>
      <c r="B1" s="835"/>
      <c r="C1" s="835"/>
      <c r="D1" s="835"/>
      <c r="E1" s="835"/>
      <c r="F1" s="835"/>
    </row>
    <row r="2" spans="1:6" ht="16.5">
      <c r="A2" s="86"/>
      <c r="F2" s="87" t="s">
        <v>306</v>
      </c>
    </row>
    <row r="3" spans="1:9" ht="26.25" customHeight="1">
      <c r="A3" s="88" t="s">
        <v>331</v>
      </c>
      <c r="B3" s="88" t="s">
        <v>332</v>
      </c>
      <c r="C3" s="89" t="s">
        <v>312</v>
      </c>
      <c r="D3" s="90" t="s">
        <v>313</v>
      </c>
      <c r="E3" s="69" t="s">
        <v>163</v>
      </c>
      <c r="F3" s="91" t="s">
        <v>314</v>
      </c>
      <c r="G3" s="92" t="s">
        <v>427</v>
      </c>
      <c r="H3" s="93"/>
      <c r="I3" s="84"/>
    </row>
    <row r="4" spans="1:11" s="28" customFormat="1" ht="12.75">
      <c r="A4" s="520">
        <v>5021</v>
      </c>
      <c r="B4" s="22" t="s">
        <v>333</v>
      </c>
      <c r="C4" s="27">
        <v>1160</v>
      </c>
      <c r="D4" s="27">
        <v>1160</v>
      </c>
      <c r="E4" s="222">
        <v>9</v>
      </c>
      <c r="F4" s="54">
        <f aca="true" t="shared" si="0" ref="F4:F50">E4/D4*100</f>
        <v>0.7758620689655172</v>
      </c>
      <c r="G4" s="113"/>
      <c r="H4" s="113"/>
      <c r="I4" s="114"/>
      <c r="K4" s="115"/>
    </row>
    <row r="5" spans="1:11" s="28" customFormat="1" ht="12.75">
      <c r="A5" s="520">
        <v>5023</v>
      </c>
      <c r="B5" s="22" t="s">
        <v>334</v>
      </c>
      <c r="C5" s="27">
        <v>11500</v>
      </c>
      <c r="D5" s="27">
        <v>11500</v>
      </c>
      <c r="E5" s="222">
        <v>2104</v>
      </c>
      <c r="F5" s="54">
        <f t="shared" si="0"/>
        <v>18.295652173913044</v>
      </c>
      <c r="G5" s="113"/>
      <c r="H5" s="113"/>
      <c r="I5" s="114"/>
      <c r="K5" s="115"/>
    </row>
    <row r="6" spans="1:11" s="28" customFormat="1" ht="12.75">
      <c r="A6" s="520">
        <v>5029</v>
      </c>
      <c r="B6" s="22" t="s">
        <v>337</v>
      </c>
      <c r="C6" s="27">
        <v>500</v>
      </c>
      <c r="D6" s="27">
        <v>500</v>
      </c>
      <c r="E6" s="25">
        <v>9</v>
      </c>
      <c r="F6" s="54">
        <f t="shared" si="0"/>
        <v>1.7999999999999998</v>
      </c>
      <c r="G6" s="113"/>
      <c r="H6" s="113"/>
      <c r="I6" s="114"/>
      <c r="K6" s="115"/>
    </row>
    <row r="7" spans="1:11" s="28" customFormat="1" ht="12.75">
      <c r="A7" s="520">
        <v>5031</v>
      </c>
      <c r="B7" s="22" t="s">
        <v>338</v>
      </c>
      <c r="C7" s="27">
        <v>1794</v>
      </c>
      <c r="D7" s="27">
        <v>1794</v>
      </c>
      <c r="E7" s="25">
        <v>368</v>
      </c>
      <c r="F7" s="54">
        <f t="shared" si="0"/>
        <v>20.51282051282051</v>
      </c>
      <c r="G7" s="113"/>
      <c r="H7" s="113"/>
      <c r="I7" s="114"/>
      <c r="K7" s="115"/>
    </row>
    <row r="8" spans="1:11" s="28" customFormat="1" ht="12.75">
      <c r="A8" s="520">
        <v>5032</v>
      </c>
      <c r="B8" s="22" t="s">
        <v>339</v>
      </c>
      <c r="C8" s="27">
        <v>621</v>
      </c>
      <c r="D8" s="27">
        <v>621</v>
      </c>
      <c r="E8" s="25">
        <v>170</v>
      </c>
      <c r="F8" s="54">
        <f t="shared" si="0"/>
        <v>27.375201288244767</v>
      </c>
      <c r="G8" s="113"/>
      <c r="H8" s="113"/>
      <c r="I8" s="114"/>
      <c r="K8" s="115"/>
    </row>
    <row r="9" spans="1:11" s="28" customFormat="1" ht="12.75">
      <c r="A9" s="520">
        <v>5038</v>
      </c>
      <c r="B9" s="22" t="s">
        <v>619</v>
      </c>
      <c r="C9" s="27">
        <v>30</v>
      </c>
      <c r="D9" s="27">
        <v>30</v>
      </c>
      <c r="E9" s="25">
        <v>0</v>
      </c>
      <c r="F9" s="54">
        <f t="shared" si="0"/>
        <v>0</v>
      </c>
      <c r="G9" s="113"/>
      <c r="H9" s="113"/>
      <c r="I9" s="114"/>
      <c r="K9" s="115"/>
    </row>
    <row r="10" spans="1:11" s="28" customFormat="1" ht="12.75">
      <c r="A10" s="520">
        <v>5039</v>
      </c>
      <c r="B10" s="22" t="s">
        <v>638</v>
      </c>
      <c r="C10" s="27">
        <v>175</v>
      </c>
      <c r="D10" s="27">
        <v>175</v>
      </c>
      <c r="E10" s="25">
        <v>1</v>
      </c>
      <c r="F10" s="54">
        <f t="shared" si="0"/>
        <v>0.5714285714285714</v>
      </c>
      <c r="G10" s="113"/>
      <c r="H10" s="113"/>
      <c r="I10" s="114"/>
      <c r="K10" s="115" t="s">
        <v>328</v>
      </c>
    </row>
    <row r="11" spans="1:11" s="28" customFormat="1" ht="12.75">
      <c r="A11" s="94" t="s">
        <v>118</v>
      </c>
      <c r="B11" s="95" t="s">
        <v>342</v>
      </c>
      <c r="C11" s="96">
        <f>SUM(C4:C10)</f>
        <v>15780</v>
      </c>
      <c r="D11" s="96">
        <f>SUM(D4:D10)</f>
        <v>15780</v>
      </c>
      <c r="E11" s="96">
        <f>SUM(E4:E10)</f>
        <v>2661</v>
      </c>
      <c r="F11" s="97">
        <f t="shared" si="0"/>
        <v>16.863117870722434</v>
      </c>
      <c r="G11" s="113"/>
      <c r="H11" s="113"/>
      <c r="I11" s="114"/>
      <c r="K11" s="115"/>
    </row>
    <row r="12" spans="1:11" s="28" customFormat="1" ht="12.75">
      <c r="A12" s="520">
        <v>5136</v>
      </c>
      <c r="B12" s="22" t="s">
        <v>343</v>
      </c>
      <c r="C12" s="27">
        <v>30</v>
      </c>
      <c r="D12" s="27">
        <v>30</v>
      </c>
      <c r="E12" s="25">
        <v>14</v>
      </c>
      <c r="F12" s="54">
        <f t="shared" si="0"/>
        <v>46.666666666666664</v>
      </c>
      <c r="G12" s="113"/>
      <c r="H12" s="116"/>
      <c r="I12" s="115"/>
      <c r="K12" s="115"/>
    </row>
    <row r="13" spans="1:11" s="28" customFormat="1" ht="12.75">
      <c r="A13" s="521">
        <v>5137</v>
      </c>
      <c r="B13" s="32" t="s">
        <v>344</v>
      </c>
      <c r="C13" s="27">
        <v>400</v>
      </c>
      <c r="D13" s="27">
        <v>400</v>
      </c>
      <c r="E13" s="27">
        <v>0</v>
      </c>
      <c r="F13" s="54">
        <f t="shared" si="0"/>
        <v>0</v>
      </c>
      <c r="G13" s="113"/>
      <c r="H13" s="116"/>
      <c r="I13" s="115"/>
      <c r="K13" s="115"/>
    </row>
    <row r="14" spans="1:11" s="28" customFormat="1" ht="12.75">
      <c r="A14" s="520">
        <v>5139</v>
      </c>
      <c r="B14" s="22" t="s">
        <v>345</v>
      </c>
      <c r="C14" s="27">
        <v>4000</v>
      </c>
      <c r="D14" s="27">
        <v>4000</v>
      </c>
      <c r="E14" s="25">
        <v>100</v>
      </c>
      <c r="F14" s="54">
        <f t="shared" si="0"/>
        <v>2.5</v>
      </c>
      <c r="G14" s="113"/>
      <c r="H14" s="116"/>
      <c r="I14" s="115"/>
      <c r="K14" s="115"/>
    </row>
    <row r="15" spans="1:11" s="28" customFormat="1" ht="12.75">
      <c r="A15" s="520">
        <v>5142</v>
      </c>
      <c r="B15" s="22" t="s">
        <v>346</v>
      </c>
      <c r="C15" s="27">
        <v>5</v>
      </c>
      <c r="D15" s="27">
        <v>5</v>
      </c>
      <c r="E15" s="25">
        <v>0</v>
      </c>
      <c r="F15" s="54">
        <f t="shared" si="0"/>
        <v>0</v>
      </c>
      <c r="G15" s="113"/>
      <c r="H15" s="116"/>
      <c r="I15" s="115"/>
      <c r="K15" s="115"/>
    </row>
    <row r="16" spans="1:11" s="28" customFormat="1" ht="12.75">
      <c r="A16" s="520">
        <v>5153</v>
      </c>
      <c r="B16" s="22" t="s">
        <v>347</v>
      </c>
      <c r="C16" s="27">
        <v>13</v>
      </c>
      <c r="D16" s="27">
        <v>13</v>
      </c>
      <c r="E16" s="25">
        <v>0</v>
      </c>
      <c r="F16" s="54">
        <f t="shared" si="0"/>
        <v>0</v>
      </c>
      <c r="G16" s="113"/>
      <c r="H16" s="116"/>
      <c r="I16" s="115"/>
      <c r="K16" s="115"/>
    </row>
    <row r="17" spans="1:11" s="28" customFormat="1" ht="12.75">
      <c r="A17" s="520">
        <v>5156</v>
      </c>
      <c r="B17" s="22" t="s">
        <v>348</v>
      </c>
      <c r="C17" s="27">
        <v>800</v>
      </c>
      <c r="D17" s="27">
        <v>800</v>
      </c>
      <c r="E17" s="25">
        <v>40</v>
      </c>
      <c r="F17" s="54">
        <f t="shared" si="0"/>
        <v>5</v>
      </c>
      <c r="G17" s="113"/>
      <c r="H17" s="116"/>
      <c r="I17" s="115"/>
      <c r="K17" s="115"/>
    </row>
    <row r="18" spans="1:11" s="28" customFormat="1" ht="12.75">
      <c r="A18" s="520">
        <v>5161</v>
      </c>
      <c r="B18" s="22" t="s">
        <v>349</v>
      </c>
      <c r="C18" s="27">
        <v>150</v>
      </c>
      <c r="D18" s="27">
        <v>150</v>
      </c>
      <c r="E18" s="25">
        <v>12</v>
      </c>
      <c r="F18" s="54">
        <f t="shared" si="0"/>
        <v>8</v>
      </c>
      <c r="G18" s="113"/>
      <c r="H18" s="113"/>
      <c r="I18" s="115"/>
      <c r="K18" s="115"/>
    </row>
    <row r="19" spans="1:11" s="28" customFormat="1" ht="12.75">
      <c r="A19" s="520">
        <v>5162</v>
      </c>
      <c r="B19" s="22" t="s">
        <v>350</v>
      </c>
      <c r="C19" s="27">
        <v>450</v>
      </c>
      <c r="D19" s="27">
        <v>450</v>
      </c>
      <c r="E19" s="25">
        <v>29</v>
      </c>
      <c r="F19" s="54">
        <f t="shared" si="0"/>
        <v>6.444444444444445</v>
      </c>
      <c r="G19" s="113"/>
      <c r="H19" s="116"/>
      <c r="I19" s="115"/>
      <c r="K19" s="115"/>
    </row>
    <row r="20" spans="1:11" s="28" customFormat="1" ht="12.75">
      <c r="A20" s="520">
        <v>5163</v>
      </c>
      <c r="B20" s="22" t="s">
        <v>351</v>
      </c>
      <c r="C20" s="27">
        <v>20</v>
      </c>
      <c r="D20" s="27">
        <v>20</v>
      </c>
      <c r="E20" s="25">
        <v>0</v>
      </c>
      <c r="F20" s="54">
        <f t="shared" si="0"/>
        <v>0</v>
      </c>
      <c r="G20" s="113"/>
      <c r="H20" s="116"/>
      <c r="I20" s="115"/>
      <c r="K20" s="115"/>
    </row>
    <row r="21" spans="1:11" s="28" customFormat="1" ht="12.75">
      <c r="A21" s="520">
        <v>5164</v>
      </c>
      <c r="B21" s="22" t="s">
        <v>352</v>
      </c>
      <c r="C21" s="27">
        <v>100</v>
      </c>
      <c r="D21" s="27">
        <v>100</v>
      </c>
      <c r="E21" s="25">
        <v>1</v>
      </c>
      <c r="F21" s="54">
        <f t="shared" si="0"/>
        <v>1</v>
      </c>
      <c r="G21" s="113"/>
      <c r="H21" s="116"/>
      <c r="I21" s="115"/>
      <c r="K21" s="115"/>
    </row>
    <row r="22" spans="1:11" s="28" customFormat="1" ht="12.75">
      <c r="A22" s="520">
        <v>5166</v>
      </c>
      <c r="B22" s="22" t="s">
        <v>353</v>
      </c>
      <c r="C22" s="27">
        <v>100</v>
      </c>
      <c r="D22" s="27">
        <v>100</v>
      </c>
      <c r="E22" s="25">
        <v>0</v>
      </c>
      <c r="F22" s="54">
        <f t="shared" si="0"/>
        <v>0</v>
      </c>
      <c r="G22" s="113"/>
      <c r="H22" s="116"/>
      <c r="I22" s="115"/>
      <c r="K22" s="115"/>
    </row>
    <row r="23" spans="1:11" s="28" customFormat="1" ht="12.75">
      <c r="A23" s="520">
        <v>5167</v>
      </c>
      <c r="B23" s="22" t="s">
        <v>354</v>
      </c>
      <c r="C23" s="27">
        <v>500</v>
      </c>
      <c r="D23" s="27">
        <v>500</v>
      </c>
      <c r="E23" s="25">
        <v>0</v>
      </c>
      <c r="F23" s="54">
        <f t="shared" si="0"/>
        <v>0</v>
      </c>
      <c r="G23" s="113"/>
      <c r="H23" s="116"/>
      <c r="I23" s="115"/>
      <c r="K23" s="115"/>
    </row>
    <row r="24" spans="1:11" s="28" customFormat="1" ht="12.75">
      <c r="A24" s="520">
        <v>5169</v>
      </c>
      <c r="B24" s="22" t="s">
        <v>355</v>
      </c>
      <c r="C24" s="27">
        <v>9600</v>
      </c>
      <c r="D24" s="27">
        <v>9600</v>
      </c>
      <c r="E24" s="25">
        <v>625</v>
      </c>
      <c r="F24" s="54">
        <f t="shared" si="0"/>
        <v>6.510416666666667</v>
      </c>
      <c r="G24" s="113"/>
      <c r="H24" s="116"/>
      <c r="I24" s="115"/>
      <c r="K24" s="115"/>
    </row>
    <row r="25" spans="1:11" s="28" customFormat="1" ht="12.75">
      <c r="A25" s="520">
        <v>5171</v>
      </c>
      <c r="B25" s="22" t="s">
        <v>356</v>
      </c>
      <c r="C25" s="27">
        <v>600</v>
      </c>
      <c r="D25" s="27">
        <v>600</v>
      </c>
      <c r="E25" s="25">
        <v>40</v>
      </c>
      <c r="F25" s="54">
        <f t="shared" si="0"/>
        <v>6.666666666666667</v>
      </c>
      <c r="G25" s="113"/>
      <c r="H25" s="116"/>
      <c r="I25" s="115"/>
      <c r="K25" s="115"/>
    </row>
    <row r="26" spans="1:11" s="28" customFormat="1" ht="12.75">
      <c r="A26" s="520">
        <v>5172</v>
      </c>
      <c r="B26" s="22" t="s">
        <v>357</v>
      </c>
      <c r="C26" s="27">
        <v>10</v>
      </c>
      <c r="D26" s="27">
        <v>10</v>
      </c>
      <c r="E26" s="25">
        <v>0</v>
      </c>
      <c r="F26" s="54">
        <f t="shared" si="0"/>
        <v>0</v>
      </c>
      <c r="G26" s="113"/>
      <c r="H26" s="116"/>
      <c r="I26" s="115"/>
      <c r="K26" s="115"/>
    </row>
    <row r="27" spans="1:11" s="28" customFormat="1" ht="12.75">
      <c r="A27" s="520">
        <v>5173</v>
      </c>
      <c r="B27" s="22" t="s">
        <v>620</v>
      </c>
      <c r="C27" s="27">
        <v>600</v>
      </c>
      <c r="D27" s="27">
        <v>600</v>
      </c>
      <c r="E27" s="25">
        <v>40</v>
      </c>
      <c r="F27" s="54">
        <f t="shared" si="0"/>
        <v>6.666666666666667</v>
      </c>
      <c r="G27" s="113"/>
      <c r="H27" s="116"/>
      <c r="I27" s="115"/>
      <c r="K27" s="115"/>
    </row>
    <row r="28" spans="1:11" s="28" customFormat="1" ht="13.5" customHeight="1">
      <c r="A28" s="520">
        <v>5175</v>
      </c>
      <c r="B28" s="22" t="s">
        <v>358</v>
      </c>
      <c r="C28" s="27">
        <v>1600</v>
      </c>
      <c r="D28" s="27">
        <v>1600</v>
      </c>
      <c r="E28" s="25">
        <v>258</v>
      </c>
      <c r="F28" s="54">
        <f t="shared" si="0"/>
        <v>16.125</v>
      </c>
      <c r="G28" s="113"/>
      <c r="H28" s="116"/>
      <c r="I28" s="115"/>
      <c r="K28" s="115"/>
    </row>
    <row r="29" spans="1:11" s="28" customFormat="1" ht="13.5" customHeight="1">
      <c r="A29" s="520">
        <v>5176</v>
      </c>
      <c r="B29" s="22" t="s">
        <v>359</v>
      </c>
      <c r="C29" s="27">
        <v>25</v>
      </c>
      <c r="D29" s="27">
        <v>25</v>
      </c>
      <c r="E29" s="25">
        <v>0</v>
      </c>
      <c r="F29" s="54">
        <f t="shared" si="0"/>
        <v>0</v>
      </c>
      <c r="G29" s="113"/>
      <c r="H29" s="116"/>
      <c r="I29" s="115"/>
      <c r="K29" s="115"/>
    </row>
    <row r="30" spans="1:11" s="28" customFormat="1" ht="12.75">
      <c r="A30" s="520">
        <v>5178</v>
      </c>
      <c r="B30" s="22" t="s">
        <v>360</v>
      </c>
      <c r="C30" s="27">
        <v>250</v>
      </c>
      <c r="D30" s="27">
        <v>250</v>
      </c>
      <c r="E30" s="25">
        <v>34</v>
      </c>
      <c r="F30" s="54">
        <f t="shared" si="0"/>
        <v>13.600000000000001</v>
      </c>
      <c r="G30" s="113"/>
      <c r="H30" s="116"/>
      <c r="I30" s="115"/>
      <c r="K30" s="115"/>
    </row>
    <row r="31" spans="1:11" s="28" customFormat="1" ht="12.75">
      <c r="A31" s="520">
        <v>5179</v>
      </c>
      <c r="B31" s="22" t="s">
        <v>361</v>
      </c>
      <c r="C31" s="27">
        <v>700</v>
      </c>
      <c r="D31" s="27">
        <v>700</v>
      </c>
      <c r="E31" s="25">
        <v>138</v>
      </c>
      <c r="F31" s="54">
        <f t="shared" si="0"/>
        <v>19.714285714285715</v>
      </c>
      <c r="G31" s="113"/>
      <c r="H31" s="116"/>
      <c r="I31" s="115"/>
      <c r="K31" s="115"/>
    </row>
    <row r="32" spans="1:11" s="28" customFormat="1" ht="12.75">
      <c r="A32" s="520">
        <v>5194</v>
      </c>
      <c r="B32" s="22" t="s">
        <v>362</v>
      </c>
      <c r="C32" s="27">
        <v>500</v>
      </c>
      <c r="D32" s="27">
        <v>500</v>
      </c>
      <c r="E32" s="25">
        <v>2</v>
      </c>
      <c r="F32" s="54">
        <f t="shared" si="0"/>
        <v>0.4</v>
      </c>
      <c r="G32" s="113"/>
      <c r="H32" s="116"/>
      <c r="I32" s="115"/>
      <c r="K32" s="115"/>
    </row>
    <row r="33" spans="1:11" s="28" customFormat="1" ht="12.75">
      <c r="A33" s="94" t="s">
        <v>363</v>
      </c>
      <c r="B33" s="95" t="s">
        <v>364</v>
      </c>
      <c r="C33" s="96">
        <f>SUM(C12:C32)</f>
        <v>20453</v>
      </c>
      <c r="D33" s="96">
        <f>SUM(D12:D32)</f>
        <v>20453</v>
      </c>
      <c r="E33" s="96">
        <f>SUM(E12:E32)</f>
        <v>1333</v>
      </c>
      <c r="F33" s="97">
        <f t="shared" si="0"/>
        <v>6.517381313254779</v>
      </c>
      <c r="G33" s="113"/>
      <c r="H33" s="116"/>
      <c r="I33" s="115"/>
      <c r="K33" s="115"/>
    </row>
    <row r="34" spans="1:9" s="28" customFormat="1" ht="12.75">
      <c r="A34" s="520">
        <v>5229</v>
      </c>
      <c r="B34" s="22" t="s">
        <v>746</v>
      </c>
      <c r="C34" s="27">
        <v>700</v>
      </c>
      <c r="D34" s="27">
        <v>700</v>
      </c>
      <c r="E34" s="25">
        <v>0</v>
      </c>
      <c r="F34" s="54">
        <f t="shared" si="0"/>
        <v>0</v>
      </c>
      <c r="G34" s="113"/>
      <c r="H34" s="116"/>
      <c r="I34" s="115"/>
    </row>
    <row r="35" spans="1:9" s="28" customFormat="1" ht="12.75">
      <c r="A35" s="94" t="s">
        <v>366</v>
      </c>
      <c r="B35" s="95" t="s">
        <v>883</v>
      </c>
      <c r="C35" s="184">
        <f>SUM(C34:C34)</f>
        <v>700</v>
      </c>
      <c r="D35" s="184">
        <f>SUM(D34:D34)</f>
        <v>700</v>
      </c>
      <c r="E35" s="184">
        <f>SUM(E34:E34)</f>
        <v>0</v>
      </c>
      <c r="F35" s="399">
        <f>E35/D35*100</f>
        <v>0</v>
      </c>
      <c r="G35" s="113"/>
      <c r="H35" s="116"/>
      <c r="I35" s="115"/>
    </row>
    <row r="36" spans="1:9" s="28" customFormat="1" ht="12.75">
      <c r="A36" s="520">
        <v>5361</v>
      </c>
      <c r="B36" s="22" t="s">
        <v>367</v>
      </c>
      <c r="C36" s="27">
        <v>10</v>
      </c>
      <c r="D36" s="27">
        <v>10</v>
      </c>
      <c r="E36" s="27">
        <v>0</v>
      </c>
      <c r="F36" s="54">
        <f t="shared" si="0"/>
        <v>0</v>
      </c>
      <c r="G36" s="113"/>
      <c r="H36" s="116"/>
      <c r="I36" s="115"/>
    </row>
    <row r="37" spans="1:9" s="28" customFormat="1" ht="12.75">
      <c r="A37" s="520">
        <v>5362</v>
      </c>
      <c r="B37" s="22" t="s">
        <v>368</v>
      </c>
      <c r="C37" s="27">
        <v>20</v>
      </c>
      <c r="D37" s="27">
        <v>20</v>
      </c>
      <c r="E37" s="25">
        <v>0</v>
      </c>
      <c r="F37" s="54">
        <f>E37/D37*100</f>
        <v>0</v>
      </c>
      <c r="G37" s="113"/>
      <c r="H37" s="116"/>
      <c r="I37" s="115"/>
    </row>
    <row r="38" spans="1:9" s="28" customFormat="1" ht="12.75">
      <c r="A38" s="94" t="s">
        <v>369</v>
      </c>
      <c r="B38" s="95" t="s">
        <v>370</v>
      </c>
      <c r="C38" s="96">
        <f>SUM(C36:C37)</f>
        <v>30</v>
      </c>
      <c r="D38" s="96">
        <f>SUM(D36:D37)</f>
        <v>30</v>
      </c>
      <c r="E38" s="96">
        <f>SUM(E36:E37)</f>
        <v>0</v>
      </c>
      <c r="F38" s="399">
        <f>E38/D38*100</f>
        <v>0</v>
      </c>
      <c r="G38" s="113"/>
      <c r="H38" s="116"/>
      <c r="I38" s="115"/>
    </row>
    <row r="39" spans="1:9" s="28" customFormat="1" ht="12.75">
      <c r="A39" s="520">
        <v>5492</v>
      </c>
      <c r="B39" s="22" t="s">
        <v>639</v>
      </c>
      <c r="C39" s="27">
        <v>20</v>
      </c>
      <c r="D39" s="27">
        <v>20</v>
      </c>
      <c r="E39" s="27">
        <v>10</v>
      </c>
      <c r="F39" s="54">
        <f t="shared" si="0"/>
        <v>50</v>
      </c>
      <c r="G39" s="113"/>
      <c r="H39" s="116"/>
      <c r="I39" s="115"/>
    </row>
    <row r="40" spans="1:9" s="28" customFormat="1" ht="12.75">
      <c r="A40" s="95" t="s">
        <v>657</v>
      </c>
      <c r="B40" s="95" t="s">
        <v>658</v>
      </c>
      <c r="C40" s="96">
        <f>SUM(C39:C39)</f>
        <v>20</v>
      </c>
      <c r="D40" s="96">
        <f>SUM(D39:D39)</f>
        <v>20</v>
      </c>
      <c r="E40" s="96">
        <f>SUM(E39:E39)</f>
        <v>10</v>
      </c>
      <c r="F40" s="97">
        <f t="shared" si="0"/>
        <v>50</v>
      </c>
      <c r="G40" s="113"/>
      <c r="H40" s="116"/>
      <c r="I40" s="115"/>
    </row>
    <row r="41" spans="1:9" s="28" customFormat="1" ht="12.75">
      <c r="A41" s="521">
        <v>5901</v>
      </c>
      <c r="B41" s="32" t="s">
        <v>371</v>
      </c>
      <c r="C41" s="257">
        <v>2000</v>
      </c>
      <c r="D41" s="257">
        <v>2000</v>
      </c>
      <c r="E41" s="257">
        <v>0</v>
      </c>
      <c r="F41" s="54" t="s">
        <v>622</v>
      </c>
      <c r="G41" s="113"/>
      <c r="H41" s="116"/>
      <c r="I41" s="115"/>
    </row>
    <row r="42" spans="1:9" s="28" customFormat="1" ht="12.75">
      <c r="A42" s="94" t="s">
        <v>372</v>
      </c>
      <c r="B42" s="95" t="s">
        <v>378</v>
      </c>
      <c r="C42" s="55">
        <f>SUM(C41:C41)</f>
        <v>2000</v>
      </c>
      <c r="D42" s="55">
        <f>SUM(D41:D41)</f>
        <v>2000</v>
      </c>
      <c r="E42" s="55">
        <f>SUM(E41)</f>
        <v>0</v>
      </c>
      <c r="F42" s="97" t="s">
        <v>622</v>
      </c>
      <c r="G42" s="113"/>
      <c r="H42" s="116"/>
      <c r="I42" s="115"/>
    </row>
    <row r="43" spans="1:9" s="28" customFormat="1" ht="12.75">
      <c r="A43" s="94"/>
      <c r="B43" s="95"/>
      <c r="C43" s="96"/>
      <c r="D43" s="96"/>
      <c r="E43" s="25"/>
      <c r="F43" s="54"/>
      <c r="G43" s="113"/>
      <c r="H43" s="116"/>
      <c r="I43" s="115"/>
    </row>
    <row r="44" spans="1:9" s="28" customFormat="1" ht="12.75">
      <c r="A44" s="772" t="s">
        <v>379</v>
      </c>
      <c r="B44" s="774"/>
      <c r="C44" s="96">
        <f>C33+C38+C40+C42+C11+C35</f>
        <v>38983</v>
      </c>
      <c r="D44" s="96">
        <f>D33+D38+D40+D42+D11+D35</f>
        <v>38983</v>
      </c>
      <c r="E44" s="96">
        <f>E33+E38+E40+E42+E11+E35</f>
        <v>4004</v>
      </c>
      <c r="F44" s="97">
        <f t="shared" si="0"/>
        <v>10.271143831926738</v>
      </c>
      <c r="G44" s="113"/>
      <c r="H44" s="116"/>
      <c r="I44" s="115"/>
    </row>
    <row r="45" spans="1:9" s="28" customFormat="1" ht="12.75">
      <c r="A45" s="41"/>
      <c r="B45" s="22"/>
      <c r="C45" s="27"/>
      <c r="D45" s="22"/>
      <c r="E45" s="25"/>
      <c r="F45" s="54"/>
      <c r="G45" s="113"/>
      <c r="H45" s="116"/>
      <c r="I45" s="115"/>
    </row>
    <row r="46" spans="1:9" s="28" customFormat="1" ht="12.75">
      <c r="A46" s="520">
        <v>6123</v>
      </c>
      <c r="B46" s="22" t="s">
        <v>380</v>
      </c>
      <c r="C46" s="27">
        <v>1000</v>
      </c>
      <c r="D46" s="257">
        <v>1000</v>
      </c>
      <c r="E46" s="25">
        <v>0</v>
      </c>
      <c r="F46" s="54">
        <f t="shared" si="0"/>
        <v>0</v>
      </c>
      <c r="G46" s="113"/>
      <c r="H46" s="116"/>
      <c r="I46" s="115"/>
    </row>
    <row r="47" spans="1:9" s="28" customFormat="1" ht="12.75">
      <c r="A47" s="520">
        <v>6127</v>
      </c>
      <c r="B47" s="22" t="s">
        <v>381</v>
      </c>
      <c r="C47" s="27">
        <v>50</v>
      </c>
      <c r="D47" s="27">
        <v>50</v>
      </c>
      <c r="E47" s="22">
        <v>0</v>
      </c>
      <c r="F47" s="54">
        <v>0</v>
      </c>
      <c r="G47" s="113"/>
      <c r="H47" s="116"/>
      <c r="I47" s="115"/>
    </row>
    <row r="48" spans="1:9" s="28" customFormat="1" ht="12.75">
      <c r="A48" s="94" t="s">
        <v>382</v>
      </c>
      <c r="B48" s="95" t="s">
        <v>383</v>
      </c>
      <c r="C48" s="96">
        <f>SUM(C46:C47)</f>
        <v>1050</v>
      </c>
      <c r="D48" s="96">
        <f>SUM(D46:D47)</f>
        <v>1050</v>
      </c>
      <c r="E48" s="96">
        <f>SUM(E46:E47)</f>
        <v>0</v>
      </c>
      <c r="F48" s="97">
        <v>0</v>
      </c>
      <c r="G48" s="113"/>
      <c r="H48" s="116"/>
      <c r="I48" s="115"/>
    </row>
    <row r="49" spans="1:9" s="28" customFormat="1" ht="12.75">
      <c r="A49" s="94"/>
      <c r="B49" s="95"/>
      <c r="C49" s="96"/>
      <c r="D49" s="96"/>
      <c r="E49" s="96"/>
      <c r="F49" s="97"/>
      <c r="G49" s="113"/>
      <c r="H49" s="116"/>
      <c r="I49" s="115"/>
    </row>
    <row r="50" spans="1:8" ht="12.75">
      <c r="A50" s="836" t="s">
        <v>384</v>
      </c>
      <c r="B50" s="837"/>
      <c r="C50" s="9">
        <f>C44+C48</f>
        <v>40033</v>
      </c>
      <c r="D50" s="9">
        <f>D44+D48</f>
        <v>40033</v>
      </c>
      <c r="E50" s="9">
        <f>E44+E48</f>
        <v>4004</v>
      </c>
      <c r="F50" s="26">
        <f t="shared" si="0"/>
        <v>10.001748557440111</v>
      </c>
      <c r="G50" s="93"/>
      <c r="H50" s="98"/>
    </row>
    <row r="51" spans="1:8" ht="12.75">
      <c r="A51" s="20"/>
      <c r="B51" s="20"/>
      <c r="C51" s="18"/>
      <c r="D51" s="18"/>
      <c r="E51" s="18"/>
      <c r="F51" s="100"/>
      <c r="G51" s="93"/>
      <c r="H51" s="98"/>
    </row>
    <row r="52" spans="1:8" ht="12.75">
      <c r="A52" s="20"/>
      <c r="B52" s="20"/>
      <c r="C52" s="18"/>
      <c r="D52" s="18"/>
      <c r="E52" s="18"/>
      <c r="F52" s="100"/>
      <c r="G52" s="93"/>
      <c r="H52" s="98"/>
    </row>
    <row r="54" spans="1:6" ht="25.5" customHeight="1">
      <c r="A54" s="775" t="s">
        <v>385</v>
      </c>
      <c r="B54" s="777"/>
      <c r="C54" s="44" t="s">
        <v>312</v>
      </c>
      <c r="D54" s="6" t="s">
        <v>313</v>
      </c>
      <c r="E54" s="5" t="s">
        <v>163</v>
      </c>
      <c r="F54" s="43" t="s">
        <v>314</v>
      </c>
    </row>
    <row r="55" spans="1:6" ht="12.75">
      <c r="A55" s="834" t="s">
        <v>386</v>
      </c>
      <c r="B55" s="834"/>
      <c r="C55" s="25">
        <f>C11</f>
        <v>15780</v>
      </c>
      <c r="D55" s="25">
        <f>D11</f>
        <v>15780</v>
      </c>
      <c r="E55" s="25">
        <f>E11</f>
        <v>2661</v>
      </c>
      <c r="F55" s="33">
        <f>E55/E59*100</f>
        <v>66.45854145854145</v>
      </c>
    </row>
    <row r="56" spans="1:6" ht="12.75">
      <c r="A56" s="809" t="s">
        <v>387</v>
      </c>
      <c r="B56" s="811"/>
      <c r="C56" s="25">
        <f>C33+C35+C40+C42+C38-C57</f>
        <v>12383</v>
      </c>
      <c r="D56" s="25">
        <f>D33+D35+D40+D42+D38-D57</f>
        <v>12383</v>
      </c>
      <c r="E56" s="25">
        <f>E33+E35+E40+E42+E38-E57</f>
        <v>677</v>
      </c>
      <c r="F56" s="33">
        <f>E56/E59*100</f>
        <v>16.908091908091908</v>
      </c>
    </row>
    <row r="57" spans="1:6" ht="12.75">
      <c r="A57" s="809" t="s">
        <v>388</v>
      </c>
      <c r="B57" s="811"/>
      <c r="C57" s="25">
        <f>C18+C19+C20+C22+C23+C24</f>
        <v>10820</v>
      </c>
      <c r="D57" s="25">
        <f>D18+D19+D20+D22+D23+D24</f>
        <v>10820</v>
      </c>
      <c r="E57" s="25">
        <f>E18+E19+E20+E22+E23+E24</f>
        <v>666</v>
      </c>
      <c r="F57" s="33">
        <f>E57/E59*100</f>
        <v>16.633366633366634</v>
      </c>
    </row>
    <row r="58" spans="1:6" ht="12.75">
      <c r="A58" s="809" t="s">
        <v>389</v>
      </c>
      <c r="B58" s="811"/>
      <c r="C58" s="25">
        <f>C48</f>
        <v>1050</v>
      </c>
      <c r="D58" s="25">
        <f>D48</f>
        <v>1050</v>
      </c>
      <c r="E58" s="25">
        <f>E48</f>
        <v>0</v>
      </c>
      <c r="F58" s="33">
        <f>E58/E59*100</f>
        <v>0</v>
      </c>
    </row>
    <row r="59" spans="1:6" ht="12.75">
      <c r="A59" s="772" t="s">
        <v>390</v>
      </c>
      <c r="B59" s="774"/>
      <c r="C59" s="96">
        <f>SUM(C55:C58)</f>
        <v>40033</v>
      </c>
      <c r="D59" s="270">
        <f>SUM(D55:D58)</f>
        <v>40033</v>
      </c>
      <c r="E59" s="96">
        <f>SUM(E55:E58)</f>
        <v>4004</v>
      </c>
      <c r="F59" s="97">
        <f>E59/D59*100</f>
        <v>10.001748557440111</v>
      </c>
    </row>
  </sheetData>
  <mergeCells count="9">
    <mergeCell ref="A1:F1"/>
    <mergeCell ref="A44:B44"/>
    <mergeCell ref="A50:B50"/>
    <mergeCell ref="A54:B54"/>
    <mergeCell ref="A59:B59"/>
    <mergeCell ref="A55:B55"/>
    <mergeCell ref="A56:B56"/>
    <mergeCell ref="A57:B57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9"/>
  <sheetViews>
    <sheetView workbookViewId="0" topLeftCell="A1">
      <selection activeCell="H20" sqref="H20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3" t="s">
        <v>754</v>
      </c>
      <c r="B1" s="223"/>
      <c r="C1" s="223"/>
      <c r="D1" s="223"/>
      <c r="E1" s="223"/>
      <c r="F1" s="223"/>
      <c r="G1" s="223"/>
      <c r="H1" s="23"/>
      <c r="Q1" s="67"/>
      <c r="R1" s="67"/>
    </row>
    <row r="2" spans="1:18" ht="18">
      <c r="A2" s="223"/>
      <c r="B2" s="223"/>
      <c r="C2" s="223"/>
      <c r="D2" s="223"/>
      <c r="E2" s="223"/>
      <c r="F2" s="223"/>
      <c r="G2" s="223"/>
      <c r="H2" s="23"/>
      <c r="Q2" s="67"/>
      <c r="R2" s="67"/>
    </row>
    <row r="3" spans="1:18" ht="18">
      <c r="A3" s="223"/>
      <c r="B3" s="223"/>
      <c r="C3" s="223"/>
      <c r="D3" s="223"/>
      <c r="E3" s="223"/>
      <c r="F3" s="223"/>
      <c r="G3" s="223"/>
      <c r="H3" s="23"/>
      <c r="Q3" s="67"/>
      <c r="R3" s="67"/>
    </row>
    <row r="4" spans="1:2" ht="18" customHeight="1">
      <c r="A4" s="1"/>
      <c r="B4" s="1"/>
    </row>
    <row r="5" spans="1:5" ht="18" customHeight="1">
      <c r="A5" s="1" t="s">
        <v>755</v>
      </c>
      <c r="B5" s="1"/>
      <c r="D5" s="598">
        <v>1794313.27</v>
      </c>
      <c r="E5" s="2" t="s">
        <v>298</v>
      </c>
    </row>
    <row r="6" spans="1:5" ht="18" customHeight="1">
      <c r="A6" s="1"/>
      <c r="B6" s="1"/>
      <c r="D6" s="281"/>
      <c r="E6" s="2"/>
    </row>
    <row r="7" spans="1:2" ht="15.75">
      <c r="A7" s="1"/>
      <c r="B7" s="1"/>
    </row>
    <row r="8" spans="1:8" ht="15.75">
      <c r="A8" s="1" t="s">
        <v>299</v>
      </c>
      <c r="B8" s="1"/>
      <c r="H8" s="2"/>
    </row>
    <row r="9" spans="1:6" ht="25.5" customHeight="1">
      <c r="A9" s="69"/>
      <c r="B9" s="44" t="s">
        <v>312</v>
      </c>
      <c r="C9" s="6" t="s">
        <v>313</v>
      </c>
      <c r="D9" s="5" t="s">
        <v>163</v>
      </c>
      <c r="E9" s="43" t="s">
        <v>314</v>
      </c>
      <c r="F9" t="s">
        <v>430</v>
      </c>
    </row>
    <row r="10" spans="1:5" ht="14.25" customHeight="1">
      <c r="A10" s="32" t="s">
        <v>643</v>
      </c>
      <c r="B10" s="27">
        <v>4717000</v>
      </c>
      <c r="C10" s="27">
        <v>4717000</v>
      </c>
      <c r="D10" s="27">
        <v>1179250</v>
      </c>
      <c r="E10" s="33">
        <f>D10/C10*100</f>
        <v>25</v>
      </c>
    </row>
    <row r="11" spans="1:5" ht="14.25" customHeight="1">
      <c r="A11" s="32" t="s">
        <v>644</v>
      </c>
      <c r="B11" s="27">
        <v>267000</v>
      </c>
      <c r="C11" s="27">
        <v>267000</v>
      </c>
      <c r="D11" s="27">
        <v>66750</v>
      </c>
      <c r="E11" s="33">
        <f>D11/C11*100</f>
        <v>25</v>
      </c>
    </row>
    <row r="12" spans="1:5" ht="12.75">
      <c r="A12" s="3" t="s">
        <v>640</v>
      </c>
      <c r="B12" s="9">
        <f>SUM(B10:B11)</f>
        <v>4984000</v>
      </c>
      <c r="C12" s="9">
        <f>SUM(C10:C11)</f>
        <v>4984000</v>
      </c>
      <c r="D12" s="9">
        <f>SUM(D10:D11)</f>
        <v>1246000</v>
      </c>
      <c r="E12" s="26">
        <f>D12/C12*100</f>
        <v>25</v>
      </c>
    </row>
    <row r="13" spans="1:5" s="221" customFormat="1" ht="12.75">
      <c r="A13"/>
      <c r="B13"/>
      <c r="C13"/>
      <c r="D13"/>
      <c r="E13"/>
    </row>
    <row r="16" ht="17.25" customHeight="1"/>
    <row r="17" spans="1:4" ht="15.75">
      <c r="A17" s="1" t="s">
        <v>300</v>
      </c>
      <c r="B17" s="1"/>
      <c r="D17" s="28"/>
    </row>
    <row r="18" spans="1:18" ht="25.5">
      <c r="A18" s="3"/>
      <c r="B18" s="44" t="s">
        <v>312</v>
      </c>
      <c r="C18" s="6" t="s">
        <v>313</v>
      </c>
      <c r="D18" s="219" t="s">
        <v>163</v>
      </c>
      <c r="E18" s="43" t="s">
        <v>314</v>
      </c>
      <c r="F18" s="11" t="s">
        <v>429</v>
      </c>
      <c r="G18" s="12"/>
      <c r="H18" s="12"/>
      <c r="Q18" s="11"/>
      <c r="R18" s="12"/>
    </row>
    <row r="19" spans="1:18" ht="14.25" customHeight="1">
      <c r="A19" s="32" t="s">
        <v>301</v>
      </c>
      <c r="B19" s="27">
        <v>1350000</v>
      </c>
      <c r="C19" s="27">
        <v>1350000</v>
      </c>
      <c r="D19" s="25">
        <v>322500</v>
      </c>
      <c r="E19" s="220">
        <f>D19/C19*100</f>
        <v>23.88888888888889</v>
      </c>
      <c r="F19" s="24" t="s">
        <v>428</v>
      </c>
      <c r="G19" s="50"/>
      <c r="H19" s="50"/>
      <c r="Q19" s="24"/>
      <c r="R19" s="50"/>
    </row>
    <row r="20" spans="1:18" ht="14.25" customHeight="1">
      <c r="A20" s="32" t="s">
        <v>946</v>
      </c>
      <c r="B20" s="27">
        <v>2000000</v>
      </c>
      <c r="C20" s="27">
        <v>2000000</v>
      </c>
      <c r="D20" s="25">
        <v>280000</v>
      </c>
      <c r="E20" s="220">
        <f>D20/C20*100</f>
        <v>14.000000000000002</v>
      </c>
      <c r="F20" s="24">
        <v>5179</v>
      </c>
      <c r="G20" s="50"/>
      <c r="H20" s="50"/>
      <c r="Q20" s="24"/>
      <c r="R20" s="50"/>
    </row>
    <row r="21" spans="1:18" ht="14.25" customHeight="1">
      <c r="A21" s="32" t="s">
        <v>763</v>
      </c>
      <c r="B21" s="27">
        <v>1584000</v>
      </c>
      <c r="C21" s="27">
        <v>1584000</v>
      </c>
      <c r="D21" s="25">
        <v>0</v>
      </c>
      <c r="E21" s="161">
        <f>D21/C21*100</f>
        <v>0</v>
      </c>
      <c r="F21" s="24"/>
      <c r="G21" s="50"/>
      <c r="H21" s="50"/>
      <c r="Q21" s="24"/>
      <c r="R21" s="50"/>
    </row>
    <row r="22" spans="1:18" ht="14.25" customHeight="1">
      <c r="A22" s="32" t="s">
        <v>362</v>
      </c>
      <c r="B22" s="27">
        <v>50000</v>
      </c>
      <c r="C22" s="27">
        <v>50000</v>
      </c>
      <c r="D22" s="25">
        <v>3000</v>
      </c>
      <c r="E22" s="161">
        <f>D22/C22*100</f>
        <v>6</v>
      </c>
      <c r="F22" s="24">
        <v>5194</v>
      </c>
      <c r="G22" s="50"/>
      <c r="H22" s="50"/>
      <c r="Q22" s="24"/>
      <c r="R22" s="50"/>
    </row>
    <row r="23" spans="1:18" ht="12.75">
      <c r="A23" s="3" t="s">
        <v>641</v>
      </c>
      <c r="B23" s="9">
        <f>SUM(B19:B22)</f>
        <v>4984000</v>
      </c>
      <c r="C23" s="9">
        <f>SUM(C19:C22)</f>
        <v>4984000</v>
      </c>
      <c r="D23" s="9">
        <f>SUM(D19:D22)</f>
        <v>605500</v>
      </c>
      <c r="E23" s="10">
        <f>D23/C23*100</f>
        <v>12.148876404494382</v>
      </c>
      <c r="F23" s="18"/>
      <c r="G23" s="29"/>
      <c r="H23" s="29"/>
      <c r="Q23" s="18"/>
      <c r="R23" s="29"/>
    </row>
    <row r="24" ht="18" customHeight="1"/>
    <row r="25" ht="18" customHeight="1"/>
    <row r="26" ht="18" customHeight="1"/>
    <row r="27" spans="1:9" ht="15.75">
      <c r="A27" s="1" t="s">
        <v>276</v>
      </c>
      <c r="B27" s="1"/>
      <c r="D27" s="599">
        <f>D5+D12-D23</f>
        <v>2434813.27</v>
      </c>
      <c r="E27" s="261" t="s">
        <v>298</v>
      </c>
      <c r="H27" s="411"/>
      <c r="I27" s="411"/>
    </row>
    <row r="29" spans="1:4" ht="18.75">
      <c r="A29" s="138"/>
      <c r="D29" s="281"/>
    </row>
    <row r="30" spans="1:4" ht="18.75">
      <c r="A30" s="138"/>
      <c r="D30" s="281"/>
    </row>
    <row r="31" ht="18.75">
      <c r="A31" s="140"/>
    </row>
    <row r="32" ht="18.75">
      <c r="A32" s="140"/>
    </row>
    <row r="33" ht="15.75">
      <c r="A33" s="142"/>
    </row>
    <row r="34" ht="18.75">
      <c r="A34" s="140"/>
    </row>
    <row r="35" ht="18.75">
      <c r="A35" s="140"/>
    </row>
    <row r="36" ht="18.75">
      <c r="A36" s="140"/>
    </row>
    <row r="37" ht="18.75">
      <c r="A37" s="144"/>
    </row>
    <row r="38" ht="18.75">
      <c r="A38" s="144"/>
    </row>
    <row r="39" ht="18.75">
      <c r="A39" s="144"/>
    </row>
    <row r="40" ht="18.75">
      <c r="A40" s="140"/>
    </row>
    <row r="41" ht="18.75">
      <c r="A41" s="140"/>
    </row>
    <row r="42" ht="15.75">
      <c r="A42" s="143"/>
    </row>
    <row r="43" ht="18.75">
      <c r="A43" s="141"/>
    </row>
    <row r="44" ht="18.75">
      <c r="A44" s="141"/>
    </row>
    <row r="45" ht="18.75">
      <c r="A45" s="141"/>
    </row>
    <row r="46" ht="18.75">
      <c r="A46" s="139"/>
    </row>
    <row r="47" ht="18.75">
      <c r="A47" s="141"/>
    </row>
    <row r="48" ht="18.75">
      <c r="A48" s="141"/>
    </row>
    <row r="49" ht="18.75">
      <c r="A49" s="141"/>
    </row>
    <row r="50" ht="15.75">
      <c r="A50" s="142"/>
    </row>
    <row r="51" ht="18.75">
      <c r="A51" s="141"/>
    </row>
    <row r="52" ht="15.75">
      <c r="A52" s="143"/>
    </row>
    <row r="53" ht="18.75">
      <c r="A53" s="139"/>
    </row>
    <row r="54" ht="15.75">
      <c r="A54" s="142"/>
    </row>
    <row r="55" ht="15.75">
      <c r="A55" s="143"/>
    </row>
    <row r="56" ht="15.75">
      <c r="A56" s="143"/>
    </row>
    <row r="57" ht="18.75">
      <c r="A57" s="141"/>
    </row>
    <row r="58" spans="1:2" ht="18.75">
      <c r="A58" s="141"/>
      <c r="B58" s="139"/>
    </row>
    <row r="59" ht="18.75">
      <c r="A59" s="141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G22" sqref="G22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3" t="s">
        <v>756</v>
      </c>
      <c r="B1" s="223"/>
      <c r="C1" s="223"/>
      <c r="D1" s="223"/>
      <c r="E1" s="223"/>
    </row>
    <row r="2" spans="1:5" ht="18" customHeight="1">
      <c r="A2" s="223"/>
      <c r="B2" s="223"/>
      <c r="C2" s="223"/>
      <c r="D2" s="223"/>
      <c r="E2" s="223"/>
    </row>
    <row r="3" spans="1:5" ht="18" customHeight="1">
      <c r="A3" s="223"/>
      <c r="B3" s="223"/>
      <c r="C3" s="223"/>
      <c r="D3" s="223"/>
      <c r="E3" s="223"/>
    </row>
    <row r="4" spans="1:2" ht="18" customHeight="1">
      <c r="A4" s="1"/>
      <c r="B4" s="1"/>
    </row>
    <row r="5" spans="1:5" ht="18" customHeight="1">
      <c r="A5" s="1" t="s">
        <v>755</v>
      </c>
      <c r="B5" s="1" t="s">
        <v>328</v>
      </c>
      <c r="D5" s="597">
        <v>83069545.16</v>
      </c>
      <c r="E5" s="2" t="s">
        <v>298</v>
      </c>
    </row>
    <row r="6" spans="1:5" ht="18" customHeight="1">
      <c r="A6" s="1"/>
      <c r="B6" s="1"/>
      <c r="D6" s="260"/>
      <c r="E6" s="2"/>
    </row>
    <row r="7" spans="1:2" ht="15.75">
      <c r="A7" s="1"/>
      <c r="B7" s="494"/>
    </row>
    <row r="8" spans="1:2" ht="15.75">
      <c r="A8" s="1" t="s">
        <v>692</v>
      </c>
      <c r="B8" s="1"/>
    </row>
    <row r="9" spans="1:5" ht="26.25" customHeight="1">
      <c r="A9" s="69"/>
      <c r="B9" s="44" t="s">
        <v>312</v>
      </c>
      <c r="C9" s="6" t="s">
        <v>313</v>
      </c>
      <c r="D9" s="5" t="s">
        <v>163</v>
      </c>
      <c r="E9" s="43" t="s">
        <v>314</v>
      </c>
    </row>
    <row r="10" spans="1:5" ht="16.5" customHeight="1">
      <c r="A10" s="445" t="s">
        <v>105</v>
      </c>
      <c r="B10" s="27">
        <v>0</v>
      </c>
      <c r="C10" s="27">
        <v>0</v>
      </c>
      <c r="D10" s="27">
        <v>184132.5</v>
      </c>
      <c r="E10" s="220" t="s">
        <v>622</v>
      </c>
    </row>
    <row r="11" spans="1:7" ht="25.5" customHeight="1">
      <c r="A11" s="434" t="s">
        <v>249</v>
      </c>
      <c r="B11" s="256">
        <v>0</v>
      </c>
      <c r="C11" s="256">
        <v>61100000</v>
      </c>
      <c r="D11" s="256">
        <v>0</v>
      </c>
      <c r="E11" s="160" t="s">
        <v>622</v>
      </c>
      <c r="F11" s="178"/>
      <c r="G11" s="24"/>
    </row>
    <row r="12" spans="1:7" ht="38.25" customHeight="1">
      <c r="A12" s="434" t="s">
        <v>466</v>
      </c>
      <c r="B12" s="256">
        <v>0</v>
      </c>
      <c r="C12" s="256">
        <v>2000000</v>
      </c>
      <c r="D12" s="256">
        <v>0</v>
      </c>
      <c r="E12" s="488" t="s">
        <v>622</v>
      </c>
      <c r="F12" s="178"/>
      <c r="G12" s="24"/>
    </row>
    <row r="13" spans="1:5" ht="14.25" customHeight="1">
      <c r="A13" s="434" t="s">
        <v>224</v>
      </c>
      <c r="B13" s="256">
        <v>0</v>
      </c>
      <c r="C13" s="256">
        <v>0</v>
      </c>
      <c r="D13" s="256">
        <v>0</v>
      </c>
      <c r="E13" s="488" t="s">
        <v>622</v>
      </c>
    </row>
    <row r="14" spans="1:5" ht="12.75">
      <c r="A14" s="3" t="s">
        <v>640</v>
      </c>
      <c r="B14" s="9">
        <f>SUM(B10)</f>
        <v>0</v>
      </c>
      <c r="C14" s="9">
        <f>SUM(C10:C13)</f>
        <v>63100000</v>
      </c>
      <c r="D14" s="9">
        <f>SUM(D10:D13)</f>
        <v>184132.5</v>
      </c>
      <c r="E14" s="285" t="s">
        <v>622</v>
      </c>
    </row>
    <row r="15" ht="18" customHeight="1">
      <c r="A15" s="273"/>
    </row>
    <row r="16" ht="18" customHeight="1">
      <c r="A16" s="17"/>
    </row>
    <row r="17" spans="1:8" ht="15.75" customHeight="1">
      <c r="A17" s="1" t="s">
        <v>693</v>
      </c>
      <c r="B17" s="1"/>
      <c r="D17" s="440">
        <f>D5+D14</f>
        <v>83253677.66</v>
      </c>
      <c r="E17" s="441" t="s">
        <v>298</v>
      </c>
      <c r="H17" s="107"/>
    </row>
    <row r="18" ht="18" customHeight="1"/>
    <row r="19" ht="18" customHeight="1"/>
    <row r="20" spans="1:2" ht="15.75">
      <c r="A20" s="1" t="s">
        <v>300</v>
      </c>
      <c r="B20" s="1"/>
    </row>
    <row r="21" spans="1:5" ht="26.25" customHeight="1">
      <c r="A21" s="3"/>
      <c r="B21" s="44" t="s">
        <v>312</v>
      </c>
      <c r="C21" s="6" t="s">
        <v>313</v>
      </c>
      <c r="D21" s="219" t="s">
        <v>163</v>
      </c>
      <c r="E21" s="43" t="s">
        <v>314</v>
      </c>
    </row>
    <row r="22" spans="1:8" ht="15.75" customHeight="1">
      <c r="A22" s="445" t="s">
        <v>642</v>
      </c>
      <c r="B22" s="27">
        <v>0</v>
      </c>
      <c r="C22" s="27">
        <v>146169600</v>
      </c>
      <c r="D22" s="25">
        <v>10464925</v>
      </c>
      <c r="E22" s="161">
        <f>D22/C22*100</f>
        <v>7.159440129821797</v>
      </c>
      <c r="G22" s="24"/>
      <c r="H22" s="24"/>
    </row>
    <row r="23" spans="1:10" ht="12.75">
      <c r="A23" s="3" t="s">
        <v>641</v>
      </c>
      <c r="B23" s="9">
        <f>SUM(B22:B22)</f>
        <v>0</v>
      </c>
      <c r="C23" s="9">
        <f>SUM(C22)</f>
        <v>146169600</v>
      </c>
      <c r="D23" s="9">
        <f>D22</f>
        <v>10464925</v>
      </c>
      <c r="E23" s="10">
        <f>D23/C23*100</f>
        <v>7.159440129821797</v>
      </c>
      <c r="H23" s="838"/>
      <c r="I23" s="838"/>
      <c r="J23" s="839"/>
    </row>
    <row r="24" ht="12" customHeight="1">
      <c r="C24" s="15"/>
    </row>
    <row r="25" spans="4:7" ht="12.75">
      <c r="D25" s="135"/>
      <c r="G25" s="15"/>
    </row>
    <row r="26" spans="1:5" ht="12.75">
      <c r="A26" t="s">
        <v>653</v>
      </c>
      <c r="D26" s="135">
        <v>70451803</v>
      </c>
      <c r="E26" t="s">
        <v>298</v>
      </c>
    </row>
    <row r="27" ht="12.75">
      <c r="D27" s="135"/>
    </row>
    <row r="28" spans="7:9" ht="12.75">
      <c r="G28" s="838"/>
      <c r="H28" s="838"/>
      <c r="I28" s="839"/>
    </row>
    <row r="29" spans="1:5" ht="15.75">
      <c r="A29" s="1" t="s">
        <v>757</v>
      </c>
      <c r="B29" s="1"/>
      <c r="D29" s="636">
        <f>D17-D23-D26</f>
        <v>2336949.6599999964</v>
      </c>
      <c r="E29" s="2" t="s">
        <v>298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130"/>
  <sheetViews>
    <sheetView workbookViewId="0" topLeftCell="A1">
      <selection activeCell="I101" sqref="I101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67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59" t="s">
        <v>758</v>
      </c>
      <c r="B1" s="859"/>
      <c r="C1" s="859"/>
      <c r="D1" s="859"/>
      <c r="E1" s="859"/>
      <c r="F1" s="859"/>
      <c r="G1" s="859"/>
      <c r="H1" s="859"/>
      <c r="I1" s="859"/>
    </row>
    <row r="2" spans="1:8" ht="37.5" customHeight="1">
      <c r="A2" s="713" t="s">
        <v>771</v>
      </c>
      <c r="B2" s="714" t="s">
        <v>772</v>
      </c>
      <c r="C2" s="715" t="s">
        <v>773</v>
      </c>
      <c r="D2" s="715" t="s">
        <v>774</v>
      </c>
      <c r="E2" s="715" t="s">
        <v>775</v>
      </c>
      <c r="F2" s="715" t="s">
        <v>776</v>
      </c>
      <c r="G2" s="715" t="s">
        <v>777</v>
      </c>
      <c r="H2" s="716" t="s">
        <v>778</v>
      </c>
    </row>
    <row r="3" spans="1:10" ht="14.25">
      <c r="A3" s="860" t="s">
        <v>779</v>
      </c>
      <c r="B3" s="861"/>
      <c r="C3" s="861"/>
      <c r="D3" s="861"/>
      <c r="E3" s="861"/>
      <c r="F3" s="861"/>
      <c r="G3" s="861"/>
      <c r="H3" s="862"/>
      <c r="J3" s="367"/>
    </row>
    <row r="4" spans="1:10" ht="15">
      <c r="A4" s="649">
        <v>134</v>
      </c>
      <c r="B4" s="650" t="s">
        <v>780</v>
      </c>
      <c r="C4" s="651">
        <v>2200000</v>
      </c>
      <c r="D4" s="652">
        <v>2134643</v>
      </c>
      <c r="E4" s="653"/>
      <c r="F4" s="653"/>
      <c r="G4" s="653"/>
      <c r="H4" s="654">
        <f aca="true" t="shared" si="0" ref="H4:H9">SUM(D4:E4)</f>
        <v>2134643</v>
      </c>
      <c r="J4" s="367"/>
    </row>
    <row r="5" spans="1:10" ht="15">
      <c r="A5" s="649">
        <v>135</v>
      </c>
      <c r="B5" s="650" t="s">
        <v>781</v>
      </c>
      <c r="C5" s="651">
        <v>2999999</v>
      </c>
      <c r="D5" s="652">
        <v>901310</v>
      </c>
      <c r="E5" s="653">
        <v>1872503</v>
      </c>
      <c r="F5" s="653"/>
      <c r="G5" s="653"/>
      <c r="H5" s="654">
        <f t="shared" si="0"/>
        <v>2773813</v>
      </c>
      <c r="J5" s="367"/>
    </row>
    <row r="6" spans="1:10" ht="15">
      <c r="A6" s="649">
        <v>136</v>
      </c>
      <c r="B6" s="650" t="s">
        <v>782</v>
      </c>
      <c r="C6" s="651">
        <v>999746</v>
      </c>
      <c r="D6" s="652">
        <v>999746</v>
      </c>
      <c r="E6" s="653"/>
      <c r="F6" s="653"/>
      <c r="G6" s="653"/>
      <c r="H6" s="654">
        <f t="shared" si="0"/>
        <v>999746</v>
      </c>
      <c r="J6" s="367"/>
    </row>
    <row r="7" spans="1:10" ht="15">
      <c r="A7" s="649">
        <v>137</v>
      </c>
      <c r="B7" s="650" t="s">
        <v>783</v>
      </c>
      <c r="C7" s="651">
        <v>1534864</v>
      </c>
      <c r="D7" s="652">
        <v>1116397</v>
      </c>
      <c r="E7" s="653">
        <v>271550</v>
      </c>
      <c r="F7" s="653"/>
      <c r="G7" s="653"/>
      <c r="H7" s="654">
        <f t="shared" si="0"/>
        <v>1387947</v>
      </c>
      <c r="J7" s="367"/>
    </row>
    <row r="8" spans="1:10" ht="15">
      <c r="A8" s="649">
        <v>138</v>
      </c>
      <c r="B8" s="650" t="s">
        <v>784</v>
      </c>
      <c r="C8" s="651">
        <v>2119000</v>
      </c>
      <c r="D8" s="652">
        <v>1730846</v>
      </c>
      <c r="E8" s="653">
        <v>295500</v>
      </c>
      <c r="F8" s="653"/>
      <c r="G8" s="653"/>
      <c r="H8" s="654">
        <f t="shared" si="0"/>
        <v>2026346</v>
      </c>
      <c r="J8" s="367"/>
    </row>
    <row r="9" spans="1:10" ht="15">
      <c r="A9" s="649">
        <v>139</v>
      </c>
      <c r="B9" s="650" t="s">
        <v>785</v>
      </c>
      <c r="C9" s="651">
        <v>6500000</v>
      </c>
      <c r="D9" s="652">
        <v>1508110.5</v>
      </c>
      <c r="E9" s="653">
        <v>4935421</v>
      </c>
      <c r="F9" s="653"/>
      <c r="G9" s="653"/>
      <c r="H9" s="654">
        <f t="shared" si="0"/>
        <v>6443531.5</v>
      </c>
      <c r="J9" s="367"/>
    </row>
    <row r="10" spans="1:10" ht="15">
      <c r="A10" s="649">
        <v>140</v>
      </c>
      <c r="B10" s="650" t="s">
        <v>786</v>
      </c>
      <c r="C10" s="651">
        <v>3624930</v>
      </c>
      <c r="D10" s="652"/>
      <c r="E10" s="653">
        <v>2559501</v>
      </c>
      <c r="F10" s="653">
        <v>250000</v>
      </c>
      <c r="G10" s="653"/>
      <c r="H10" s="654">
        <f>SUM(D10:G10)</f>
        <v>2809501</v>
      </c>
      <c r="J10" s="367"/>
    </row>
    <row r="11" spans="1:10" ht="15">
      <c r="A11" s="649">
        <v>141</v>
      </c>
      <c r="B11" s="655" t="s">
        <v>787</v>
      </c>
      <c r="C11" s="651">
        <v>2000000</v>
      </c>
      <c r="D11" s="652">
        <v>641061</v>
      </c>
      <c r="E11" s="653">
        <v>582366</v>
      </c>
      <c r="F11" s="653"/>
      <c r="G11" s="653"/>
      <c r="H11" s="654">
        <f>SUM(D11:E11)</f>
        <v>1223427</v>
      </c>
      <c r="J11" s="367"/>
    </row>
    <row r="12" spans="1:10" ht="13.5" customHeight="1">
      <c r="A12" s="656">
        <v>142</v>
      </c>
      <c r="B12" s="650" t="s">
        <v>788</v>
      </c>
      <c r="C12" s="651">
        <v>1500000</v>
      </c>
      <c r="D12" s="652">
        <v>567357</v>
      </c>
      <c r="E12" s="653">
        <v>449445</v>
      </c>
      <c r="F12" s="653">
        <v>108000</v>
      </c>
      <c r="G12" s="653"/>
      <c r="H12" s="654">
        <f>SUM(D12:F12)</f>
        <v>1124802</v>
      </c>
      <c r="J12" s="367"/>
    </row>
    <row r="13" spans="1:10" ht="15">
      <c r="A13" s="649">
        <v>143</v>
      </c>
      <c r="B13" s="650" t="s">
        <v>789</v>
      </c>
      <c r="C13" s="651">
        <v>5499252</v>
      </c>
      <c r="D13" s="652">
        <v>795216</v>
      </c>
      <c r="E13" s="653">
        <v>4265137</v>
      </c>
      <c r="F13" s="653">
        <v>147775</v>
      </c>
      <c r="G13" s="653"/>
      <c r="H13" s="654">
        <f>SUM(D13:F13)</f>
        <v>5208128</v>
      </c>
      <c r="J13" s="367"/>
    </row>
    <row r="14" spans="1:10" ht="15">
      <c r="A14" s="649">
        <v>144</v>
      </c>
      <c r="B14" s="650" t="s">
        <v>790</v>
      </c>
      <c r="C14" s="651">
        <v>1241378</v>
      </c>
      <c r="D14" s="652">
        <v>272867</v>
      </c>
      <c r="E14" s="653">
        <v>912700</v>
      </c>
      <c r="F14" s="653"/>
      <c r="G14" s="653"/>
      <c r="H14" s="654">
        <f>SUM(D14:E14)</f>
        <v>1185567</v>
      </c>
      <c r="J14" s="367"/>
    </row>
    <row r="15" spans="1:10" ht="15">
      <c r="A15" s="649">
        <v>145</v>
      </c>
      <c r="B15" s="650" t="s">
        <v>791</v>
      </c>
      <c r="C15" s="651">
        <v>5497642</v>
      </c>
      <c r="D15" s="652">
        <v>300000</v>
      </c>
      <c r="E15" s="653">
        <v>4393827</v>
      </c>
      <c r="F15" s="653">
        <v>147000</v>
      </c>
      <c r="G15" s="653"/>
      <c r="H15" s="654">
        <f>SUM(D15:F15)</f>
        <v>4840827</v>
      </c>
      <c r="J15" s="367"/>
    </row>
    <row r="16" spans="1:10" ht="15">
      <c r="A16" s="649">
        <v>146</v>
      </c>
      <c r="B16" s="657" t="s">
        <v>792</v>
      </c>
      <c r="C16" s="651">
        <v>2500000</v>
      </c>
      <c r="D16" s="652">
        <v>371288</v>
      </c>
      <c r="E16" s="653">
        <v>1991910</v>
      </c>
      <c r="F16" s="653"/>
      <c r="G16" s="653"/>
      <c r="H16" s="654">
        <f>SUM(D16:E16)</f>
        <v>2363198</v>
      </c>
      <c r="J16" s="367"/>
    </row>
    <row r="17" spans="1:10" ht="15">
      <c r="A17" s="649">
        <v>147</v>
      </c>
      <c r="B17" s="658" t="s">
        <v>793</v>
      </c>
      <c r="C17" s="651">
        <v>1566600</v>
      </c>
      <c r="D17" s="652">
        <v>469980</v>
      </c>
      <c r="E17" s="653">
        <v>378000</v>
      </c>
      <c r="F17" s="653">
        <v>406309</v>
      </c>
      <c r="G17" s="653"/>
      <c r="H17" s="654">
        <f>SUM(D17:F17)</f>
        <v>1254289</v>
      </c>
      <c r="J17" s="367"/>
    </row>
    <row r="18" spans="1:10" ht="15">
      <c r="A18" s="649">
        <v>148</v>
      </c>
      <c r="B18" s="657" t="s">
        <v>794</v>
      </c>
      <c r="C18" s="651">
        <v>1022600</v>
      </c>
      <c r="D18" s="652">
        <v>1022600</v>
      </c>
      <c r="E18" s="653"/>
      <c r="F18" s="653"/>
      <c r="G18" s="653"/>
      <c r="H18" s="654">
        <f>SUM(D18:E18)</f>
        <v>1022600</v>
      </c>
      <c r="J18" s="367"/>
    </row>
    <row r="19" spans="1:10" ht="15">
      <c r="A19" s="649">
        <v>149</v>
      </c>
      <c r="B19" s="657" t="s">
        <v>795</v>
      </c>
      <c r="C19" s="651">
        <v>1964451</v>
      </c>
      <c r="D19" s="652">
        <v>52500</v>
      </c>
      <c r="E19" s="653">
        <v>1249405</v>
      </c>
      <c r="F19" s="653">
        <v>191909</v>
      </c>
      <c r="G19" s="653"/>
      <c r="H19" s="654">
        <f>SUM(D19:F19)</f>
        <v>1493814</v>
      </c>
      <c r="J19" s="367"/>
    </row>
    <row r="20" spans="1:10" ht="15">
      <c r="A20" s="649">
        <v>150</v>
      </c>
      <c r="B20" s="657" t="s">
        <v>796</v>
      </c>
      <c r="C20" s="651">
        <v>703725</v>
      </c>
      <c r="D20" s="652">
        <v>112626</v>
      </c>
      <c r="E20" s="653">
        <v>490530</v>
      </c>
      <c r="F20" s="653">
        <v>100000</v>
      </c>
      <c r="G20" s="653"/>
      <c r="H20" s="654">
        <f>SUM(D20:F20)</f>
        <v>703156</v>
      </c>
      <c r="J20" s="367"/>
    </row>
    <row r="21" spans="1:10" ht="15">
      <c r="A21" s="649">
        <v>151</v>
      </c>
      <c r="B21" s="657" t="s">
        <v>797</v>
      </c>
      <c r="C21" s="651">
        <v>1327704</v>
      </c>
      <c r="D21" s="652"/>
      <c r="E21" s="653">
        <v>1058416</v>
      </c>
      <c r="F21" s="653"/>
      <c r="G21" s="653"/>
      <c r="H21" s="654">
        <f>SUM(D21:E21)</f>
        <v>1058416</v>
      </c>
      <c r="J21" s="367"/>
    </row>
    <row r="22" spans="1:10" ht="15">
      <c r="A22" s="649">
        <v>152</v>
      </c>
      <c r="B22" s="659" t="s">
        <v>798</v>
      </c>
      <c r="C22" s="651">
        <v>1173481</v>
      </c>
      <c r="D22" s="652"/>
      <c r="E22" s="653">
        <v>908121</v>
      </c>
      <c r="F22" s="653"/>
      <c r="G22" s="653"/>
      <c r="H22" s="654">
        <f>SUM(D22:E22)</f>
        <v>908121</v>
      </c>
      <c r="J22" s="367"/>
    </row>
    <row r="23" spans="1:10" ht="15">
      <c r="A23" s="649">
        <v>153</v>
      </c>
      <c r="B23" s="660" t="s">
        <v>799</v>
      </c>
      <c r="C23" s="661">
        <v>1602896</v>
      </c>
      <c r="D23" s="652">
        <v>31200</v>
      </c>
      <c r="E23" s="653">
        <v>1117504</v>
      </c>
      <c r="F23" s="653">
        <v>160502</v>
      </c>
      <c r="G23" s="653"/>
      <c r="H23" s="654">
        <f>SUM(D23:F23)</f>
        <v>1309206</v>
      </c>
      <c r="J23" s="367"/>
    </row>
    <row r="24" spans="1:10" ht="15">
      <c r="A24" s="649">
        <v>154</v>
      </c>
      <c r="B24" s="660" t="s">
        <v>800</v>
      </c>
      <c r="C24" s="661">
        <v>1609762</v>
      </c>
      <c r="D24" s="652"/>
      <c r="E24" s="653">
        <v>804881</v>
      </c>
      <c r="F24" s="653">
        <v>698477</v>
      </c>
      <c r="G24" s="653"/>
      <c r="H24" s="654">
        <f>SUM(D24:F24)</f>
        <v>1503358</v>
      </c>
      <c r="J24" s="367"/>
    </row>
    <row r="25" spans="1:10" ht="15">
      <c r="A25" s="649">
        <v>155</v>
      </c>
      <c r="B25" s="662" t="s">
        <v>801</v>
      </c>
      <c r="C25" s="661">
        <v>2500000</v>
      </c>
      <c r="D25" s="652"/>
      <c r="E25" s="653">
        <v>900000</v>
      </c>
      <c r="F25" s="653">
        <v>800000</v>
      </c>
      <c r="G25" s="653"/>
      <c r="H25" s="654">
        <f>SUM(D25:F25)</f>
        <v>1700000</v>
      </c>
      <c r="J25" s="367"/>
    </row>
    <row r="26" spans="1:10" ht="15">
      <c r="A26" s="656">
        <v>156</v>
      </c>
      <c r="B26" s="662" t="s">
        <v>802</v>
      </c>
      <c r="C26" s="661">
        <v>1195364</v>
      </c>
      <c r="D26" s="652"/>
      <c r="E26" s="653">
        <v>1149438</v>
      </c>
      <c r="F26" s="653"/>
      <c r="G26" s="653"/>
      <c r="H26" s="654">
        <f>SUM(D26:F26)</f>
        <v>1149438</v>
      </c>
      <c r="J26" s="367"/>
    </row>
    <row r="27" spans="1:10" ht="15">
      <c r="A27" s="649">
        <v>157</v>
      </c>
      <c r="B27" s="660" t="s">
        <v>803</v>
      </c>
      <c r="C27" s="661">
        <v>926898</v>
      </c>
      <c r="D27" s="652"/>
      <c r="E27" s="653">
        <v>620804</v>
      </c>
      <c r="F27" s="653"/>
      <c r="G27" s="653"/>
      <c r="H27" s="654">
        <f>SUM(D27:E27)</f>
        <v>620804</v>
      </c>
      <c r="J27" s="367"/>
    </row>
    <row r="28" spans="1:10" ht="15">
      <c r="A28" s="649">
        <v>158</v>
      </c>
      <c r="B28" s="660" t="s">
        <v>804</v>
      </c>
      <c r="C28" s="661">
        <v>997010</v>
      </c>
      <c r="D28" s="652"/>
      <c r="E28" s="653">
        <v>887630</v>
      </c>
      <c r="F28" s="653"/>
      <c r="G28" s="653"/>
      <c r="H28" s="654">
        <f>SUM(D28:E28)</f>
        <v>887630</v>
      </c>
      <c r="J28" s="367"/>
    </row>
    <row r="29" spans="1:10" ht="15">
      <c r="A29" s="649">
        <v>159</v>
      </c>
      <c r="B29" s="660" t="s">
        <v>805</v>
      </c>
      <c r="C29" s="661">
        <v>487764</v>
      </c>
      <c r="D29" s="652"/>
      <c r="E29" s="653">
        <v>371212</v>
      </c>
      <c r="F29" s="653"/>
      <c r="G29" s="653"/>
      <c r="H29" s="654">
        <f>SUM(D29:E29)</f>
        <v>371212</v>
      </c>
      <c r="J29" s="367"/>
    </row>
    <row r="30" spans="1:10" ht="15">
      <c r="A30" s="649">
        <v>160</v>
      </c>
      <c r="B30" s="660" t="s">
        <v>806</v>
      </c>
      <c r="C30" s="661">
        <v>1476772</v>
      </c>
      <c r="D30" s="652"/>
      <c r="E30" s="653">
        <v>533735</v>
      </c>
      <c r="F30" s="653">
        <v>649805</v>
      </c>
      <c r="G30" s="653"/>
      <c r="H30" s="654">
        <f>SUM(D30:F30)</f>
        <v>1183540</v>
      </c>
      <c r="J30" s="367"/>
    </row>
    <row r="31" spans="1:10" ht="15">
      <c r="A31" s="649">
        <v>161</v>
      </c>
      <c r="B31" s="663" t="s">
        <v>807</v>
      </c>
      <c r="C31" s="664">
        <v>1998550</v>
      </c>
      <c r="D31" s="652"/>
      <c r="E31" s="653">
        <v>1198309</v>
      </c>
      <c r="F31" s="653">
        <v>683422</v>
      </c>
      <c r="G31" s="653"/>
      <c r="H31" s="654">
        <f>SUM(D31:F31)</f>
        <v>1881731</v>
      </c>
      <c r="J31" s="367"/>
    </row>
    <row r="32" spans="1:10" ht="15">
      <c r="A32" s="649">
        <v>162</v>
      </c>
      <c r="B32" s="663" t="s">
        <v>808</v>
      </c>
      <c r="C32" s="664">
        <v>299555</v>
      </c>
      <c r="D32" s="652"/>
      <c r="E32" s="653">
        <v>247866</v>
      </c>
      <c r="F32" s="653"/>
      <c r="G32" s="653"/>
      <c r="H32" s="654">
        <f>SUM(D32:E32)</f>
        <v>247866</v>
      </c>
      <c r="J32" s="367"/>
    </row>
    <row r="33" spans="1:10" ht="15">
      <c r="A33" s="649">
        <v>163</v>
      </c>
      <c r="B33" s="663" t="s">
        <v>809</v>
      </c>
      <c r="C33" s="664">
        <v>1250000</v>
      </c>
      <c r="D33" s="652"/>
      <c r="E33" s="653">
        <v>787229</v>
      </c>
      <c r="F33" s="653"/>
      <c r="G33" s="653"/>
      <c r="H33" s="654">
        <f>SUM(D33:E33)</f>
        <v>787229</v>
      </c>
      <c r="J33" s="367"/>
    </row>
    <row r="34" spans="1:10" ht="15">
      <c r="A34" s="649">
        <v>164</v>
      </c>
      <c r="B34" s="663" t="s">
        <v>810</v>
      </c>
      <c r="C34" s="664">
        <v>2500560</v>
      </c>
      <c r="D34" s="652"/>
      <c r="E34" s="665">
        <v>2500560</v>
      </c>
      <c r="F34" s="665"/>
      <c r="G34" s="665"/>
      <c r="H34" s="654">
        <f>SUM(D34:E34)</f>
        <v>2500560</v>
      </c>
      <c r="J34" s="367"/>
    </row>
    <row r="35" spans="1:10" s="671" customFormat="1" ht="14.25">
      <c r="A35" s="666"/>
      <c r="B35" s="667" t="s">
        <v>811</v>
      </c>
      <c r="C35" s="664"/>
      <c r="D35" s="668"/>
      <c r="E35" s="669">
        <v>2</v>
      </c>
      <c r="F35" s="669"/>
      <c r="G35" s="669"/>
      <c r="H35" s="670"/>
      <c r="J35" s="672"/>
    </row>
    <row r="36" spans="1:10" ht="14.25">
      <c r="A36" s="850" t="s">
        <v>812</v>
      </c>
      <c r="B36" s="851"/>
      <c r="C36" s="851"/>
      <c r="D36" s="851"/>
      <c r="E36" s="851"/>
      <c r="F36" s="851"/>
      <c r="G36" s="851"/>
      <c r="H36" s="852"/>
      <c r="J36" s="367"/>
    </row>
    <row r="37" spans="1:10" ht="15">
      <c r="A37" s="673">
        <v>165</v>
      </c>
      <c r="B37" s="674" t="s">
        <v>813</v>
      </c>
      <c r="C37" s="675">
        <v>1000000</v>
      </c>
      <c r="D37" s="675"/>
      <c r="E37" s="675">
        <v>1000000</v>
      </c>
      <c r="F37" s="676"/>
      <c r="G37" s="676"/>
      <c r="H37" s="654">
        <f aca="true" t="shared" si="1" ref="H37:H64">SUM(D37:G37)</f>
        <v>1000000</v>
      </c>
      <c r="J37" s="367"/>
    </row>
    <row r="38" spans="1:10" ht="28.5" customHeight="1">
      <c r="A38" s="673">
        <v>166</v>
      </c>
      <c r="B38" s="677" t="s">
        <v>814</v>
      </c>
      <c r="C38" s="675">
        <v>4500000</v>
      </c>
      <c r="D38" s="675"/>
      <c r="E38" s="675">
        <v>2243666</v>
      </c>
      <c r="F38" s="676">
        <v>1408656</v>
      </c>
      <c r="G38" s="676"/>
      <c r="H38" s="654">
        <f t="shared" si="1"/>
        <v>3652322</v>
      </c>
      <c r="J38" s="367"/>
    </row>
    <row r="39" spans="1:10" ht="15">
      <c r="A39" s="673">
        <v>167</v>
      </c>
      <c r="B39" s="674" t="s">
        <v>815</v>
      </c>
      <c r="C39" s="675">
        <v>1399591</v>
      </c>
      <c r="D39" s="675"/>
      <c r="E39" s="675">
        <v>812863</v>
      </c>
      <c r="F39" s="676">
        <v>464472</v>
      </c>
      <c r="G39" s="676"/>
      <c r="H39" s="654">
        <f t="shared" si="1"/>
        <v>1277335</v>
      </c>
      <c r="J39" s="367"/>
    </row>
    <row r="40" spans="1:10" ht="15">
      <c r="A40" s="673">
        <v>168</v>
      </c>
      <c r="B40" s="674" t="s">
        <v>816</v>
      </c>
      <c r="C40" s="675">
        <v>2996342</v>
      </c>
      <c r="D40" s="675"/>
      <c r="E40" s="675">
        <v>1754124</v>
      </c>
      <c r="F40" s="676">
        <v>955948</v>
      </c>
      <c r="G40" s="676"/>
      <c r="H40" s="654">
        <f t="shared" si="1"/>
        <v>2710072</v>
      </c>
      <c r="J40" s="367"/>
    </row>
    <row r="41" spans="1:10" ht="15">
      <c r="A41" s="673">
        <v>169</v>
      </c>
      <c r="B41" s="674" t="s">
        <v>817</v>
      </c>
      <c r="C41" s="675">
        <v>500000</v>
      </c>
      <c r="D41" s="675"/>
      <c r="E41" s="675">
        <v>190580</v>
      </c>
      <c r="F41" s="676">
        <v>175853</v>
      </c>
      <c r="G41" s="676">
        <v>60000</v>
      </c>
      <c r="H41" s="654">
        <f t="shared" si="1"/>
        <v>426433</v>
      </c>
      <c r="J41" s="367"/>
    </row>
    <row r="42" spans="1:10" ht="15">
      <c r="A42" s="673">
        <v>170</v>
      </c>
      <c r="B42" s="674" t="s">
        <v>818</v>
      </c>
      <c r="C42" s="675">
        <v>2499998</v>
      </c>
      <c r="D42" s="675"/>
      <c r="E42" s="675">
        <v>1335701</v>
      </c>
      <c r="F42" s="676">
        <v>964214</v>
      </c>
      <c r="G42" s="676"/>
      <c r="H42" s="654">
        <f t="shared" si="1"/>
        <v>2299915</v>
      </c>
      <c r="J42" s="367"/>
    </row>
    <row r="43" spans="1:10" ht="15">
      <c r="A43" s="673">
        <v>171</v>
      </c>
      <c r="B43" s="678" t="s">
        <v>819</v>
      </c>
      <c r="C43" s="675">
        <v>2348836</v>
      </c>
      <c r="D43" s="675"/>
      <c r="E43" s="675">
        <v>2241370</v>
      </c>
      <c r="F43" s="676"/>
      <c r="G43" s="676"/>
      <c r="H43" s="654">
        <f t="shared" si="1"/>
        <v>2241370</v>
      </c>
      <c r="J43" s="367"/>
    </row>
    <row r="44" spans="1:10" ht="14.25">
      <c r="A44" s="679">
        <v>172</v>
      </c>
      <c r="B44" s="680" t="s">
        <v>820</v>
      </c>
      <c r="C44" s="675">
        <v>6499462</v>
      </c>
      <c r="D44" s="675"/>
      <c r="E44" s="675">
        <v>51900</v>
      </c>
      <c r="F44" s="676">
        <v>4414083</v>
      </c>
      <c r="G44" s="676">
        <v>57230</v>
      </c>
      <c r="H44" s="654">
        <f t="shared" si="1"/>
        <v>4523213</v>
      </c>
      <c r="J44" s="367"/>
    </row>
    <row r="45" spans="1:10" ht="15">
      <c r="A45" s="673">
        <v>173</v>
      </c>
      <c r="B45" s="674" t="s">
        <v>821</v>
      </c>
      <c r="C45" s="675">
        <v>1000000</v>
      </c>
      <c r="D45" s="675"/>
      <c r="E45" s="675">
        <v>969816</v>
      </c>
      <c r="F45" s="676"/>
      <c r="G45" s="676"/>
      <c r="H45" s="654">
        <f t="shared" si="1"/>
        <v>969816</v>
      </c>
      <c r="J45" s="367"/>
    </row>
    <row r="46" spans="1:10" ht="14.25">
      <c r="A46" s="679">
        <v>174</v>
      </c>
      <c r="B46" s="681" t="s">
        <v>822</v>
      </c>
      <c r="C46" s="675">
        <v>2999642</v>
      </c>
      <c r="D46" s="675"/>
      <c r="E46" s="675">
        <v>449739</v>
      </c>
      <c r="F46" s="676">
        <v>1614878</v>
      </c>
      <c r="G46" s="676"/>
      <c r="H46" s="654">
        <f t="shared" si="1"/>
        <v>2064617</v>
      </c>
      <c r="J46" s="367"/>
    </row>
    <row r="47" spans="1:10" ht="27.75" customHeight="1">
      <c r="A47" s="673">
        <v>175</v>
      </c>
      <c r="B47" s="677" t="s">
        <v>823</v>
      </c>
      <c r="C47" s="675">
        <v>2204808</v>
      </c>
      <c r="D47" s="675"/>
      <c r="E47" s="675">
        <v>248605</v>
      </c>
      <c r="F47" s="676">
        <v>1636846</v>
      </c>
      <c r="G47" s="676"/>
      <c r="H47" s="654">
        <f t="shared" si="1"/>
        <v>1885451</v>
      </c>
      <c r="J47" s="367"/>
    </row>
    <row r="48" spans="1:10" ht="14.25" customHeight="1">
      <c r="A48" s="679">
        <v>176</v>
      </c>
      <c r="B48" s="682" t="s">
        <v>824</v>
      </c>
      <c r="C48" s="675">
        <v>1300000</v>
      </c>
      <c r="D48" s="675"/>
      <c r="E48" s="675">
        <v>306539</v>
      </c>
      <c r="F48" s="676">
        <v>598347</v>
      </c>
      <c r="G48" s="676"/>
      <c r="H48" s="654">
        <f t="shared" si="1"/>
        <v>904886</v>
      </c>
      <c r="J48" s="367"/>
    </row>
    <row r="49" spans="1:10" ht="14.25" customHeight="1">
      <c r="A49" s="673">
        <v>177</v>
      </c>
      <c r="B49" s="683" t="s">
        <v>825</v>
      </c>
      <c r="C49" s="675">
        <v>807888</v>
      </c>
      <c r="D49" s="675"/>
      <c r="E49" s="675">
        <v>572677</v>
      </c>
      <c r="F49" s="676">
        <v>163109</v>
      </c>
      <c r="G49" s="676"/>
      <c r="H49" s="654">
        <f t="shared" si="1"/>
        <v>735786</v>
      </c>
      <c r="J49" s="367"/>
    </row>
    <row r="50" spans="1:10" ht="14.25" customHeight="1">
      <c r="A50" s="673">
        <v>178</v>
      </c>
      <c r="B50" s="674" t="s">
        <v>826</v>
      </c>
      <c r="C50" s="675">
        <v>6446675</v>
      </c>
      <c r="D50" s="675"/>
      <c r="E50" s="675">
        <v>140841</v>
      </c>
      <c r="F50" s="676">
        <v>5757361</v>
      </c>
      <c r="G50" s="676">
        <v>150000</v>
      </c>
      <c r="H50" s="654">
        <f t="shared" si="1"/>
        <v>6048202</v>
      </c>
      <c r="J50" s="367"/>
    </row>
    <row r="51" spans="1:10" ht="28.5" customHeight="1">
      <c r="A51" s="673">
        <v>179</v>
      </c>
      <c r="B51" s="677" t="s">
        <v>827</v>
      </c>
      <c r="C51" s="675">
        <v>4500000</v>
      </c>
      <c r="D51" s="675"/>
      <c r="E51" s="675">
        <v>36412</v>
      </c>
      <c r="F51" s="676">
        <v>4434360</v>
      </c>
      <c r="G51" s="676"/>
      <c r="H51" s="654">
        <f t="shared" si="1"/>
        <v>4470772</v>
      </c>
      <c r="J51" s="367"/>
    </row>
    <row r="52" spans="1:10" ht="14.25" customHeight="1">
      <c r="A52" s="679">
        <v>180</v>
      </c>
      <c r="B52" s="682" t="s">
        <v>828</v>
      </c>
      <c r="C52" s="675">
        <v>700000</v>
      </c>
      <c r="D52" s="675"/>
      <c r="E52" s="675"/>
      <c r="F52" s="676">
        <v>635779</v>
      </c>
      <c r="G52" s="676"/>
      <c r="H52" s="654">
        <f t="shared" si="1"/>
        <v>635779</v>
      </c>
      <c r="J52" s="367"/>
    </row>
    <row r="53" spans="1:10" ht="14.25" customHeight="1">
      <c r="A53" s="673">
        <v>181</v>
      </c>
      <c r="B53" s="677" t="s">
        <v>829</v>
      </c>
      <c r="C53" s="675">
        <v>1416019</v>
      </c>
      <c r="D53" s="675"/>
      <c r="E53" s="675">
        <v>1416019</v>
      </c>
      <c r="F53" s="676"/>
      <c r="G53" s="676"/>
      <c r="H53" s="654">
        <f t="shared" si="1"/>
        <v>1416019</v>
      </c>
      <c r="J53" s="367"/>
    </row>
    <row r="54" spans="1:10" ht="14.25" customHeight="1">
      <c r="A54" s="679">
        <v>182</v>
      </c>
      <c r="B54" s="682" t="s">
        <v>830</v>
      </c>
      <c r="C54" s="675">
        <v>1968848</v>
      </c>
      <c r="D54" s="675"/>
      <c r="E54" s="675">
        <v>98000</v>
      </c>
      <c r="F54" s="676">
        <v>1193504</v>
      </c>
      <c r="G54" s="676">
        <v>131309</v>
      </c>
      <c r="H54" s="654">
        <f t="shared" si="1"/>
        <v>1422813</v>
      </c>
      <c r="J54" s="367"/>
    </row>
    <row r="55" spans="1:10" ht="14.25">
      <c r="A55" s="679">
        <v>183</v>
      </c>
      <c r="B55" s="682" t="s">
        <v>831</v>
      </c>
      <c r="C55" s="675">
        <v>1500000</v>
      </c>
      <c r="D55" s="675"/>
      <c r="E55" s="675"/>
      <c r="F55" s="676">
        <v>459078</v>
      </c>
      <c r="G55" s="676">
        <v>357370</v>
      </c>
      <c r="H55" s="654">
        <f t="shared" si="1"/>
        <v>816448</v>
      </c>
      <c r="J55" s="367"/>
    </row>
    <row r="56" spans="1:10" ht="36">
      <c r="A56" s="684"/>
      <c r="B56" s="685" t="s">
        <v>832</v>
      </c>
      <c r="C56" s="686"/>
      <c r="D56" s="686"/>
      <c r="E56" s="686">
        <v>1000000</v>
      </c>
      <c r="F56" s="687"/>
      <c r="G56" s="687"/>
      <c r="H56" s="654">
        <f t="shared" si="1"/>
        <v>1000000</v>
      </c>
      <c r="J56" s="367"/>
    </row>
    <row r="57" spans="1:10" ht="15">
      <c r="A57" s="688">
        <v>184</v>
      </c>
      <c r="B57" s="689" t="s">
        <v>833</v>
      </c>
      <c r="C57" s="686">
        <v>400000</v>
      </c>
      <c r="D57" s="686"/>
      <c r="E57" s="686"/>
      <c r="F57" s="687">
        <v>336814</v>
      </c>
      <c r="G57" s="687"/>
      <c r="H57" s="654">
        <f t="shared" si="1"/>
        <v>336814</v>
      </c>
      <c r="J57" s="367"/>
    </row>
    <row r="58" spans="1:10" ht="14.25">
      <c r="A58" s="684">
        <v>185</v>
      </c>
      <c r="B58" s="690" t="s">
        <v>834</v>
      </c>
      <c r="C58" s="686">
        <v>1000000</v>
      </c>
      <c r="D58" s="686"/>
      <c r="E58" s="686"/>
      <c r="F58" s="687">
        <v>685508</v>
      </c>
      <c r="G58" s="687">
        <v>199101</v>
      </c>
      <c r="H58" s="654">
        <f t="shared" si="1"/>
        <v>884609</v>
      </c>
      <c r="J58" s="367"/>
    </row>
    <row r="59" spans="1:10" ht="30">
      <c r="A59" s="688">
        <v>186</v>
      </c>
      <c r="B59" s="689" t="s">
        <v>835</v>
      </c>
      <c r="C59" s="686">
        <v>578066</v>
      </c>
      <c r="D59" s="686"/>
      <c r="E59" s="686"/>
      <c r="F59" s="687">
        <v>457285</v>
      </c>
      <c r="G59" s="687"/>
      <c r="H59" s="654">
        <f t="shared" si="1"/>
        <v>457285</v>
      </c>
      <c r="J59" s="367"/>
    </row>
    <row r="60" spans="1:10" ht="14.25">
      <c r="A60" s="684">
        <v>187</v>
      </c>
      <c r="B60" s="690" t="s">
        <v>836</v>
      </c>
      <c r="C60" s="686">
        <v>1999960</v>
      </c>
      <c r="D60" s="686"/>
      <c r="E60" s="686"/>
      <c r="F60" s="687">
        <v>1848686</v>
      </c>
      <c r="G60" s="687">
        <v>50000</v>
      </c>
      <c r="H60" s="654">
        <f t="shared" si="1"/>
        <v>1898686</v>
      </c>
      <c r="J60" s="367"/>
    </row>
    <row r="61" spans="1:10" ht="28.5" customHeight="1">
      <c r="A61" s="688">
        <v>188</v>
      </c>
      <c r="B61" s="689" t="s">
        <v>837</v>
      </c>
      <c r="C61" s="686">
        <v>795000</v>
      </c>
      <c r="D61" s="686"/>
      <c r="E61" s="686"/>
      <c r="F61" s="687">
        <v>166636</v>
      </c>
      <c r="G61" s="687">
        <v>611380</v>
      </c>
      <c r="H61" s="654">
        <f t="shared" si="1"/>
        <v>778016</v>
      </c>
      <c r="J61" s="367"/>
    </row>
    <row r="62" spans="1:10" ht="15">
      <c r="A62" s="688">
        <v>189</v>
      </c>
      <c r="B62" s="689" t="s">
        <v>838</v>
      </c>
      <c r="C62" s="686">
        <v>4086224</v>
      </c>
      <c r="D62" s="686"/>
      <c r="E62" s="686"/>
      <c r="F62" s="687">
        <v>4086224</v>
      </c>
      <c r="G62" s="687"/>
      <c r="H62" s="654">
        <f t="shared" si="1"/>
        <v>4086224</v>
      </c>
      <c r="J62" s="367"/>
    </row>
    <row r="63" spans="1:10" ht="14.25">
      <c r="A63" s="684">
        <v>190</v>
      </c>
      <c r="B63" s="690" t="s">
        <v>839</v>
      </c>
      <c r="C63" s="686">
        <v>1911800</v>
      </c>
      <c r="D63" s="686"/>
      <c r="E63" s="686"/>
      <c r="F63" s="687">
        <v>882316</v>
      </c>
      <c r="G63" s="687">
        <v>406075</v>
      </c>
      <c r="H63" s="654">
        <f t="shared" si="1"/>
        <v>1288391</v>
      </c>
      <c r="J63" s="367"/>
    </row>
    <row r="64" spans="1:10" ht="26.25" customHeight="1">
      <c r="A64" s="679">
        <v>191</v>
      </c>
      <c r="B64" s="682" t="s">
        <v>840</v>
      </c>
      <c r="C64" s="675">
        <v>1500000</v>
      </c>
      <c r="D64" s="675"/>
      <c r="E64" s="675">
        <v>200000</v>
      </c>
      <c r="F64" s="676">
        <v>550000</v>
      </c>
      <c r="G64" s="676"/>
      <c r="H64" s="654">
        <f t="shared" si="1"/>
        <v>750000</v>
      </c>
      <c r="J64" s="367"/>
    </row>
    <row r="65" spans="1:10" ht="23.25" customHeight="1">
      <c r="A65" s="850" t="s">
        <v>841</v>
      </c>
      <c r="B65" s="851"/>
      <c r="C65" s="851"/>
      <c r="D65" s="851"/>
      <c r="E65" s="851"/>
      <c r="F65" s="851"/>
      <c r="G65" s="851"/>
      <c r="H65" s="852"/>
      <c r="J65" s="367"/>
    </row>
    <row r="66" spans="1:10" ht="14.25" customHeight="1">
      <c r="A66" s="688">
        <v>192</v>
      </c>
      <c r="B66" s="689" t="s">
        <v>842</v>
      </c>
      <c r="C66" s="686">
        <v>177459</v>
      </c>
      <c r="D66" s="686"/>
      <c r="E66" s="686"/>
      <c r="F66" s="687">
        <v>152000</v>
      </c>
      <c r="G66" s="687">
        <v>18350</v>
      </c>
      <c r="H66" s="654">
        <f aca="true" t="shared" si="2" ref="H66:H94">SUM(D66:G66)</f>
        <v>170350</v>
      </c>
      <c r="J66" s="367" t="s">
        <v>843</v>
      </c>
    </row>
    <row r="67" spans="1:10" ht="28.5">
      <c r="A67" s="684">
        <v>193</v>
      </c>
      <c r="B67" s="690" t="s">
        <v>844</v>
      </c>
      <c r="C67" s="686">
        <v>6000000</v>
      </c>
      <c r="D67" s="686"/>
      <c r="E67" s="686"/>
      <c r="F67" s="687">
        <v>2461846</v>
      </c>
      <c r="G67" s="687">
        <v>600000</v>
      </c>
      <c r="H67" s="654">
        <f t="shared" si="2"/>
        <v>3061846</v>
      </c>
      <c r="J67" s="367"/>
    </row>
    <row r="68" spans="1:10" ht="14.25">
      <c r="A68" s="684">
        <v>194</v>
      </c>
      <c r="B68" s="690" t="s">
        <v>845</v>
      </c>
      <c r="C68" s="686">
        <v>2500000</v>
      </c>
      <c r="D68" s="686"/>
      <c r="E68" s="686"/>
      <c r="F68" s="687">
        <v>1058971</v>
      </c>
      <c r="G68" s="687">
        <v>285710</v>
      </c>
      <c r="H68" s="654">
        <f t="shared" si="2"/>
        <v>1344681</v>
      </c>
      <c r="J68" s="367"/>
    </row>
    <row r="69" spans="1:10" ht="14.25">
      <c r="A69" s="684">
        <v>195</v>
      </c>
      <c r="B69" s="690" t="s">
        <v>846</v>
      </c>
      <c r="C69" s="686">
        <v>4000000</v>
      </c>
      <c r="D69" s="686"/>
      <c r="E69" s="686"/>
      <c r="F69" s="687">
        <v>2676820</v>
      </c>
      <c r="G69" s="687">
        <v>1116885</v>
      </c>
      <c r="H69" s="654">
        <f t="shared" si="2"/>
        <v>3793705</v>
      </c>
      <c r="J69" s="367"/>
    </row>
    <row r="70" spans="1:10" ht="14.25">
      <c r="A70" s="684">
        <v>196</v>
      </c>
      <c r="B70" s="690" t="s">
        <v>847</v>
      </c>
      <c r="C70" s="686">
        <v>552779</v>
      </c>
      <c r="D70" s="686"/>
      <c r="E70" s="686"/>
      <c r="F70" s="687">
        <v>274618</v>
      </c>
      <c r="G70" s="687">
        <v>81000</v>
      </c>
      <c r="H70" s="654">
        <f t="shared" si="2"/>
        <v>355618</v>
      </c>
      <c r="J70" s="367"/>
    </row>
    <row r="71" spans="1:10" ht="14.25">
      <c r="A71" s="684">
        <v>197</v>
      </c>
      <c r="B71" s="690" t="s">
        <v>848</v>
      </c>
      <c r="C71" s="686">
        <v>10000000</v>
      </c>
      <c r="D71" s="686"/>
      <c r="E71" s="686"/>
      <c r="F71" s="687">
        <v>2475710</v>
      </c>
      <c r="G71" s="687">
        <v>3406091</v>
      </c>
      <c r="H71" s="654">
        <f t="shared" si="2"/>
        <v>5881801</v>
      </c>
      <c r="J71" s="367"/>
    </row>
    <row r="72" spans="1:10" ht="14.25">
      <c r="A72" s="684">
        <v>198</v>
      </c>
      <c r="B72" s="690" t="s">
        <v>849</v>
      </c>
      <c r="C72" s="686">
        <v>1191800</v>
      </c>
      <c r="D72" s="686"/>
      <c r="E72" s="686"/>
      <c r="F72" s="687">
        <v>263000</v>
      </c>
      <c r="G72" s="687">
        <v>150000</v>
      </c>
      <c r="H72" s="654">
        <f t="shared" si="2"/>
        <v>413000</v>
      </c>
      <c r="J72" s="367"/>
    </row>
    <row r="73" spans="1:10" ht="28.5">
      <c r="A73" s="684">
        <v>199</v>
      </c>
      <c r="B73" s="690" t="s">
        <v>850</v>
      </c>
      <c r="C73" s="686">
        <v>693914</v>
      </c>
      <c r="D73" s="686"/>
      <c r="E73" s="686"/>
      <c r="F73" s="687">
        <v>346957</v>
      </c>
      <c r="G73" s="687"/>
      <c r="H73" s="654">
        <f t="shared" si="2"/>
        <v>346957</v>
      </c>
      <c r="J73" s="367"/>
    </row>
    <row r="74" spans="1:10" ht="14.25">
      <c r="A74" s="684">
        <v>200</v>
      </c>
      <c r="B74" s="690" t="s">
        <v>851</v>
      </c>
      <c r="C74" s="686">
        <v>4912964</v>
      </c>
      <c r="D74" s="686"/>
      <c r="E74" s="686"/>
      <c r="F74" s="687">
        <v>1614898</v>
      </c>
      <c r="G74" s="687">
        <v>48000</v>
      </c>
      <c r="H74" s="654">
        <f t="shared" si="2"/>
        <v>1662898</v>
      </c>
      <c r="J74" s="367"/>
    </row>
    <row r="75" spans="1:10" ht="14.25">
      <c r="A75" s="684">
        <v>201</v>
      </c>
      <c r="B75" s="690" t="s">
        <v>852</v>
      </c>
      <c r="C75" s="686">
        <v>361487</v>
      </c>
      <c r="D75" s="686"/>
      <c r="E75" s="686"/>
      <c r="F75" s="687">
        <v>180744</v>
      </c>
      <c r="G75" s="687"/>
      <c r="H75" s="654">
        <f t="shared" si="2"/>
        <v>180744</v>
      </c>
      <c r="J75" s="367"/>
    </row>
    <row r="76" spans="1:10" ht="14.25" customHeight="1">
      <c r="A76" s="688">
        <v>202</v>
      </c>
      <c r="B76" s="689" t="s">
        <v>853</v>
      </c>
      <c r="C76" s="686">
        <v>1177733</v>
      </c>
      <c r="D76" s="686"/>
      <c r="E76" s="686"/>
      <c r="F76" s="687">
        <v>1167672</v>
      </c>
      <c r="G76" s="687"/>
      <c r="H76" s="654">
        <f t="shared" si="2"/>
        <v>1167672</v>
      </c>
      <c r="J76" s="367"/>
    </row>
    <row r="77" spans="1:10" ht="14.25">
      <c r="A77" s="684">
        <v>203</v>
      </c>
      <c r="B77" s="690" t="s">
        <v>854</v>
      </c>
      <c r="C77" s="686">
        <v>65000</v>
      </c>
      <c r="D77" s="686"/>
      <c r="E77" s="686"/>
      <c r="F77" s="687"/>
      <c r="G77" s="687"/>
      <c r="H77" s="654">
        <f t="shared" si="2"/>
        <v>0</v>
      </c>
      <c r="J77" s="367"/>
    </row>
    <row r="78" spans="1:10" ht="28.5" customHeight="1">
      <c r="A78" s="684">
        <v>204</v>
      </c>
      <c r="B78" s="690" t="s">
        <v>855</v>
      </c>
      <c r="C78" s="686">
        <v>500000</v>
      </c>
      <c r="D78" s="686"/>
      <c r="E78" s="686"/>
      <c r="F78" s="687">
        <v>169942</v>
      </c>
      <c r="G78" s="687">
        <v>21071</v>
      </c>
      <c r="H78" s="654">
        <f t="shared" si="2"/>
        <v>191013</v>
      </c>
      <c r="J78" s="367"/>
    </row>
    <row r="79" spans="1:10" ht="28.5">
      <c r="A79" s="684">
        <v>205</v>
      </c>
      <c r="B79" s="690" t="s">
        <v>856</v>
      </c>
      <c r="C79" s="686">
        <v>5768276</v>
      </c>
      <c r="D79" s="686"/>
      <c r="E79" s="686"/>
      <c r="F79" s="687">
        <v>983510</v>
      </c>
      <c r="G79" s="687">
        <v>1506971</v>
      </c>
      <c r="H79" s="654">
        <f t="shared" si="2"/>
        <v>2490481</v>
      </c>
      <c r="J79" s="367"/>
    </row>
    <row r="80" spans="1:10" ht="14.25" customHeight="1">
      <c r="A80" s="684">
        <v>206</v>
      </c>
      <c r="B80" s="690" t="s">
        <v>857</v>
      </c>
      <c r="C80" s="686">
        <v>1500000</v>
      </c>
      <c r="D80" s="686"/>
      <c r="E80" s="686"/>
      <c r="F80" s="687">
        <v>425339</v>
      </c>
      <c r="G80" s="687">
        <v>189316</v>
      </c>
      <c r="H80" s="654">
        <f t="shared" si="2"/>
        <v>614655</v>
      </c>
      <c r="J80" s="367"/>
    </row>
    <row r="81" spans="1:10" ht="14.25" customHeight="1">
      <c r="A81" s="684">
        <v>207</v>
      </c>
      <c r="B81" s="690" t="s">
        <v>858</v>
      </c>
      <c r="C81" s="686">
        <v>918822</v>
      </c>
      <c r="D81" s="686"/>
      <c r="E81" s="686"/>
      <c r="F81" s="687">
        <v>429607</v>
      </c>
      <c r="G81" s="687">
        <v>58400</v>
      </c>
      <c r="H81" s="654">
        <f t="shared" si="2"/>
        <v>488007</v>
      </c>
      <c r="J81" s="367"/>
    </row>
    <row r="82" spans="1:10" ht="14.25" customHeight="1">
      <c r="A82" s="688">
        <v>208</v>
      </c>
      <c r="B82" s="689" t="s">
        <v>859</v>
      </c>
      <c r="C82" s="686">
        <v>1999669</v>
      </c>
      <c r="D82" s="686"/>
      <c r="E82" s="686"/>
      <c r="F82" s="687">
        <v>1999669</v>
      </c>
      <c r="G82" s="687"/>
      <c r="H82" s="654">
        <f t="shared" si="2"/>
        <v>1999669</v>
      </c>
      <c r="J82" s="367"/>
    </row>
    <row r="83" spans="1:10" ht="14.25" customHeight="1">
      <c r="A83" s="684">
        <v>209</v>
      </c>
      <c r="B83" s="690" t="s">
        <v>860</v>
      </c>
      <c r="C83" s="686">
        <v>9346223</v>
      </c>
      <c r="D83" s="686"/>
      <c r="E83" s="686"/>
      <c r="F83" s="687">
        <v>1686656</v>
      </c>
      <c r="G83" s="687">
        <v>395000</v>
      </c>
      <c r="H83" s="654">
        <f t="shared" si="2"/>
        <v>2081656</v>
      </c>
      <c r="J83" s="367"/>
    </row>
    <row r="84" spans="1:10" ht="14.25" customHeight="1">
      <c r="A84" s="684">
        <v>210</v>
      </c>
      <c r="B84" s="690" t="s">
        <v>861</v>
      </c>
      <c r="C84" s="686">
        <v>1974477</v>
      </c>
      <c r="D84" s="686"/>
      <c r="E84" s="686"/>
      <c r="F84" s="687">
        <v>202745</v>
      </c>
      <c r="G84" s="687">
        <v>282963</v>
      </c>
      <c r="H84" s="654">
        <f t="shared" si="2"/>
        <v>485708</v>
      </c>
      <c r="J84" s="367"/>
    </row>
    <row r="85" spans="1:10" ht="14.25" customHeight="1">
      <c r="A85" s="684">
        <v>211</v>
      </c>
      <c r="B85" s="690" t="s">
        <v>862</v>
      </c>
      <c r="C85" s="686">
        <v>1742246</v>
      </c>
      <c r="D85" s="686"/>
      <c r="E85" s="686"/>
      <c r="F85" s="687"/>
      <c r="G85" s="687">
        <v>28703</v>
      </c>
      <c r="H85" s="654">
        <f t="shared" si="2"/>
        <v>28703</v>
      </c>
      <c r="J85" s="367"/>
    </row>
    <row r="86" spans="1:10" ht="28.5" customHeight="1">
      <c r="A86" s="684">
        <v>212</v>
      </c>
      <c r="B86" s="690" t="s">
        <v>863</v>
      </c>
      <c r="C86" s="686">
        <v>959127</v>
      </c>
      <c r="D86" s="686"/>
      <c r="E86" s="686"/>
      <c r="F86" s="687"/>
      <c r="G86" s="687"/>
      <c r="H86" s="654">
        <f t="shared" si="2"/>
        <v>0</v>
      </c>
      <c r="J86" s="367"/>
    </row>
    <row r="87" spans="1:10" ht="14.25" customHeight="1">
      <c r="A87" s="684">
        <v>213</v>
      </c>
      <c r="B87" s="690" t="s">
        <v>864</v>
      </c>
      <c r="C87" s="686">
        <v>4022267</v>
      </c>
      <c r="D87" s="686"/>
      <c r="E87" s="686"/>
      <c r="F87" s="687"/>
      <c r="G87" s="687"/>
      <c r="H87" s="654">
        <f t="shared" si="2"/>
        <v>0</v>
      </c>
      <c r="J87" s="367"/>
    </row>
    <row r="88" spans="1:10" ht="14.25" customHeight="1">
      <c r="A88" s="684">
        <v>214</v>
      </c>
      <c r="B88" s="690" t="s">
        <v>865</v>
      </c>
      <c r="C88" s="686">
        <v>1608629</v>
      </c>
      <c r="D88" s="686"/>
      <c r="E88" s="686"/>
      <c r="F88" s="687"/>
      <c r="G88" s="687"/>
      <c r="H88" s="654">
        <f t="shared" si="2"/>
        <v>0</v>
      </c>
      <c r="J88" s="367"/>
    </row>
    <row r="89" spans="1:10" ht="28.5" customHeight="1">
      <c r="A89" s="684">
        <v>215</v>
      </c>
      <c r="B89" s="690" t="s">
        <v>866</v>
      </c>
      <c r="C89" s="686">
        <v>497010</v>
      </c>
      <c r="D89" s="686"/>
      <c r="E89" s="686"/>
      <c r="F89" s="687"/>
      <c r="G89" s="687"/>
      <c r="H89" s="654">
        <f t="shared" si="2"/>
        <v>0</v>
      </c>
      <c r="J89" s="367"/>
    </row>
    <row r="90" spans="1:10" ht="14.25" customHeight="1">
      <c r="A90" s="684">
        <v>216</v>
      </c>
      <c r="B90" s="690" t="s">
        <v>867</v>
      </c>
      <c r="C90" s="686">
        <v>749867</v>
      </c>
      <c r="D90" s="686"/>
      <c r="E90" s="686"/>
      <c r="F90" s="687"/>
      <c r="G90" s="687">
        <v>254000</v>
      </c>
      <c r="H90" s="654">
        <f t="shared" si="2"/>
        <v>254000</v>
      </c>
      <c r="J90" s="367"/>
    </row>
    <row r="91" spans="1:10" ht="28.5" customHeight="1">
      <c r="A91" s="684">
        <v>217</v>
      </c>
      <c r="B91" s="690" t="s">
        <v>868</v>
      </c>
      <c r="C91" s="686">
        <v>962539</v>
      </c>
      <c r="D91" s="686"/>
      <c r="E91" s="686"/>
      <c r="F91" s="687"/>
      <c r="G91" s="687"/>
      <c r="H91" s="654">
        <f t="shared" si="2"/>
        <v>0</v>
      </c>
      <c r="J91" s="367"/>
    </row>
    <row r="92" spans="1:10" ht="14.25" customHeight="1">
      <c r="A92" s="684">
        <v>218</v>
      </c>
      <c r="B92" s="690" t="s">
        <v>869</v>
      </c>
      <c r="C92" s="686">
        <v>1245934</v>
      </c>
      <c r="D92" s="686"/>
      <c r="E92" s="686"/>
      <c r="F92" s="687"/>
      <c r="G92" s="687"/>
      <c r="H92" s="654">
        <f t="shared" si="2"/>
        <v>0</v>
      </c>
      <c r="J92" s="367"/>
    </row>
    <row r="93" spans="1:10" ht="28.5" customHeight="1">
      <c r="A93" s="684">
        <v>219</v>
      </c>
      <c r="B93" s="690" t="s">
        <v>870</v>
      </c>
      <c r="C93" s="686">
        <v>588110</v>
      </c>
      <c r="D93" s="686"/>
      <c r="E93" s="686"/>
      <c r="F93" s="687"/>
      <c r="G93" s="687"/>
      <c r="H93" s="654">
        <f t="shared" si="2"/>
        <v>0</v>
      </c>
      <c r="J93" s="367"/>
    </row>
    <row r="94" spans="1:10" ht="14.25" customHeight="1">
      <c r="A94" s="684">
        <v>220</v>
      </c>
      <c r="B94" s="690" t="s">
        <v>871</v>
      </c>
      <c r="C94" s="686">
        <v>1999997</v>
      </c>
      <c r="D94" s="686"/>
      <c r="E94" s="686"/>
      <c r="F94" s="687"/>
      <c r="G94" s="687"/>
      <c r="H94" s="654">
        <f t="shared" si="2"/>
        <v>0</v>
      </c>
      <c r="J94" s="367"/>
    </row>
    <row r="95" spans="1:10" ht="23.25" customHeight="1">
      <c r="A95" s="850" t="s">
        <v>872</v>
      </c>
      <c r="B95" s="851"/>
      <c r="C95" s="851"/>
      <c r="D95" s="851"/>
      <c r="E95" s="851"/>
      <c r="F95" s="851"/>
      <c r="G95" s="851"/>
      <c r="H95" s="852"/>
      <c r="J95" s="367"/>
    </row>
    <row r="96" spans="1:10" ht="14.25" customHeight="1">
      <c r="A96" s="684">
        <v>221</v>
      </c>
      <c r="B96" s="690" t="s">
        <v>873</v>
      </c>
      <c r="C96" s="686">
        <v>2500000</v>
      </c>
      <c r="D96" s="686"/>
      <c r="E96" s="686"/>
      <c r="F96" s="687"/>
      <c r="G96" s="687"/>
      <c r="H96" s="654">
        <f>SUM(D96:G96)</f>
        <v>0</v>
      </c>
      <c r="J96" s="367"/>
    </row>
    <row r="97" spans="1:10" ht="14.25" customHeight="1">
      <c r="A97" s="684">
        <v>222</v>
      </c>
      <c r="B97" s="690" t="s">
        <v>874</v>
      </c>
      <c r="C97" s="686">
        <v>4000000</v>
      </c>
      <c r="D97" s="686"/>
      <c r="E97" s="686"/>
      <c r="F97" s="687"/>
      <c r="G97" s="687"/>
      <c r="H97" s="654">
        <f>SUM(D97:G97)</f>
        <v>0</v>
      </c>
      <c r="J97" s="367"/>
    </row>
    <row r="98" spans="1:10" ht="14.25" customHeight="1">
      <c r="A98" s="684">
        <v>223</v>
      </c>
      <c r="B98" s="690" t="s">
        <v>875</v>
      </c>
      <c r="C98" s="686">
        <v>2000000</v>
      </c>
      <c r="D98" s="686"/>
      <c r="E98" s="686"/>
      <c r="F98" s="687"/>
      <c r="G98" s="687"/>
      <c r="H98" s="654">
        <f>SUM(D98:G98)</f>
        <v>0</v>
      </c>
      <c r="J98" s="367"/>
    </row>
    <row r="99" spans="1:10" ht="14.25" customHeight="1">
      <c r="A99" s="684">
        <v>224</v>
      </c>
      <c r="B99" s="690" t="s">
        <v>876</v>
      </c>
      <c r="C99" s="686">
        <v>500000</v>
      </c>
      <c r="D99" s="686"/>
      <c r="E99" s="686"/>
      <c r="F99" s="687"/>
      <c r="G99" s="687"/>
      <c r="H99" s="654">
        <f>SUM(D99:G99)</f>
        <v>0</v>
      </c>
      <c r="J99" s="367"/>
    </row>
    <row r="100" spans="1:9" ht="27.75" customHeight="1" thickBot="1">
      <c r="A100" s="853" t="s">
        <v>740</v>
      </c>
      <c r="B100" s="854"/>
      <c r="C100" s="691">
        <f>SUM(C3:C99)</f>
        <v>198695991</v>
      </c>
      <c r="D100" s="691">
        <f>SUM(D3:D36)</f>
        <v>13027747.5</v>
      </c>
      <c r="E100" s="691">
        <f>SUM(E3:E64)</f>
        <v>52802354</v>
      </c>
      <c r="F100" s="691">
        <f>SUM(F3:F94)</f>
        <v>56803860</v>
      </c>
      <c r="G100" s="691">
        <f>SUM(G3:G99)</f>
        <v>10464925</v>
      </c>
      <c r="H100" s="692">
        <f>SUM(H3:H99)</f>
        <v>133098884.5</v>
      </c>
      <c r="I100" s="100"/>
    </row>
    <row r="101" spans="1:19" ht="24.75" customHeight="1" thickBot="1">
      <c r="A101" s="448"/>
      <c r="B101" s="448"/>
      <c r="C101" s="564"/>
      <c r="D101" s="693"/>
      <c r="E101" s="693"/>
      <c r="F101" s="693"/>
      <c r="G101" s="693"/>
      <c r="H101" s="693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</row>
    <row r="102" spans="1:8" ht="26.25" customHeight="1">
      <c r="A102" s="855" t="s">
        <v>877</v>
      </c>
      <c r="B102" s="856"/>
      <c r="C102" s="856"/>
      <c r="D102" s="856"/>
      <c r="E102" s="857"/>
      <c r="F102" s="857"/>
      <c r="G102" s="857"/>
      <c r="H102" s="858"/>
    </row>
    <row r="103" spans="1:8" ht="39.75" customHeight="1">
      <c r="A103" s="694" t="s">
        <v>878</v>
      </c>
      <c r="B103" s="695" t="s">
        <v>772</v>
      </c>
      <c r="C103" s="652"/>
      <c r="D103" s="696" t="s">
        <v>879</v>
      </c>
      <c r="E103" s="697"/>
      <c r="F103" s="697"/>
      <c r="G103" s="697"/>
      <c r="H103" s="698" t="s">
        <v>778</v>
      </c>
    </row>
    <row r="104" spans="1:8" ht="14.25" customHeight="1">
      <c r="A104" s="699">
        <v>2</v>
      </c>
      <c r="B104" s="700" t="s">
        <v>880</v>
      </c>
      <c r="C104" s="652"/>
      <c r="D104" s="701">
        <v>22000</v>
      </c>
      <c r="E104" s="697"/>
      <c r="F104" s="697"/>
      <c r="G104" s="697"/>
      <c r="H104" s="654">
        <f>(D104:D104)</f>
        <v>22000</v>
      </c>
    </row>
    <row r="105" spans="1:8" ht="14.25" customHeight="1">
      <c r="A105" s="699">
        <v>176</v>
      </c>
      <c r="B105" s="700" t="s">
        <v>824</v>
      </c>
      <c r="C105" s="652"/>
      <c r="D105" s="701">
        <v>100000</v>
      </c>
      <c r="E105" s="697"/>
      <c r="F105" s="697"/>
      <c r="G105" s="697"/>
      <c r="H105" s="654">
        <f>(D105:D105)</f>
        <v>100000</v>
      </c>
    </row>
    <row r="106" spans="1:8" ht="14.25" customHeight="1">
      <c r="A106" s="699">
        <v>189</v>
      </c>
      <c r="B106" s="700" t="s">
        <v>838</v>
      </c>
      <c r="C106" s="652"/>
      <c r="D106" s="701">
        <v>12133</v>
      </c>
      <c r="E106" s="697"/>
      <c r="F106" s="697"/>
      <c r="G106" s="697"/>
      <c r="H106" s="654">
        <f>(D106:D106)</f>
        <v>12133</v>
      </c>
    </row>
    <row r="107" spans="1:8" ht="14.25" customHeight="1">
      <c r="A107" s="699">
        <v>202</v>
      </c>
      <c r="B107" s="700" t="s">
        <v>853</v>
      </c>
      <c r="C107" s="652"/>
      <c r="D107" s="701">
        <v>50000</v>
      </c>
      <c r="E107" s="697"/>
      <c r="F107" s="697"/>
      <c r="G107" s="697"/>
      <c r="H107" s="654">
        <f>(D107:D107)</f>
        <v>50000</v>
      </c>
    </row>
    <row r="108" spans="1:8" ht="14.25" customHeight="1">
      <c r="A108" s="699"/>
      <c r="B108" s="700"/>
      <c r="C108" s="652"/>
      <c r="D108" s="701"/>
      <c r="E108" s="697"/>
      <c r="F108" s="697"/>
      <c r="G108" s="697"/>
      <c r="H108" s="654"/>
    </row>
    <row r="109" spans="1:8" ht="14.25" customHeight="1">
      <c r="A109" s="699"/>
      <c r="B109" s="700"/>
      <c r="C109" s="652"/>
      <c r="D109" s="701"/>
      <c r="E109" s="697"/>
      <c r="F109" s="697"/>
      <c r="G109" s="697"/>
      <c r="H109" s="654"/>
    </row>
    <row r="110" spans="1:8" ht="14.25">
      <c r="A110" s="699"/>
      <c r="B110" s="702"/>
      <c r="C110" s="652"/>
      <c r="D110" s="652"/>
      <c r="E110" s="653"/>
      <c r="F110" s="653"/>
      <c r="G110" s="653"/>
      <c r="H110" s="654"/>
    </row>
    <row r="111" spans="1:8" ht="14.25">
      <c r="A111" s="699"/>
      <c r="B111" s="702"/>
      <c r="C111" s="652"/>
      <c r="D111" s="652"/>
      <c r="E111" s="653"/>
      <c r="F111" s="653"/>
      <c r="G111" s="653"/>
      <c r="H111" s="654"/>
    </row>
    <row r="112" spans="1:8" ht="14.25">
      <c r="A112" s="699"/>
      <c r="B112" s="702"/>
      <c r="C112" s="652"/>
      <c r="D112" s="652"/>
      <c r="E112" s="653"/>
      <c r="F112" s="653"/>
      <c r="G112" s="653"/>
      <c r="H112" s="654">
        <f>SUM(H104:H111)</f>
        <v>184133</v>
      </c>
    </row>
    <row r="113" spans="1:8" ht="12.75" customHeight="1">
      <c r="A113" s="699"/>
      <c r="B113" s="702"/>
      <c r="C113" s="652"/>
      <c r="D113" s="652"/>
      <c r="E113" s="653"/>
      <c r="F113" s="653"/>
      <c r="G113" s="653"/>
      <c r="H113" s="654">
        <f>SUM(D113:D113)</f>
        <v>0</v>
      </c>
    </row>
    <row r="114" spans="1:8" ht="14.25">
      <c r="A114" s="699"/>
      <c r="B114" s="702"/>
      <c r="C114" s="652"/>
      <c r="D114" s="652"/>
      <c r="E114" s="653"/>
      <c r="F114" s="653"/>
      <c r="G114" s="653"/>
      <c r="H114" s="654">
        <f>SUM(D114:D114)</f>
        <v>0</v>
      </c>
    </row>
    <row r="115" spans="1:8" ht="15">
      <c r="A115" s="845" t="s">
        <v>293</v>
      </c>
      <c r="B115" s="846"/>
      <c r="C115" s="652"/>
      <c r="D115" s="703"/>
      <c r="E115" s="704"/>
      <c r="F115" s="704"/>
      <c r="G115" s="704"/>
      <c r="H115" s="654">
        <f>SUM(H112:H114)</f>
        <v>184133</v>
      </c>
    </row>
    <row r="116" spans="1:8" ht="15">
      <c r="A116" s="845" t="s">
        <v>881</v>
      </c>
      <c r="B116" s="846"/>
      <c r="C116" s="652"/>
      <c r="D116" s="652"/>
      <c r="E116" s="653"/>
      <c r="F116" s="653"/>
      <c r="G116" s="653"/>
      <c r="H116" s="654">
        <v>0</v>
      </c>
    </row>
    <row r="117" spans="1:8" ht="26.25" customHeight="1" thickBot="1">
      <c r="A117" s="847" t="s">
        <v>882</v>
      </c>
      <c r="B117" s="848"/>
      <c r="C117" s="705"/>
      <c r="D117" s="705"/>
      <c r="E117" s="706"/>
      <c r="F117" s="706"/>
      <c r="G117" s="706"/>
      <c r="H117" s="707">
        <f>SUM(H115:H116)</f>
        <v>184133</v>
      </c>
    </row>
    <row r="118" spans="1:8" ht="12.75" customHeight="1">
      <c r="A118" s="448"/>
      <c r="B118" s="448"/>
      <c r="C118" s="564"/>
      <c r="D118" s="564"/>
      <c r="E118" s="564"/>
      <c r="F118" s="564"/>
      <c r="G118" s="564"/>
      <c r="H118" s="564"/>
    </row>
    <row r="119" spans="1:8" ht="15">
      <c r="A119" s="841"/>
      <c r="B119" s="841"/>
      <c r="C119" s="841"/>
      <c r="D119" s="849"/>
      <c r="E119" s="849"/>
      <c r="F119" s="849"/>
      <c r="G119" s="849"/>
      <c r="H119" s="849"/>
    </row>
    <row r="120" spans="1:8" ht="15">
      <c r="A120" s="565"/>
      <c r="B120" s="565"/>
      <c r="C120" s="565"/>
      <c r="D120" s="644"/>
      <c r="E120" s="644"/>
      <c r="F120" s="644"/>
      <c r="G120" s="644"/>
      <c r="H120" s="644"/>
    </row>
    <row r="121" spans="1:8" ht="15">
      <c r="A121" s="841"/>
      <c r="B121" s="841"/>
      <c r="C121" s="565"/>
      <c r="D121" s="644"/>
      <c r="E121" s="644"/>
      <c r="F121" s="644"/>
      <c r="G121" s="644"/>
      <c r="H121" s="644"/>
    </row>
    <row r="122" spans="1:8" ht="15">
      <c r="A122" s="565"/>
      <c r="B122" s="565"/>
      <c r="C122" s="565"/>
      <c r="D122" s="644"/>
      <c r="E122" s="644"/>
      <c r="F122" s="644"/>
      <c r="G122" s="644"/>
      <c r="H122" s="644"/>
    </row>
    <row r="123" spans="1:8" ht="15">
      <c r="A123" s="841"/>
      <c r="B123" s="841"/>
      <c r="C123" s="843"/>
      <c r="D123" s="644"/>
      <c r="E123" s="644"/>
      <c r="F123" s="644"/>
      <c r="G123" s="644"/>
      <c r="H123" s="644"/>
    </row>
    <row r="124" spans="1:8" ht="14.25">
      <c r="A124" s="448"/>
      <c r="B124" s="448"/>
      <c r="C124" s="564"/>
      <c r="D124" s="564"/>
      <c r="E124" s="564"/>
      <c r="F124" s="564"/>
      <c r="G124" s="564"/>
      <c r="H124" s="564"/>
    </row>
    <row r="125" spans="1:8" ht="12.75" customHeight="1">
      <c r="A125" s="841"/>
      <c r="B125" s="842"/>
      <c r="C125" s="842"/>
      <c r="D125" s="840"/>
      <c r="E125" s="840"/>
      <c r="F125" s="840"/>
      <c r="G125" s="840"/>
      <c r="H125" s="840"/>
    </row>
    <row r="126" spans="1:8" ht="12.75" customHeight="1">
      <c r="A126" s="565"/>
      <c r="B126" s="566"/>
      <c r="C126" s="566"/>
      <c r="D126" s="567"/>
      <c r="E126" s="567"/>
      <c r="F126" s="567"/>
      <c r="G126" s="567"/>
      <c r="H126" s="567"/>
    </row>
    <row r="127" spans="1:8" ht="15">
      <c r="A127" s="841"/>
      <c r="B127" s="842"/>
      <c r="C127" s="842"/>
      <c r="D127" s="840"/>
      <c r="E127" s="840"/>
      <c r="F127" s="840"/>
      <c r="G127" s="840"/>
      <c r="H127" s="840"/>
    </row>
    <row r="128" spans="1:8" ht="12.75">
      <c r="A128" s="708"/>
      <c r="B128" s="708"/>
      <c r="C128" s="709"/>
      <c r="D128" s="709"/>
      <c r="E128" s="709"/>
      <c r="F128" s="709"/>
      <c r="G128" s="709"/>
      <c r="H128" s="709"/>
    </row>
    <row r="129" spans="1:8" ht="12.75">
      <c r="A129" s="710"/>
      <c r="B129" s="710"/>
      <c r="C129" s="711"/>
      <c r="D129" s="709"/>
      <c r="E129" s="709"/>
      <c r="F129" s="709"/>
      <c r="G129" s="709"/>
      <c r="H129" s="709"/>
    </row>
    <row r="130" spans="1:8" ht="12.75">
      <c r="A130" s="844"/>
      <c r="B130" s="844"/>
      <c r="C130" s="709"/>
      <c r="D130" s="709"/>
      <c r="E130" s="709"/>
      <c r="F130" s="709"/>
      <c r="G130" s="709"/>
      <c r="H130" s="712"/>
    </row>
  </sheetData>
  <mergeCells count="19">
    <mergeCell ref="A1:I1"/>
    <mergeCell ref="A3:H3"/>
    <mergeCell ref="A36:H36"/>
    <mergeCell ref="A65:H65"/>
    <mergeCell ref="D119:H119"/>
    <mergeCell ref="A95:H95"/>
    <mergeCell ref="A100:B100"/>
    <mergeCell ref="A102:H102"/>
    <mergeCell ref="A115:B115"/>
    <mergeCell ref="A130:B130"/>
    <mergeCell ref="A125:C125"/>
    <mergeCell ref="A116:B116"/>
    <mergeCell ref="A117:B117"/>
    <mergeCell ref="A119:C119"/>
    <mergeCell ref="D125:H125"/>
    <mergeCell ref="A127:C127"/>
    <mergeCell ref="D127:H127"/>
    <mergeCell ref="A121:B121"/>
    <mergeCell ref="A123:C123"/>
  </mergeCells>
  <printOptions horizontalCentered="1"/>
  <pageMargins left="0.3937007874015748" right="0.3937007874015748" top="0.7874015748031497" bottom="0.1968503937007874" header="0.5118110236220472" footer="0.5118110236220472"/>
  <pageSetup firstPageNumber="25" useFirstPageNumber="1" horizontalDpi="600" verticalDpi="600" orientation="portrait" paperSize="9" scale="71" r:id="rId1"/>
  <headerFooter alignWithMargins="0">
    <oddFooter>&amp;C&amp;P</oddFooter>
  </headerFooter>
  <rowBreaks count="2" manualBreakCount="2">
    <brk id="64" max="7" man="1"/>
    <brk id="1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2009-03-31T07:10:29Z</cp:lastPrinted>
  <dcterms:created xsi:type="dcterms:W3CDTF">1997-01-24T11:07:25Z</dcterms:created>
  <dcterms:modified xsi:type="dcterms:W3CDTF">2009-04-06T06:39:49Z</dcterms:modified>
  <cp:category/>
  <cp:version/>
  <cp:contentType/>
  <cp:contentStatus/>
</cp:coreProperties>
</file>