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0" windowWidth="11340" windowHeight="6795" tabRatio="513" activeTab="0"/>
  </bookViews>
  <sheets>
    <sheet name="RF-02-2009-01, př.3a" sheetId="1" r:id="rId1"/>
  </sheets>
  <definedNames/>
  <calcPr fullCalcOnLoad="1"/>
</workbook>
</file>

<file path=xl/sharedStrings.xml><?xml version="1.0" encoding="utf-8"?>
<sst xmlns="http://schemas.openxmlformats.org/spreadsheetml/2006/main" count="650" uniqueCount="486">
  <si>
    <t>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</si>
  <si>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</si>
  <si>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</si>
  <si>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</si>
  <si>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</si>
  <si>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</si>
  <si>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</si>
  <si>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</si>
  <si>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</si>
  <si>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</si>
  <si>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</si>
  <si>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</si>
  <si>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</si>
  <si>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</si>
  <si>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</si>
  <si>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</si>
  <si>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</si>
  <si>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</si>
  <si>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</si>
  <si>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</si>
  <si>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</si>
  <si>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</si>
  <si>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</si>
  <si>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</si>
  <si>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</si>
  <si>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</si>
  <si>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Rozvoj vesnice (obnova místních částí měst a obcí)</t>
  </si>
  <si>
    <t>Vítejte u nás (cestovní ruch)</t>
  </si>
  <si>
    <t>Volný čas (rozvoj volnočasových aktivit)</t>
  </si>
  <si>
    <t>Nemovité památky (zachování kulturních památek)</t>
  </si>
  <si>
    <t>Regionální kultura (kult. akce - neprofesionální umění)</t>
  </si>
  <si>
    <t>Podaná ruka (nestátní nezisk. org. v oblasti sociální)</t>
  </si>
  <si>
    <t>Škola - centrum vzdělávání (celoživotní vzdělávání)</t>
  </si>
  <si>
    <t>Obce na síti (komunikační infrastruktura)</t>
  </si>
  <si>
    <t>Územní dokumentace (územní rozvoj obcí)</t>
  </si>
  <si>
    <t>ŽP - zdroj bohatství Vysočiny (environmentální výchova)</t>
  </si>
  <si>
    <t>Sport pro všechny (rozvoj volnočasových aktivit)</t>
  </si>
  <si>
    <t>Drobná údržba sportovišť (údržba sport. a TV zařízení)</t>
  </si>
  <si>
    <t>Škola dílnou lidskosti (vzdělávání ped. pracovníků)</t>
  </si>
  <si>
    <t>Obce na síti II. (komunikační infrastruktura)</t>
  </si>
  <si>
    <t>GIS 1 - infrastruktura (rozvoj infrastruktury GIS)</t>
  </si>
  <si>
    <t>GIS 2 - data (budování a integrace bází dat pro GIS)</t>
  </si>
  <si>
    <t>GIS 3 - aplikace (vytváření a implemetace aplikací pro GIS)</t>
  </si>
  <si>
    <t>Zemědělské projekty (projekty v oblasti zemědělství)</t>
  </si>
  <si>
    <t>Vzděláním ke standardům kvality (zvyš. prof. úrovně soc. prac.)</t>
  </si>
  <si>
    <t>Bydlete na venkově (proj. dok. pro bytovou výstavbu)</t>
  </si>
  <si>
    <t>Územní dokumentace II. (dokumenty územního rozvoje)</t>
  </si>
  <si>
    <t>Programy profesního vzdělávání dospělých (rozvoj reg. vzděláv.)</t>
  </si>
  <si>
    <t>(zameření GP)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</si>
  <si>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</si>
  <si>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</si>
  <si>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</si>
  <si>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</si>
  <si>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</si>
  <si>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</si>
  <si>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</si>
  <si>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</si>
  <si>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</si>
  <si>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</si>
  <si>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</si>
  <si>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</si>
  <si>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</si>
  <si>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</si>
  <si>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</si>
  <si>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Volný čas 2003 (rozvoj volnočasových aktivit)</t>
  </si>
  <si>
    <t>Sport pro všechny 2003 (volnočasové aktivity v oblasti TV a sportu)</t>
  </si>
  <si>
    <t>Rozvoj vesnice 2003 (obnova místních částí měst a obcí)</t>
  </si>
  <si>
    <t>Čistá voda (zásobování vodou, čištění odpadních vod)</t>
  </si>
  <si>
    <t>Čistá voda 2003 (zásobování vodou, čištění odpadních vod)</t>
  </si>
  <si>
    <t>Restaurování movitých památek (rest.movitých kulturních památek)</t>
  </si>
  <si>
    <t>Doprovodná infrastruktura CR (budování a modernizace DI CR)</t>
  </si>
  <si>
    <t>Síťování firem na Vysočině (školení pro podporu podnikání v kraji)</t>
  </si>
  <si>
    <t>Sportoviště (výstavba a rekon. sport. a TV zařízení)</t>
  </si>
  <si>
    <t>Výstavba a údržba sportovišť (výstavba a rekon. sport. a TV zařízení)</t>
  </si>
  <si>
    <t>Systém sběru a třídění odpadu (podporu sběru a třídění kom. odpadu)</t>
  </si>
  <si>
    <t>Energ. využívání obnovitel. zdrojů (projekty týkající se obnov. zdrojů E)</t>
  </si>
  <si>
    <t>Protidrogová prevence (podpora specifické prevence)</t>
  </si>
  <si>
    <t>došlé</t>
  </si>
  <si>
    <t>Žádosti</t>
  </si>
  <si>
    <t>uspokojené</t>
  </si>
  <si>
    <t>% uspokoj.</t>
  </si>
  <si>
    <t>vyřazené</t>
  </si>
  <si>
    <t>hodnocené</t>
  </si>
  <si>
    <t>% hodnocených z celk.počtu</t>
  </si>
  <si>
    <t>% uspokojených požadavků</t>
  </si>
  <si>
    <t>Výše objemu grantového programu (Kč)</t>
  </si>
  <si>
    <t>% čerpání grantu</t>
  </si>
  <si>
    <t>Požadovaná výše podpory (Kč)</t>
  </si>
  <si>
    <t>Rozdělená podpora z FV (Kč)</t>
  </si>
  <si>
    <t>Rozdělená podpora z FV  (Kč)</t>
  </si>
  <si>
    <t>41.</t>
  </si>
  <si>
    <t>42.</t>
  </si>
  <si>
    <t>43.</t>
  </si>
  <si>
    <t>44.</t>
  </si>
  <si>
    <t>45.</t>
  </si>
  <si>
    <t>46.</t>
  </si>
  <si>
    <t>47.</t>
  </si>
  <si>
    <t>48.</t>
  </si>
  <si>
    <t>Popularizace informačních technologií (rozvoj komunikační infrastruktury)</t>
  </si>
  <si>
    <t>Webové stránky MSP (podpora rozvoje MSP)</t>
  </si>
  <si>
    <t>Webové stránky měst a obcí (rozvoj komunikační infrastruktury)</t>
  </si>
  <si>
    <t>Modernizace ubytovacích zařízení (podpora ubytovacích zařízení pro CR)</t>
  </si>
  <si>
    <t>Vítejte u nás II. (podpora vzniku turistických produktů a prezentací MR)</t>
  </si>
  <si>
    <t>Rozvoj mikroregionů (podpora projektů venkovských mikroregionů)</t>
  </si>
  <si>
    <t>GIS - II (podpora geoinformatické infrastruktury)</t>
  </si>
  <si>
    <t>ŽP - zdroj bohatství Vysočiny 2003 (enviromentální výchova)</t>
  </si>
  <si>
    <t>Celkem (všechny vyhlášené programy)</t>
  </si>
  <si>
    <t>49.</t>
  </si>
  <si>
    <t>50.</t>
  </si>
  <si>
    <t>51.</t>
  </si>
  <si>
    <t>Bydlete na venkově 2003 (projektová dokumetace pro byt. výstavbu)</t>
  </si>
  <si>
    <t>Škola a knihovna - centra vzdělávání (celoživotní vzdělávání)</t>
  </si>
  <si>
    <t>Edice Vysočiny (ediční počiny s vazbou na kulturu, historii a přírodu)</t>
  </si>
  <si>
    <t>Zůstatek</t>
  </si>
  <si>
    <t>v Kč</t>
  </si>
  <si>
    <t>52.</t>
  </si>
  <si>
    <t>53.</t>
  </si>
  <si>
    <t>54.</t>
  </si>
  <si>
    <t>Volný čas 2004 (podpora dlouhodobých volnočasových aktivit)</t>
  </si>
  <si>
    <t>Regionální kultura III. (podpora kult. akcí v oblasti neprofesionálního umění)</t>
  </si>
  <si>
    <t>Fond Vysočiny - statistický přehled grantových programů</t>
  </si>
  <si>
    <t>55.</t>
  </si>
  <si>
    <t>56.</t>
  </si>
  <si>
    <t>57.</t>
  </si>
  <si>
    <t>Jednorázové akce 2004 (jednorázové volnočasové a sportovní aktivity)</t>
  </si>
  <si>
    <t>Sport pro všechny 2004 (dlouhodobé volnočasové aktivity v oblasti TV a sportu)</t>
  </si>
  <si>
    <t>Metropolitní sítě (podpora komunikační infrastruktury orgánů veřejné správy)</t>
  </si>
  <si>
    <t>Krajina Vysočiny (zvyš. retenční schopnosti krajiny)</t>
  </si>
  <si>
    <t>Celkový objem zrealizovaných projektů (Kč)</t>
  </si>
  <si>
    <t>Vlastní podíl úspěšných žadatelů (Kč)</t>
  </si>
  <si>
    <t>Název grantových programů</t>
  </si>
  <si>
    <t>58.</t>
  </si>
  <si>
    <t>59.</t>
  </si>
  <si>
    <t>60.</t>
  </si>
  <si>
    <t>61.</t>
  </si>
  <si>
    <t>Bezpečná silnice 2004 (zvýšení bezpečnosti provozu na komunikacích)</t>
  </si>
  <si>
    <t>Veřejná doprava 2004 (zlepš. infrastr. a zvýšení atraktivity veřejné dopravy)</t>
  </si>
  <si>
    <t>Veřejná letiště 2004 (úpravy a modernizace veřejných vnitrostátních letišť)</t>
  </si>
  <si>
    <t xml:space="preserve">Klenotnice Vysočiny 2004 (kult. aktivity v oblasti movitého kult. dědictví muzeí a galerií) </t>
  </si>
  <si>
    <t>vyhodnocených v roce 2002</t>
  </si>
  <si>
    <t>Grantové programy vyhodnocené v roce 2002</t>
  </si>
  <si>
    <t>vyhodnocených v roce 2003</t>
  </si>
  <si>
    <t>Grantové programy vyhodnocené v roce 2003</t>
  </si>
  <si>
    <t>vyhodnocených v roce 2004</t>
  </si>
  <si>
    <t>62.</t>
  </si>
  <si>
    <t>Webové stránky měst a obcí - II (rozvoj komunikační infrastruktury)</t>
  </si>
  <si>
    <t>63.</t>
  </si>
  <si>
    <t>Obce na síti - IV (rozvoj komunikační infrastruktury)</t>
  </si>
  <si>
    <t>64.</t>
  </si>
  <si>
    <t>GIS - III (podpora geoinformatické infrastruktury)</t>
  </si>
  <si>
    <t>65.</t>
  </si>
  <si>
    <t>Sportoviště 2004 (výstavba a rekon. sport. a TV zařízení)</t>
  </si>
  <si>
    <t>66.</t>
  </si>
  <si>
    <t>Tábory 2004 (obnova vybavení letních táborů)</t>
  </si>
  <si>
    <t>67.</t>
  </si>
  <si>
    <t>Cizí jazyky - brána k novému poznání (výuka cizích jazyků)</t>
  </si>
  <si>
    <t>68.</t>
  </si>
  <si>
    <t>Lidské zdroje ve firmách (rozvoj struktur celoživotního vzdělávání)</t>
  </si>
  <si>
    <t>69.</t>
  </si>
  <si>
    <t>Rozvoj vesnice 2004 (obnova místních částí měst a obcí)</t>
  </si>
  <si>
    <t>70.</t>
  </si>
  <si>
    <t>ŽP - zdroj bohatsví Vysočiny 2004 (environmentální výchova, vzdělávání a osvěta)</t>
  </si>
  <si>
    <t>71.</t>
  </si>
  <si>
    <t>Čistá voda 2004 (zásobování vodou, čištění odpadních vod)</t>
  </si>
  <si>
    <t>72.</t>
  </si>
  <si>
    <t>Zemědělské projekty 2004 II. (projekty v oblasti zemědělství)</t>
  </si>
  <si>
    <t>73.</t>
  </si>
  <si>
    <t>Prevence kriminality 2004 (podpora specifikých programů prevence kriminality)</t>
  </si>
  <si>
    <t>74.</t>
  </si>
  <si>
    <t>Vysočina bez bariér (odstraňování bariér z veřejných budov apod.)</t>
  </si>
  <si>
    <t>75.</t>
  </si>
  <si>
    <t>Projektová dokumentace k programu SROP (projektová dokumentace)</t>
  </si>
  <si>
    <t>76.</t>
  </si>
  <si>
    <t>Edice Vysočiny II. (ediční počiny s vazbou na kulturu, historii a přírodu)</t>
  </si>
  <si>
    <t>77.</t>
  </si>
  <si>
    <t>Bydlete na venkově 2004 ((projektová dokumetace pro byt. výstavbu)</t>
  </si>
  <si>
    <t>78.</t>
  </si>
  <si>
    <t>Dopravní výchova 2004 (podpora akcí přispívaj. ke zvýšení bezpeč. na kom.)</t>
  </si>
  <si>
    <t>79.</t>
  </si>
  <si>
    <t>Systém sběru a třídění odpadu 2004 (podporu sběru a třídění kom. odpadu)</t>
  </si>
  <si>
    <t>80.</t>
  </si>
  <si>
    <t>Metropolitní sítě - II (podpora komunik.infrastrukt. orgánů veřejné správy)</t>
  </si>
  <si>
    <t>81.</t>
  </si>
  <si>
    <t>82.</t>
  </si>
  <si>
    <t>83.</t>
  </si>
  <si>
    <t>84.</t>
  </si>
  <si>
    <t>85.</t>
  </si>
  <si>
    <t>86.</t>
  </si>
  <si>
    <t>Výzkum-vývoj-inovace (podpora výzkumných a vývojových činností MSP)</t>
  </si>
  <si>
    <t>Rozvoj malých podnikatelů (pořízení technologií,výrobních zařízení MP)</t>
  </si>
  <si>
    <t>Certifikace-osvědčení (získání certifikace ISO 14000, EMAS, OHSAS 18001)</t>
  </si>
  <si>
    <t>Vítejte u nás 2004 (podpora vzniku turist. balíčků služeb a ucelených turist. produktů)</t>
  </si>
  <si>
    <t>Doprovodná infrastruktura CR 2004 (budování a modernizace DI CR)</t>
  </si>
  <si>
    <t>Integrace aplikačního vybavení ISVS (rozvoj komunikační infrastruktury)</t>
  </si>
  <si>
    <t>87.</t>
  </si>
  <si>
    <t>Metropolitní sítě III (podpora komunik.infrastrukt. orgánů veřejné správy)</t>
  </si>
  <si>
    <t>88.</t>
  </si>
  <si>
    <t>Vzdělávání seniorů v oblasti ICT (podpora rozvoje informační gramotnosti)</t>
  </si>
  <si>
    <t>89.</t>
  </si>
  <si>
    <t>Krajina Vysočiny 2004 (projekty k zadržení vody v krajině a k péči o přír. prost.)</t>
  </si>
  <si>
    <t>90.</t>
  </si>
  <si>
    <t>Energetické využívání obnovitelných zdrojů 2004 (podpora obnovitel. zdrojů)</t>
  </si>
  <si>
    <t>91.</t>
  </si>
  <si>
    <t>Protidrogová prevence a léčba 2004 - 2005 (podpora specifické prevence)</t>
  </si>
  <si>
    <t>92.</t>
  </si>
  <si>
    <t>93.</t>
  </si>
  <si>
    <t>94.</t>
  </si>
  <si>
    <t>95.</t>
  </si>
  <si>
    <t>96.</t>
  </si>
  <si>
    <t>97.</t>
  </si>
  <si>
    <t>Regionální kultura IV. (podpora kult. akcí v oblasti neprofesionálního umění)</t>
  </si>
  <si>
    <t>Rozvoj vesnice 2004 - II (obnova místních částí měst a obcí)</t>
  </si>
  <si>
    <t>Volný čas 2005 (podpora dlouhodobých volnočasových aktivit)</t>
  </si>
  <si>
    <t>Jednorázové akce 2005 (jednorázové volnočasové a sportovní aktivity)</t>
  </si>
  <si>
    <t>Sport pro všechny 2005 (dlouhodobé volnočasové aktivity v oblasti TV a sportu)</t>
  </si>
  <si>
    <t>Cizí jazyky - brána k novému poznání 2004 - II (výuka cizích jazyků)</t>
  </si>
  <si>
    <t>vyhodnocených v roce 2005</t>
  </si>
  <si>
    <t>GP byl usnesením ZK zrušen</t>
  </si>
  <si>
    <t>Grantové programy vyhodnocené v roce 2004</t>
  </si>
  <si>
    <t>Grantové programy vyhodnocené v roce 2005</t>
  </si>
  <si>
    <t>100.</t>
  </si>
  <si>
    <t>101.</t>
  </si>
  <si>
    <t>102.</t>
  </si>
  <si>
    <t>98.</t>
  </si>
  <si>
    <t>99.</t>
  </si>
  <si>
    <t>Čistá voda 2005 (zásobování vodou, čištění odpadních vod)</t>
  </si>
  <si>
    <t>Sportoviště 2005 (výstavba a údržba sport. a TV zařízení)</t>
  </si>
  <si>
    <t>Tábory 2005 (obnova vybavení letních táborů)</t>
  </si>
  <si>
    <t>Systém sběru a třídění odpadu 2005 (podporu sběru a třídění kom. odpadu)</t>
  </si>
  <si>
    <t>Bezpečná silnice 2005 (zvýšení bezpečnosti provozu na komunikacích)</t>
  </si>
  <si>
    <t>Celkem (všechny vyhodnocené programy)</t>
  </si>
  <si>
    <t>103.</t>
  </si>
  <si>
    <t>104.</t>
  </si>
  <si>
    <t>105.</t>
  </si>
  <si>
    <t>Mezinárodní projekty 2005 (mezinárodní projekty pro děti a mládež)</t>
  </si>
  <si>
    <t>Líbí se nám v knihovně (podpora veřejných knihoven v kraji)</t>
  </si>
  <si>
    <t>Veřejná letiště 2005 (úpravy a modernizace veřejných vnitrostátních letišť)</t>
  </si>
  <si>
    <t>106.</t>
  </si>
  <si>
    <t>Doprovodná infrastruktura CR 2005 (budování a modernizace DI CR)</t>
  </si>
  <si>
    <t>107.</t>
  </si>
  <si>
    <t>Modernizace ubytovacích zařízení 2005 (podpora ubytovacích zařízení pro CR)</t>
  </si>
  <si>
    <t>108.</t>
  </si>
  <si>
    <t>ŽP - zdroj bohatsví Vysočiny 2005 (environmentální výchova, vzdělávání a osvěta)</t>
  </si>
  <si>
    <t>109.</t>
  </si>
  <si>
    <t>Elektronicke podatelny (podpora komunik.infrastrukt. orgánů veřejné správy)</t>
  </si>
  <si>
    <t>110.</t>
  </si>
  <si>
    <t>Veřejně přístupný internet (podpora zvyšování dostupnosti internetu)</t>
  </si>
  <si>
    <t>111.</t>
  </si>
  <si>
    <t>Bydlete na venkově 2005 (projektová dokumetace pro byt. výstavbu)</t>
  </si>
  <si>
    <t>112.</t>
  </si>
  <si>
    <t>Veřejná osobní doprava 2005 (zlepš. infrastr. a zvýšení atraktivity veřejné dopravy)</t>
  </si>
  <si>
    <t>113.</t>
  </si>
  <si>
    <t>Výzkum-vývoj-inovace 2005 (podpora výzkumných a vývojových činností MSP)</t>
  </si>
  <si>
    <t>114.</t>
  </si>
  <si>
    <t>Certifikace-osvědčení 2005 (získání certifikace ISO 9000, 14001, 17799, OHSAS 18001, HACCP, EMAS)</t>
  </si>
  <si>
    <t>115.</t>
  </si>
  <si>
    <t>116.</t>
  </si>
  <si>
    <t>117.</t>
  </si>
  <si>
    <t>118.</t>
  </si>
  <si>
    <t>Metropolitní sítě - IV (podpora komunik.infrastrukt. orgánů veřejné správy)</t>
  </si>
  <si>
    <t>Systém sběru a třídění odpadu 2005/II (podporu sběru a třídění kom. odpadu)</t>
  </si>
  <si>
    <t>Rozvoj malých podnikatelů 2005 (pořízení technologií,výrobních zařízení MP)</t>
  </si>
  <si>
    <t>Edice Vysočiny III. (ediční počiny s vazbou na kulturu, historii a přírodu)</t>
  </si>
  <si>
    <t>119.</t>
  </si>
  <si>
    <t>Prevence kriminality 2005 (podpora specifikých programů prevence kriminality)</t>
  </si>
  <si>
    <t>120.</t>
  </si>
  <si>
    <t>GIS - IV (podpora geoinformatické infrastruktury)</t>
  </si>
  <si>
    <t>121.</t>
  </si>
  <si>
    <t>Rozvoj vesnice 2005 (obnova místních částí měst a obcí)</t>
  </si>
  <si>
    <t>122.</t>
  </si>
  <si>
    <t>Bioodpady 2005 (nakládání s bioodpadem)</t>
  </si>
  <si>
    <t>123.</t>
  </si>
  <si>
    <t>Energetické využívání obnovitelných zdrojů 2005 (podpora obnovitel. zdrojů)</t>
  </si>
  <si>
    <t>124.</t>
  </si>
  <si>
    <t>Sport pro všechny 2006 (dlouhodobé volnočasové aktivity v oblasti TV a sportu)</t>
  </si>
  <si>
    <t>125.</t>
  </si>
  <si>
    <t>Volný čas 2006 (podpora dlouhodobých volnočasových aktivit)</t>
  </si>
  <si>
    <t>126.</t>
  </si>
  <si>
    <t>Webové stránky měst a obcí - III (rozvoj komunikační infrastruktury)</t>
  </si>
  <si>
    <t>127.</t>
  </si>
  <si>
    <t>128.</t>
  </si>
  <si>
    <t>Leader Vysočiny (podpora vzniku a činnosti MAS)</t>
  </si>
  <si>
    <t>Obce na síti III. (rozvoj komunikační infrastruktury) - 1.a 2.kolo</t>
  </si>
  <si>
    <t>Regionální kultura II. (kult. akce - neprofesionální umění) - 1.a 2.kolo</t>
  </si>
  <si>
    <t>129.</t>
  </si>
  <si>
    <t>Krajina Vysočiny 2005 (projekty k zadržení vody v krajině a k péči o přír. prost.)</t>
  </si>
  <si>
    <t>130.</t>
  </si>
  <si>
    <t>Regionální kultura V. (podpora kult. akcí v oblasti neprofesionálního umění)</t>
  </si>
  <si>
    <t>Certifikace ISO (získání certifikace ISO 9000 nebo ISO 14000) - 1.a 2. kolo</t>
  </si>
  <si>
    <t>131.</t>
  </si>
  <si>
    <t>Veřejně přístupný internet II (podpora zvyšování dostupnosti internetu)</t>
  </si>
  <si>
    <t>132.</t>
  </si>
  <si>
    <t>GIS V (podpora geoinformatické infrastruktury)</t>
  </si>
  <si>
    <t>133.</t>
  </si>
  <si>
    <t>Nevyužívané památky (zpracování studií využití kult. památek)</t>
  </si>
  <si>
    <t>vyhodnocených v roce 2006</t>
  </si>
  <si>
    <t>134.</t>
  </si>
  <si>
    <t>Systém sběru a třídění odpadu 2006  (podporu sběru a třídění kom. odpadu)</t>
  </si>
  <si>
    <t>135.</t>
  </si>
  <si>
    <t>Sportoviště 2006 (budování sportovních a TV zařízení)</t>
  </si>
  <si>
    <t>136.</t>
  </si>
  <si>
    <t>Tábory 2006  (obnova vybavení letních táborů)</t>
  </si>
  <si>
    <t>137.</t>
  </si>
  <si>
    <t>Jednorázové akce 2006 (jednorázové volnočasové a sportovní aktivity)</t>
  </si>
  <si>
    <t>138.</t>
  </si>
  <si>
    <t>139.</t>
  </si>
  <si>
    <t>140.</t>
  </si>
  <si>
    <t>141.</t>
  </si>
  <si>
    <t>142.</t>
  </si>
  <si>
    <t>143.</t>
  </si>
  <si>
    <t>Bezpečná silnice 2006 (zvýšení bezpečnosti provozu na komunikacích)</t>
  </si>
  <si>
    <t>Rozvoj mikroregionů 2006 (podpora venkovských mikroregionů)</t>
  </si>
  <si>
    <t>Modernizace ubytovacích zařízení 2006 (podpora ubytovacích zařízení CR)</t>
  </si>
  <si>
    <t>Doprovodná infrastruktura CR 2006 (budování a modernizace DI CR)</t>
  </si>
  <si>
    <t xml:space="preserve">Klenotnice Vysočiny 2006  (kult. aktivity v oblasti movitého kult. dědictví muzeí a galerií) </t>
  </si>
  <si>
    <t>Čistá voda 2006 (zásobování vodou, čištění odpadních vod)</t>
  </si>
  <si>
    <t>144.</t>
  </si>
  <si>
    <t>145.</t>
  </si>
  <si>
    <t>Metropolitní sítě - V (podpora komunik.infrastrukt. orgánů veřejné správy)</t>
  </si>
  <si>
    <t>Rozvoj malých podnikatelů 2006 (pořízení technologií,výrobních zařízení MP)</t>
  </si>
  <si>
    <t>146.</t>
  </si>
  <si>
    <t>147.</t>
  </si>
  <si>
    <t>148.</t>
  </si>
  <si>
    <t>149.</t>
  </si>
  <si>
    <t>150.</t>
  </si>
  <si>
    <t>Rozvoj vesnice 2006 (obnova místních částí měst a obcí)</t>
  </si>
  <si>
    <t>Výzkum a vývoj pro inovace 2006 (podpora výzkumných a vývojových činností MSP)</t>
  </si>
  <si>
    <t>Prevence kriminality 2006 (podpora specifikých programů prevence kriminality)</t>
  </si>
  <si>
    <t>Edice Vysociny IV. (ediční počiny s vazbou na kulturu, historii a přírodu)</t>
  </si>
  <si>
    <t>Bioodpady 2006 (nakládání s bioodpadem)</t>
  </si>
  <si>
    <t>151.</t>
  </si>
  <si>
    <t>152.</t>
  </si>
  <si>
    <t>153.</t>
  </si>
  <si>
    <t>Generely bezbariérových tras (zpracovávání generelů bezbariérových tras)</t>
  </si>
  <si>
    <t xml:space="preserve">Dobrovolnictví 2006 (podpora rozvoje dobrovolnictví v sociálních a zdravotnických službách) </t>
  </si>
  <si>
    <t>Certtifikace-osvědčení 2006 (získání certifikace ISO 9000, 14001, 22000, OHSAS 18001, HACCP, EMAS)</t>
  </si>
  <si>
    <t>154.</t>
  </si>
  <si>
    <t>155.</t>
  </si>
  <si>
    <t>156.</t>
  </si>
  <si>
    <t>157.</t>
  </si>
  <si>
    <t>158.</t>
  </si>
  <si>
    <t>159.</t>
  </si>
  <si>
    <t>160.</t>
  </si>
  <si>
    <t>Brána k novému poznání (podpora jazykové a IT vzdělanosti)</t>
  </si>
  <si>
    <t>Energetické využívání obnovitelných zdrojů 2006 (podpora obnovitel. zdrojů)</t>
  </si>
  <si>
    <t>Systém sběru a třídění odpadu 2006/II (podporu sběru a třídění kom. odpadu)</t>
  </si>
  <si>
    <t>GIS VI (podpora geoinformatické infrastruktury)</t>
  </si>
  <si>
    <t>Veřejně přístupný internet III (podpora zvyšování dostupnosti internetu)</t>
  </si>
  <si>
    <t>Webové stránky pro všechny (rozvoj komunikační infrastruktury)</t>
  </si>
  <si>
    <t>Bydlete na venkově 2006 (projektová dokumetace pro byt. výstavbu)</t>
  </si>
  <si>
    <t>161.</t>
  </si>
  <si>
    <t>162.</t>
  </si>
  <si>
    <t>163.</t>
  </si>
  <si>
    <t>Regionální kultura VI. (podpora kult. akcí v oblasti neprofesionálního umění)</t>
  </si>
  <si>
    <t>Bezpečnost ICT (rozvoj bezpečnosti ISVS a komunikační infrastruktury)</t>
  </si>
  <si>
    <t>Bezpečnost ICT II (rozvoj bezpečnosti ISVS a komunikační infrastruktury)</t>
  </si>
  <si>
    <t>Metropolitní sítě VI (podpora komunik.infrastrukt. orgánů veřejné správy)</t>
  </si>
  <si>
    <t>164.</t>
  </si>
  <si>
    <t>Volný čas 2007 (podpora dlouhodobých volnočasových aktivit)</t>
  </si>
  <si>
    <t>vyhodnocených v roce 2007</t>
  </si>
  <si>
    <t>Grantové programy vyhodnocené v roce 2007</t>
  </si>
  <si>
    <t>Grantové programy vyhodnocené v roce 2006</t>
  </si>
  <si>
    <t>165.</t>
  </si>
  <si>
    <t>Leader Vysočiny 2007 (podpora činnosti MAS)</t>
  </si>
  <si>
    <t>166.</t>
  </si>
  <si>
    <t>Rozvoj malých podnikatelů ve vybraných regionech 2007 - I.</t>
  </si>
  <si>
    <t>167.</t>
  </si>
  <si>
    <t>168.</t>
  </si>
  <si>
    <t>Sportoviště 2007 (budování sportovních a TV zařízení)</t>
  </si>
  <si>
    <t>169.</t>
  </si>
  <si>
    <t>Diagnóza památek (předprojektová dokumentace obnovy kulturních památek)</t>
  </si>
  <si>
    <t>170.</t>
  </si>
  <si>
    <t>Metropolitní sítě VII - 2007 (podpora komunik.infrastrukt. orgánů veřejné správy)</t>
  </si>
  <si>
    <t>171.</t>
  </si>
  <si>
    <t>Systém sběru a třídění odpadu 2007 (podporu sběru a třídění kom. odpadu)</t>
  </si>
  <si>
    <t>172.</t>
  </si>
  <si>
    <t>Čistá voda 2007 (zásobování vodou, čištění odpadních vod)</t>
  </si>
  <si>
    <t>Jednorázové akce 2007 (jednorázové volnočasové a sportovní aktivity)</t>
  </si>
  <si>
    <t>173.</t>
  </si>
  <si>
    <t>174.</t>
  </si>
  <si>
    <t>175.</t>
  </si>
  <si>
    <t>176.</t>
  </si>
  <si>
    <t>Tábory 2007 (obnova vybavení letních táborů)</t>
  </si>
  <si>
    <t>Doprovodná infrastruktura CR 2007 (budování a modernizace DI CR)</t>
  </si>
  <si>
    <t>Modernizace ubytovacích zařízení 2007 (podpora ubytovacích zařízení CR)</t>
  </si>
  <si>
    <t>ŽP - zdroj bohatsví Vysočiny 2007 (podpora environmentální osvěty)</t>
  </si>
  <si>
    <t>177.</t>
  </si>
  <si>
    <t>Veřejně přístupný internet IV - 2007 (podpora zvyšování dostupnosti internetu)</t>
  </si>
  <si>
    <t>178.</t>
  </si>
  <si>
    <t>Rozvoj vesnice 2007 (obnova místních částí měst a obcí)</t>
  </si>
  <si>
    <t>179.</t>
  </si>
  <si>
    <t>Rozvoj malých podnikatelů ve vybraných regionech 2007 - II.</t>
  </si>
  <si>
    <t>180.</t>
  </si>
  <si>
    <t>Bioodpady 2007 (nakládání s bioodpadem)</t>
  </si>
  <si>
    <t>181.</t>
  </si>
  <si>
    <t>182.</t>
  </si>
  <si>
    <t>183.</t>
  </si>
  <si>
    <t>Edice Vysočiny V. (ediční počiny s vazbou na kulturu, historii a přírodu)</t>
  </si>
  <si>
    <t xml:space="preserve">Dobrovolnictví 2007 (podpora rozvoje dobrovolnictví v sociálních a zdravotnických službách) </t>
  </si>
  <si>
    <t>184.</t>
  </si>
  <si>
    <t>185.</t>
  </si>
  <si>
    <t>186.</t>
  </si>
  <si>
    <t>187.</t>
  </si>
  <si>
    <t>188.</t>
  </si>
  <si>
    <t>Bezpečnost ICT - III (rozvoj bezpečnosti ISVS a komunikační infrastruktury)</t>
  </si>
  <si>
    <t>GIS VII - 2007 (podpora geoinformační infrastruktury)</t>
  </si>
  <si>
    <t>Webové stránky pro všechny II - 2007 (rozvoj komunikační infrastruktury)</t>
  </si>
  <si>
    <t>Líbí se nám v knihovně 2007 (podpora veřejných knihoven v kraji)</t>
  </si>
  <si>
    <t>Modernizace ubytovacích zařízení 2007 - II. (podpora ubytovacích zařízení CR)</t>
  </si>
  <si>
    <t>189.</t>
  </si>
  <si>
    <t>Volný čas 2008 (podpora dlouhodobých volnočasových aktivit)</t>
  </si>
  <si>
    <t>190.</t>
  </si>
  <si>
    <t>Regionální kultura VII. (podpora kult. akcí v oblasti neprofesionálního umění)</t>
  </si>
  <si>
    <t>191.</t>
  </si>
  <si>
    <t>vyhodnocených v roce 2008</t>
  </si>
  <si>
    <t>Grantové programy vyhodnocené v roce 2008</t>
  </si>
  <si>
    <t>Koordinace sociální výpomoci v obcích a hospicová péče (rozvoj dobrovolné sousedské výpomoci a rozšíření hospic.péče)</t>
  </si>
  <si>
    <t>192.</t>
  </si>
  <si>
    <t>Metropolitní sítě VIII - 2008 (podpora komunik.infrastrukt. orgánů veřejné správy)</t>
  </si>
  <si>
    <t>193.</t>
  </si>
  <si>
    <t>Rozvoj malých podnikatelů ve vybraných regionech 2008 - I.</t>
  </si>
  <si>
    <t>194.</t>
  </si>
  <si>
    <t>Jednorázové akce 2008 (jednorázové volnočasové a sportovní aktivity)</t>
  </si>
  <si>
    <t>195.</t>
  </si>
  <si>
    <t>Sportoviště 2008 (budování sportovních a TV zařízení)</t>
  </si>
  <si>
    <t>196.</t>
  </si>
  <si>
    <t>Diagnóza památek 2008 (předprojektová dokumentace obnovy kulturních památek)</t>
  </si>
  <si>
    <t>197.</t>
  </si>
  <si>
    <t>Čistá voda 2008 (zásobování vodou, čištění odpadních vod)</t>
  </si>
  <si>
    <t>198.</t>
  </si>
  <si>
    <t>199.</t>
  </si>
  <si>
    <t>200.</t>
  </si>
  <si>
    <t>201.</t>
  </si>
  <si>
    <t>202.</t>
  </si>
  <si>
    <t>203.</t>
  </si>
  <si>
    <t>Bydlete na venkově 2008 (projektová dokumetace pro byt. výstavbu)</t>
  </si>
  <si>
    <t>Prevence dětských úrazů ve školách 2008 (prevence zdravotních a sociálních rizik)</t>
  </si>
  <si>
    <t>Doprovodná infrastruktura cestovního ruchu 2008 (budování a modernizace DI CR)</t>
  </si>
  <si>
    <t>Zdravé stravování ve školách 2008 (podpora zdravého školního stravování)</t>
  </si>
  <si>
    <t>Mezinárodní projekty 2008 (mezinárodní projekty pro děti a mládež)</t>
  </si>
  <si>
    <t>Rekultivace starých skládek 2008 (podpora minimalizace negativních vlivů na ŽP a zdraví lidí při nakládání s odpady)</t>
  </si>
  <si>
    <t>204.</t>
  </si>
  <si>
    <t>205.</t>
  </si>
  <si>
    <t>206.</t>
  </si>
  <si>
    <t>207.</t>
  </si>
  <si>
    <t>Popularizace a vzdělávání v oblasti informačních technologií - 2008 (podpora informační gramotnosti)</t>
  </si>
  <si>
    <t>Rozvoj malých podnikatelů ve vybraných regionech 2008 - II.</t>
  </si>
  <si>
    <t xml:space="preserve">Klenotnice Vysočiny 2008 (kult. aktivity v oblasti movitého kult. dědictví muzeí a galerií) </t>
  </si>
  <si>
    <t>Bioodpady 2008 (nakládání s bioodpadem)</t>
  </si>
  <si>
    <t>208.</t>
  </si>
  <si>
    <t>209.</t>
  </si>
  <si>
    <t>210.</t>
  </si>
  <si>
    <t>211.</t>
  </si>
  <si>
    <t>Rozvoj vesnice 2008 (obnova místních částí měst a obcí)</t>
  </si>
  <si>
    <t>Edice Vysočiny VI. (ediční počiny s vazbou na kulturu, historii a přírodu)</t>
  </si>
  <si>
    <t>Vysočina bez bariér 2008 (podpora odstraňování bariér pro zdravotně postižené)</t>
  </si>
  <si>
    <t>Prevence kriminality 2008 (podpora specifických programů prevence kriminality)</t>
  </si>
  <si>
    <t>Prevence kriminality 2007 (podpora specifických programů prevence kriminality)</t>
  </si>
  <si>
    <t>prostředky žadatelů na 1 Kč vydanou z FV</t>
  </si>
  <si>
    <t>212.</t>
  </si>
  <si>
    <t>213.</t>
  </si>
  <si>
    <t>214.</t>
  </si>
  <si>
    <t>215.</t>
  </si>
  <si>
    <t>216.</t>
  </si>
  <si>
    <t>217.</t>
  </si>
  <si>
    <t>218.</t>
  </si>
  <si>
    <t>219.</t>
  </si>
  <si>
    <t>Obnova památkově chráněných území (obnova nepamátkových objektů na území MPR a MPZ)</t>
  </si>
  <si>
    <t>Volný čas 2009 (podpora dlouhodobých volnočasových aktivit)</t>
  </si>
  <si>
    <t>Bioodpady 2008/II (nakládání s bioodpadem)</t>
  </si>
  <si>
    <t>Webové stránky pro všechny - aktivní weby 2008 (rozvoj komunikační infrastruktury)</t>
  </si>
  <si>
    <t>Metropolitní sítě IX 2008 (podpora komunik.infrastrukt. orgánů veřejné správy)</t>
  </si>
  <si>
    <t>Bezpečnost ICT a archivace dat 2008 (rozvoj bezpečnosti ISVS a komunik.infrastruktury)</t>
  </si>
  <si>
    <t>GIS VIII - 2008 (podpora geoinformační infrastruktury)</t>
  </si>
  <si>
    <t>Podpora dostupnosti služeb veřejné správy 2008 (podpora míst s veřejným internetem a rozvoj kontaktních míst veř. správy)</t>
  </si>
  <si>
    <t>220.</t>
  </si>
  <si>
    <t>Regionální kultura VIII. (podpora kult. akcí v oblasti neprofesionálního umění)</t>
  </si>
  <si>
    <t>vyhodnocených v roce 2009</t>
  </si>
  <si>
    <t>GP ještě nebyl vyhodnocen</t>
  </si>
  <si>
    <t>Grantové programy vyhodnocené v roce 2009</t>
  </si>
  <si>
    <t>RF-02-2009-01, př. 3a</t>
  </si>
  <si>
    <t>Souhrny po jednotlivých letech</t>
  </si>
  <si>
    <t>Výše objemu grantových programů (Kč)</t>
  </si>
  <si>
    <t>% čerpání grantů</t>
  </si>
  <si>
    <t>*GP označeny kurzívou byly vyhlášeny v předchozím roce než byly vyhodnoceny</t>
  </si>
  <si>
    <t>Počet stran: 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</si>
</sst>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6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color indexed="10"/>
      <name val="Arial CE"/>
      <family val="2"/>
    </font>
    <font>
      <i/>
      <sz val="8"/>
      <name val="Arial CE"/>
      <family val="2"/>
    </font>
    <font>
      <b/>
      <sz val="8"/>
      <color indexed="12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2"/>
    </font>
    <font>
      <sz val="8"/>
      <color indexed="10"/>
      <name val="Arial CE"/>
      <family val="2"/>
    </font>
    <font>
      <b/>
      <sz val="10"/>
      <color indexed="10"/>
      <name val="Arial CE"/>
      <family val="2"/>
    </font>
    <font>
      <i/>
      <sz val="10"/>
      <color indexed="10"/>
      <name val="Arial CE"/>
      <family val="2"/>
    </font>
    <font>
      <b/>
      <i/>
      <sz val="8"/>
      <color indexed="10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166" fontId="1" fillId="0" borderId="1" xfId="0" applyNumberFormat="1" applyFont="1" applyBorder="1" applyAlignment="1">
      <alignment horizontal="right"/>
    </xf>
    <xf numFmtId="166" fontId="1" fillId="2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1" fillId="2" borderId="1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164" fontId="1" fillId="0" borderId="4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166" fontId="1" fillId="0" borderId="4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1" fillId="2" borderId="5" xfId="0" applyFont="1" applyFill="1" applyBorder="1" applyAlignment="1">
      <alignment horizontal="center" vertical="top" wrapText="1"/>
    </xf>
    <xf numFmtId="3" fontId="1" fillId="0" borderId="0" xfId="0" applyNumberFormat="1" applyFont="1" applyBorder="1" applyAlignment="1">
      <alignment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0" borderId="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6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8" fillId="0" borderId="0" xfId="0" applyFont="1" applyAlignment="1">
      <alignment/>
    </xf>
    <xf numFmtId="3" fontId="1" fillId="0" borderId="8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3" fontId="9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" fontId="1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" fontId="8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1" fillId="0" borderId="1" xfId="0" applyFont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1" fillId="0" borderId="2" xfId="0" applyNumberFormat="1" applyFont="1" applyFill="1" applyBorder="1" applyAlignment="1">
      <alignment horizontal="right" vertical="center"/>
    </xf>
    <xf numFmtId="164" fontId="1" fillId="0" borderId="2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166" fontId="1" fillId="0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9" fillId="0" borderId="0" xfId="0" applyFont="1" applyBorder="1" applyAlignment="1">
      <alignment/>
    </xf>
    <xf numFmtId="164" fontId="1" fillId="2" borderId="1" xfId="0" applyNumberFormat="1" applyFont="1" applyFill="1" applyBorder="1" applyAlignment="1">
      <alignment/>
    </xf>
    <xf numFmtId="4" fontId="1" fillId="0" borderId="1" xfId="0" applyNumberFormat="1" applyFont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/>
    </xf>
    <xf numFmtId="4" fontId="1" fillId="2" borderId="1" xfId="0" applyNumberFormat="1" applyFont="1" applyFill="1" applyBorder="1" applyAlignment="1">
      <alignment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1" xfId="0" applyFont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" fillId="0" borderId="1" xfId="0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0" fontId="2" fillId="0" borderId="4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5" fillId="0" borderId="1" xfId="0" applyFont="1" applyFill="1" applyBorder="1" applyAlignment="1">
      <alignment/>
    </xf>
    <xf numFmtId="0" fontId="15" fillId="0" borderId="1" xfId="0" applyFont="1" applyBorder="1" applyAlignment="1">
      <alignment/>
    </xf>
    <xf numFmtId="3" fontId="15" fillId="0" borderId="1" xfId="0" applyNumberFormat="1" applyFont="1" applyFill="1" applyBorder="1" applyAlignment="1">
      <alignment horizontal="right"/>
    </xf>
    <xf numFmtId="0" fontId="15" fillId="0" borderId="1" xfId="0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/>
    </xf>
    <xf numFmtId="164" fontId="15" fillId="0" borderId="1" xfId="0" applyNumberFormat="1" applyFont="1" applyBorder="1" applyAlignment="1">
      <alignment/>
    </xf>
    <xf numFmtId="4" fontId="15" fillId="0" borderId="1" xfId="0" applyNumberFormat="1" applyFont="1" applyBorder="1" applyAlignment="1">
      <alignment/>
    </xf>
    <xf numFmtId="0" fontId="15" fillId="0" borderId="1" xfId="0" applyNumberFormat="1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/>
    </xf>
    <xf numFmtId="164" fontId="15" fillId="0" borderId="1" xfId="0" applyNumberFormat="1" applyFont="1" applyBorder="1" applyAlignment="1">
      <alignment horizontal="right"/>
    </xf>
    <xf numFmtId="3" fontId="15" fillId="0" borderId="1" xfId="0" applyNumberFormat="1" applyFont="1" applyBorder="1" applyAlignment="1">
      <alignment horizontal="right"/>
    </xf>
    <xf numFmtId="164" fontId="15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right"/>
    </xf>
    <xf numFmtId="4" fontId="15" fillId="0" borderId="1" xfId="0" applyNumberFormat="1" applyFont="1" applyFill="1" applyBorder="1" applyAlignment="1">
      <alignment horizontal="right"/>
    </xf>
    <xf numFmtId="164" fontId="15" fillId="0" borderId="1" xfId="0" applyNumberFormat="1" applyFont="1" applyFill="1" applyBorder="1" applyAlignment="1">
      <alignment horizontal="right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0" fontId="15" fillId="0" borderId="8" xfId="0" applyNumberFormat="1" applyFont="1" applyFill="1" applyBorder="1" applyAlignment="1">
      <alignment horizontal="center"/>
    </xf>
    <xf numFmtId="166" fontId="15" fillId="0" borderId="1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2" borderId="8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top" textRotation="90" wrapText="1"/>
    </xf>
    <xf numFmtId="0" fontId="0" fillId="2" borderId="10" xfId="0" applyFill="1" applyBorder="1" applyAlignment="1">
      <alignment horizontal="center" vertical="top" textRotation="90" wrapText="1"/>
    </xf>
    <xf numFmtId="0" fontId="0" fillId="2" borderId="9" xfId="0" applyFill="1" applyBorder="1" applyAlignment="1">
      <alignment horizontal="center" vertical="top" textRotation="90" wrapText="1"/>
    </xf>
    <xf numFmtId="0" fontId="1" fillId="2" borderId="2" xfId="0" applyFont="1" applyFill="1" applyBorder="1" applyAlignment="1">
      <alignment horizontal="center" textRotation="90"/>
    </xf>
    <xf numFmtId="0" fontId="1" fillId="2" borderId="9" xfId="0" applyFont="1" applyFill="1" applyBorder="1" applyAlignment="1">
      <alignment horizontal="center" textRotation="90"/>
    </xf>
    <xf numFmtId="0" fontId="1" fillId="2" borderId="10" xfId="0" applyFont="1" applyFill="1" applyBorder="1" applyAlignment="1">
      <alignment horizontal="center" textRotation="90"/>
    </xf>
    <xf numFmtId="0" fontId="1" fillId="2" borderId="2" xfId="0" applyFont="1" applyFill="1" applyBorder="1" applyAlignment="1">
      <alignment horizontal="justify" vertical="center" textRotation="90"/>
    </xf>
    <xf numFmtId="0" fontId="1" fillId="2" borderId="9" xfId="0" applyFont="1" applyFill="1" applyBorder="1" applyAlignment="1">
      <alignment horizontal="justify" vertical="center" textRotation="90"/>
    </xf>
    <xf numFmtId="0" fontId="1" fillId="2" borderId="2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5" xfId="0" applyFont="1" applyFill="1" applyBorder="1" applyAlignment="1">
      <alignment horizontal="center" vertical="top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/>
    </xf>
    <xf numFmtId="0" fontId="1" fillId="2" borderId="8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2" borderId="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0"/>
  <sheetViews>
    <sheetView tabSelected="1" view="pageBreakPreview" zoomScale="75" zoomScaleSheetLayoutView="75" workbookViewId="0" topLeftCell="A239">
      <selection activeCell="P287" sqref="P287"/>
    </sheetView>
  </sheetViews>
  <sheetFormatPr defaultColWidth="9.00390625" defaultRowHeight="12.75"/>
  <cols>
    <col min="1" max="1" width="3.75390625" style="69" customWidth="1"/>
    <col min="2" max="2" width="47.125" style="4" customWidth="1"/>
    <col min="3" max="3" width="11.125" style="4" customWidth="1"/>
    <col min="4" max="4" width="5.375" style="4" customWidth="1"/>
    <col min="5" max="5" width="4.625" style="4" customWidth="1"/>
    <col min="6" max="6" width="5.00390625" style="4" customWidth="1"/>
    <col min="7" max="7" width="4.875" style="4" customWidth="1"/>
    <col min="8" max="8" width="4.75390625" style="4" customWidth="1"/>
    <col min="9" max="9" width="7.00390625" style="4" customWidth="1"/>
    <col min="10" max="10" width="10.75390625" style="4" customWidth="1"/>
    <col min="11" max="11" width="9.375" style="4" customWidth="1"/>
    <col min="12" max="12" width="4.875" style="4" customWidth="1"/>
    <col min="13" max="13" width="9.75390625" style="4" customWidth="1"/>
    <col min="14" max="14" width="12.75390625" style="4" customWidth="1"/>
    <col min="15" max="15" width="6.125" style="4" customWidth="1"/>
    <col min="16" max="16" width="9.375" style="4" customWidth="1"/>
    <col min="17" max="17" width="4.875" style="60" customWidth="1"/>
    <col min="18" max="18" width="9.125" style="42" customWidth="1"/>
    <col min="19" max="19" width="9.00390625" style="42" customWidth="1"/>
    <col min="20" max="16384" width="9.125" style="42" customWidth="1"/>
  </cols>
  <sheetData>
    <row r="1" spans="1:15" ht="18">
      <c r="A1" s="144" t="s">
        <v>120</v>
      </c>
      <c r="N1" s="116" t="s">
        <v>480</v>
      </c>
      <c r="O1" s="116"/>
    </row>
    <row r="2" spans="14:15" ht="15">
      <c r="N2" s="116" t="s">
        <v>485</v>
      </c>
      <c r="O2" s="116"/>
    </row>
    <row r="3" spans="1:17" ht="12.75" customHeight="1">
      <c r="A3" s="2" t="s">
        <v>0</v>
      </c>
      <c r="B3" s="47" t="s">
        <v>130</v>
      </c>
      <c r="C3" s="155" t="s">
        <v>85</v>
      </c>
      <c r="D3" s="158" t="s">
        <v>78</v>
      </c>
      <c r="E3" s="159"/>
      <c r="F3" s="159"/>
      <c r="G3" s="160"/>
      <c r="H3" s="160"/>
      <c r="I3" s="161"/>
      <c r="J3" s="155" t="s">
        <v>87</v>
      </c>
      <c r="K3" s="162" t="s">
        <v>89</v>
      </c>
      <c r="L3" s="147" t="s">
        <v>84</v>
      </c>
      <c r="M3" s="155" t="s">
        <v>129</v>
      </c>
      <c r="N3" s="155" t="s">
        <v>128</v>
      </c>
      <c r="O3" s="147" t="s">
        <v>458</v>
      </c>
      <c r="P3" s="35" t="s">
        <v>113</v>
      </c>
      <c r="Q3" s="147" t="s">
        <v>86</v>
      </c>
    </row>
    <row r="4" spans="1:17" ht="12.75" customHeight="1">
      <c r="A4" s="46"/>
      <c r="B4" s="46" t="s">
        <v>139</v>
      </c>
      <c r="C4" s="156"/>
      <c r="D4" s="150" t="s">
        <v>77</v>
      </c>
      <c r="E4" s="152" t="s">
        <v>79</v>
      </c>
      <c r="F4" s="152" t="s">
        <v>80</v>
      </c>
      <c r="G4" s="150" t="s">
        <v>82</v>
      </c>
      <c r="H4" s="152" t="s">
        <v>81</v>
      </c>
      <c r="I4" s="153" t="s">
        <v>83</v>
      </c>
      <c r="J4" s="156"/>
      <c r="K4" s="163"/>
      <c r="L4" s="148"/>
      <c r="M4" s="156"/>
      <c r="N4" s="156"/>
      <c r="O4" s="148"/>
      <c r="P4" s="37" t="s">
        <v>114</v>
      </c>
      <c r="Q4" s="148"/>
    </row>
    <row r="5" spans="1:17" ht="52.5" customHeight="1">
      <c r="A5" s="70"/>
      <c r="B5" s="45" t="s">
        <v>48</v>
      </c>
      <c r="C5" s="157"/>
      <c r="D5" s="151"/>
      <c r="E5" s="151"/>
      <c r="F5" s="151"/>
      <c r="G5" s="151"/>
      <c r="H5" s="151"/>
      <c r="I5" s="154"/>
      <c r="J5" s="157"/>
      <c r="K5" s="164"/>
      <c r="L5" s="149"/>
      <c r="M5" s="157"/>
      <c r="N5" s="157"/>
      <c r="O5" s="149"/>
      <c r="P5" s="38"/>
      <c r="Q5" s="149"/>
    </row>
    <row r="6" spans="1:17" s="40" customFormat="1" ht="12.75">
      <c r="A6" s="3" t="s">
        <v>1</v>
      </c>
      <c r="B6" s="1" t="s">
        <v>26</v>
      </c>
      <c r="C6" s="6">
        <v>5000000</v>
      </c>
      <c r="D6" s="3">
        <v>84</v>
      </c>
      <c r="E6" s="3">
        <v>48</v>
      </c>
      <c r="F6" s="11">
        <f>E6*100/D6</f>
        <v>57.142857142857146</v>
      </c>
      <c r="G6" s="3">
        <v>57</v>
      </c>
      <c r="H6" s="3">
        <v>27</v>
      </c>
      <c r="I6" s="11">
        <f>G6*100/D6</f>
        <v>67.85714285714286</v>
      </c>
      <c r="J6" s="6">
        <v>11082426</v>
      </c>
      <c r="K6" s="6">
        <v>4823611</v>
      </c>
      <c r="L6" s="16">
        <f>K6*100/J6</f>
        <v>43.52486540401894</v>
      </c>
      <c r="M6" s="6">
        <v>4441170</v>
      </c>
      <c r="N6" s="6">
        <f aca="true" t="shared" si="0" ref="N6:N13">K6+M6</f>
        <v>9264781</v>
      </c>
      <c r="O6" s="93">
        <f>M6/K6</f>
        <v>0.9207147922997937</v>
      </c>
      <c r="P6" s="6">
        <f aca="true" t="shared" si="1" ref="P6:P22">C6-K6</f>
        <v>176389</v>
      </c>
      <c r="Q6" s="16">
        <f>K6*100/C6</f>
        <v>96.47222</v>
      </c>
    </row>
    <row r="7" spans="1:17" ht="12.75">
      <c r="A7" s="3" t="s">
        <v>2</v>
      </c>
      <c r="B7" s="1" t="s">
        <v>27</v>
      </c>
      <c r="C7" s="6">
        <v>3000000</v>
      </c>
      <c r="D7" s="3">
        <v>56</v>
      </c>
      <c r="E7" s="3">
        <v>26</v>
      </c>
      <c r="F7" s="11">
        <f aca="true" t="shared" si="2" ref="F7:F26">E7*100/D7</f>
        <v>46.42857142857143</v>
      </c>
      <c r="G7" s="3">
        <v>47</v>
      </c>
      <c r="H7" s="3">
        <v>9</v>
      </c>
      <c r="I7" s="11">
        <f aca="true" t="shared" si="3" ref="I7:I26">G7*100/D7</f>
        <v>83.92857142857143</v>
      </c>
      <c r="J7" s="6">
        <v>7934779</v>
      </c>
      <c r="K7" s="6">
        <v>2999597</v>
      </c>
      <c r="L7" s="16">
        <f aca="true" t="shared" si="4" ref="L7:L25">K7*100/J7</f>
        <v>37.80315746664148</v>
      </c>
      <c r="M7" s="6">
        <v>1446641</v>
      </c>
      <c r="N7" s="6">
        <f t="shared" si="0"/>
        <v>4446238</v>
      </c>
      <c r="O7" s="93">
        <f aca="true" t="shared" si="5" ref="O7:O26">M7/K7</f>
        <v>0.4822784527388179</v>
      </c>
      <c r="P7" s="6">
        <f t="shared" si="1"/>
        <v>403</v>
      </c>
      <c r="Q7" s="16">
        <f aca="true" t="shared" si="6" ref="Q7:Q26">K7*100/C7</f>
        <v>99.98656666666666</v>
      </c>
    </row>
    <row r="8" spans="1:17" ht="12.75">
      <c r="A8" s="3" t="s">
        <v>3</v>
      </c>
      <c r="B8" s="1" t="s">
        <v>32</v>
      </c>
      <c r="C8" s="6">
        <v>500000</v>
      </c>
      <c r="D8" s="3">
        <v>35</v>
      </c>
      <c r="E8" s="3">
        <v>10</v>
      </c>
      <c r="F8" s="11">
        <f t="shared" si="2"/>
        <v>28.571428571428573</v>
      </c>
      <c r="G8" s="3">
        <v>26</v>
      </c>
      <c r="H8" s="3">
        <v>9</v>
      </c>
      <c r="I8" s="11">
        <f t="shared" si="3"/>
        <v>74.28571428571429</v>
      </c>
      <c r="J8" s="6">
        <v>2329593</v>
      </c>
      <c r="K8" s="6">
        <v>500000</v>
      </c>
      <c r="L8" s="16">
        <f t="shared" si="4"/>
        <v>21.462976580029217</v>
      </c>
      <c r="M8" s="6">
        <v>1183431</v>
      </c>
      <c r="N8" s="6">
        <f t="shared" si="0"/>
        <v>1683431</v>
      </c>
      <c r="O8" s="93">
        <f t="shared" si="5"/>
        <v>2.366862</v>
      </c>
      <c r="P8" s="6">
        <f t="shared" si="1"/>
        <v>0</v>
      </c>
      <c r="Q8" s="16">
        <f t="shared" si="6"/>
        <v>100</v>
      </c>
    </row>
    <row r="9" spans="1:17" ht="12.75">
      <c r="A9" s="3" t="s">
        <v>4</v>
      </c>
      <c r="B9" s="1" t="s">
        <v>31</v>
      </c>
      <c r="C9" s="6">
        <v>4000000</v>
      </c>
      <c r="D9" s="3">
        <v>55</v>
      </c>
      <c r="E9" s="3">
        <v>34</v>
      </c>
      <c r="F9" s="11">
        <f t="shared" si="2"/>
        <v>61.81818181818182</v>
      </c>
      <c r="G9" s="3">
        <v>46</v>
      </c>
      <c r="H9" s="3">
        <v>9</v>
      </c>
      <c r="I9" s="11">
        <f t="shared" si="3"/>
        <v>83.63636363636364</v>
      </c>
      <c r="J9" s="6">
        <v>10401342</v>
      </c>
      <c r="K9" s="6">
        <v>3725000</v>
      </c>
      <c r="L9" s="16">
        <f t="shared" si="4"/>
        <v>35.812686478340964</v>
      </c>
      <c r="M9" s="6">
        <v>38685963</v>
      </c>
      <c r="N9" s="6">
        <f t="shared" si="0"/>
        <v>42410963</v>
      </c>
      <c r="O9" s="93">
        <f t="shared" si="5"/>
        <v>10.385493422818792</v>
      </c>
      <c r="P9" s="6">
        <f t="shared" si="1"/>
        <v>275000</v>
      </c>
      <c r="Q9" s="16">
        <f t="shared" si="6"/>
        <v>93.125</v>
      </c>
    </row>
    <row r="10" spans="1:17" ht="12.75">
      <c r="A10" s="3" t="s">
        <v>5</v>
      </c>
      <c r="B10" s="1" t="s">
        <v>30</v>
      </c>
      <c r="C10" s="6">
        <v>2000000</v>
      </c>
      <c r="D10" s="3">
        <v>83</v>
      </c>
      <c r="E10" s="3">
        <v>59</v>
      </c>
      <c r="F10" s="11">
        <f t="shared" si="2"/>
        <v>71.08433734939759</v>
      </c>
      <c r="G10" s="3">
        <v>64</v>
      </c>
      <c r="H10" s="3">
        <v>19</v>
      </c>
      <c r="I10" s="11">
        <f t="shared" si="3"/>
        <v>77.10843373493977</v>
      </c>
      <c r="J10" s="6">
        <v>2888712</v>
      </c>
      <c r="K10" s="6">
        <v>1821700</v>
      </c>
      <c r="L10" s="16">
        <f t="shared" si="4"/>
        <v>63.06270753193811</v>
      </c>
      <c r="M10" s="49">
        <v>21280358</v>
      </c>
      <c r="N10" s="7">
        <f t="shared" si="0"/>
        <v>23102058</v>
      </c>
      <c r="O10" s="93">
        <f t="shared" si="5"/>
        <v>11.681593017511116</v>
      </c>
      <c r="P10" s="6">
        <f t="shared" si="1"/>
        <v>178300</v>
      </c>
      <c r="Q10" s="16">
        <f t="shared" si="6"/>
        <v>91.085</v>
      </c>
    </row>
    <row r="11" spans="1:17" ht="12.75">
      <c r="A11" s="3" t="s">
        <v>6</v>
      </c>
      <c r="B11" s="1" t="s">
        <v>29</v>
      </c>
      <c r="C11" s="6">
        <v>4000000</v>
      </c>
      <c r="D11" s="3">
        <v>79</v>
      </c>
      <c r="E11" s="3">
        <v>26</v>
      </c>
      <c r="F11" s="11">
        <f t="shared" si="2"/>
        <v>32.91139240506329</v>
      </c>
      <c r="G11" s="3">
        <v>54</v>
      </c>
      <c r="H11" s="3">
        <v>25</v>
      </c>
      <c r="I11" s="11">
        <f t="shared" si="3"/>
        <v>68.35443037974683</v>
      </c>
      <c r="J11" s="6">
        <v>18394129</v>
      </c>
      <c r="K11" s="6">
        <v>4000000</v>
      </c>
      <c r="L11" s="16">
        <f t="shared" si="4"/>
        <v>21.74606908541307</v>
      </c>
      <c r="M11" s="49">
        <v>4218827</v>
      </c>
      <c r="N11" s="7">
        <f t="shared" si="0"/>
        <v>8218827</v>
      </c>
      <c r="O11" s="93">
        <f t="shared" si="5"/>
        <v>1.05470675</v>
      </c>
      <c r="P11" s="6">
        <f t="shared" si="1"/>
        <v>0</v>
      </c>
      <c r="Q11" s="16">
        <f t="shared" si="6"/>
        <v>100</v>
      </c>
    </row>
    <row r="12" spans="1:17" ht="12.75">
      <c r="A12" s="3" t="s">
        <v>7</v>
      </c>
      <c r="B12" s="1" t="s">
        <v>28</v>
      </c>
      <c r="C12" s="6">
        <v>2600000</v>
      </c>
      <c r="D12" s="3">
        <v>89</v>
      </c>
      <c r="E12" s="3">
        <v>36</v>
      </c>
      <c r="F12" s="11">
        <f t="shared" si="2"/>
        <v>40.449438202247194</v>
      </c>
      <c r="G12" s="3">
        <v>41</v>
      </c>
      <c r="H12" s="3">
        <v>48</v>
      </c>
      <c r="I12" s="11">
        <f t="shared" si="3"/>
        <v>46.06741573033708</v>
      </c>
      <c r="J12" s="6">
        <v>4624397</v>
      </c>
      <c r="K12" s="6">
        <v>1966300</v>
      </c>
      <c r="L12" s="16">
        <f t="shared" si="4"/>
        <v>42.52013830127474</v>
      </c>
      <c r="M12" s="6">
        <v>6167264</v>
      </c>
      <c r="N12" s="6">
        <f t="shared" si="0"/>
        <v>8133564</v>
      </c>
      <c r="O12" s="93">
        <f t="shared" si="5"/>
        <v>3.136481716930275</v>
      </c>
      <c r="P12" s="6">
        <f t="shared" si="1"/>
        <v>633700</v>
      </c>
      <c r="Q12" s="16">
        <f t="shared" si="6"/>
        <v>75.62692307692308</v>
      </c>
    </row>
    <row r="13" spans="1:17" s="40" customFormat="1" ht="12.75">
      <c r="A13" s="3" t="s">
        <v>8</v>
      </c>
      <c r="B13" s="1" t="s">
        <v>33</v>
      </c>
      <c r="C13" s="6">
        <v>2500000</v>
      </c>
      <c r="D13" s="3">
        <v>85</v>
      </c>
      <c r="E13" s="3">
        <v>75</v>
      </c>
      <c r="F13" s="11">
        <f t="shared" si="2"/>
        <v>88.23529411764706</v>
      </c>
      <c r="G13" s="3">
        <v>78</v>
      </c>
      <c r="H13" s="3">
        <v>7</v>
      </c>
      <c r="I13" s="11">
        <f t="shared" si="3"/>
        <v>91.76470588235294</v>
      </c>
      <c r="J13" s="6">
        <v>1679950</v>
      </c>
      <c r="K13" s="6">
        <v>1517869</v>
      </c>
      <c r="L13" s="16">
        <f t="shared" si="4"/>
        <v>90.35203428673472</v>
      </c>
      <c r="M13" s="6">
        <v>1160089</v>
      </c>
      <c r="N13" s="6">
        <f t="shared" si="0"/>
        <v>2677958</v>
      </c>
      <c r="O13" s="93">
        <f t="shared" si="5"/>
        <v>0.7642879589740617</v>
      </c>
      <c r="P13" s="6">
        <f t="shared" si="1"/>
        <v>982131</v>
      </c>
      <c r="Q13" s="16">
        <f t="shared" si="6"/>
        <v>60.71476</v>
      </c>
    </row>
    <row r="14" spans="1:17" ht="12.75">
      <c r="A14" s="3" t="s">
        <v>9</v>
      </c>
      <c r="B14" s="1" t="s">
        <v>67</v>
      </c>
      <c r="C14" s="6">
        <v>2000000</v>
      </c>
      <c r="D14" s="3">
        <v>31</v>
      </c>
      <c r="E14" s="3">
        <v>18</v>
      </c>
      <c r="F14" s="11">
        <f t="shared" si="2"/>
        <v>58.064516129032256</v>
      </c>
      <c r="G14" s="3">
        <v>21</v>
      </c>
      <c r="H14" s="3">
        <v>10</v>
      </c>
      <c r="I14" s="11">
        <f t="shared" si="3"/>
        <v>67.74193548387096</v>
      </c>
      <c r="J14" s="6">
        <v>3606050</v>
      </c>
      <c r="K14" s="6">
        <v>1999900</v>
      </c>
      <c r="L14" s="16">
        <f t="shared" si="4"/>
        <v>55.45957488110259</v>
      </c>
      <c r="M14" s="49">
        <v>6508891</v>
      </c>
      <c r="N14" s="7">
        <f>K14+M14</f>
        <v>8508791</v>
      </c>
      <c r="O14" s="93">
        <f t="shared" si="5"/>
        <v>3.2546082304115207</v>
      </c>
      <c r="P14" s="6">
        <f t="shared" si="1"/>
        <v>100</v>
      </c>
      <c r="Q14" s="16">
        <f t="shared" si="6"/>
        <v>99.995</v>
      </c>
    </row>
    <row r="15" spans="1:17" ht="12.75">
      <c r="A15" s="3" t="s">
        <v>10</v>
      </c>
      <c r="B15" s="1" t="s">
        <v>34</v>
      </c>
      <c r="C15" s="6">
        <v>1200000</v>
      </c>
      <c r="D15" s="13">
        <v>27</v>
      </c>
      <c r="E15" s="13">
        <v>2</v>
      </c>
      <c r="F15" s="11">
        <f t="shared" si="2"/>
        <v>7.407407407407407</v>
      </c>
      <c r="G15" s="13">
        <v>18</v>
      </c>
      <c r="H15" s="13">
        <v>9</v>
      </c>
      <c r="I15" s="11">
        <f t="shared" si="3"/>
        <v>66.66666666666667</v>
      </c>
      <c r="J15" s="6">
        <v>3888517</v>
      </c>
      <c r="K15" s="6">
        <v>373000</v>
      </c>
      <c r="L15" s="16">
        <f t="shared" si="4"/>
        <v>9.592345873761127</v>
      </c>
      <c r="M15" s="6">
        <v>158363</v>
      </c>
      <c r="N15" s="6">
        <v>531363</v>
      </c>
      <c r="O15" s="93">
        <f t="shared" si="5"/>
        <v>0.4245656836461126</v>
      </c>
      <c r="P15" s="6">
        <f t="shared" si="1"/>
        <v>827000</v>
      </c>
      <c r="Q15" s="16">
        <f t="shared" si="6"/>
        <v>31.083333333333332</v>
      </c>
    </row>
    <row r="16" spans="1:17" ht="12.75">
      <c r="A16" s="3" t="s">
        <v>11</v>
      </c>
      <c r="B16" s="1" t="s">
        <v>35</v>
      </c>
      <c r="C16" s="6">
        <v>2000000</v>
      </c>
      <c r="D16" s="13">
        <v>25</v>
      </c>
      <c r="E16" s="13">
        <v>17</v>
      </c>
      <c r="F16" s="11">
        <f t="shared" si="2"/>
        <v>68</v>
      </c>
      <c r="G16" s="13">
        <v>22</v>
      </c>
      <c r="H16" s="13">
        <v>3</v>
      </c>
      <c r="I16" s="11">
        <f t="shared" si="3"/>
        <v>88</v>
      </c>
      <c r="J16" s="6">
        <v>5801481</v>
      </c>
      <c r="K16" s="6">
        <v>2000000</v>
      </c>
      <c r="L16" s="16">
        <f t="shared" si="4"/>
        <v>34.4739558743707</v>
      </c>
      <c r="M16" s="6">
        <v>2183575</v>
      </c>
      <c r="N16" s="6">
        <f>K16+M16</f>
        <v>4183575</v>
      </c>
      <c r="O16" s="93">
        <f t="shared" si="5"/>
        <v>1.0917875</v>
      </c>
      <c r="P16" s="6">
        <f t="shared" si="1"/>
        <v>0</v>
      </c>
      <c r="Q16" s="16">
        <f t="shared" si="6"/>
        <v>100</v>
      </c>
    </row>
    <row r="17" spans="1:17" ht="12.75">
      <c r="A17" s="3" t="s">
        <v>12</v>
      </c>
      <c r="B17" s="1" t="s">
        <v>36</v>
      </c>
      <c r="C17" s="6">
        <v>800000</v>
      </c>
      <c r="D17" s="13">
        <v>99</v>
      </c>
      <c r="E17" s="13">
        <v>30</v>
      </c>
      <c r="F17" s="11">
        <f t="shared" si="2"/>
        <v>30.303030303030305</v>
      </c>
      <c r="G17" s="13">
        <v>49</v>
      </c>
      <c r="H17" s="13">
        <v>50</v>
      </c>
      <c r="I17" s="11">
        <f t="shared" si="3"/>
        <v>49.494949494949495</v>
      </c>
      <c r="J17" s="6">
        <v>2821804</v>
      </c>
      <c r="K17" s="6">
        <v>799800</v>
      </c>
      <c r="L17" s="16">
        <f t="shared" si="4"/>
        <v>28.343570283407352</v>
      </c>
      <c r="M17" s="49">
        <v>2023850</v>
      </c>
      <c r="N17" s="7">
        <f>K17+M17</f>
        <v>2823650</v>
      </c>
      <c r="O17" s="93">
        <f t="shared" si="5"/>
        <v>2.5304451112778192</v>
      </c>
      <c r="P17" s="6">
        <f t="shared" si="1"/>
        <v>200</v>
      </c>
      <c r="Q17" s="16">
        <f t="shared" si="6"/>
        <v>99.975</v>
      </c>
    </row>
    <row r="18" spans="1:17" ht="12.75">
      <c r="A18" s="3" t="s">
        <v>13</v>
      </c>
      <c r="B18" s="1" t="s">
        <v>37</v>
      </c>
      <c r="C18" s="6">
        <v>800000</v>
      </c>
      <c r="D18" s="13">
        <v>153</v>
      </c>
      <c r="E18" s="13">
        <v>38</v>
      </c>
      <c r="F18" s="11">
        <f t="shared" si="2"/>
        <v>24.836601307189543</v>
      </c>
      <c r="G18" s="13">
        <v>77</v>
      </c>
      <c r="H18" s="13">
        <v>76</v>
      </c>
      <c r="I18" s="11">
        <f t="shared" si="3"/>
        <v>50.326797385620914</v>
      </c>
      <c r="J18" s="6">
        <v>3929450</v>
      </c>
      <c r="K18" s="6">
        <v>799850</v>
      </c>
      <c r="L18" s="16">
        <f t="shared" si="4"/>
        <v>20.355266004148163</v>
      </c>
      <c r="M18" s="6">
        <v>1482286</v>
      </c>
      <c r="N18" s="7">
        <f>K18+M18</f>
        <v>2282136</v>
      </c>
      <c r="O18" s="93">
        <f t="shared" si="5"/>
        <v>1.8532049759329874</v>
      </c>
      <c r="P18" s="6">
        <f t="shared" si="1"/>
        <v>150</v>
      </c>
      <c r="Q18" s="16">
        <f t="shared" si="6"/>
        <v>99.98125</v>
      </c>
    </row>
    <row r="19" spans="1:17" ht="12.75">
      <c r="A19" s="3" t="s">
        <v>14</v>
      </c>
      <c r="B19" s="1" t="s">
        <v>38</v>
      </c>
      <c r="C19" s="6">
        <v>3000000</v>
      </c>
      <c r="D19" s="14">
        <v>33</v>
      </c>
      <c r="E19" s="14">
        <v>16</v>
      </c>
      <c r="F19" s="11">
        <f t="shared" si="2"/>
        <v>48.484848484848484</v>
      </c>
      <c r="G19" s="14">
        <v>24</v>
      </c>
      <c r="H19" s="14">
        <v>9</v>
      </c>
      <c r="I19" s="11">
        <f>G19*100/D19</f>
        <v>72.72727272727273</v>
      </c>
      <c r="J19" s="7">
        <v>6165130</v>
      </c>
      <c r="K19" s="7">
        <v>2694000</v>
      </c>
      <c r="L19" s="16">
        <f t="shared" si="4"/>
        <v>43.697375400032115</v>
      </c>
      <c r="M19" s="7">
        <v>950975</v>
      </c>
      <c r="N19" s="6">
        <f aca="true" t="shared" si="7" ref="N19:N25">K19+M19</f>
        <v>3644975</v>
      </c>
      <c r="O19" s="93">
        <f t="shared" si="5"/>
        <v>0.3529974016332591</v>
      </c>
      <c r="P19" s="6">
        <f t="shared" si="1"/>
        <v>306000</v>
      </c>
      <c r="Q19" s="16">
        <f t="shared" si="6"/>
        <v>89.8</v>
      </c>
    </row>
    <row r="20" spans="1:17" ht="12.75">
      <c r="A20" s="3" t="s">
        <v>15</v>
      </c>
      <c r="B20" s="1" t="s">
        <v>72</v>
      </c>
      <c r="C20" s="6">
        <v>2400000</v>
      </c>
      <c r="D20" s="14">
        <v>74</v>
      </c>
      <c r="E20" s="14">
        <v>19</v>
      </c>
      <c r="F20" s="11">
        <f t="shared" si="2"/>
        <v>25.675675675675677</v>
      </c>
      <c r="G20" s="14">
        <v>60</v>
      </c>
      <c r="H20" s="14">
        <v>14</v>
      </c>
      <c r="I20" s="11">
        <f t="shared" si="3"/>
        <v>81.08108108108108</v>
      </c>
      <c r="J20" s="7">
        <v>8839001</v>
      </c>
      <c r="K20" s="7">
        <v>2399000</v>
      </c>
      <c r="L20" s="16">
        <f>K20*100/J20</f>
        <v>27.141076237009138</v>
      </c>
      <c r="M20" s="7">
        <v>14385863</v>
      </c>
      <c r="N20" s="6">
        <f t="shared" si="7"/>
        <v>16784863</v>
      </c>
      <c r="O20" s="93">
        <f t="shared" si="5"/>
        <v>5.996608170070862</v>
      </c>
      <c r="P20" s="6">
        <f t="shared" si="1"/>
        <v>1000</v>
      </c>
      <c r="Q20" s="16">
        <f>K20*100/C20</f>
        <v>99.95833333333333</v>
      </c>
    </row>
    <row r="21" spans="1:17" ht="12.75">
      <c r="A21" s="3" t="s">
        <v>16</v>
      </c>
      <c r="B21" s="1" t="s">
        <v>39</v>
      </c>
      <c r="C21" s="6">
        <v>982131</v>
      </c>
      <c r="D21" s="14">
        <v>62</v>
      </c>
      <c r="E21" s="14">
        <v>39</v>
      </c>
      <c r="F21" s="11">
        <f t="shared" si="2"/>
        <v>62.903225806451616</v>
      </c>
      <c r="G21" s="14">
        <v>52</v>
      </c>
      <c r="H21" s="14">
        <v>10</v>
      </c>
      <c r="I21" s="11">
        <f t="shared" si="3"/>
        <v>83.87096774193549</v>
      </c>
      <c r="J21" s="7">
        <v>1403790</v>
      </c>
      <c r="K21" s="7">
        <v>874496</v>
      </c>
      <c r="L21" s="16">
        <f t="shared" si="4"/>
        <v>62.295357567727365</v>
      </c>
      <c r="M21" s="7">
        <v>727730</v>
      </c>
      <c r="N21" s="7">
        <f t="shared" si="7"/>
        <v>1602226</v>
      </c>
      <c r="O21" s="93">
        <f t="shared" si="5"/>
        <v>0.8321707589285714</v>
      </c>
      <c r="P21" s="6">
        <f t="shared" si="1"/>
        <v>107635</v>
      </c>
      <c r="Q21" s="16">
        <f t="shared" si="6"/>
        <v>89.04066769096994</v>
      </c>
    </row>
    <row r="22" spans="1:17" ht="12.75">
      <c r="A22" s="3" t="s">
        <v>17</v>
      </c>
      <c r="B22" s="1" t="s">
        <v>40</v>
      </c>
      <c r="C22" s="6">
        <v>700000</v>
      </c>
      <c r="D22" s="13">
        <v>14</v>
      </c>
      <c r="E22" s="13">
        <v>10</v>
      </c>
      <c r="F22" s="11">
        <f>E22*100/D22</f>
        <v>71.42857142857143</v>
      </c>
      <c r="G22" s="13">
        <v>10</v>
      </c>
      <c r="H22" s="13">
        <v>4</v>
      </c>
      <c r="I22" s="11">
        <f t="shared" si="3"/>
        <v>71.42857142857143</v>
      </c>
      <c r="J22" s="7">
        <v>1096553</v>
      </c>
      <c r="K22" s="6">
        <v>700000</v>
      </c>
      <c r="L22" s="16">
        <f t="shared" si="4"/>
        <v>63.83640371236046</v>
      </c>
      <c r="M22" s="6">
        <v>510379</v>
      </c>
      <c r="N22" s="6">
        <f t="shared" si="7"/>
        <v>1210379</v>
      </c>
      <c r="O22" s="93">
        <f t="shared" si="5"/>
        <v>0.7291128571428571</v>
      </c>
      <c r="P22" s="6">
        <f t="shared" si="1"/>
        <v>0</v>
      </c>
      <c r="Q22" s="16">
        <f t="shared" si="6"/>
        <v>100</v>
      </c>
    </row>
    <row r="23" spans="1:17" ht="12.75">
      <c r="A23" s="3" t="s">
        <v>18</v>
      </c>
      <c r="B23" s="1" t="s">
        <v>41</v>
      </c>
      <c r="C23" s="6">
        <v>1000000</v>
      </c>
      <c r="D23" s="13">
        <v>12</v>
      </c>
      <c r="E23" s="13">
        <v>10</v>
      </c>
      <c r="F23" s="11">
        <f t="shared" si="2"/>
        <v>83.33333333333333</v>
      </c>
      <c r="G23" s="13">
        <v>11</v>
      </c>
      <c r="H23" s="13">
        <v>1</v>
      </c>
      <c r="I23" s="11">
        <f t="shared" si="3"/>
        <v>91.66666666666667</v>
      </c>
      <c r="J23" s="7">
        <v>865265</v>
      </c>
      <c r="K23" s="6">
        <v>737300</v>
      </c>
      <c r="L23" s="16">
        <f t="shared" si="4"/>
        <v>85.2108891495669</v>
      </c>
      <c r="M23" s="6">
        <v>789200</v>
      </c>
      <c r="N23" s="6">
        <f t="shared" si="7"/>
        <v>1526500</v>
      </c>
      <c r="O23" s="93">
        <f t="shared" si="5"/>
        <v>1.0703919707039198</v>
      </c>
      <c r="P23" s="6">
        <f>C23-K23</f>
        <v>262700</v>
      </c>
      <c r="Q23" s="16">
        <f t="shared" si="6"/>
        <v>73.73</v>
      </c>
    </row>
    <row r="24" spans="1:17" ht="12.75">
      <c r="A24" s="3" t="s">
        <v>19</v>
      </c>
      <c r="B24" s="1" t="s">
        <v>42</v>
      </c>
      <c r="C24" s="6">
        <v>300000</v>
      </c>
      <c r="D24" s="13">
        <v>10</v>
      </c>
      <c r="E24" s="13">
        <v>9</v>
      </c>
      <c r="F24" s="11">
        <f t="shared" si="2"/>
        <v>90</v>
      </c>
      <c r="G24" s="13">
        <v>9</v>
      </c>
      <c r="H24" s="13">
        <v>1</v>
      </c>
      <c r="I24" s="11">
        <f t="shared" si="3"/>
        <v>90</v>
      </c>
      <c r="J24" s="7">
        <v>300775</v>
      </c>
      <c r="K24" s="6">
        <v>269250</v>
      </c>
      <c r="L24" s="16">
        <f t="shared" si="4"/>
        <v>89.51874324661291</v>
      </c>
      <c r="M24" s="6">
        <v>463412</v>
      </c>
      <c r="N24" s="6">
        <f t="shared" si="7"/>
        <v>732662</v>
      </c>
      <c r="O24" s="93">
        <f t="shared" si="5"/>
        <v>1.721121634168988</v>
      </c>
      <c r="P24" s="6">
        <f>C24-K24</f>
        <v>30750</v>
      </c>
      <c r="Q24" s="16">
        <f t="shared" si="6"/>
        <v>89.75</v>
      </c>
    </row>
    <row r="25" spans="1:17" ht="12.75">
      <c r="A25" s="3" t="s">
        <v>20</v>
      </c>
      <c r="B25" s="1" t="s">
        <v>43</v>
      </c>
      <c r="C25" s="6">
        <v>2000000</v>
      </c>
      <c r="D25" s="14">
        <v>31</v>
      </c>
      <c r="E25" s="14">
        <v>22</v>
      </c>
      <c r="F25" s="11">
        <f t="shared" si="2"/>
        <v>70.96774193548387</v>
      </c>
      <c r="G25" s="14">
        <v>22</v>
      </c>
      <c r="H25" s="14">
        <v>9</v>
      </c>
      <c r="I25" s="11">
        <f t="shared" si="3"/>
        <v>70.96774193548387</v>
      </c>
      <c r="J25" s="7">
        <v>2419138</v>
      </c>
      <c r="K25" s="7">
        <v>1701875</v>
      </c>
      <c r="L25" s="16">
        <f t="shared" si="4"/>
        <v>70.35047194496552</v>
      </c>
      <c r="M25" s="7">
        <v>963232</v>
      </c>
      <c r="N25" s="7">
        <f t="shared" si="7"/>
        <v>2665107</v>
      </c>
      <c r="O25" s="93">
        <f t="shared" si="5"/>
        <v>0.5659828130738156</v>
      </c>
      <c r="P25" s="6">
        <f>C25-K25</f>
        <v>298125</v>
      </c>
      <c r="Q25" s="16">
        <f t="shared" si="6"/>
        <v>85.09375</v>
      </c>
    </row>
    <row r="26" spans="1:17" ht="12.75">
      <c r="A26" s="77" t="s">
        <v>140</v>
      </c>
      <c r="B26" s="10"/>
      <c r="C26" s="8">
        <f>SUM(C6:C25)</f>
        <v>40782131</v>
      </c>
      <c r="D26" s="28">
        <f>SUM(D6:D25)</f>
        <v>1137</v>
      </c>
      <c r="E26" s="15">
        <f>SUM(E6:E25)</f>
        <v>544</v>
      </c>
      <c r="F26" s="23">
        <f t="shared" si="2"/>
        <v>47.845206684256816</v>
      </c>
      <c r="G26" s="15">
        <f>SUM(G6:G25)</f>
        <v>788</v>
      </c>
      <c r="H26" s="15">
        <f>SUM(H6:H25)</f>
        <v>349</v>
      </c>
      <c r="I26" s="23">
        <f t="shared" si="3"/>
        <v>69.3051890941073</v>
      </c>
      <c r="J26" s="9">
        <f>SUM(J6:J25)</f>
        <v>100472282</v>
      </c>
      <c r="K26" s="8">
        <f>SUM(K6:K25)</f>
        <v>36702548</v>
      </c>
      <c r="L26" s="17">
        <f>K26*100/J26</f>
        <v>36.53002327547413</v>
      </c>
      <c r="M26" s="8">
        <f>SUM(M6:M25)</f>
        <v>109731499</v>
      </c>
      <c r="N26" s="8">
        <f>SUM(N6:N25)</f>
        <v>146434047</v>
      </c>
      <c r="O26" s="94">
        <f t="shared" si="5"/>
        <v>2.9897515289674166</v>
      </c>
      <c r="P26" s="8">
        <f>C26-K26</f>
        <v>4079583</v>
      </c>
      <c r="Q26" s="17">
        <f t="shared" si="6"/>
        <v>89.99664093080374</v>
      </c>
    </row>
    <row r="27" spans="1:17" ht="255.75" customHeight="1">
      <c r="A27" s="71"/>
      <c r="B27" s="24"/>
      <c r="C27" s="27"/>
      <c r="D27" s="29"/>
      <c r="E27" s="30"/>
      <c r="F27" s="30"/>
      <c r="G27" s="30"/>
      <c r="H27" s="30"/>
      <c r="I27" s="30"/>
      <c r="J27" s="25"/>
      <c r="K27" s="27"/>
      <c r="L27" s="31"/>
      <c r="M27" s="43"/>
      <c r="N27" s="43"/>
      <c r="O27" s="43"/>
      <c r="P27" s="43"/>
      <c r="Q27" s="31"/>
    </row>
    <row r="28" spans="1:17" ht="12.75" customHeight="1">
      <c r="A28" s="2" t="s">
        <v>0</v>
      </c>
      <c r="B28" s="47" t="s">
        <v>130</v>
      </c>
      <c r="C28" s="155" t="s">
        <v>85</v>
      </c>
      <c r="D28" s="158" t="s">
        <v>78</v>
      </c>
      <c r="E28" s="159"/>
      <c r="F28" s="159"/>
      <c r="G28" s="160"/>
      <c r="H28" s="160"/>
      <c r="I28" s="161"/>
      <c r="J28" s="155" t="s">
        <v>87</v>
      </c>
      <c r="K28" s="162" t="s">
        <v>88</v>
      </c>
      <c r="L28" s="147" t="s">
        <v>84</v>
      </c>
      <c r="M28" s="155" t="s">
        <v>129</v>
      </c>
      <c r="N28" s="155" t="s">
        <v>128</v>
      </c>
      <c r="O28" s="147" t="s">
        <v>458</v>
      </c>
      <c r="P28" s="35" t="s">
        <v>113</v>
      </c>
      <c r="Q28" s="147" t="s">
        <v>86</v>
      </c>
    </row>
    <row r="29" spans="1:17" ht="12.75" customHeight="1">
      <c r="A29" s="46"/>
      <c r="B29" s="46" t="s">
        <v>141</v>
      </c>
      <c r="C29" s="156"/>
      <c r="D29" s="150" t="s">
        <v>77</v>
      </c>
      <c r="E29" s="152" t="s">
        <v>79</v>
      </c>
      <c r="F29" s="152" t="s">
        <v>80</v>
      </c>
      <c r="G29" s="150" t="s">
        <v>82</v>
      </c>
      <c r="H29" s="152" t="s">
        <v>81</v>
      </c>
      <c r="I29" s="153" t="s">
        <v>83</v>
      </c>
      <c r="J29" s="156"/>
      <c r="K29" s="163"/>
      <c r="L29" s="148"/>
      <c r="M29" s="156"/>
      <c r="N29" s="156"/>
      <c r="O29" s="148"/>
      <c r="P29" s="37" t="s">
        <v>114</v>
      </c>
      <c r="Q29" s="148"/>
    </row>
    <row r="30" spans="1:18" ht="50.25" customHeight="1">
      <c r="A30" s="70"/>
      <c r="B30" s="45" t="s">
        <v>48</v>
      </c>
      <c r="C30" s="157"/>
      <c r="D30" s="151"/>
      <c r="E30" s="151"/>
      <c r="F30" s="151"/>
      <c r="G30" s="151"/>
      <c r="H30" s="151"/>
      <c r="I30" s="154"/>
      <c r="J30" s="157"/>
      <c r="K30" s="164"/>
      <c r="L30" s="149"/>
      <c r="M30" s="157"/>
      <c r="N30" s="157"/>
      <c r="O30" s="149"/>
      <c r="P30" s="38"/>
      <c r="Q30" s="149"/>
      <c r="R30" s="5"/>
    </row>
    <row r="31" spans="1:17" s="50" customFormat="1" ht="12.75">
      <c r="A31" s="127" t="s">
        <v>21</v>
      </c>
      <c r="B31" s="125" t="s">
        <v>44</v>
      </c>
      <c r="C31" s="135">
        <v>800000</v>
      </c>
      <c r="D31" s="132">
        <v>12</v>
      </c>
      <c r="E31" s="140">
        <v>4</v>
      </c>
      <c r="F31" s="136">
        <f aca="true" t="shared" si="8" ref="F31:F36">E31*100/D31</f>
        <v>33.333333333333336</v>
      </c>
      <c r="G31" s="132">
        <v>11</v>
      </c>
      <c r="H31" s="140">
        <v>1</v>
      </c>
      <c r="I31" s="136">
        <f>G31*100/D31</f>
        <v>91.66666666666667</v>
      </c>
      <c r="J31" s="126">
        <v>2201803</v>
      </c>
      <c r="K31" s="126">
        <v>797650</v>
      </c>
      <c r="L31" s="143">
        <f>K31*100/J31</f>
        <v>36.22712840340394</v>
      </c>
      <c r="M31" s="126">
        <v>177220</v>
      </c>
      <c r="N31" s="126">
        <f>K31+M31</f>
        <v>974870</v>
      </c>
      <c r="O31" s="138">
        <f>M31/K31</f>
        <v>0.2221776468375854</v>
      </c>
      <c r="P31" s="135">
        <f aca="true" t="shared" si="9" ref="P31:P37">C31-K31</f>
        <v>2350</v>
      </c>
      <c r="Q31" s="143">
        <f>K31*100/C31</f>
        <v>99.70625</v>
      </c>
    </row>
    <row r="32" spans="1:17" s="50" customFormat="1" ht="12.75">
      <c r="A32" s="127" t="s">
        <v>22</v>
      </c>
      <c r="B32" s="125" t="s">
        <v>45</v>
      </c>
      <c r="C32" s="135">
        <v>1620000</v>
      </c>
      <c r="D32" s="140">
        <v>40</v>
      </c>
      <c r="E32" s="140">
        <v>24</v>
      </c>
      <c r="F32" s="136">
        <f t="shared" si="8"/>
        <v>60</v>
      </c>
      <c r="G32" s="140">
        <v>30</v>
      </c>
      <c r="H32" s="140">
        <v>10</v>
      </c>
      <c r="I32" s="136">
        <f aca="true" t="shared" si="10" ref="I32:I60">G32*100/D32</f>
        <v>75</v>
      </c>
      <c r="J32" s="126">
        <v>2792130</v>
      </c>
      <c r="K32" s="126">
        <v>1611350</v>
      </c>
      <c r="L32" s="143">
        <f aca="true" t="shared" si="11" ref="L32:L60">K32*100/J32</f>
        <v>57.71042179268157</v>
      </c>
      <c r="M32" s="126">
        <v>1308966</v>
      </c>
      <c r="N32" s="126">
        <f>K32+M32</f>
        <v>2920316</v>
      </c>
      <c r="O32" s="138">
        <f aca="true" t="shared" si="12" ref="O32:O61">M32/K32</f>
        <v>0.8123412045800106</v>
      </c>
      <c r="P32" s="135">
        <f t="shared" si="9"/>
        <v>8650</v>
      </c>
      <c r="Q32" s="143">
        <f aca="true" t="shared" si="13" ref="Q32:Q37">K32*100/C32</f>
        <v>99.46604938271605</v>
      </c>
    </row>
    <row r="33" spans="1:17" s="50" customFormat="1" ht="12.75">
      <c r="A33" s="127" t="s">
        <v>23</v>
      </c>
      <c r="B33" s="125" t="s">
        <v>46</v>
      </c>
      <c r="C33" s="135">
        <v>1700000</v>
      </c>
      <c r="D33" s="132">
        <v>1</v>
      </c>
      <c r="E33" s="140">
        <v>1</v>
      </c>
      <c r="F33" s="136">
        <f t="shared" si="8"/>
        <v>100</v>
      </c>
      <c r="G33" s="132">
        <v>1</v>
      </c>
      <c r="H33" s="140">
        <v>0</v>
      </c>
      <c r="I33" s="136">
        <f t="shared" si="10"/>
        <v>100</v>
      </c>
      <c r="J33" s="129">
        <v>150000</v>
      </c>
      <c r="K33" s="126">
        <v>149625</v>
      </c>
      <c r="L33" s="143">
        <f t="shared" si="11"/>
        <v>99.75</v>
      </c>
      <c r="M33" s="135">
        <v>50375</v>
      </c>
      <c r="N33" s="126">
        <v>200000</v>
      </c>
      <c r="O33" s="138">
        <f t="shared" si="12"/>
        <v>0.3366750208855472</v>
      </c>
      <c r="P33" s="135">
        <f t="shared" si="9"/>
        <v>1550375</v>
      </c>
      <c r="Q33" s="143">
        <f t="shared" si="13"/>
        <v>8.801470588235293</v>
      </c>
    </row>
    <row r="34" spans="1:17" s="50" customFormat="1" ht="12.75">
      <c r="A34" s="127" t="s">
        <v>24</v>
      </c>
      <c r="B34" s="125" t="s">
        <v>47</v>
      </c>
      <c r="C34" s="135">
        <v>2500000</v>
      </c>
      <c r="D34" s="132">
        <v>10</v>
      </c>
      <c r="E34" s="140">
        <v>8</v>
      </c>
      <c r="F34" s="136">
        <f t="shared" si="8"/>
        <v>80</v>
      </c>
      <c r="G34" s="132">
        <v>9</v>
      </c>
      <c r="H34" s="140">
        <v>1</v>
      </c>
      <c r="I34" s="136">
        <f t="shared" si="10"/>
        <v>90</v>
      </c>
      <c r="J34" s="129">
        <v>2421505</v>
      </c>
      <c r="K34" s="126">
        <v>2178000</v>
      </c>
      <c r="L34" s="143">
        <f t="shared" si="11"/>
        <v>89.9440637124433</v>
      </c>
      <c r="M34" s="135">
        <v>3528830</v>
      </c>
      <c r="N34" s="126">
        <f>K34+M34</f>
        <v>5706830</v>
      </c>
      <c r="O34" s="138">
        <f t="shared" si="12"/>
        <v>1.6202157943067035</v>
      </c>
      <c r="P34" s="135">
        <f t="shared" si="9"/>
        <v>322000</v>
      </c>
      <c r="Q34" s="143">
        <f t="shared" si="13"/>
        <v>87.12</v>
      </c>
    </row>
    <row r="35" spans="1:18" s="50" customFormat="1" ht="12.75">
      <c r="A35" s="127" t="s">
        <v>25</v>
      </c>
      <c r="B35" s="125" t="s">
        <v>127</v>
      </c>
      <c r="C35" s="135">
        <v>1620000</v>
      </c>
      <c r="D35" s="142">
        <v>3</v>
      </c>
      <c r="E35" s="127">
        <v>2</v>
      </c>
      <c r="F35" s="136">
        <f t="shared" si="8"/>
        <v>66.66666666666667</v>
      </c>
      <c r="G35" s="140">
        <v>2</v>
      </c>
      <c r="H35" s="140">
        <v>1</v>
      </c>
      <c r="I35" s="136">
        <f t="shared" si="10"/>
        <v>66.66666666666667</v>
      </c>
      <c r="J35" s="129">
        <v>109000</v>
      </c>
      <c r="K35" s="126">
        <v>70000</v>
      </c>
      <c r="L35" s="143">
        <f t="shared" si="11"/>
        <v>64.22018348623853</v>
      </c>
      <c r="M35" s="126">
        <v>75000</v>
      </c>
      <c r="N35" s="126">
        <f>K35+M35</f>
        <v>145000</v>
      </c>
      <c r="O35" s="138">
        <f t="shared" si="12"/>
        <v>1.0714285714285714</v>
      </c>
      <c r="P35" s="135">
        <f t="shared" si="9"/>
        <v>1550000</v>
      </c>
      <c r="Q35" s="143">
        <f t="shared" si="13"/>
        <v>4.320987654320987</v>
      </c>
      <c r="R35" s="51"/>
    </row>
    <row r="36" spans="1:18" ht="12.75">
      <c r="A36" s="3" t="s">
        <v>49</v>
      </c>
      <c r="B36" s="1" t="s">
        <v>64</v>
      </c>
      <c r="C36" s="6">
        <v>2000000</v>
      </c>
      <c r="D36" s="20">
        <v>136</v>
      </c>
      <c r="E36" s="20">
        <v>39</v>
      </c>
      <c r="F36" s="12">
        <f t="shared" si="8"/>
        <v>28.676470588235293</v>
      </c>
      <c r="G36" s="20">
        <v>99</v>
      </c>
      <c r="H36" s="20">
        <v>37</v>
      </c>
      <c r="I36" s="12">
        <f t="shared" si="10"/>
        <v>72.79411764705883</v>
      </c>
      <c r="J36" s="21">
        <v>7740830</v>
      </c>
      <c r="K36" s="7">
        <v>1998000</v>
      </c>
      <c r="L36" s="84">
        <f t="shared" si="11"/>
        <v>25.81118562221364</v>
      </c>
      <c r="M36" s="7">
        <v>4068887</v>
      </c>
      <c r="N36" s="7">
        <f>K36+M36</f>
        <v>6066887</v>
      </c>
      <c r="O36" s="95">
        <f t="shared" si="12"/>
        <v>2.0364799799799798</v>
      </c>
      <c r="P36" s="7">
        <f t="shared" si="9"/>
        <v>2000</v>
      </c>
      <c r="Q36" s="84">
        <f t="shared" si="13"/>
        <v>99.9</v>
      </c>
      <c r="R36" s="22"/>
    </row>
    <row r="37" spans="1:18" ht="12.75">
      <c r="A37" s="3" t="s">
        <v>50</v>
      </c>
      <c r="B37" s="1" t="s">
        <v>65</v>
      </c>
      <c r="C37" s="6">
        <v>2000000</v>
      </c>
      <c r="D37" s="20">
        <v>200</v>
      </c>
      <c r="E37" s="20">
        <v>41</v>
      </c>
      <c r="F37" s="12">
        <f aca="true" t="shared" si="14" ref="F37:F47">E37*100/D37</f>
        <v>20.5</v>
      </c>
      <c r="G37" s="20">
        <v>186</v>
      </c>
      <c r="H37" s="20">
        <v>14</v>
      </c>
      <c r="I37" s="12">
        <f t="shared" si="10"/>
        <v>93</v>
      </c>
      <c r="J37" s="21">
        <v>10453435</v>
      </c>
      <c r="K37" s="7">
        <v>1999000</v>
      </c>
      <c r="L37" s="84">
        <f t="shared" si="11"/>
        <v>19.12290074984921</v>
      </c>
      <c r="M37" s="7">
        <v>3305360</v>
      </c>
      <c r="N37" s="7">
        <f>K37+M37</f>
        <v>5304360</v>
      </c>
      <c r="O37" s="95">
        <f t="shared" si="12"/>
        <v>1.6535067533766883</v>
      </c>
      <c r="P37" s="7">
        <f t="shared" si="9"/>
        <v>1000</v>
      </c>
      <c r="Q37" s="84">
        <f t="shared" si="13"/>
        <v>99.95</v>
      </c>
      <c r="R37" s="22"/>
    </row>
    <row r="38" spans="1:18" ht="12.75">
      <c r="A38" s="82" t="s">
        <v>51</v>
      </c>
      <c r="B38" s="1" t="s">
        <v>282</v>
      </c>
      <c r="C38" s="83">
        <v>1300000</v>
      </c>
      <c r="D38" s="20">
        <v>116</v>
      </c>
      <c r="E38" s="20">
        <v>69</v>
      </c>
      <c r="F38" s="12">
        <f t="shared" si="14"/>
        <v>59.48275862068966</v>
      </c>
      <c r="G38" s="20">
        <v>93</v>
      </c>
      <c r="H38" s="20">
        <v>23</v>
      </c>
      <c r="I38" s="12">
        <f t="shared" si="10"/>
        <v>80.17241379310344</v>
      </c>
      <c r="J38" s="21">
        <v>2414139</v>
      </c>
      <c r="K38" s="7">
        <v>1299053</v>
      </c>
      <c r="L38" s="84">
        <f t="shared" si="11"/>
        <v>53.810198998483514</v>
      </c>
      <c r="M38" s="80">
        <v>1321379</v>
      </c>
      <c r="N38" s="80">
        <v>2620432</v>
      </c>
      <c r="O38" s="95">
        <f t="shared" si="12"/>
        <v>1.0171863657602884</v>
      </c>
      <c r="P38" s="80">
        <v>947</v>
      </c>
      <c r="Q38" s="81">
        <v>99.9</v>
      </c>
      <c r="R38" s="19"/>
    </row>
    <row r="39" spans="1:18" ht="12.75">
      <c r="A39" s="3" t="s">
        <v>52</v>
      </c>
      <c r="B39" s="1" t="s">
        <v>66</v>
      </c>
      <c r="C39" s="6">
        <v>5000000</v>
      </c>
      <c r="D39" s="20">
        <v>123</v>
      </c>
      <c r="E39" s="20">
        <v>36</v>
      </c>
      <c r="F39" s="12">
        <f t="shared" si="14"/>
        <v>29.26829268292683</v>
      </c>
      <c r="G39" s="20">
        <v>97</v>
      </c>
      <c r="H39" s="20">
        <v>26</v>
      </c>
      <c r="I39" s="12">
        <f t="shared" si="10"/>
        <v>78.86178861788618</v>
      </c>
      <c r="J39" s="21">
        <v>18091387</v>
      </c>
      <c r="K39" s="7">
        <v>4990385</v>
      </c>
      <c r="L39" s="84">
        <f t="shared" si="11"/>
        <v>27.58431401638802</v>
      </c>
      <c r="M39" s="7">
        <v>7251214</v>
      </c>
      <c r="N39" s="7">
        <f aca="true" t="shared" si="15" ref="N39:N45">K39+M39</f>
        <v>12241599</v>
      </c>
      <c r="O39" s="95">
        <f t="shared" si="12"/>
        <v>1.453036990132024</v>
      </c>
      <c r="P39" s="7">
        <f>C39-K39</f>
        <v>9615</v>
      </c>
      <c r="Q39" s="61">
        <f>K39*100/C39</f>
        <v>99.8077</v>
      </c>
      <c r="R39" s="22"/>
    </row>
    <row r="40" spans="1:18" ht="12.75">
      <c r="A40" s="3" t="s">
        <v>53</v>
      </c>
      <c r="B40" s="1" t="s">
        <v>68</v>
      </c>
      <c r="C40" s="6">
        <v>3000000</v>
      </c>
      <c r="D40" s="20">
        <v>75</v>
      </c>
      <c r="E40" s="20">
        <v>41</v>
      </c>
      <c r="F40" s="12">
        <f t="shared" si="14"/>
        <v>54.666666666666664</v>
      </c>
      <c r="G40" s="20">
        <v>42</v>
      </c>
      <c r="H40" s="20">
        <v>33</v>
      </c>
      <c r="I40" s="12">
        <f t="shared" si="10"/>
        <v>56</v>
      </c>
      <c r="J40" s="21">
        <v>8095284</v>
      </c>
      <c r="K40" s="7">
        <v>3000000</v>
      </c>
      <c r="L40" s="84">
        <f t="shared" si="11"/>
        <v>37.05861338527468</v>
      </c>
      <c r="M40" s="7">
        <v>12758747</v>
      </c>
      <c r="N40" s="7">
        <f t="shared" si="15"/>
        <v>15758747</v>
      </c>
      <c r="O40" s="95">
        <f t="shared" si="12"/>
        <v>4.2529156666666665</v>
      </c>
      <c r="P40" s="7">
        <f>C40-K40</f>
        <v>0</v>
      </c>
      <c r="Q40" s="61">
        <f>K40*100/C40</f>
        <v>100</v>
      </c>
      <c r="R40" s="22"/>
    </row>
    <row r="41" spans="1:18" ht="12.75">
      <c r="A41" s="82" t="s">
        <v>54</v>
      </c>
      <c r="B41" s="1" t="s">
        <v>288</v>
      </c>
      <c r="C41" s="83">
        <v>2200000</v>
      </c>
      <c r="D41" s="20">
        <v>46</v>
      </c>
      <c r="E41" s="20">
        <v>37</v>
      </c>
      <c r="F41" s="12">
        <f t="shared" si="14"/>
        <v>80.43478260869566</v>
      </c>
      <c r="G41" s="20">
        <v>44</v>
      </c>
      <c r="H41" s="20">
        <v>2</v>
      </c>
      <c r="I41" s="12">
        <f t="shared" si="10"/>
        <v>95.65217391304348</v>
      </c>
      <c r="J41" s="21">
        <v>3190520</v>
      </c>
      <c r="K41" s="7">
        <v>2200000</v>
      </c>
      <c r="L41" s="84">
        <f t="shared" si="11"/>
        <v>68.95427704574803</v>
      </c>
      <c r="M41" s="80">
        <v>5408882</v>
      </c>
      <c r="N41" s="7">
        <f t="shared" si="15"/>
        <v>7608882</v>
      </c>
      <c r="O41" s="95">
        <f t="shared" si="12"/>
        <v>2.458582727272727</v>
      </c>
      <c r="P41" s="80">
        <v>0</v>
      </c>
      <c r="Q41" s="81">
        <v>100</v>
      </c>
      <c r="R41" s="36"/>
    </row>
    <row r="42" spans="1:18" ht="12.75">
      <c r="A42" s="3" t="s">
        <v>55</v>
      </c>
      <c r="B42" s="34" t="s">
        <v>69</v>
      </c>
      <c r="C42" s="32">
        <v>4000000</v>
      </c>
      <c r="D42" s="20">
        <v>12</v>
      </c>
      <c r="E42" s="20">
        <v>9</v>
      </c>
      <c r="F42" s="12">
        <f t="shared" si="14"/>
        <v>75</v>
      </c>
      <c r="G42" s="20">
        <v>9</v>
      </c>
      <c r="H42" s="20">
        <v>3</v>
      </c>
      <c r="I42" s="12">
        <f t="shared" si="10"/>
        <v>75</v>
      </c>
      <c r="J42" s="32">
        <v>1944582</v>
      </c>
      <c r="K42" s="33">
        <v>1654114</v>
      </c>
      <c r="L42" s="84">
        <f t="shared" si="11"/>
        <v>85.06270242139442</v>
      </c>
      <c r="M42" s="7">
        <v>1658681</v>
      </c>
      <c r="N42" s="7">
        <f t="shared" si="15"/>
        <v>3312795</v>
      </c>
      <c r="O42" s="95">
        <f t="shared" si="12"/>
        <v>1.0027609947077407</v>
      </c>
      <c r="P42" s="7">
        <f>C42-K42</f>
        <v>2345886</v>
      </c>
      <c r="Q42" s="61">
        <f>K42*100/C42</f>
        <v>41.35285</v>
      </c>
      <c r="R42" s="4"/>
    </row>
    <row r="43" spans="1:18" ht="12.75">
      <c r="A43" s="82" t="s">
        <v>56</v>
      </c>
      <c r="B43" s="1" t="s">
        <v>283</v>
      </c>
      <c r="C43" s="83">
        <v>2500000</v>
      </c>
      <c r="D43" s="20">
        <v>117</v>
      </c>
      <c r="E43" s="20">
        <v>76</v>
      </c>
      <c r="F43" s="12">
        <f t="shared" si="14"/>
        <v>64.95726495726495</v>
      </c>
      <c r="G43" s="20">
        <v>85</v>
      </c>
      <c r="H43" s="20">
        <v>32</v>
      </c>
      <c r="I43" s="12">
        <f t="shared" si="10"/>
        <v>72.64957264957265</v>
      </c>
      <c r="J43" s="21">
        <v>3799839</v>
      </c>
      <c r="K43" s="7">
        <v>2173497</v>
      </c>
      <c r="L43" s="84">
        <f t="shared" si="11"/>
        <v>57.19971293520594</v>
      </c>
      <c r="M43" s="80">
        <v>9887742</v>
      </c>
      <c r="N43" s="7">
        <f t="shared" si="15"/>
        <v>12061239</v>
      </c>
      <c r="O43" s="95">
        <f t="shared" si="12"/>
        <v>4.549231952010976</v>
      </c>
      <c r="P43" s="80">
        <v>326503</v>
      </c>
      <c r="Q43" s="81">
        <v>86.9</v>
      </c>
      <c r="R43" s="4"/>
    </row>
    <row r="44" spans="1:18" ht="12.75">
      <c r="A44" s="3" t="s">
        <v>57</v>
      </c>
      <c r="B44" s="1" t="s">
        <v>76</v>
      </c>
      <c r="C44" s="6">
        <v>1800000</v>
      </c>
      <c r="D44" s="20">
        <v>15</v>
      </c>
      <c r="E44" s="20">
        <v>10</v>
      </c>
      <c r="F44" s="12">
        <f t="shared" si="14"/>
        <v>66.66666666666667</v>
      </c>
      <c r="G44" s="20">
        <v>13</v>
      </c>
      <c r="H44" s="20">
        <v>2</v>
      </c>
      <c r="I44" s="12">
        <f t="shared" si="10"/>
        <v>86.66666666666667</v>
      </c>
      <c r="J44" s="21">
        <v>3190570</v>
      </c>
      <c r="K44" s="7">
        <v>1800000</v>
      </c>
      <c r="L44" s="84">
        <f t="shared" si="11"/>
        <v>56.41625164155621</v>
      </c>
      <c r="M44" s="7">
        <v>17132984</v>
      </c>
      <c r="N44" s="7">
        <f t="shared" si="15"/>
        <v>18932984</v>
      </c>
      <c r="O44" s="95">
        <f t="shared" si="12"/>
        <v>9.518324444444444</v>
      </c>
      <c r="P44" s="7">
        <f>C44-K44</f>
        <v>0</v>
      </c>
      <c r="Q44" s="61">
        <f>K44*100/C44</f>
        <v>100</v>
      </c>
      <c r="R44" s="22"/>
    </row>
    <row r="45" spans="1:18" ht="12.75">
      <c r="A45" s="3" t="s">
        <v>58</v>
      </c>
      <c r="B45" s="1" t="s">
        <v>70</v>
      </c>
      <c r="C45" s="6">
        <v>4000000</v>
      </c>
      <c r="D45" s="20">
        <v>42</v>
      </c>
      <c r="E45" s="20">
        <v>33</v>
      </c>
      <c r="F45" s="12">
        <f t="shared" si="14"/>
        <v>78.57142857142857</v>
      </c>
      <c r="G45" s="20">
        <v>38</v>
      </c>
      <c r="H45" s="20">
        <v>4</v>
      </c>
      <c r="I45" s="12">
        <f>G45*100/D45</f>
        <v>90.47619047619048</v>
      </c>
      <c r="J45" s="21">
        <v>4710163</v>
      </c>
      <c r="K45" s="7">
        <v>3977620</v>
      </c>
      <c r="L45" s="84">
        <f t="shared" si="11"/>
        <v>84.44760828871527</v>
      </c>
      <c r="M45" s="7">
        <v>8175600</v>
      </c>
      <c r="N45" s="7">
        <f t="shared" si="15"/>
        <v>12153220</v>
      </c>
      <c r="O45" s="95">
        <f t="shared" si="12"/>
        <v>2.05539996279182</v>
      </c>
      <c r="P45" s="7">
        <f aca="true" t="shared" si="16" ref="P45:P60">C45-K45</f>
        <v>22380</v>
      </c>
      <c r="Q45" s="61">
        <f aca="true" t="shared" si="17" ref="Q45:Q60">K45*100/C45</f>
        <v>99.4405</v>
      </c>
      <c r="R45" s="4"/>
    </row>
    <row r="46" spans="1:18" ht="12.75">
      <c r="A46" s="3" t="s">
        <v>59</v>
      </c>
      <c r="B46" s="1" t="s">
        <v>71</v>
      </c>
      <c r="C46" s="6">
        <v>800000</v>
      </c>
      <c r="D46" s="20">
        <v>9</v>
      </c>
      <c r="E46" s="20">
        <v>8</v>
      </c>
      <c r="F46" s="12">
        <f t="shared" si="14"/>
        <v>88.88888888888889</v>
      </c>
      <c r="G46" s="20">
        <v>9</v>
      </c>
      <c r="H46" s="20">
        <v>0</v>
      </c>
      <c r="I46" s="12">
        <f t="shared" si="10"/>
        <v>100</v>
      </c>
      <c r="J46" s="21">
        <v>1119500</v>
      </c>
      <c r="K46" s="7">
        <v>800000</v>
      </c>
      <c r="L46" s="84">
        <f t="shared" si="11"/>
        <v>71.46047342563645</v>
      </c>
      <c r="M46" s="7">
        <v>362700</v>
      </c>
      <c r="N46" s="7">
        <f aca="true" t="shared" si="18" ref="N46:N56">K46+M46</f>
        <v>1162700</v>
      </c>
      <c r="O46" s="95">
        <f t="shared" si="12"/>
        <v>0.453375</v>
      </c>
      <c r="P46" s="7">
        <f t="shared" si="16"/>
        <v>0</v>
      </c>
      <c r="Q46" s="61">
        <f t="shared" si="17"/>
        <v>100</v>
      </c>
      <c r="R46" s="36"/>
    </row>
    <row r="47" spans="1:18" ht="12.75">
      <c r="A47" s="3" t="s">
        <v>60</v>
      </c>
      <c r="B47" s="1" t="s">
        <v>43</v>
      </c>
      <c r="C47" s="6">
        <v>2500000</v>
      </c>
      <c r="D47" s="20">
        <v>34</v>
      </c>
      <c r="E47" s="20">
        <v>31</v>
      </c>
      <c r="F47" s="12">
        <f t="shared" si="14"/>
        <v>91.17647058823529</v>
      </c>
      <c r="G47" s="20">
        <v>31</v>
      </c>
      <c r="H47" s="20">
        <v>3</v>
      </c>
      <c r="I47" s="12">
        <f t="shared" si="10"/>
        <v>91.17647058823529</v>
      </c>
      <c r="J47" s="21">
        <v>2945750</v>
      </c>
      <c r="K47" s="7">
        <v>2500000</v>
      </c>
      <c r="L47" s="84">
        <f t="shared" si="11"/>
        <v>84.86803021301876</v>
      </c>
      <c r="M47" s="7">
        <v>1807500</v>
      </c>
      <c r="N47" s="7">
        <f t="shared" si="18"/>
        <v>4307500</v>
      </c>
      <c r="O47" s="95">
        <f t="shared" si="12"/>
        <v>0.723</v>
      </c>
      <c r="P47" s="7">
        <f t="shared" si="16"/>
        <v>0</v>
      </c>
      <c r="Q47" s="61">
        <f t="shared" si="17"/>
        <v>100</v>
      </c>
      <c r="R47" s="4"/>
    </row>
    <row r="48" spans="1:18" ht="12.75">
      <c r="A48" s="3" t="s">
        <v>61</v>
      </c>
      <c r="B48" s="1" t="s">
        <v>73</v>
      </c>
      <c r="C48" s="6">
        <v>2000000</v>
      </c>
      <c r="D48" s="20">
        <v>165</v>
      </c>
      <c r="E48" s="20">
        <v>17</v>
      </c>
      <c r="F48" s="12">
        <f aca="true" t="shared" si="19" ref="F48:F53">E48*100/D48</f>
        <v>10.303030303030303</v>
      </c>
      <c r="G48" s="20">
        <v>137</v>
      </c>
      <c r="H48" s="20">
        <v>28</v>
      </c>
      <c r="I48" s="12">
        <f t="shared" si="10"/>
        <v>83.03030303030303</v>
      </c>
      <c r="J48" s="21">
        <v>17821919</v>
      </c>
      <c r="K48" s="7">
        <v>2000000</v>
      </c>
      <c r="L48" s="84">
        <f t="shared" si="11"/>
        <v>11.222136067389824</v>
      </c>
      <c r="M48" s="7">
        <v>5886309</v>
      </c>
      <c r="N48" s="7">
        <f t="shared" si="18"/>
        <v>7886309</v>
      </c>
      <c r="O48" s="95">
        <f t="shared" si="12"/>
        <v>2.9431545</v>
      </c>
      <c r="P48" s="7">
        <f t="shared" si="16"/>
        <v>0</v>
      </c>
      <c r="Q48" s="61">
        <f t="shared" si="17"/>
        <v>100</v>
      </c>
      <c r="R48" s="4"/>
    </row>
    <row r="49" spans="1:18" ht="12.75">
      <c r="A49" s="3" t="s">
        <v>62</v>
      </c>
      <c r="B49" s="1" t="s">
        <v>74</v>
      </c>
      <c r="C49" s="6">
        <v>1600000</v>
      </c>
      <c r="D49" s="20">
        <v>53</v>
      </c>
      <c r="E49" s="20">
        <v>32</v>
      </c>
      <c r="F49" s="12">
        <f t="shared" si="19"/>
        <v>60.37735849056604</v>
      </c>
      <c r="G49" s="20">
        <v>43</v>
      </c>
      <c r="H49" s="20">
        <v>10</v>
      </c>
      <c r="I49" s="12">
        <f t="shared" si="10"/>
        <v>81.13207547169812</v>
      </c>
      <c r="J49" s="21">
        <v>5197737</v>
      </c>
      <c r="K49" s="7">
        <v>1599826</v>
      </c>
      <c r="L49" s="84">
        <f>K49*100/J49</f>
        <v>30.779279521068496</v>
      </c>
      <c r="M49" s="7">
        <v>6418907</v>
      </c>
      <c r="N49" s="7">
        <f t="shared" si="18"/>
        <v>8018733</v>
      </c>
      <c r="O49" s="95">
        <f t="shared" si="12"/>
        <v>4.01225320753632</v>
      </c>
      <c r="P49" s="7">
        <f t="shared" si="16"/>
        <v>174</v>
      </c>
      <c r="Q49" s="61">
        <f t="shared" si="17"/>
        <v>99.989125</v>
      </c>
      <c r="R49" s="4"/>
    </row>
    <row r="50" spans="1:18" ht="12.75">
      <c r="A50" s="3" t="s">
        <v>63</v>
      </c>
      <c r="B50" s="1" t="s">
        <v>75</v>
      </c>
      <c r="C50" s="6">
        <v>1600000</v>
      </c>
      <c r="D50" s="20">
        <v>23</v>
      </c>
      <c r="E50" s="20">
        <v>17</v>
      </c>
      <c r="F50" s="12">
        <f t="shared" si="19"/>
        <v>73.91304347826087</v>
      </c>
      <c r="G50" s="20">
        <v>23</v>
      </c>
      <c r="H50" s="20">
        <v>0</v>
      </c>
      <c r="I50" s="12">
        <f t="shared" si="10"/>
        <v>100</v>
      </c>
      <c r="J50" s="21">
        <v>2301372</v>
      </c>
      <c r="K50" s="7">
        <v>1382512</v>
      </c>
      <c r="L50" s="84">
        <f t="shared" si="11"/>
        <v>60.07338231281166</v>
      </c>
      <c r="M50" s="7">
        <v>1035608</v>
      </c>
      <c r="N50" s="7">
        <f t="shared" si="18"/>
        <v>2418120</v>
      </c>
      <c r="O50" s="95">
        <f t="shared" si="12"/>
        <v>0.7490770423692525</v>
      </c>
      <c r="P50" s="7">
        <f t="shared" si="16"/>
        <v>217488</v>
      </c>
      <c r="Q50" s="61">
        <f t="shared" si="17"/>
        <v>86.407</v>
      </c>
      <c r="R50" s="4"/>
    </row>
    <row r="51" spans="1:18" ht="12.75">
      <c r="A51" s="3" t="s">
        <v>90</v>
      </c>
      <c r="B51" s="1" t="s">
        <v>98</v>
      </c>
      <c r="C51" s="6">
        <v>600000</v>
      </c>
      <c r="D51" s="20">
        <v>23</v>
      </c>
      <c r="E51" s="20">
        <v>14</v>
      </c>
      <c r="F51" s="12">
        <f t="shared" si="19"/>
        <v>60.869565217391305</v>
      </c>
      <c r="G51" s="20">
        <v>16</v>
      </c>
      <c r="H51" s="20">
        <v>7</v>
      </c>
      <c r="I51" s="12">
        <f t="shared" si="10"/>
        <v>69.56521739130434</v>
      </c>
      <c r="J51" s="21">
        <v>1359402</v>
      </c>
      <c r="K51" s="7">
        <v>539753</v>
      </c>
      <c r="L51" s="84">
        <f t="shared" si="11"/>
        <v>39.70517918908461</v>
      </c>
      <c r="M51" s="7">
        <v>859502</v>
      </c>
      <c r="N51" s="7">
        <f t="shared" si="18"/>
        <v>1399255</v>
      </c>
      <c r="O51" s="95">
        <f t="shared" si="12"/>
        <v>1.5923987453520407</v>
      </c>
      <c r="P51" s="7">
        <f>C51-K51</f>
        <v>60247</v>
      </c>
      <c r="Q51" s="61">
        <f t="shared" si="17"/>
        <v>89.95883333333333</v>
      </c>
      <c r="R51" s="36"/>
    </row>
    <row r="52" spans="1:18" ht="12.75">
      <c r="A52" s="3" t="s">
        <v>91</v>
      </c>
      <c r="B52" s="1" t="s">
        <v>99</v>
      </c>
      <c r="C52" s="6">
        <v>500000</v>
      </c>
      <c r="D52" s="20">
        <v>72</v>
      </c>
      <c r="E52" s="20">
        <v>43</v>
      </c>
      <c r="F52" s="12">
        <f t="shared" si="19"/>
        <v>59.72222222222222</v>
      </c>
      <c r="G52" s="20">
        <v>51</v>
      </c>
      <c r="H52" s="20">
        <v>21</v>
      </c>
      <c r="I52" s="12">
        <f t="shared" si="10"/>
        <v>70.83333333333333</v>
      </c>
      <c r="J52" s="21">
        <v>1007428</v>
      </c>
      <c r="K52" s="7">
        <v>492463</v>
      </c>
      <c r="L52" s="84">
        <f t="shared" si="11"/>
        <v>48.883195622913</v>
      </c>
      <c r="M52" s="7">
        <v>857076</v>
      </c>
      <c r="N52" s="7">
        <f t="shared" si="18"/>
        <v>1349539</v>
      </c>
      <c r="O52" s="95">
        <f t="shared" si="12"/>
        <v>1.7403865874187503</v>
      </c>
      <c r="P52" s="7">
        <f t="shared" si="16"/>
        <v>7537</v>
      </c>
      <c r="Q52" s="61">
        <f t="shared" si="17"/>
        <v>98.4926</v>
      </c>
      <c r="R52" s="36"/>
    </row>
    <row r="53" spans="1:18" ht="12.75">
      <c r="A53" s="3" t="s">
        <v>92</v>
      </c>
      <c r="B53" s="1" t="s">
        <v>100</v>
      </c>
      <c r="C53" s="6">
        <v>500000</v>
      </c>
      <c r="D53" s="20">
        <v>67</v>
      </c>
      <c r="E53" s="20">
        <v>55</v>
      </c>
      <c r="F53" s="12">
        <f t="shared" si="19"/>
        <v>82.08955223880596</v>
      </c>
      <c r="G53" s="20">
        <v>62</v>
      </c>
      <c r="H53" s="20">
        <v>5</v>
      </c>
      <c r="I53" s="12">
        <f t="shared" si="10"/>
        <v>92.53731343283582</v>
      </c>
      <c r="J53" s="21">
        <v>733384</v>
      </c>
      <c r="K53" s="7">
        <v>484053</v>
      </c>
      <c r="L53" s="84">
        <f t="shared" si="11"/>
        <v>66.00266708845571</v>
      </c>
      <c r="M53" s="7">
        <v>778613</v>
      </c>
      <c r="N53" s="7">
        <f t="shared" si="18"/>
        <v>1262666</v>
      </c>
      <c r="O53" s="95">
        <f t="shared" si="12"/>
        <v>1.608528404947392</v>
      </c>
      <c r="P53" s="7">
        <f t="shared" si="16"/>
        <v>15947</v>
      </c>
      <c r="Q53" s="61">
        <f t="shared" si="17"/>
        <v>96.8106</v>
      </c>
      <c r="R53" s="36"/>
    </row>
    <row r="54" spans="1:18" ht="12.75">
      <c r="A54" s="3" t="s">
        <v>93</v>
      </c>
      <c r="B54" s="1" t="s">
        <v>101</v>
      </c>
      <c r="C54" s="6">
        <v>3000000</v>
      </c>
      <c r="D54" s="20">
        <v>47</v>
      </c>
      <c r="E54" s="20">
        <v>20</v>
      </c>
      <c r="F54" s="12">
        <f aca="true" t="shared" si="20" ref="F54:F61">E54*100/D54</f>
        <v>42.5531914893617</v>
      </c>
      <c r="G54" s="20">
        <v>39</v>
      </c>
      <c r="H54" s="20">
        <v>8</v>
      </c>
      <c r="I54" s="12">
        <f t="shared" si="10"/>
        <v>82.97872340425532</v>
      </c>
      <c r="J54" s="21">
        <v>7504265</v>
      </c>
      <c r="K54" s="7">
        <v>2934699</v>
      </c>
      <c r="L54" s="84">
        <f t="shared" si="11"/>
        <v>39.10708110654408</v>
      </c>
      <c r="M54" s="7">
        <v>12974184</v>
      </c>
      <c r="N54" s="7">
        <f t="shared" si="18"/>
        <v>15908883</v>
      </c>
      <c r="O54" s="95">
        <f t="shared" si="12"/>
        <v>4.420959014876824</v>
      </c>
      <c r="P54" s="7">
        <f t="shared" si="16"/>
        <v>65301</v>
      </c>
      <c r="Q54" s="61">
        <f t="shared" si="17"/>
        <v>97.8233</v>
      </c>
      <c r="R54" s="36"/>
    </row>
    <row r="55" spans="1:18" ht="12.75">
      <c r="A55" s="3" t="s">
        <v>94</v>
      </c>
      <c r="B55" s="1" t="s">
        <v>102</v>
      </c>
      <c r="C55" s="6">
        <v>3000000</v>
      </c>
      <c r="D55" s="20">
        <v>41</v>
      </c>
      <c r="E55" s="20">
        <v>26</v>
      </c>
      <c r="F55" s="12">
        <f t="shared" si="20"/>
        <v>63.41463414634146</v>
      </c>
      <c r="G55" s="20">
        <v>37</v>
      </c>
      <c r="H55" s="20">
        <v>4</v>
      </c>
      <c r="I55" s="12">
        <f t="shared" si="10"/>
        <v>90.2439024390244</v>
      </c>
      <c r="J55" s="21">
        <v>4494871</v>
      </c>
      <c r="K55" s="7">
        <v>2151100</v>
      </c>
      <c r="L55" s="84">
        <f t="shared" si="11"/>
        <v>47.856768303250526</v>
      </c>
      <c r="M55" s="7">
        <v>3851957</v>
      </c>
      <c r="N55" s="7">
        <f t="shared" si="18"/>
        <v>6003057</v>
      </c>
      <c r="O55" s="95">
        <f t="shared" si="12"/>
        <v>1.7906917391102226</v>
      </c>
      <c r="P55" s="7">
        <f t="shared" si="16"/>
        <v>848900</v>
      </c>
      <c r="Q55" s="61">
        <f>K55*100/C55</f>
        <v>71.70333333333333</v>
      </c>
      <c r="R55" s="36"/>
    </row>
    <row r="56" spans="1:18" ht="12.75">
      <c r="A56" s="3" t="s">
        <v>95</v>
      </c>
      <c r="B56" s="1" t="s">
        <v>103</v>
      </c>
      <c r="C56" s="6">
        <v>5000000</v>
      </c>
      <c r="D56" s="20">
        <v>35</v>
      </c>
      <c r="E56" s="20">
        <v>15</v>
      </c>
      <c r="F56" s="12">
        <f t="shared" si="20"/>
        <v>42.857142857142854</v>
      </c>
      <c r="G56" s="20">
        <v>33</v>
      </c>
      <c r="H56" s="20">
        <v>2</v>
      </c>
      <c r="I56" s="12">
        <f t="shared" si="10"/>
        <v>94.28571428571429</v>
      </c>
      <c r="J56" s="21">
        <v>11324075</v>
      </c>
      <c r="K56" s="7">
        <v>4742000</v>
      </c>
      <c r="L56" s="84">
        <f t="shared" si="11"/>
        <v>41.87538496521791</v>
      </c>
      <c r="M56" s="7">
        <v>6724863</v>
      </c>
      <c r="N56" s="7">
        <f t="shared" si="18"/>
        <v>11466863</v>
      </c>
      <c r="O56" s="95">
        <f t="shared" si="12"/>
        <v>1.4181490932096161</v>
      </c>
      <c r="P56" s="7">
        <f>C56-K56</f>
        <v>258000</v>
      </c>
      <c r="Q56" s="61">
        <f t="shared" si="17"/>
        <v>94.84</v>
      </c>
      <c r="R56" s="36"/>
    </row>
    <row r="57" spans="1:18" ht="12.75">
      <c r="A57" s="3" t="s">
        <v>96</v>
      </c>
      <c r="B57" s="1" t="s">
        <v>104</v>
      </c>
      <c r="C57" s="6">
        <v>3500000</v>
      </c>
      <c r="D57" s="20">
        <v>46</v>
      </c>
      <c r="E57" s="20">
        <v>32</v>
      </c>
      <c r="F57" s="12">
        <f t="shared" si="20"/>
        <v>69.56521739130434</v>
      </c>
      <c r="G57" s="20">
        <v>32</v>
      </c>
      <c r="H57" s="20">
        <v>14</v>
      </c>
      <c r="I57" s="12">
        <f t="shared" si="10"/>
        <v>69.56521739130434</v>
      </c>
      <c r="J57" s="21">
        <v>3622208</v>
      </c>
      <c r="K57" s="7">
        <v>2526397</v>
      </c>
      <c r="L57" s="84">
        <f t="shared" si="11"/>
        <v>69.74743029665883</v>
      </c>
      <c r="M57" s="49">
        <v>2774832</v>
      </c>
      <c r="N57" s="7">
        <f>K57+M57</f>
        <v>5301229</v>
      </c>
      <c r="O57" s="95">
        <f t="shared" si="12"/>
        <v>1.0983356930838661</v>
      </c>
      <c r="P57" s="7">
        <f t="shared" si="16"/>
        <v>973603</v>
      </c>
      <c r="Q57" s="61">
        <f t="shared" si="17"/>
        <v>72.18277142857143</v>
      </c>
      <c r="R57" s="36"/>
    </row>
    <row r="58" spans="1:18" ht="12.75">
      <c r="A58" s="3" t="s">
        <v>97</v>
      </c>
      <c r="B58" s="1" t="s">
        <v>105</v>
      </c>
      <c r="C58" s="6">
        <v>1500000</v>
      </c>
      <c r="D58" s="20">
        <v>28</v>
      </c>
      <c r="E58" s="20">
        <v>19</v>
      </c>
      <c r="F58" s="12">
        <f t="shared" si="20"/>
        <v>67.85714285714286</v>
      </c>
      <c r="G58" s="20">
        <v>20</v>
      </c>
      <c r="H58" s="20">
        <v>8</v>
      </c>
      <c r="I58" s="12">
        <f t="shared" si="10"/>
        <v>71.42857142857143</v>
      </c>
      <c r="J58" s="21">
        <v>2783324</v>
      </c>
      <c r="K58" s="7">
        <v>1452200</v>
      </c>
      <c r="L58" s="84">
        <f t="shared" si="11"/>
        <v>52.17502525756973</v>
      </c>
      <c r="M58" s="7">
        <v>852090</v>
      </c>
      <c r="N58" s="7">
        <v>2304290</v>
      </c>
      <c r="O58" s="95">
        <f t="shared" si="12"/>
        <v>0.5867580223109764</v>
      </c>
      <c r="P58" s="7">
        <f t="shared" si="16"/>
        <v>47800</v>
      </c>
      <c r="Q58" s="61">
        <f t="shared" si="17"/>
        <v>96.81333333333333</v>
      </c>
      <c r="R58" s="36"/>
    </row>
    <row r="59" spans="1:18" s="40" customFormat="1" ht="12.75">
      <c r="A59" s="3" t="s">
        <v>107</v>
      </c>
      <c r="B59" s="1" t="s">
        <v>112</v>
      </c>
      <c r="C59" s="6">
        <v>2000000</v>
      </c>
      <c r="D59" s="39">
        <v>82</v>
      </c>
      <c r="E59" s="3">
        <v>32</v>
      </c>
      <c r="F59" s="12">
        <f t="shared" si="20"/>
        <v>39.02439024390244</v>
      </c>
      <c r="G59" s="20">
        <v>60</v>
      </c>
      <c r="H59" s="20">
        <v>22</v>
      </c>
      <c r="I59" s="12">
        <f t="shared" si="10"/>
        <v>73.17073170731707</v>
      </c>
      <c r="J59" s="21">
        <v>6605635</v>
      </c>
      <c r="K59" s="7">
        <v>2000000</v>
      </c>
      <c r="L59" s="84">
        <f t="shared" si="11"/>
        <v>30.2771800137307</v>
      </c>
      <c r="M59" s="49">
        <v>3063874</v>
      </c>
      <c r="N59" s="7">
        <f>K59+M59</f>
        <v>5063874</v>
      </c>
      <c r="O59" s="95">
        <f t="shared" si="12"/>
        <v>1.531937</v>
      </c>
      <c r="P59" s="7">
        <f t="shared" si="16"/>
        <v>0</v>
      </c>
      <c r="Q59" s="61">
        <f t="shared" si="17"/>
        <v>100</v>
      </c>
      <c r="R59" s="36"/>
    </row>
    <row r="60" spans="1:18" s="41" customFormat="1" ht="12.75">
      <c r="A60" s="3" t="s">
        <v>108</v>
      </c>
      <c r="B60" s="1" t="s">
        <v>111</v>
      </c>
      <c r="C60" s="6">
        <v>1000000</v>
      </c>
      <c r="D60" s="39">
        <v>33</v>
      </c>
      <c r="E60" s="3">
        <v>16</v>
      </c>
      <c r="F60" s="12">
        <f t="shared" si="20"/>
        <v>48.484848484848484</v>
      </c>
      <c r="G60" s="20">
        <v>28</v>
      </c>
      <c r="H60" s="20">
        <v>5</v>
      </c>
      <c r="I60" s="12">
        <f t="shared" si="10"/>
        <v>84.84848484848484</v>
      </c>
      <c r="J60" s="21">
        <v>2171830</v>
      </c>
      <c r="K60" s="7">
        <v>980200</v>
      </c>
      <c r="L60" s="84">
        <f t="shared" si="11"/>
        <v>45.13244590967064</v>
      </c>
      <c r="M60" s="49">
        <v>510843</v>
      </c>
      <c r="N60" s="7">
        <f>K60+M60</f>
        <v>1491043</v>
      </c>
      <c r="O60" s="95">
        <f t="shared" si="12"/>
        <v>0.5211620077535197</v>
      </c>
      <c r="P60" s="7">
        <f t="shared" si="16"/>
        <v>19800</v>
      </c>
      <c r="Q60" s="61">
        <f t="shared" si="17"/>
        <v>98.02</v>
      </c>
      <c r="R60" s="36"/>
    </row>
    <row r="61" spans="1:17" ht="12.75">
      <c r="A61" s="145" t="s">
        <v>142</v>
      </c>
      <c r="B61" s="165"/>
      <c r="C61" s="8">
        <f>SUM(C31:C60)</f>
        <v>65140000</v>
      </c>
      <c r="D61" s="28">
        <f>SUM(D31:D60)</f>
        <v>1706</v>
      </c>
      <c r="E61" s="58">
        <f>SUM(E31:E60)</f>
        <v>807</v>
      </c>
      <c r="F61" s="23">
        <f t="shared" si="20"/>
        <v>47.30363423212192</v>
      </c>
      <c r="G61" s="28">
        <f>SUM(G31:G60)</f>
        <v>1380</v>
      </c>
      <c r="H61" s="58">
        <f>SUM(H31:H60)</f>
        <v>326</v>
      </c>
      <c r="I61" s="23">
        <f>G61*100/D61</f>
        <v>80.89097303634232</v>
      </c>
      <c r="J61" s="9">
        <f>SUM(J31:J60)</f>
        <v>142297887</v>
      </c>
      <c r="K61" s="8">
        <f>SUM(K31:K60)</f>
        <v>56483497</v>
      </c>
      <c r="L61" s="17">
        <f>K61*100/J61</f>
        <v>39.69384099146883</v>
      </c>
      <c r="M61" s="8">
        <f>SUM(M31:M60)</f>
        <v>124868725</v>
      </c>
      <c r="N61" s="8">
        <f>SUM(N31:N60)</f>
        <v>181352222</v>
      </c>
      <c r="O61" s="94">
        <f t="shared" si="12"/>
        <v>2.2107116526443114</v>
      </c>
      <c r="P61" s="8">
        <f>SUM(P31:P60)</f>
        <v>8656503</v>
      </c>
      <c r="Q61" s="62">
        <f>K61*100/C61</f>
        <v>86.71092569849554</v>
      </c>
    </row>
    <row r="62" spans="1:17" ht="164.25" customHeight="1">
      <c r="A62" s="71"/>
      <c r="B62" s="24"/>
      <c r="C62" s="27"/>
      <c r="D62" s="119"/>
      <c r="E62" s="119"/>
      <c r="F62" s="119"/>
      <c r="G62" s="119"/>
      <c r="H62" s="119"/>
      <c r="I62" s="120"/>
      <c r="J62" s="25"/>
      <c r="K62" s="121"/>
      <c r="L62" s="119"/>
      <c r="M62" s="120"/>
      <c r="N62" s="120"/>
      <c r="O62" s="120"/>
      <c r="P62" s="120"/>
      <c r="Q62" s="122"/>
    </row>
    <row r="63" spans="1:17" ht="12.75" customHeight="1">
      <c r="A63" s="2" t="s">
        <v>0</v>
      </c>
      <c r="B63" s="47" t="s">
        <v>130</v>
      </c>
      <c r="C63" s="155" t="s">
        <v>85</v>
      </c>
      <c r="D63" s="158" t="s">
        <v>78</v>
      </c>
      <c r="E63" s="159"/>
      <c r="F63" s="159"/>
      <c r="G63" s="160"/>
      <c r="H63" s="160"/>
      <c r="I63" s="161"/>
      <c r="J63" s="155" t="s">
        <v>87</v>
      </c>
      <c r="K63" s="162" t="s">
        <v>88</v>
      </c>
      <c r="L63" s="147" t="s">
        <v>84</v>
      </c>
      <c r="M63" s="155" t="s">
        <v>129</v>
      </c>
      <c r="N63" s="155" t="s">
        <v>128</v>
      </c>
      <c r="O63" s="147" t="s">
        <v>458</v>
      </c>
      <c r="P63" s="35" t="s">
        <v>113</v>
      </c>
      <c r="Q63" s="147" t="s">
        <v>86</v>
      </c>
    </row>
    <row r="64" spans="1:17" ht="12.75" customHeight="1">
      <c r="A64" s="46"/>
      <c r="B64" s="46" t="s">
        <v>143</v>
      </c>
      <c r="C64" s="156"/>
      <c r="D64" s="150" t="s">
        <v>77</v>
      </c>
      <c r="E64" s="152" t="s">
        <v>79</v>
      </c>
      <c r="F64" s="152" t="s">
        <v>80</v>
      </c>
      <c r="G64" s="150" t="s">
        <v>82</v>
      </c>
      <c r="H64" s="152" t="s">
        <v>81</v>
      </c>
      <c r="I64" s="153" t="s">
        <v>83</v>
      </c>
      <c r="J64" s="156"/>
      <c r="K64" s="163"/>
      <c r="L64" s="148"/>
      <c r="M64" s="156"/>
      <c r="N64" s="156"/>
      <c r="O64" s="148"/>
      <c r="P64" s="37" t="s">
        <v>114</v>
      </c>
      <c r="Q64" s="148"/>
    </row>
    <row r="65" spans="1:18" ht="50.25" customHeight="1">
      <c r="A65" s="70"/>
      <c r="B65" s="45" t="s">
        <v>48</v>
      </c>
      <c r="C65" s="157"/>
      <c r="D65" s="151"/>
      <c r="E65" s="151"/>
      <c r="F65" s="151"/>
      <c r="G65" s="151"/>
      <c r="H65" s="151"/>
      <c r="I65" s="154"/>
      <c r="J65" s="157"/>
      <c r="K65" s="164"/>
      <c r="L65" s="149"/>
      <c r="M65" s="157"/>
      <c r="N65" s="157"/>
      <c r="O65" s="149"/>
      <c r="P65" s="38"/>
      <c r="Q65" s="149"/>
      <c r="R65" s="5"/>
    </row>
    <row r="66" spans="1:18" s="51" customFormat="1" ht="12" customHeight="1">
      <c r="A66" s="127" t="s">
        <v>109</v>
      </c>
      <c r="B66" s="125" t="s">
        <v>110</v>
      </c>
      <c r="C66" s="135">
        <v>1610000</v>
      </c>
      <c r="D66" s="132">
        <v>41</v>
      </c>
      <c r="E66" s="127">
        <v>26</v>
      </c>
      <c r="F66" s="128">
        <f>E66*100/D66</f>
        <v>63.41463414634146</v>
      </c>
      <c r="G66" s="132">
        <v>26</v>
      </c>
      <c r="H66" s="132">
        <v>15</v>
      </c>
      <c r="I66" s="136">
        <f>G66*100/D66</f>
        <v>63.41463414634146</v>
      </c>
      <c r="J66" s="129">
        <v>3194618</v>
      </c>
      <c r="K66" s="126">
        <v>1607720</v>
      </c>
      <c r="L66" s="137">
        <f>K66*100/J66</f>
        <v>50.32589185937098</v>
      </c>
      <c r="M66" s="126">
        <v>2351511</v>
      </c>
      <c r="N66" s="126">
        <v>3959231</v>
      </c>
      <c r="O66" s="138">
        <f>M66/K66</f>
        <v>1.4626371507476426</v>
      </c>
      <c r="P66" s="126">
        <f>C66-K66</f>
        <v>2280</v>
      </c>
      <c r="Q66" s="139">
        <f>K66*100/C66</f>
        <v>99.8583850931677</v>
      </c>
      <c r="R66" s="52"/>
    </row>
    <row r="67" spans="1:18" s="54" customFormat="1" ht="11.25">
      <c r="A67" s="127" t="s">
        <v>115</v>
      </c>
      <c r="B67" s="125" t="s">
        <v>118</v>
      </c>
      <c r="C67" s="135">
        <v>2400000</v>
      </c>
      <c r="D67" s="132">
        <v>108</v>
      </c>
      <c r="E67" s="127">
        <v>47</v>
      </c>
      <c r="F67" s="128">
        <f aca="true" t="shared" si="21" ref="F67:F102">E67*100/D67</f>
        <v>43.51851851851852</v>
      </c>
      <c r="G67" s="132">
        <v>87</v>
      </c>
      <c r="H67" s="132">
        <v>21</v>
      </c>
      <c r="I67" s="136">
        <f aca="true" t="shared" si="22" ref="I67:I102">G67*100/D67</f>
        <v>80.55555555555556</v>
      </c>
      <c r="J67" s="129">
        <v>6824195</v>
      </c>
      <c r="K67" s="126">
        <v>2400000</v>
      </c>
      <c r="L67" s="137">
        <f aca="true" t="shared" si="23" ref="L67:L102">K67*100/J67</f>
        <v>35.16898330132712</v>
      </c>
      <c r="M67" s="126">
        <v>5082286</v>
      </c>
      <c r="N67" s="126">
        <f aca="true" t="shared" si="24" ref="N67:N72">K67+M67</f>
        <v>7482286</v>
      </c>
      <c r="O67" s="138">
        <f aca="true" t="shared" si="25" ref="O67:O102">M67/K67</f>
        <v>2.1176191666666666</v>
      </c>
      <c r="P67" s="126">
        <f>C67-K67</f>
        <v>0</v>
      </c>
      <c r="Q67" s="139">
        <f aca="true" t="shared" si="26" ref="Q67:Q102">K67*100/C67</f>
        <v>100</v>
      </c>
      <c r="R67" s="53"/>
    </row>
    <row r="68" spans="1:18" s="57" customFormat="1" ht="12.75">
      <c r="A68" s="127" t="s">
        <v>116</v>
      </c>
      <c r="B68" s="125" t="s">
        <v>119</v>
      </c>
      <c r="C68" s="135">
        <v>2500000</v>
      </c>
      <c r="D68" s="132">
        <v>123</v>
      </c>
      <c r="E68" s="127">
        <v>68</v>
      </c>
      <c r="F68" s="128">
        <f t="shared" si="21"/>
        <v>55.28455284552845</v>
      </c>
      <c r="G68" s="132">
        <v>82</v>
      </c>
      <c r="H68" s="132">
        <v>41</v>
      </c>
      <c r="I68" s="136">
        <f t="shared" si="22"/>
        <v>66.66666666666667</v>
      </c>
      <c r="J68" s="129">
        <v>4208095</v>
      </c>
      <c r="K68" s="126">
        <v>2195045</v>
      </c>
      <c r="L68" s="137">
        <f t="shared" si="23"/>
        <v>52.16243929854245</v>
      </c>
      <c r="M68" s="126">
        <v>10350388</v>
      </c>
      <c r="N68" s="126">
        <f t="shared" si="24"/>
        <v>12545433</v>
      </c>
      <c r="O68" s="138">
        <f t="shared" si="25"/>
        <v>4.71534205449091</v>
      </c>
      <c r="P68" s="126">
        <v>304955</v>
      </c>
      <c r="Q68" s="139">
        <f t="shared" si="26"/>
        <v>87.8018</v>
      </c>
      <c r="R68" s="56"/>
    </row>
    <row r="69" spans="1:18" s="50" customFormat="1" ht="12.75">
      <c r="A69" s="127" t="s">
        <v>117</v>
      </c>
      <c r="B69" s="125" t="s">
        <v>43</v>
      </c>
      <c r="C69" s="135">
        <v>2130000</v>
      </c>
      <c r="D69" s="132">
        <v>45</v>
      </c>
      <c r="E69" s="127">
        <v>42</v>
      </c>
      <c r="F69" s="128">
        <f t="shared" si="21"/>
        <v>93.33333333333333</v>
      </c>
      <c r="G69" s="132">
        <v>42</v>
      </c>
      <c r="H69" s="132">
        <v>3</v>
      </c>
      <c r="I69" s="136">
        <f t="shared" si="22"/>
        <v>93.33333333333333</v>
      </c>
      <c r="J69" s="129">
        <v>3398600</v>
      </c>
      <c r="K69" s="126">
        <v>2130000</v>
      </c>
      <c r="L69" s="137">
        <f t="shared" si="23"/>
        <v>62.67286529747543</v>
      </c>
      <c r="M69" s="126">
        <v>2860000</v>
      </c>
      <c r="N69" s="126">
        <f t="shared" si="24"/>
        <v>4990000</v>
      </c>
      <c r="O69" s="138">
        <f t="shared" si="25"/>
        <v>1.3427230046948357</v>
      </c>
      <c r="P69" s="126">
        <v>0</v>
      </c>
      <c r="Q69" s="139">
        <f t="shared" si="26"/>
        <v>100</v>
      </c>
      <c r="R69" s="55"/>
    </row>
    <row r="70" spans="1:18" s="57" customFormat="1" ht="12.75">
      <c r="A70" s="127" t="s">
        <v>121</v>
      </c>
      <c r="B70" s="125" t="s">
        <v>124</v>
      </c>
      <c r="C70" s="135">
        <v>1000000</v>
      </c>
      <c r="D70" s="140">
        <v>105</v>
      </c>
      <c r="E70" s="141">
        <v>58</v>
      </c>
      <c r="F70" s="128">
        <f t="shared" si="21"/>
        <v>55.23809523809524</v>
      </c>
      <c r="G70" s="132">
        <v>64</v>
      </c>
      <c r="H70" s="132">
        <v>41</v>
      </c>
      <c r="I70" s="136">
        <f t="shared" si="22"/>
        <v>60.95238095238095</v>
      </c>
      <c r="J70" s="129">
        <v>2435333</v>
      </c>
      <c r="K70" s="126">
        <v>1000000</v>
      </c>
      <c r="L70" s="137">
        <f t="shared" si="23"/>
        <v>41.06214632660092</v>
      </c>
      <c r="M70" s="126">
        <v>4000444</v>
      </c>
      <c r="N70" s="126">
        <f t="shared" si="24"/>
        <v>5000444</v>
      </c>
      <c r="O70" s="138">
        <f t="shared" si="25"/>
        <v>4.000444</v>
      </c>
      <c r="P70" s="126">
        <v>0</v>
      </c>
      <c r="Q70" s="139">
        <f t="shared" si="26"/>
        <v>100</v>
      </c>
      <c r="R70" s="56"/>
    </row>
    <row r="71" spans="1:18" s="57" customFormat="1" ht="12.75">
      <c r="A71" s="127" t="s">
        <v>122</v>
      </c>
      <c r="B71" s="125" t="s">
        <v>125</v>
      </c>
      <c r="C71" s="135">
        <v>3000000</v>
      </c>
      <c r="D71" s="132">
        <v>89</v>
      </c>
      <c r="E71" s="127">
        <v>62</v>
      </c>
      <c r="F71" s="128">
        <f t="shared" si="21"/>
        <v>69.66292134831461</v>
      </c>
      <c r="G71" s="132">
        <v>80</v>
      </c>
      <c r="H71" s="132">
        <v>9</v>
      </c>
      <c r="I71" s="136">
        <f t="shared" si="22"/>
        <v>89.88764044943821</v>
      </c>
      <c r="J71" s="129">
        <v>5074447</v>
      </c>
      <c r="K71" s="126">
        <v>2818000</v>
      </c>
      <c r="L71" s="137">
        <f t="shared" si="23"/>
        <v>55.53314479390562</v>
      </c>
      <c r="M71" s="126">
        <v>10283422</v>
      </c>
      <c r="N71" s="126">
        <f t="shared" si="24"/>
        <v>13101422</v>
      </c>
      <c r="O71" s="138">
        <f t="shared" si="25"/>
        <v>3.649191625266146</v>
      </c>
      <c r="P71" s="126">
        <f>C71-K71</f>
        <v>182000</v>
      </c>
      <c r="Q71" s="139">
        <f t="shared" si="26"/>
        <v>93.93333333333334</v>
      </c>
      <c r="R71" s="56"/>
    </row>
    <row r="72" spans="1:18" s="51" customFormat="1" ht="12" customHeight="1">
      <c r="A72" s="127" t="s">
        <v>123</v>
      </c>
      <c r="B72" s="125" t="s">
        <v>126</v>
      </c>
      <c r="C72" s="135">
        <v>3000000</v>
      </c>
      <c r="D72" s="142">
        <v>21</v>
      </c>
      <c r="E72" s="127">
        <v>10</v>
      </c>
      <c r="F72" s="128">
        <f t="shared" si="21"/>
        <v>47.61904761904762</v>
      </c>
      <c r="G72" s="132">
        <v>20</v>
      </c>
      <c r="H72" s="132">
        <v>1</v>
      </c>
      <c r="I72" s="136">
        <f t="shared" si="22"/>
        <v>95.23809523809524</v>
      </c>
      <c r="J72" s="129">
        <v>6471113</v>
      </c>
      <c r="K72" s="126">
        <v>3000000</v>
      </c>
      <c r="L72" s="137">
        <f t="shared" si="23"/>
        <v>46.35987657764591</v>
      </c>
      <c r="M72" s="126">
        <v>1436216</v>
      </c>
      <c r="N72" s="126">
        <f t="shared" si="24"/>
        <v>4436216</v>
      </c>
      <c r="O72" s="138">
        <f t="shared" si="25"/>
        <v>0.47873866666666665</v>
      </c>
      <c r="P72" s="126">
        <v>0</v>
      </c>
      <c r="Q72" s="139">
        <f t="shared" si="26"/>
        <v>100</v>
      </c>
      <c r="R72" s="52"/>
    </row>
    <row r="73" spans="1:17" s="41" customFormat="1" ht="12.75">
      <c r="A73" s="3" t="s">
        <v>131</v>
      </c>
      <c r="B73" s="1" t="s">
        <v>135</v>
      </c>
      <c r="C73" s="21">
        <v>1500000</v>
      </c>
      <c r="D73" s="3">
        <v>54</v>
      </c>
      <c r="E73" s="3">
        <v>39</v>
      </c>
      <c r="F73" s="11">
        <f t="shared" si="21"/>
        <v>72.22222222222223</v>
      </c>
      <c r="G73" s="3">
        <v>44</v>
      </c>
      <c r="H73" s="3">
        <v>10</v>
      </c>
      <c r="I73" s="12">
        <f t="shared" si="22"/>
        <v>81.48148148148148</v>
      </c>
      <c r="J73" s="21">
        <v>2429523</v>
      </c>
      <c r="K73" s="21">
        <v>1499769</v>
      </c>
      <c r="L73" s="61">
        <f t="shared" si="23"/>
        <v>61.731006456823</v>
      </c>
      <c r="M73" s="21">
        <v>3803321</v>
      </c>
      <c r="N73" s="21">
        <f aca="true" t="shared" si="27" ref="N73:N83">K73+M73</f>
        <v>5303090</v>
      </c>
      <c r="O73" s="95">
        <f t="shared" si="25"/>
        <v>2.5359378677649693</v>
      </c>
      <c r="P73" s="21">
        <f aca="true" t="shared" si="28" ref="P73:P83">C73-K73</f>
        <v>231</v>
      </c>
      <c r="Q73" s="61">
        <f t="shared" si="26"/>
        <v>99.9846</v>
      </c>
    </row>
    <row r="74" spans="1:17" s="41" customFormat="1" ht="12.75">
      <c r="A74" s="3" t="s">
        <v>132</v>
      </c>
      <c r="B74" s="1" t="s">
        <v>136</v>
      </c>
      <c r="C74" s="21">
        <v>2000000</v>
      </c>
      <c r="D74" s="3">
        <v>72</v>
      </c>
      <c r="E74" s="3">
        <v>30</v>
      </c>
      <c r="F74" s="11">
        <f t="shared" si="21"/>
        <v>41.666666666666664</v>
      </c>
      <c r="G74" s="3">
        <v>43</v>
      </c>
      <c r="H74" s="3">
        <v>29</v>
      </c>
      <c r="I74" s="12">
        <f t="shared" si="22"/>
        <v>59.72222222222222</v>
      </c>
      <c r="J74" s="6">
        <v>7766280</v>
      </c>
      <c r="K74" s="6">
        <v>2000000</v>
      </c>
      <c r="L74" s="61">
        <f t="shared" si="23"/>
        <v>25.752355052869586</v>
      </c>
      <c r="M74" s="6">
        <v>7090833</v>
      </c>
      <c r="N74" s="21">
        <f t="shared" si="27"/>
        <v>9090833</v>
      </c>
      <c r="O74" s="95">
        <f t="shared" si="25"/>
        <v>3.5454165</v>
      </c>
      <c r="P74" s="21">
        <f t="shared" si="28"/>
        <v>0</v>
      </c>
      <c r="Q74" s="61">
        <f t="shared" si="26"/>
        <v>100</v>
      </c>
    </row>
    <row r="75" spans="1:17" s="41" customFormat="1" ht="12.75">
      <c r="A75" s="3" t="s">
        <v>133</v>
      </c>
      <c r="B75" s="1" t="s">
        <v>137</v>
      </c>
      <c r="C75" s="21">
        <v>1500000</v>
      </c>
      <c r="D75" s="3">
        <v>14</v>
      </c>
      <c r="E75" s="3">
        <v>6</v>
      </c>
      <c r="F75" s="11">
        <f t="shared" si="21"/>
        <v>42.857142857142854</v>
      </c>
      <c r="G75" s="3">
        <v>10</v>
      </c>
      <c r="H75" s="3">
        <v>4</v>
      </c>
      <c r="I75" s="12">
        <f t="shared" si="22"/>
        <v>71.42857142857143</v>
      </c>
      <c r="J75" s="21">
        <v>2836480</v>
      </c>
      <c r="K75" s="32">
        <v>1500000</v>
      </c>
      <c r="L75" s="61">
        <f t="shared" si="23"/>
        <v>52.882445848375454</v>
      </c>
      <c r="M75" s="32">
        <v>3227829</v>
      </c>
      <c r="N75" s="21">
        <f t="shared" si="27"/>
        <v>4727829</v>
      </c>
      <c r="O75" s="95">
        <f t="shared" si="25"/>
        <v>2.151886</v>
      </c>
      <c r="P75" s="21">
        <f t="shared" si="28"/>
        <v>0</v>
      </c>
      <c r="Q75" s="61">
        <f t="shared" si="26"/>
        <v>100</v>
      </c>
    </row>
    <row r="76" spans="1:19" s="48" customFormat="1" ht="12.75">
      <c r="A76" s="3" t="s">
        <v>134</v>
      </c>
      <c r="B76" s="1" t="s">
        <v>138</v>
      </c>
      <c r="C76" s="21">
        <v>2500000</v>
      </c>
      <c r="D76" s="3">
        <v>45</v>
      </c>
      <c r="E76" s="3">
        <v>34</v>
      </c>
      <c r="F76" s="11">
        <f t="shared" si="21"/>
        <v>75.55555555555556</v>
      </c>
      <c r="G76" s="3">
        <v>40</v>
      </c>
      <c r="H76" s="3">
        <v>5</v>
      </c>
      <c r="I76" s="12">
        <f t="shared" si="22"/>
        <v>88.88888888888889</v>
      </c>
      <c r="J76" s="21">
        <v>6574231</v>
      </c>
      <c r="K76" s="21">
        <v>2500000</v>
      </c>
      <c r="L76" s="61">
        <f t="shared" si="23"/>
        <v>38.027261287289726</v>
      </c>
      <c r="M76" s="21">
        <v>6486831</v>
      </c>
      <c r="N76" s="21">
        <f t="shared" si="27"/>
        <v>8986831</v>
      </c>
      <c r="O76" s="95">
        <f t="shared" si="25"/>
        <v>2.5947324</v>
      </c>
      <c r="P76" s="21">
        <f t="shared" si="28"/>
        <v>0</v>
      </c>
      <c r="Q76" s="61">
        <f t="shared" si="26"/>
        <v>100</v>
      </c>
      <c r="S76" s="74"/>
    </row>
    <row r="77" spans="1:19" s="48" customFormat="1" ht="12.75">
      <c r="A77" s="3" t="s">
        <v>144</v>
      </c>
      <c r="B77" s="1" t="s">
        <v>145</v>
      </c>
      <c r="C77" s="21">
        <v>500000</v>
      </c>
      <c r="D77" s="3">
        <v>39</v>
      </c>
      <c r="E77" s="3">
        <v>32</v>
      </c>
      <c r="F77" s="11">
        <f t="shared" si="21"/>
        <v>82.05128205128206</v>
      </c>
      <c r="G77" s="3">
        <v>32</v>
      </c>
      <c r="H77" s="3">
        <v>7</v>
      </c>
      <c r="I77" s="12">
        <f t="shared" si="22"/>
        <v>82.05128205128206</v>
      </c>
      <c r="J77" s="21">
        <v>292508</v>
      </c>
      <c r="K77" s="21">
        <v>245708</v>
      </c>
      <c r="L77" s="61">
        <f t="shared" si="23"/>
        <v>84.0004375948692</v>
      </c>
      <c r="M77" s="21">
        <v>311086</v>
      </c>
      <c r="N77" s="21">
        <f t="shared" si="27"/>
        <v>556794</v>
      </c>
      <c r="O77" s="95">
        <f t="shared" si="25"/>
        <v>1.2660800625132271</v>
      </c>
      <c r="P77" s="21">
        <f t="shared" si="28"/>
        <v>254292</v>
      </c>
      <c r="Q77" s="61">
        <f t="shared" si="26"/>
        <v>49.1416</v>
      </c>
      <c r="S77" s="74"/>
    </row>
    <row r="78" spans="1:19" s="41" customFormat="1" ht="12.75">
      <c r="A78" s="3" t="s">
        <v>146</v>
      </c>
      <c r="B78" s="1" t="s">
        <v>147</v>
      </c>
      <c r="C78" s="21">
        <v>300000</v>
      </c>
      <c r="D78" s="3">
        <v>28</v>
      </c>
      <c r="E78" s="3">
        <v>18</v>
      </c>
      <c r="F78" s="11">
        <f t="shared" si="21"/>
        <v>64.28571428571429</v>
      </c>
      <c r="G78" s="3">
        <v>18</v>
      </c>
      <c r="H78" s="3">
        <v>10</v>
      </c>
      <c r="I78" s="12">
        <f t="shared" si="22"/>
        <v>64.28571428571429</v>
      </c>
      <c r="J78" s="21">
        <v>324397</v>
      </c>
      <c r="K78" s="21">
        <v>168697</v>
      </c>
      <c r="L78" s="61">
        <f t="shared" si="23"/>
        <v>52.003255270548124</v>
      </c>
      <c r="M78" s="21">
        <v>309266</v>
      </c>
      <c r="N78" s="21">
        <f t="shared" si="27"/>
        <v>477963</v>
      </c>
      <c r="O78" s="95">
        <f t="shared" si="25"/>
        <v>1.8332631878456642</v>
      </c>
      <c r="P78" s="21">
        <f t="shared" si="28"/>
        <v>131303</v>
      </c>
      <c r="Q78" s="61">
        <f t="shared" si="26"/>
        <v>56.23233333333334</v>
      </c>
      <c r="S78" s="75"/>
    </row>
    <row r="79" spans="1:19" s="41" customFormat="1" ht="12.75">
      <c r="A79" s="3" t="s">
        <v>148</v>
      </c>
      <c r="B79" s="1" t="s">
        <v>149</v>
      </c>
      <c r="C79" s="21">
        <v>1500000</v>
      </c>
      <c r="D79" s="3">
        <v>37</v>
      </c>
      <c r="E79" s="3">
        <v>21</v>
      </c>
      <c r="F79" s="11">
        <f t="shared" si="21"/>
        <v>56.75675675675676</v>
      </c>
      <c r="G79" s="3">
        <v>28</v>
      </c>
      <c r="H79" s="3">
        <v>9</v>
      </c>
      <c r="I79" s="12">
        <f t="shared" si="22"/>
        <v>75.67567567567568</v>
      </c>
      <c r="J79" s="21">
        <v>3191023</v>
      </c>
      <c r="K79" s="21">
        <v>1449077</v>
      </c>
      <c r="L79" s="61">
        <f t="shared" si="23"/>
        <v>45.41104843180384</v>
      </c>
      <c r="M79" s="21">
        <v>1613414</v>
      </c>
      <c r="N79" s="21">
        <f t="shared" si="27"/>
        <v>3062491</v>
      </c>
      <c r="O79" s="95">
        <f t="shared" si="25"/>
        <v>1.113408052160099</v>
      </c>
      <c r="P79" s="21">
        <f t="shared" si="28"/>
        <v>50923</v>
      </c>
      <c r="Q79" s="61">
        <f t="shared" si="26"/>
        <v>96.60513333333333</v>
      </c>
      <c r="S79" s="75"/>
    </row>
    <row r="80" spans="1:19" s="41" customFormat="1" ht="12.75">
      <c r="A80" s="3" t="s">
        <v>150</v>
      </c>
      <c r="B80" s="1" t="s">
        <v>151</v>
      </c>
      <c r="C80" s="21">
        <v>3000000</v>
      </c>
      <c r="D80" s="3">
        <v>131</v>
      </c>
      <c r="E80" s="3">
        <v>76</v>
      </c>
      <c r="F80" s="11">
        <f>E80*100/D80</f>
        <v>58.01526717557252</v>
      </c>
      <c r="G80" s="3">
        <v>113</v>
      </c>
      <c r="H80" s="3">
        <v>18</v>
      </c>
      <c r="I80" s="12">
        <f t="shared" si="22"/>
        <v>86.25954198473282</v>
      </c>
      <c r="J80" s="21">
        <v>7387652</v>
      </c>
      <c r="K80" s="21">
        <v>3000000</v>
      </c>
      <c r="L80" s="61">
        <f t="shared" si="23"/>
        <v>40.60830152800917</v>
      </c>
      <c r="M80" s="21">
        <v>18390979</v>
      </c>
      <c r="N80" s="21">
        <f t="shared" si="27"/>
        <v>21390979</v>
      </c>
      <c r="O80" s="95">
        <f t="shared" si="25"/>
        <v>6.1303263333333335</v>
      </c>
      <c r="P80" s="21">
        <f t="shared" si="28"/>
        <v>0</v>
      </c>
      <c r="Q80" s="61">
        <f t="shared" si="26"/>
        <v>100</v>
      </c>
      <c r="S80" s="75"/>
    </row>
    <row r="81" spans="1:17" s="48" customFormat="1" ht="12.75">
      <c r="A81" s="3" t="s">
        <v>152</v>
      </c>
      <c r="B81" s="1" t="s">
        <v>153</v>
      </c>
      <c r="C81" s="21">
        <v>1000000</v>
      </c>
      <c r="D81" s="3">
        <v>32</v>
      </c>
      <c r="E81" s="3">
        <v>26</v>
      </c>
      <c r="F81" s="11">
        <f t="shared" si="21"/>
        <v>81.25</v>
      </c>
      <c r="G81" s="3">
        <v>29</v>
      </c>
      <c r="H81" s="3">
        <v>3</v>
      </c>
      <c r="I81" s="12">
        <f t="shared" si="22"/>
        <v>90.625</v>
      </c>
      <c r="J81" s="21">
        <v>1557620</v>
      </c>
      <c r="K81" s="21">
        <v>1000000</v>
      </c>
      <c r="L81" s="61">
        <f t="shared" si="23"/>
        <v>64.20051103606785</v>
      </c>
      <c r="M81" s="21">
        <v>1329604</v>
      </c>
      <c r="N81" s="21">
        <f t="shared" si="27"/>
        <v>2329604</v>
      </c>
      <c r="O81" s="95">
        <f t="shared" si="25"/>
        <v>1.329604</v>
      </c>
      <c r="P81" s="21">
        <f t="shared" si="28"/>
        <v>0</v>
      </c>
      <c r="Q81" s="61">
        <f t="shared" si="26"/>
        <v>100</v>
      </c>
    </row>
    <row r="82" spans="1:17" s="41" customFormat="1" ht="12.75">
      <c r="A82" s="3" t="s">
        <v>154</v>
      </c>
      <c r="B82" s="1" t="s">
        <v>155</v>
      </c>
      <c r="C82" s="21">
        <v>1500000</v>
      </c>
      <c r="D82" s="3">
        <v>30</v>
      </c>
      <c r="E82" s="3">
        <v>21</v>
      </c>
      <c r="F82" s="11">
        <f t="shared" si="21"/>
        <v>70</v>
      </c>
      <c r="G82" s="3">
        <v>23</v>
      </c>
      <c r="H82" s="3">
        <v>7</v>
      </c>
      <c r="I82" s="12">
        <f t="shared" si="22"/>
        <v>76.66666666666667</v>
      </c>
      <c r="J82" s="21">
        <v>1811861</v>
      </c>
      <c r="K82" s="21">
        <v>956900</v>
      </c>
      <c r="L82" s="61">
        <f t="shared" si="23"/>
        <v>52.81310210882623</v>
      </c>
      <c r="M82" s="21">
        <v>782803</v>
      </c>
      <c r="N82" s="21">
        <f t="shared" si="27"/>
        <v>1739703</v>
      </c>
      <c r="O82" s="95">
        <f t="shared" si="25"/>
        <v>0.8180614484272128</v>
      </c>
      <c r="P82" s="21">
        <f t="shared" si="28"/>
        <v>543100</v>
      </c>
      <c r="Q82" s="61">
        <f t="shared" si="26"/>
        <v>63.79333333333334</v>
      </c>
    </row>
    <row r="83" spans="1:17" s="41" customFormat="1" ht="12.75">
      <c r="A83" s="3" t="s">
        <v>156</v>
      </c>
      <c r="B83" s="1" t="s">
        <v>157</v>
      </c>
      <c r="C83" s="21">
        <v>600000</v>
      </c>
      <c r="D83" s="3">
        <v>10</v>
      </c>
      <c r="E83" s="3">
        <v>5</v>
      </c>
      <c r="F83" s="11">
        <f t="shared" si="21"/>
        <v>50</v>
      </c>
      <c r="G83" s="3">
        <v>5</v>
      </c>
      <c r="H83" s="3">
        <v>5</v>
      </c>
      <c r="I83" s="12">
        <f t="shared" si="22"/>
        <v>50</v>
      </c>
      <c r="J83" s="21">
        <v>1381818</v>
      </c>
      <c r="K83" s="21">
        <v>600000</v>
      </c>
      <c r="L83" s="61">
        <f t="shared" si="23"/>
        <v>43.4210583448761</v>
      </c>
      <c r="M83" s="21">
        <v>898174</v>
      </c>
      <c r="N83" s="21">
        <f t="shared" si="27"/>
        <v>1498174</v>
      </c>
      <c r="O83" s="95">
        <f t="shared" si="25"/>
        <v>1.4969566666666667</v>
      </c>
      <c r="P83" s="21">
        <f t="shared" si="28"/>
        <v>0</v>
      </c>
      <c r="Q83" s="61">
        <f t="shared" si="26"/>
        <v>100</v>
      </c>
    </row>
    <row r="84" spans="1:17" s="48" customFormat="1" ht="12.75">
      <c r="A84" s="3" t="s">
        <v>158</v>
      </c>
      <c r="B84" s="1" t="s">
        <v>159</v>
      </c>
      <c r="C84" s="21">
        <v>3500000</v>
      </c>
      <c r="D84" s="3">
        <v>81</v>
      </c>
      <c r="E84" s="3">
        <v>32</v>
      </c>
      <c r="F84" s="11">
        <f t="shared" si="21"/>
        <v>39.50617283950617</v>
      </c>
      <c r="G84" s="3">
        <v>59</v>
      </c>
      <c r="H84" s="3">
        <v>22</v>
      </c>
      <c r="I84" s="12">
        <f t="shared" si="22"/>
        <v>72.8395061728395</v>
      </c>
      <c r="J84" s="21">
        <v>10230011</v>
      </c>
      <c r="K84" s="21">
        <v>3500000</v>
      </c>
      <c r="L84" s="61">
        <f t="shared" si="23"/>
        <v>34.213061940989114</v>
      </c>
      <c r="M84" s="21">
        <v>5234644</v>
      </c>
      <c r="N84" s="21">
        <f aca="true" t="shared" si="29" ref="N84:N94">K84+M84</f>
        <v>8734644</v>
      </c>
      <c r="O84" s="95">
        <f t="shared" si="25"/>
        <v>1.4956125714285715</v>
      </c>
      <c r="P84" s="21">
        <f aca="true" t="shared" si="30" ref="P84:P94">C84-K84</f>
        <v>0</v>
      </c>
      <c r="Q84" s="61">
        <f t="shared" si="26"/>
        <v>100</v>
      </c>
    </row>
    <row r="85" spans="1:17" s="41" customFormat="1" ht="12.75">
      <c r="A85" s="3" t="s">
        <v>160</v>
      </c>
      <c r="B85" s="1" t="s">
        <v>161</v>
      </c>
      <c r="C85" s="21">
        <v>1900000</v>
      </c>
      <c r="D85" s="3">
        <v>23</v>
      </c>
      <c r="E85" s="3">
        <v>18</v>
      </c>
      <c r="F85" s="11">
        <f t="shared" si="21"/>
        <v>78.26086956521739</v>
      </c>
      <c r="G85" s="3">
        <v>19</v>
      </c>
      <c r="H85" s="3">
        <v>4</v>
      </c>
      <c r="I85" s="12">
        <f t="shared" si="22"/>
        <v>82.6086956521739</v>
      </c>
      <c r="J85" s="21">
        <v>2353244</v>
      </c>
      <c r="K85" s="21">
        <v>1759794</v>
      </c>
      <c r="L85" s="61">
        <f t="shared" si="23"/>
        <v>74.78162060542809</v>
      </c>
      <c r="M85" s="21">
        <v>1476151</v>
      </c>
      <c r="N85" s="21">
        <f t="shared" si="29"/>
        <v>3235945</v>
      </c>
      <c r="O85" s="95">
        <f t="shared" si="25"/>
        <v>0.8388203391987926</v>
      </c>
      <c r="P85" s="21">
        <f t="shared" si="30"/>
        <v>140206</v>
      </c>
      <c r="Q85" s="61">
        <f t="shared" si="26"/>
        <v>92.62073684210526</v>
      </c>
    </row>
    <row r="86" spans="1:17" s="41" customFormat="1" ht="12.75">
      <c r="A86" s="3" t="s">
        <v>162</v>
      </c>
      <c r="B86" s="1" t="s">
        <v>163</v>
      </c>
      <c r="C86" s="21">
        <v>3800000</v>
      </c>
      <c r="D86" s="3">
        <v>61</v>
      </c>
      <c r="E86" s="3">
        <v>12</v>
      </c>
      <c r="F86" s="11">
        <f t="shared" si="21"/>
        <v>19.672131147540984</v>
      </c>
      <c r="G86" s="3">
        <v>50</v>
      </c>
      <c r="H86" s="3">
        <v>11</v>
      </c>
      <c r="I86" s="12">
        <f t="shared" si="22"/>
        <v>81.9672131147541</v>
      </c>
      <c r="J86" s="21">
        <v>10322198</v>
      </c>
      <c r="K86" s="21">
        <v>3800000</v>
      </c>
      <c r="L86" s="61">
        <f t="shared" si="23"/>
        <v>36.81386464394502</v>
      </c>
      <c r="M86" s="21">
        <v>6557800</v>
      </c>
      <c r="N86" s="21">
        <f t="shared" si="29"/>
        <v>10357800</v>
      </c>
      <c r="O86" s="95">
        <f t="shared" si="25"/>
        <v>1.7257368421052632</v>
      </c>
      <c r="P86" s="21">
        <f t="shared" si="30"/>
        <v>0</v>
      </c>
      <c r="Q86" s="61">
        <f t="shared" si="26"/>
        <v>100</v>
      </c>
    </row>
    <row r="87" spans="1:17" s="41" customFormat="1" ht="12.75">
      <c r="A87" s="3" t="s">
        <v>164</v>
      </c>
      <c r="B87" s="1" t="s">
        <v>165</v>
      </c>
      <c r="C87" s="21">
        <v>2500000</v>
      </c>
      <c r="D87" s="76" t="s">
        <v>217</v>
      </c>
      <c r="E87" s="3"/>
      <c r="F87" s="11"/>
      <c r="G87" s="3"/>
      <c r="H87" s="3"/>
      <c r="I87" s="12"/>
      <c r="J87" s="21"/>
      <c r="K87" s="21"/>
      <c r="L87" s="61"/>
      <c r="M87" s="21"/>
      <c r="N87" s="21"/>
      <c r="O87" s="95"/>
      <c r="P87" s="21"/>
      <c r="Q87" s="61"/>
    </row>
    <row r="88" spans="1:17" s="41" customFormat="1" ht="12.75">
      <c r="A88" s="3" t="s">
        <v>166</v>
      </c>
      <c r="B88" s="1" t="s">
        <v>167</v>
      </c>
      <c r="C88" s="21">
        <v>1200000</v>
      </c>
      <c r="D88" s="3">
        <v>21</v>
      </c>
      <c r="E88" s="3">
        <v>16</v>
      </c>
      <c r="F88" s="11">
        <f t="shared" si="21"/>
        <v>76.19047619047619</v>
      </c>
      <c r="G88" s="3">
        <v>17</v>
      </c>
      <c r="H88" s="3">
        <v>4</v>
      </c>
      <c r="I88" s="12">
        <f t="shared" si="22"/>
        <v>80.95238095238095</v>
      </c>
      <c r="J88" s="21">
        <v>1332369</v>
      </c>
      <c r="K88" s="21">
        <v>808500</v>
      </c>
      <c r="L88" s="61">
        <f t="shared" si="23"/>
        <v>60.681387813736286</v>
      </c>
      <c r="M88" s="21">
        <v>3492193</v>
      </c>
      <c r="N88" s="21">
        <f t="shared" si="29"/>
        <v>4300693</v>
      </c>
      <c r="O88" s="95">
        <f t="shared" si="25"/>
        <v>4.31934817563389</v>
      </c>
      <c r="P88" s="21">
        <f t="shared" si="30"/>
        <v>391500</v>
      </c>
      <c r="Q88" s="61">
        <f t="shared" si="26"/>
        <v>67.375</v>
      </c>
    </row>
    <row r="89" spans="1:17" s="41" customFormat="1" ht="12.75">
      <c r="A89" s="3" t="s">
        <v>168</v>
      </c>
      <c r="B89" s="1" t="s">
        <v>169</v>
      </c>
      <c r="C89" s="21">
        <v>4000000</v>
      </c>
      <c r="D89" s="3">
        <v>43</v>
      </c>
      <c r="E89" s="3">
        <v>37</v>
      </c>
      <c r="F89" s="11">
        <f t="shared" si="21"/>
        <v>86.04651162790698</v>
      </c>
      <c r="G89" s="3">
        <v>41</v>
      </c>
      <c r="H89" s="3">
        <v>2</v>
      </c>
      <c r="I89" s="12">
        <f t="shared" si="22"/>
        <v>95.34883720930233</v>
      </c>
      <c r="J89" s="21">
        <v>6457998</v>
      </c>
      <c r="K89" s="21">
        <v>3997000</v>
      </c>
      <c r="L89" s="61">
        <f t="shared" si="23"/>
        <v>61.89224586319166</v>
      </c>
      <c r="M89" s="21">
        <v>21359332</v>
      </c>
      <c r="N89" s="21">
        <f t="shared" si="29"/>
        <v>25356332</v>
      </c>
      <c r="O89" s="95">
        <f t="shared" si="25"/>
        <v>5.343840880660496</v>
      </c>
      <c r="P89" s="21">
        <f t="shared" si="30"/>
        <v>3000</v>
      </c>
      <c r="Q89" s="61">
        <f t="shared" si="26"/>
        <v>99.925</v>
      </c>
    </row>
    <row r="90" spans="1:17" s="41" customFormat="1" ht="12.75">
      <c r="A90" s="3" t="s">
        <v>170</v>
      </c>
      <c r="B90" s="1" t="s">
        <v>171</v>
      </c>
      <c r="C90" s="21">
        <v>1200000</v>
      </c>
      <c r="D90" s="3">
        <v>19</v>
      </c>
      <c r="E90" s="3">
        <v>11</v>
      </c>
      <c r="F90" s="11">
        <f t="shared" si="21"/>
        <v>57.89473684210526</v>
      </c>
      <c r="G90" s="3">
        <v>13</v>
      </c>
      <c r="H90" s="3">
        <v>6</v>
      </c>
      <c r="I90" s="12">
        <f t="shared" si="22"/>
        <v>68.42105263157895</v>
      </c>
      <c r="J90" s="21">
        <v>1032205</v>
      </c>
      <c r="K90" s="21">
        <v>536485</v>
      </c>
      <c r="L90" s="61">
        <f t="shared" si="23"/>
        <v>51.974656197170134</v>
      </c>
      <c r="M90" s="21">
        <v>550685</v>
      </c>
      <c r="N90" s="21">
        <f t="shared" si="29"/>
        <v>1087170</v>
      </c>
      <c r="O90" s="95">
        <f t="shared" si="25"/>
        <v>1.026468587192559</v>
      </c>
      <c r="P90" s="21">
        <f t="shared" si="30"/>
        <v>663515</v>
      </c>
      <c r="Q90" s="61">
        <f t="shared" si="26"/>
        <v>44.70708333333334</v>
      </c>
    </row>
    <row r="91" spans="1:17" s="41" customFormat="1" ht="12.75">
      <c r="A91" s="3" t="s">
        <v>172</v>
      </c>
      <c r="B91" s="1" t="s">
        <v>173</v>
      </c>
      <c r="C91" s="21">
        <v>2000000</v>
      </c>
      <c r="D91" s="3">
        <v>55</v>
      </c>
      <c r="E91" s="3">
        <v>30</v>
      </c>
      <c r="F91" s="11">
        <f t="shared" si="21"/>
        <v>54.54545454545455</v>
      </c>
      <c r="G91" s="3">
        <v>45</v>
      </c>
      <c r="H91" s="3">
        <v>10</v>
      </c>
      <c r="I91" s="12">
        <f t="shared" si="22"/>
        <v>81.81818181818181</v>
      </c>
      <c r="J91" s="21">
        <v>3387748</v>
      </c>
      <c r="K91" s="21">
        <v>1996314</v>
      </c>
      <c r="L91" s="61">
        <f t="shared" si="23"/>
        <v>58.92746449854003</v>
      </c>
      <c r="M91" s="21">
        <v>4658801</v>
      </c>
      <c r="N91" s="21">
        <f t="shared" si="29"/>
        <v>6655115</v>
      </c>
      <c r="O91" s="95">
        <f t="shared" si="25"/>
        <v>2.3337015118864066</v>
      </c>
      <c r="P91" s="21">
        <f t="shared" si="30"/>
        <v>3686</v>
      </c>
      <c r="Q91" s="61">
        <f t="shared" si="26"/>
        <v>99.8157</v>
      </c>
    </row>
    <row r="92" spans="1:17" s="41" customFormat="1" ht="12.75">
      <c r="A92" s="3" t="s">
        <v>174</v>
      </c>
      <c r="B92" s="1" t="s">
        <v>175</v>
      </c>
      <c r="C92" s="21">
        <v>1605360</v>
      </c>
      <c r="D92" s="3">
        <v>38</v>
      </c>
      <c r="E92" s="3">
        <v>25</v>
      </c>
      <c r="F92" s="11">
        <f>E92*100/D92</f>
        <v>65.78947368421052</v>
      </c>
      <c r="G92" s="3">
        <v>25</v>
      </c>
      <c r="H92" s="3">
        <v>13</v>
      </c>
      <c r="I92" s="12">
        <f t="shared" si="22"/>
        <v>65.78947368421052</v>
      </c>
      <c r="J92" s="21">
        <v>2666375</v>
      </c>
      <c r="K92" s="21">
        <v>1604478</v>
      </c>
      <c r="L92" s="61">
        <f t="shared" si="23"/>
        <v>60.17450658665791</v>
      </c>
      <c r="M92" s="21">
        <v>1285838</v>
      </c>
      <c r="N92" s="21">
        <f t="shared" si="29"/>
        <v>2890316</v>
      </c>
      <c r="O92" s="95">
        <f t="shared" si="25"/>
        <v>0.8014058154739423</v>
      </c>
      <c r="P92" s="21">
        <f t="shared" si="30"/>
        <v>882</v>
      </c>
      <c r="Q92" s="61">
        <f t="shared" si="26"/>
        <v>99.94505905217521</v>
      </c>
    </row>
    <row r="93" spans="1:17" s="41" customFormat="1" ht="12.75">
      <c r="A93" s="3" t="s">
        <v>176</v>
      </c>
      <c r="B93" s="1" t="s">
        <v>177</v>
      </c>
      <c r="C93" s="21">
        <v>600000</v>
      </c>
      <c r="D93" s="3">
        <v>5</v>
      </c>
      <c r="E93" s="3">
        <v>4</v>
      </c>
      <c r="F93" s="11">
        <f t="shared" si="21"/>
        <v>80</v>
      </c>
      <c r="G93" s="3">
        <v>4</v>
      </c>
      <c r="H93" s="3">
        <v>1</v>
      </c>
      <c r="I93" s="12">
        <f t="shared" si="22"/>
        <v>80</v>
      </c>
      <c r="J93" s="21">
        <v>405975</v>
      </c>
      <c r="K93" s="21">
        <v>380000</v>
      </c>
      <c r="L93" s="61">
        <f t="shared" si="23"/>
        <v>93.6018227723382</v>
      </c>
      <c r="M93" s="21">
        <v>445041</v>
      </c>
      <c r="N93" s="21">
        <f t="shared" si="29"/>
        <v>825041</v>
      </c>
      <c r="O93" s="95">
        <f t="shared" si="25"/>
        <v>1.1711605263157894</v>
      </c>
      <c r="P93" s="21">
        <f t="shared" si="30"/>
        <v>220000</v>
      </c>
      <c r="Q93" s="61">
        <f t="shared" si="26"/>
        <v>63.333333333333336</v>
      </c>
    </row>
    <row r="94" spans="1:17" s="41" customFormat="1" ht="12.75">
      <c r="A94" s="3" t="s">
        <v>178</v>
      </c>
      <c r="B94" s="1" t="s">
        <v>179</v>
      </c>
      <c r="C94" s="21">
        <v>5450000</v>
      </c>
      <c r="D94" s="3">
        <v>127</v>
      </c>
      <c r="E94" s="3">
        <v>106</v>
      </c>
      <c r="F94" s="11">
        <f t="shared" si="21"/>
        <v>83.46456692913385</v>
      </c>
      <c r="G94" s="3">
        <v>112</v>
      </c>
      <c r="H94" s="3">
        <v>15</v>
      </c>
      <c r="I94" s="12">
        <f t="shared" si="22"/>
        <v>88.18897637795276</v>
      </c>
      <c r="J94" s="21">
        <v>10396593</v>
      </c>
      <c r="K94" s="21">
        <v>5438846</v>
      </c>
      <c r="L94" s="61">
        <f t="shared" si="23"/>
        <v>52.31373393187557</v>
      </c>
      <c r="M94" s="21">
        <v>5380511</v>
      </c>
      <c r="N94" s="21">
        <f t="shared" si="29"/>
        <v>10819357</v>
      </c>
      <c r="O94" s="95">
        <f t="shared" si="25"/>
        <v>0.9892743791605793</v>
      </c>
      <c r="P94" s="21">
        <f t="shared" si="30"/>
        <v>11154</v>
      </c>
      <c r="Q94" s="61">
        <f t="shared" si="26"/>
        <v>99.79533944954129</v>
      </c>
    </row>
    <row r="95" spans="1:17" s="41" customFormat="1" ht="12.75">
      <c r="A95" s="3" t="s">
        <v>180</v>
      </c>
      <c r="B95" s="1" t="s">
        <v>181</v>
      </c>
      <c r="C95" s="21">
        <v>3000000</v>
      </c>
      <c r="D95" s="3">
        <v>22</v>
      </c>
      <c r="E95" s="3">
        <v>7</v>
      </c>
      <c r="F95" s="11">
        <f t="shared" si="21"/>
        <v>31.818181818181817</v>
      </c>
      <c r="G95" s="3">
        <v>16</v>
      </c>
      <c r="H95" s="3">
        <v>6</v>
      </c>
      <c r="I95" s="12">
        <f t="shared" si="22"/>
        <v>72.72727272727273</v>
      </c>
      <c r="J95" s="21">
        <v>6869270</v>
      </c>
      <c r="K95" s="21">
        <v>2957153</v>
      </c>
      <c r="L95" s="61">
        <f t="shared" si="23"/>
        <v>43.049013941801675</v>
      </c>
      <c r="M95" s="21">
        <v>1453975</v>
      </c>
      <c r="N95" s="21">
        <f aca="true" t="shared" si="31" ref="N95:N101">K95+M95</f>
        <v>4411128</v>
      </c>
      <c r="O95" s="95">
        <f t="shared" si="25"/>
        <v>0.4916806807087763</v>
      </c>
      <c r="P95" s="21">
        <f aca="true" t="shared" si="32" ref="P95:P101">C95-K95</f>
        <v>42847</v>
      </c>
      <c r="Q95" s="61">
        <f t="shared" si="26"/>
        <v>98.57176666666666</v>
      </c>
    </row>
    <row r="96" spans="1:17" s="41" customFormat="1" ht="12.75">
      <c r="A96" s="3" t="s">
        <v>182</v>
      </c>
      <c r="B96" s="1" t="s">
        <v>188</v>
      </c>
      <c r="C96" s="21">
        <v>2765600</v>
      </c>
      <c r="D96" s="3">
        <v>12</v>
      </c>
      <c r="E96" s="3">
        <v>11</v>
      </c>
      <c r="F96" s="11">
        <f t="shared" si="21"/>
        <v>91.66666666666667</v>
      </c>
      <c r="G96" s="3">
        <v>12</v>
      </c>
      <c r="H96" s="3">
        <v>0</v>
      </c>
      <c r="I96" s="12">
        <f t="shared" si="22"/>
        <v>100</v>
      </c>
      <c r="J96" s="21">
        <v>3012291</v>
      </c>
      <c r="K96" s="21">
        <v>2463550</v>
      </c>
      <c r="L96" s="61">
        <f t="shared" si="23"/>
        <v>81.78326728725744</v>
      </c>
      <c r="M96" s="21">
        <v>3605837</v>
      </c>
      <c r="N96" s="21">
        <f t="shared" si="31"/>
        <v>6069387</v>
      </c>
      <c r="O96" s="95">
        <f t="shared" si="25"/>
        <v>1.4636751841854234</v>
      </c>
      <c r="P96" s="21">
        <f t="shared" si="32"/>
        <v>302050</v>
      </c>
      <c r="Q96" s="61">
        <f t="shared" si="26"/>
        <v>89.07831935203934</v>
      </c>
    </row>
    <row r="97" spans="1:17" s="41" customFormat="1" ht="12.75">
      <c r="A97" s="3" t="s">
        <v>183</v>
      </c>
      <c r="B97" s="1" t="s">
        <v>189</v>
      </c>
      <c r="C97" s="21">
        <v>3808160</v>
      </c>
      <c r="D97" s="3">
        <v>112</v>
      </c>
      <c r="E97" s="3">
        <v>34</v>
      </c>
      <c r="F97" s="11">
        <f t="shared" si="21"/>
        <v>30.357142857142858</v>
      </c>
      <c r="G97" s="3">
        <v>96</v>
      </c>
      <c r="H97" s="3">
        <v>16</v>
      </c>
      <c r="I97" s="12">
        <f t="shared" si="22"/>
        <v>85.71428571428571</v>
      </c>
      <c r="J97" s="21">
        <v>17021784</v>
      </c>
      <c r="K97" s="21">
        <v>3808160</v>
      </c>
      <c r="L97" s="61">
        <f t="shared" si="23"/>
        <v>22.372273082539408</v>
      </c>
      <c r="M97" s="21">
        <v>11508027</v>
      </c>
      <c r="N97" s="21">
        <f t="shared" si="31"/>
        <v>15316187</v>
      </c>
      <c r="O97" s="95">
        <f t="shared" si="25"/>
        <v>3.0219389416411073</v>
      </c>
      <c r="P97" s="21">
        <f t="shared" si="32"/>
        <v>0</v>
      </c>
      <c r="Q97" s="61">
        <f t="shared" si="26"/>
        <v>100</v>
      </c>
    </row>
    <row r="98" spans="1:17" s="41" customFormat="1" ht="12.75">
      <c r="A98" s="3" t="s">
        <v>184</v>
      </c>
      <c r="B98" s="1" t="s">
        <v>190</v>
      </c>
      <c r="C98" s="21">
        <v>2200000</v>
      </c>
      <c r="D98" s="3">
        <v>10</v>
      </c>
      <c r="E98" s="3">
        <v>9</v>
      </c>
      <c r="F98" s="11">
        <f t="shared" si="21"/>
        <v>90</v>
      </c>
      <c r="G98" s="3">
        <v>10</v>
      </c>
      <c r="H98" s="3">
        <v>0</v>
      </c>
      <c r="I98" s="12">
        <f t="shared" si="22"/>
        <v>100</v>
      </c>
      <c r="J98" s="21">
        <v>629450</v>
      </c>
      <c r="K98" s="21">
        <v>589450</v>
      </c>
      <c r="L98" s="61">
        <f t="shared" si="23"/>
        <v>93.6452458495512</v>
      </c>
      <c r="M98" s="21">
        <v>949920</v>
      </c>
      <c r="N98" s="21">
        <f t="shared" si="31"/>
        <v>1539370</v>
      </c>
      <c r="O98" s="95">
        <f t="shared" si="25"/>
        <v>1.6115361777928578</v>
      </c>
      <c r="P98" s="21">
        <f t="shared" si="32"/>
        <v>1610550</v>
      </c>
      <c r="Q98" s="61">
        <f t="shared" si="26"/>
        <v>26.793181818181818</v>
      </c>
    </row>
    <row r="99" spans="1:17" s="41" customFormat="1" ht="12.75">
      <c r="A99" s="3" t="s">
        <v>185</v>
      </c>
      <c r="B99" s="1" t="s">
        <v>191</v>
      </c>
      <c r="C99" s="21">
        <v>2000000</v>
      </c>
      <c r="D99" s="3">
        <v>3</v>
      </c>
      <c r="E99" s="3">
        <v>2</v>
      </c>
      <c r="F99" s="11">
        <f t="shared" si="21"/>
        <v>66.66666666666667</v>
      </c>
      <c r="G99" s="3">
        <v>2</v>
      </c>
      <c r="H99" s="3">
        <v>1</v>
      </c>
      <c r="I99" s="12">
        <f t="shared" si="22"/>
        <v>66.66666666666667</v>
      </c>
      <c r="J99" s="21">
        <v>103866</v>
      </c>
      <c r="K99" s="21">
        <v>68600</v>
      </c>
      <c r="L99" s="61">
        <f t="shared" si="23"/>
        <v>66.04663701307454</v>
      </c>
      <c r="M99" s="21">
        <v>102900</v>
      </c>
      <c r="N99" s="21">
        <f t="shared" si="31"/>
        <v>171500</v>
      </c>
      <c r="O99" s="95">
        <f t="shared" si="25"/>
        <v>1.5</v>
      </c>
      <c r="P99" s="21">
        <f t="shared" si="32"/>
        <v>1931400</v>
      </c>
      <c r="Q99" s="61">
        <f t="shared" si="26"/>
        <v>3.43</v>
      </c>
    </row>
    <row r="100" spans="1:17" s="41" customFormat="1" ht="12.75">
      <c r="A100" s="3" t="s">
        <v>186</v>
      </c>
      <c r="B100" s="1" t="s">
        <v>192</v>
      </c>
      <c r="C100" s="21">
        <v>5000000</v>
      </c>
      <c r="D100" s="3">
        <v>34</v>
      </c>
      <c r="E100" s="3">
        <v>28</v>
      </c>
      <c r="F100" s="11">
        <f t="shared" si="21"/>
        <v>82.3529411764706</v>
      </c>
      <c r="G100" s="3">
        <v>31</v>
      </c>
      <c r="H100" s="3">
        <v>3</v>
      </c>
      <c r="I100" s="12">
        <f t="shared" si="22"/>
        <v>91.17647058823529</v>
      </c>
      <c r="J100" s="6">
        <v>4127391</v>
      </c>
      <c r="K100" s="6">
        <v>3631191</v>
      </c>
      <c r="L100" s="61">
        <f t="shared" si="23"/>
        <v>87.97787755024906</v>
      </c>
      <c r="M100" s="6">
        <v>6262092</v>
      </c>
      <c r="N100" s="21">
        <f t="shared" si="31"/>
        <v>9893283</v>
      </c>
      <c r="O100" s="95">
        <f t="shared" si="25"/>
        <v>1.7245283985337043</v>
      </c>
      <c r="P100" s="21">
        <f t="shared" si="32"/>
        <v>1368809</v>
      </c>
      <c r="Q100" s="61">
        <f t="shared" si="26"/>
        <v>72.62382</v>
      </c>
    </row>
    <row r="101" spans="1:17" s="41" customFormat="1" ht="12.75">
      <c r="A101" s="3" t="s">
        <v>187</v>
      </c>
      <c r="B101" s="1" t="s">
        <v>193</v>
      </c>
      <c r="C101" s="21">
        <v>1000000</v>
      </c>
      <c r="D101" s="3">
        <v>2</v>
      </c>
      <c r="E101" s="3">
        <v>2</v>
      </c>
      <c r="F101" s="11">
        <f t="shared" si="21"/>
        <v>100</v>
      </c>
      <c r="G101" s="3">
        <v>2</v>
      </c>
      <c r="H101" s="3">
        <v>0</v>
      </c>
      <c r="I101" s="12">
        <f t="shared" si="22"/>
        <v>100</v>
      </c>
      <c r="J101" s="21">
        <v>328944</v>
      </c>
      <c r="K101" s="21">
        <v>328944</v>
      </c>
      <c r="L101" s="61">
        <f t="shared" si="23"/>
        <v>100</v>
      </c>
      <c r="M101" s="21">
        <v>369044</v>
      </c>
      <c r="N101" s="21">
        <f t="shared" si="31"/>
        <v>697988</v>
      </c>
      <c r="O101" s="95">
        <f t="shared" si="25"/>
        <v>1.1219052483097427</v>
      </c>
      <c r="P101" s="21">
        <f t="shared" si="32"/>
        <v>671056</v>
      </c>
      <c r="Q101" s="61">
        <f t="shared" si="26"/>
        <v>32.8944</v>
      </c>
    </row>
    <row r="102" spans="1:17" ht="12.75">
      <c r="A102" s="145" t="s">
        <v>218</v>
      </c>
      <c r="B102" s="146"/>
      <c r="C102" s="8">
        <f>SUM(C66:C101)</f>
        <v>79069120</v>
      </c>
      <c r="D102" s="28">
        <f>SUM(D66:D101)</f>
        <v>1692</v>
      </c>
      <c r="E102" s="28">
        <f>SUM(E66:E101)</f>
        <v>1005</v>
      </c>
      <c r="F102" s="23">
        <f t="shared" si="21"/>
        <v>59.39716312056738</v>
      </c>
      <c r="G102" s="28">
        <f>SUM(G66:G101)</f>
        <v>1340</v>
      </c>
      <c r="H102" s="15">
        <f>SUM(H66:H101)</f>
        <v>352</v>
      </c>
      <c r="I102" s="23">
        <f t="shared" si="22"/>
        <v>79.19621749408984</v>
      </c>
      <c r="J102" s="9">
        <f>SUM(J66:J101)</f>
        <v>147837506</v>
      </c>
      <c r="K102" s="8">
        <f>SUM(K66:K101)</f>
        <v>67739381</v>
      </c>
      <c r="L102" s="85">
        <f t="shared" si="23"/>
        <v>45.82015946616416</v>
      </c>
      <c r="M102" s="8">
        <f>SUM(M66:M101)</f>
        <v>155301198</v>
      </c>
      <c r="N102" s="8">
        <f>SUM(N66:N101)</f>
        <v>223040579</v>
      </c>
      <c r="O102" s="94">
        <f t="shared" si="25"/>
        <v>2.2926279471021442</v>
      </c>
      <c r="P102" s="8">
        <f>SUM(P66:P101)</f>
        <v>8829739</v>
      </c>
      <c r="Q102" s="62">
        <f t="shared" si="26"/>
        <v>85.67109511273175</v>
      </c>
    </row>
    <row r="103" spans="1:17" s="48" customFormat="1" ht="83.25" customHeight="1">
      <c r="A103" s="72"/>
      <c r="B103" s="65"/>
      <c r="C103" s="66"/>
      <c r="D103" s="65"/>
      <c r="E103" s="65"/>
      <c r="F103" s="65"/>
      <c r="G103" s="65"/>
      <c r="H103" s="65"/>
      <c r="I103" s="67"/>
      <c r="J103" s="66"/>
      <c r="K103" s="66"/>
      <c r="L103" s="67"/>
      <c r="M103" s="66"/>
      <c r="N103" s="65"/>
      <c r="O103" s="65"/>
      <c r="P103" s="65"/>
      <c r="Q103" s="68"/>
    </row>
    <row r="104" spans="1:17" ht="12.75" customHeight="1">
      <c r="A104" s="2" t="s">
        <v>0</v>
      </c>
      <c r="B104" s="47" t="s">
        <v>130</v>
      </c>
      <c r="C104" s="155" t="s">
        <v>85</v>
      </c>
      <c r="D104" s="158" t="s">
        <v>78</v>
      </c>
      <c r="E104" s="159"/>
      <c r="F104" s="159"/>
      <c r="G104" s="160"/>
      <c r="H104" s="160"/>
      <c r="I104" s="161"/>
      <c r="J104" s="155" t="s">
        <v>87</v>
      </c>
      <c r="K104" s="162" t="s">
        <v>88</v>
      </c>
      <c r="L104" s="147" t="s">
        <v>84</v>
      </c>
      <c r="M104" s="155" t="s">
        <v>129</v>
      </c>
      <c r="N104" s="155" t="s">
        <v>128</v>
      </c>
      <c r="O104" s="147" t="s">
        <v>458</v>
      </c>
      <c r="P104" s="35" t="s">
        <v>113</v>
      </c>
      <c r="Q104" s="147" t="s">
        <v>86</v>
      </c>
    </row>
    <row r="105" spans="1:17" ht="12.75" customHeight="1">
      <c r="A105" s="46"/>
      <c r="B105" s="46" t="s">
        <v>216</v>
      </c>
      <c r="C105" s="156"/>
      <c r="D105" s="150" t="s">
        <v>77</v>
      </c>
      <c r="E105" s="152" t="s">
        <v>79</v>
      </c>
      <c r="F105" s="152" t="s">
        <v>80</v>
      </c>
      <c r="G105" s="150" t="s">
        <v>82</v>
      </c>
      <c r="H105" s="152" t="s">
        <v>81</v>
      </c>
      <c r="I105" s="153" t="s">
        <v>83</v>
      </c>
      <c r="J105" s="156"/>
      <c r="K105" s="163"/>
      <c r="L105" s="148"/>
      <c r="M105" s="156"/>
      <c r="N105" s="156"/>
      <c r="O105" s="148"/>
      <c r="P105" s="37" t="s">
        <v>114</v>
      </c>
      <c r="Q105" s="148"/>
    </row>
    <row r="106" spans="1:18" ht="50.25" customHeight="1">
      <c r="A106" s="70"/>
      <c r="B106" s="45" t="s">
        <v>48</v>
      </c>
      <c r="C106" s="157"/>
      <c r="D106" s="151"/>
      <c r="E106" s="151"/>
      <c r="F106" s="151"/>
      <c r="G106" s="151"/>
      <c r="H106" s="151"/>
      <c r="I106" s="154"/>
      <c r="J106" s="157"/>
      <c r="K106" s="164"/>
      <c r="L106" s="149"/>
      <c r="M106" s="157"/>
      <c r="N106" s="157"/>
      <c r="O106" s="149"/>
      <c r="P106" s="38"/>
      <c r="Q106" s="149"/>
      <c r="R106" s="5"/>
    </row>
    <row r="107" spans="1:17" s="57" customFormat="1" ht="12.75">
      <c r="A107" s="127" t="s">
        <v>194</v>
      </c>
      <c r="B107" s="125" t="s">
        <v>195</v>
      </c>
      <c r="C107" s="129">
        <v>2200000</v>
      </c>
      <c r="D107" s="127">
        <v>28</v>
      </c>
      <c r="E107" s="127">
        <v>19</v>
      </c>
      <c r="F107" s="128">
        <f>E107*100/D107</f>
        <v>67.85714285714286</v>
      </c>
      <c r="G107" s="127">
        <v>24</v>
      </c>
      <c r="H107" s="127">
        <v>4</v>
      </c>
      <c r="I107" s="128">
        <f>G107*100/D107</f>
        <v>85.71428571428571</v>
      </c>
      <c r="J107" s="129">
        <v>3080025</v>
      </c>
      <c r="K107" s="129">
        <v>2113458</v>
      </c>
      <c r="L107" s="130">
        <f>K107*100/J107</f>
        <v>68.61820926778192</v>
      </c>
      <c r="M107" s="129">
        <v>2548527</v>
      </c>
      <c r="N107" s="129">
        <f>K107+M107</f>
        <v>4661985</v>
      </c>
      <c r="O107" s="131">
        <f>M107/K107</f>
        <v>1.2058564684039144</v>
      </c>
      <c r="P107" s="129">
        <f>C107-K107</f>
        <v>86542</v>
      </c>
      <c r="Q107" s="134">
        <f>K107*100/C107</f>
        <v>96.06627272727273</v>
      </c>
    </row>
    <row r="108" spans="1:17" s="57" customFormat="1" ht="12.75">
      <c r="A108" s="127" t="s">
        <v>196</v>
      </c>
      <c r="B108" s="125" t="s">
        <v>197</v>
      </c>
      <c r="C108" s="129">
        <v>600000</v>
      </c>
      <c r="D108" s="127">
        <v>28</v>
      </c>
      <c r="E108" s="127">
        <v>11</v>
      </c>
      <c r="F108" s="128">
        <f aca="true" t="shared" si="33" ref="F108:F146">E108*100/D108</f>
        <v>39.285714285714285</v>
      </c>
      <c r="G108" s="127">
        <v>23</v>
      </c>
      <c r="H108" s="127">
        <v>5</v>
      </c>
      <c r="I108" s="128">
        <f aca="true" t="shared" si="34" ref="I108:I146">G108*100/D108</f>
        <v>82.14285714285714</v>
      </c>
      <c r="J108" s="129">
        <v>1711103</v>
      </c>
      <c r="K108" s="129">
        <v>595590</v>
      </c>
      <c r="L108" s="130">
        <f aca="true" t="shared" si="35" ref="L108:L146">K108*100/J108</f>
        <v>34.807372788195686</v>
      </c>
      <c r="M108" s="129">
        <v>369892</v>
      </c>
      <c r="N108" s="129">
        <f>K108+M108</f>
        <v>965482</v>
      </c>
      <c r="O108" s="131">
        <f aca="true" t="shared" si="36" ref="O108:O147">M108/K108</f>
        <v>0.6210513944156215</v>
      </c>
      <c r="P108" s="129">
        <f>C108-K108</f>
        <v>4410</v>
      </c>
      <c r="Q108" s="134">
        <f aca="true" t="shared" si="37" ref="Q108:Q146">K108*100/C108</f>
        <v>99.265</v>
      </c>
    </row>
    <row r="109" spans="1:17" s="57" customFormat="1" ht="12.75">
      <c r="A109" s="127" t="s">
        <v>198</v>
      </c>
      <c r="B109" s="125" t="s">
        <v>199</v>
      </c>
      <c r="C109" s="129">
        <v>3410000</v>
      </c>
      <c r="D109" s="127">
        <v>30</v>
      </c>
      <c r="E109" s="127">
        <v>25</v>
      </c>
      <c r="F109" s="128">
        <f t="shared" si="33"/>
        <v>83.33333333333333</v>
      </c>
      <c r="G109" s="127">
        <v>28</v>
      </c>
      <c r="H109" s="127">
        <v>2</v>
      </c>
      <c r="I109" s="128">
        <f t="shared" si="34"/>
        <v>93.33333333333333</v>
      </c>
      <c r="J109" s="129">
        <v>2337619</v>
      </c>
      <c r="K109" s="129">
        <v>1814119</v>
      </c>
      <c r="L109" s="130">
        <f t="shared" si="35"/>
        <v>77.60541816266894</v>
      </c>
      <c r="M109" s="129">
        <v>1295883</v>
      </c>
      <c r="N109" s="129">
        <f>K109+M109</f>
        <v>3110002</v>
      </c>
      <c r="O109" s="131">
        <f t="shared" si="36"/>
        <v>0.7143318602583403</v>
      </c>
      <c r="P109" s="129">
        <f>C109-K109</f>
        <v>1595881</v>
      </c>
      <c r="Q109" s="134">
        <f t="shared" si="37"/>
        <v>53.199970674486806</v>
      </c>
    </row>
    <row r="110" spans="1:17" s="57" customFormat="1" ht="12.75">
      <c r="A110" s="127" t="s">
        <v>200</v>
      </c>
      <c r="B110" s="125" t="s">
        <v>201</v>
      </c>
      <c r="C110" s="129">
        <v>2810000</v>
      </c>
      <c r="D110" s="127">
        <v>23</v>
      </c>
      <c r="E110" s="127">
        <v>19</v>
      </c>
      <c r="F110" s="128">
        <f t="shared" si="33"/>
        <v>82.6086956521739</v>
      </c>
      <c r="G110" s="127">
        <v>22</v>
      </c>
      <c r="H110" s="127">
        <v>1</v>
      </c>
      <c r="I110" s="128">
        <f t="shared" si="34"/>
        <v>95.65217391304348</v>
      </c>
      <c r="J110" s="129">
        <v>2812750</v>
      </c>
      <c r="K110" s="129">
        <v>2095250</v>
      </c>
      <c r="L110" s="130">
        <f t="shared" si="35"/>
        <v>74.49115634165852</v>
      </c>
      <c r="M110" s="129">
        <v>15785450</v>
      </c>
      <c r="N110" s="129">
        <f>K110+M110</f>
        <v>17880700</v>
      </c>
      <c r="O110" s="131">
        <f t="shared" si="36"/>
        <v>7.533921966352464</v>
      </c>
      <c r="P110" s="129">
        <f>C110-K110</f>
        <v>714750</v>
      </c>
      <c r="Q110" s="134">
        <f t="shared" si="37"/>
        <v>74.56405693950178</v>
      </c>
    </row>
    <row r="111" spans="1:17" s="57" customFormat="1" ht="12.75">
      <c r="A111" s="127" t="s">
        <v>202</v>
      </c>
      <c r="B111" s="125" t="s">
        <v>203</v>
      </c>
      <c r="C111" s="129">
        <v>3000000</v>
      </c>
      <c r="D111" s="127">
        <v>16</v>
      </c>
      <c r="E111" s="127">
        <v>10</v>
      </c>
      <c r="F111" s="128">
        <f t="shared" si="33"/>
        <v>62.5</v>
      </c>
      <c r="G111" s="127">
        <v>13</v>
      </c>
      <c r="H111" s="127">
        <v>3</v>
      </c>
      <c r="I111" s="128">
        <f t="shared" si="34"/>
        <v>81.25</v>
      </c>
      <c r="J111" s="129">
        <v>4203205</v>
      </c>
      <c r="K111" s="129">
        <v>2936533</v>
      </c>
      <c r="L111" s="130">
        <f t="shared" si="35"/>
        <v>69.86413938887111</v>
      </c>
      <c r="M111" s="129">
        <v>12006481</v>
      </c>
      <c r="N111" s="129">
        <f>K111+M111</f>
        <v>14943014</v>
      </c>
      <c r="O111" s="131">
        <f t="shared" si="36"/>
        <v>4.08865863247578</v>
      </c>
      <c r="P111" s="129">
        <f>C111-K111</f>
        <v>63467</v>
      </c>
      <c r="Q111" s="134">
        <f t="shared" si="37"/>
        <v>97.88443333333333</v>
      </c>
    </row>
    <row r="112" spans="1:17" s="57" customFormat="1" ht="12.75">
      <c r="A112" s="127" t="s">
        <v>204</v>
      </c>
      <c r="B112" s="125" t="s">
        <v>210</v>
      </c>
      <c r="C112" s="129">
        <v>2000000</v>
      </c>
      <c r="D112" s="127">
        <v>144</v>
      </c>
      <c r="E112" s="127">
        <v>64</v>
      </c>
      <c r="F112" s="128">
        <f t="shared" si="33"/>
        <v>44.44444444444444</v>
      </c>
      <c r="G112" s="127">
        <v>124</v>
      </c>
      <c r="H112" s="127">
        <v>20</v>
      </c>
      <c r="I112" s="128">
        <f t="shared" si="34"/>
        <v>86.11111111111111</v>
      </c>
      <c r="J112" s="129">
        <v>5106550</v>
      </c>
      <c r="K112" s="129">
        <v>1999980</v>
      </c>
      <c r="L112" s="130">
        <f t="shared" si="35"/>
        <v>39.16499397832196</v>
      </c>
      <c r="M112" s="129">
        <v>10145537</v>
      </c>
      <c r="N112" s="129">
        <f aca="true" t="shared" si="38" ref="N112:N119">K112+M112</f>
        <v>12145517</v>
      </c>
      <c r="O112" s="131">
        <f t="shared" si="36"/>
        <v>5.072819228192282</v>
      </c>
      <c r="P112" s="129">
        <f aca="true" t="shared" si="39" ref="P112:P146">C112-K112</f>
        <v>20</v>
      </c>
      <c r="Q112" s="134">
        <f t="shared" si="37"/>
        <v>99.999</v>
      </c>
    </row>
    <row r="113" spans="1:17" s="57" customFormat="1" ht="12.75">
      <c r="A113" s="127" t="s">
        <v>205</v>
      </c>
      <c r="B113" s="125" t="s">
        <v>211</v>
      </c>
      <c r="C113" s="129">
        <v>5000000</v>
      </c>
      <c r="D113" s="127">
        <v>98</v>
      </c>
      <c r="E113" s="127">
        <v>37</v>
      </c>
      <c r="F113" s="128">
        <f t="shared" si="33"/>
        <v>37.755102040816325</v>
      </c>
      <c r="G113" s="127">
        <v>81</v>
      </c>
      <c r="H113" s="127">
        <v>17</v>
      </c>
      <c r="I113" s="128">
        <f t="shared" si="34"/>
        <v>82.65306122448979</v>
      </c>
      <c r="J113" s="129">
        <v>13730714</v>
      </c>
      <c r="K113" s="129">
        <v>5000000</v>
      </c>
      <c r="L113" s="130">
        <f t="shared" si="35"/>
        <v>36.4147123011957</v>
      </c>
      <c r="M113" s="129">
        <v>6641844</v>
      </c>
      <c r="N113" s="129">
        <f t="shared" si="38"/>
        <v>11641844</v>
      </c>
      <c r="O113" s="131">
        <f t="shared" si="36"/>
        <v>1.3283688</v>
      </c>
      <c r="P113" s="129">
        <f t="shared" si="39"/>
        <v>0</v>
      </c>
      <c r="Q113" s="134">
        <f t="shared" si="37"/>
        <v>100</v>
      </c>
    </row>
    <row r="114" spans="1:17" s="57" customFormat="1" ht="12.75">
      <c r="A114" s="127" t="s">
        <v>206</v>
      </c>
      <c r="B114" s="125" t="s">
        <v>212</v>
      </c>
      <c r="C114" s="129">
        <v>3000000</v>
      </c>
      <c r="D114" s="127">
        <v>113</v>
      </c>
      <c r="E114" s="127">
        <v>57</v>
      </c>
      <c r="F114" s="128">
        <f t="shared" si="33"/>
        <v>50.442477876106196</v>
      </c>
      <c r="G114" s="127">
        <v>90</v>
      </c>
      <c r="H114" s="127">
        <v>23</v>
      </c>
      <c r="I114" s="128">
        <f t="shared" si="34"/>
        <v>79.64601769911505</v>
      </c>
      <c r="J114" s="129">
        <v>6288096</v>
      </c>
      <c r="K114" s="129">
        <v>3000000</v>
      </c>
      <c r="L114" s="130">
        <f t="shared" si="35"/>
        <v>47.70919527946138</v>
      </c>
      <c r="M114" s="129">
        <v>7033621</v>
      </c>
      <c r="N114" s="129">
        <f t="shared" si="38"/>
        <v>10033621</v>
      </c>
      <c r="O114" s="131">
        <f t="shared" si="36"/>
        <v>2.3445403333333332</v>
      </c>
      <c r="P114" s="129">
        <f t="shared" si="39"/>
        <v>0</v>
      </c>
      <c r="Q114" s="134">
        <f t="shared" si="37"/>
        <v>100</v>
      </c>
    </row>
    <row r="115" spans="1:17" s="57" customFormat="1" ht="12.75">
      <c r="A115" s="127" t="s">
        <v>207</v>
      </c>
      <c r="B115" s="125" t="s">
        <v>213</v>
      </c>
      <c r="C115" s="129">
        <v>1500000</v>
      </c>
      <c r="D115" s="127">
        <v>174</v>
      </c>
      <c r="E115" s="127">
        <v>65</v>
      </c>
      <c r="F115" s="128">
        <f t="shared" si="33"/>
        <v>37.35632183908046</v>
      </c>
      <c r="G115" s="127">
        <v>145</v>
      </c>
      <c r="H115" s="127">
        <v>29</v>
      </c>
      <c r="I115" s="128">
        <f t="shared" si="34"/>
        <v>83.33333333333333</v>
      </c>
      <c r="J115" s="129">
        <v>3851955</v>
      </c>
      <c r="K115" s="129">
        <v>1496871</v>
      </c>
      <c r="L115" s="130">
        <f t="shared" si="35"/>
        <v>38.86003341160528</v>
      </c>
      <c r="M115" s="129">
        <v>4049679</v>
      </c>
      <c r="N115" s="129">
        <f t="shared" si="38"/>
        <v>5546550</v>
      </c>
      <c r="O115" s="131">
        <f t="shared" si="36"/>
        <v>2.7054295259912178</v>
      </c>
      <c r="P115" s="129">
        <f t="shared" si="39"/>
        <v>3129</v>
      </c>
      <c r="Q115" s="134">
        <f t="shared" si="37"/>
        <v>99.7914</v>
      </c>
    </row>
    <row r="116" spans="1:17" s="57" customFormat="1" ht="12.75">
      <c r="A116" s="127" t="s">
        <v>208</v>
      </c>
      <c r="B116" s="125" t="s">
        <v>214</v>
      </c>
      <c r="C116" s="129">
        <v>2500000</v>
      </c>
      <c r="D116" s="127">
        <v>111</v>
      </c>
      <c r="E116" s="127">
        <v>64</v>
      </c>
      <c r="F116" s="128">
        <f t="shared" si="33"/>
        <v>57.65765765765766</v>
      </c>
      <c r="G116" s="127">
        <v>90</v>
      </c>
      <c r="H116" s="127">
        <v>21</v>
      </c>
      <c r="I116" s="128">
        <f t="shared" si="34"/>
        <v>81.08108108108108</v>
      </c>
      <c r="J116" s="129">
        <v>5763686</v>
      </c>
      <c r="K116" s="129">
        <v>2500000</v>
      </c>
      <c r="L116" s="130">
        <f t="shared" si="35"/>
        <v>43.375020776634955</v>
      </c>
      <c r="M116" s="129">
        <v>13883261</v>
      </c>
      <c r="N116" s="129">
        <f t="shared" si="38"/>
        <v>16383261</v>
      </c>
      <c r="O116" s="131">
        <f t="shared" si="36"/>
        <v>5.5533044</v>
      </c>
      <c r="P116" s="129">
        <f t="shared" si="39"/>
        <v>0</v>
      </c>
      <c r="Q116" s="134">
        <f t="shared" si="37"/>
        <v>100</v>
      </c>
    </row>
    <row r="117" spans="1:17" s="57" customFormat="1" ht="12.75">
      <c r="A117" s="127" t="s">
        <v>209</v>
      </c>
      <c r="B117" s="125" t="s">
        <v>215</v>
      </c>
      <c r="C117" s="129">
        <v>1000000</v>
      </c>
      <c r="D117" s="127">
        <v>33</v>
      </c>
      <c r="E117" s="127">
        <v>23</v>
      </c>
      <c r="F117" s="128">
        <f t="shared" si="33"/>
        <v>69.6969696969697</v>
      </c>
      <c r="G117" s="127">
        <v>30</v>
      </c>
      <c r="H117" s="127">
        <v>3</v>
      </c>
      <c r="I117" s="128">
        <f t="shared" si="34"/>
        <v>90.9090909090909</v>
      </c>
      <c r="J117" s="129">
        <v>1551580</v>
      </c>
      <c r="K117" s="129">
        <v>1000000</v>
      </c>
      <c r="L117" s="130">
        <f t="shared" si="35"/>
        <v>64.45043117338454</v>
      </c>
      <c r="M117" s="129">
        <v>1396646</v>
      </c>
      <c r="N117" s="129">
        <f t="shared" si="38"/>
        <v>2396646</v>
      </c>
      <c r="O117" s="131">
        <f t="shared" si="36"/>
        <v>1.396646</v>
      </c>
      <c r="P117" s="129">
        <f t="shared" si="39"/>
        <v>0</v>
      </c>
      <c r="Q117" s="134">
        <f t="shared" si="37"/>
        <v>100</v>
      </c>
    </row>
    <row r="118" spans="1:17" s="41" customFormat="1" ht="12.75">
      <c r="A118" s="3" t="s">
        <v>223</v>
      </c>
      <c r="B118" s="1" t="s">
        <v>225</v>
      </c>
      <c r="C118" s="21">
        <v>5000000</v>
      </c>
      <c r="D118" s="20">
        <v>73</v>
      </c>
      <c r="E118" s="20">
        <v>21</v>
      </c>
      <c r="F118" s="11">
        <f t="shared" si="33"/>
        <v>28.767123287671232</v>
      </c>
      <c r="G118" s="20">
        <v>66</v>
      </c>
      <c r="H118" s="20">
        <v>7</v>
      </c>
      <c r="I118" s="11">
        <f t="shared" si="34"/>
        <v>90.41095890410959</v>
      </c>
      <c r="J118" s="18">
        <v>12097215</v>
      </c>
      <c r="K118" s="7">
        <v>4987462</v>
      </c>
      <c r="L118" s="64">
        <f t="shared" si="35"/>
        <v>41.2281835116595</v>
      </c>
      <c r="M118" s="7">
        <v>7845566</v>
      </c>
      <c r="N118" s="21">
        <f t="shared" si="38"/>
        <v>12833028</v>
      </c>
      <c r="O118" s="96">
        <f t="shared" si="36"/>
        <v>1.5730577997386246</v>
      </c>
      <c r="P118" s="21">
        <f t="shared" si="39"/>
        <v>12538</v>
      </c>
      <c r="Q118" s="59">
        <f t="shared" si="37"/>
        <v>99.74924</v>
      </c>
    </row>
    <row r="119" spans="1:17" s="41" customFormat="1" ht="12.75">
      <c r="A119" s="3" t="s">
        <v>224</v>
      </c>
      <c r="B119" s="1" t="s">
        <v>226</v>
      </c>
      <c r="C119" s="21">
        <v>3000000</v>
      </c>
      <c r="D119" s="20">
        <v>139</v>
      </c>
      <c r="E119" s="20">
        <v>62</v>
      </c>
      <c r="F119" s="11">
        <f t="shared" si="33"/>
        <v>44.60431654676259</v>
      </c>
      <c r="G119" s="20">
        <v>109</v>
      </c>
      <c r="H119" s="20">
        <v>30</v>
      </c>
      <c r="I119" s="11">
        <f t="shared" si="34"/>
        <v>78.41726618705036</v>
      </c>
      <c r="J119" s="18">
        <v>7634697</v>
      </c>
      <c r="K119" s="7">
        <v>2792756</v>
      </c>
      <c r="L119" s="64">
        <f t="shared" si="35"/>
        <v>36.57978830070139</v>
      </c>
      <c r="M119" s="7">
        <v>13282524</v>
      </c>
      <c r="N119" s="21">
        <f t="shared" si="38"/>
        <v>16075280</v>
      </c>
      <c r="O119" s="96">
        <f t="shared" si="36"/>
        <v>4.756063186329203</v>
      </c>
      <c r="P119" s="21">
        <f t="shared" si="39"/>
        <v>207244</v>
      </c>
      <c r="Q119" s="59">
        <f t="shared" si="37"/>
        <v>93.09186666666666</v>
      </c>
    </row>
    <row r="120" spans="1:17" s="41" customFormat="1" ht="12.75">
      <c r="A120" s="3" t="s">
        <v>220</v>
      </c>
      <c r="B120" s="1" t="s">
        <v>227</v>
      </c>
      <c r="C120" s="21">
        <v>1000000</v>
      </c>
      <c r="D120" s="20">
        <v>24</v>
      </c>
      <c r="E120" s="20">
        <v>21</v>
      </c>
      <c r="F120" s="11">
        <f t="shared" si="33"/>
        <v>87.5</v>
      </c>
      <c r="G120" s="20">
        <v>22</v>
      </c>
      <c r="H120" s="20">
        <v>2</v>
      </c>
      <c r="I120" s="11">
        <f t="shared" si="34"/>
        <v>91.66666666666667</v>
      </c>
      <c r="J120" s="18">
        <v>1173324</v>
      </c>
      <c r="K120" s="7">
        <v>988200</v>
      </c>
      <c r="L120" s="64">
        <f t="shared" si="35"/>
        <v>84.2222608588932</v>
      </c>
      <c r="M120" s="7">
        <v>863220</v>
      </c>
      <c r="N120" s="21">
        <f aca="true" t="shared" si="40" ref="N120:N128">K120+M120</f>
        <v>1851420</v>
      </c>
      <c r="O120" s="96">
        <f t="shared" si="36"/>
        <v>0.8735276259866424</v>
      </c>
      <c r="P120" s="21">
        <f t="shared" si="39"/>
        <v>11800</v>
      </c>
      <c r="Q120" s="59">
        <f t="shared" si="37"/>
        <v>98.82</v>
      </c>
    </row>
    <row r="121" spans="1:17" s="41" customFormat="1" ht="12.75">
      <c r="A121" s="3" t="s">
        <v>221</v>
      </c>
      <c r="B121" s="1" t="s">
        <v>228</v>
      </c>
      <c r="C121" s="21">
        <v>4500000</v>
      </c>
      <c r="D121" s="20">
        <v>80</v>
      </c>
      <c r="E121" s="20">
        <v>64</v>
      </c>
      <c r="F121" s="11">
        <f t="shared" si="33"/>
        <v>80</v>
      </c>
      <c r="G121" s="20">
        <v>71</v>
      </c>
      <c r="H121" s="20">
        <v>9</v>
      </c>
      <c r="I121" s="11">
        <f t="shared" si="34"/>
        <v>88.75</v>
      </c>
      <c r="J121" s="18">
        <v>5038124</v>
      </c>
      <c r="K121" s="7">
        <v>3582195</v>
      </c>
      <c r="L121" s="64">
        <f t="shared" si="35"/>
        <v>71.1017632753779</v>
      </c>
      <c r="M121" s="7">
        <v>5501489</v>
      </c>
      <c r="N121" s="21">
        <f t="shared" si="40"/>
        <v>9083684</v>
      </c>
      <c r="O121" s="96">
        <f t="shared" si="36"/>
        <v>1.5357871360995143</v>
      </c>
      <c r="P121" s="21">
        <f t="shared" si="39"/>
        <v>917805</v>
      </c>
      <c r="Q121" s="59">
        <f t="shared" si="37"/>
        <v>79.60433333333333</v>
      </c>
    </row>
    <row r="122" spans="1:17" s="41" customFormat="1" ht="12.75">
      <c r="A122" s="3" t="s">
        <v>222</v>
      </c>
      <c r="B122" s="1" t="s">
        <v>229</v>
      </c>
      <c r="C122" s="21">
        <v>1725000</v>
      </c>
      <c r="D122" s="20">
        <v>54</v>
      </c>
      <c r="E122" s="20">
        <v>43</v>
      </c>
      <c r="F122" s="11">
        <f t="shared" si="33"/>
        <v>79.62962962962963</v>
      </c>
      <c r="G122" s="20">
        <v>44</v>
      </c>
      <c r="H122" s="20">
        <v>10</v>
      </c>
      <c r="I122" s="11">
        <f t="shared" si="34"/>
        <v>81.48148148148148</v>
      </c>
      <c r="J122" s="18">
        <v>1962702</v>
      </c>
      <c r="K122" s="7">
        <v>1350262</v>
      </c>
      <c r="L122" s="64">
        <f t="shared" si="35"/>
        <v>68.79607805973602</v>
      </c>
      <c r="M122" s="7">
        <v>2638878</v>
      </c>
      <c r="N122" s="21">
        <f t="shared" si="40"/>
        <v>3989140</v>
      </c>
      <c r="O122" s="96">
        <f t="shared" si="36"/>
        <v>1.9543451567177332</v>
      </c>
      <c r="P122" s="21">
        <f t="shared" si="39"/>
        <v>374738</v>
      </c>
      <c r="Q122" s="59">
        <f t="shared" si="37"/>
        <v>78.2760579710145</v>
      </c>
    </row>
    <row r="123" spans="1:17" s="41" customFormat="1" ht="12.75">
      <c r="A123" s="3" t="s">
        <v>231</v>
      </c>
      <c r="B123" s="1" t="s">
        <v>234</v>
      </c>
      <c r="C123" s="21">
        <v>1500000</v>
      </c>
      <c r="D123" s="20">
        <v>28</v>
      </c>
      <c r="E123" s="20">
        <v>25</v>
      </c>
      <c r="F123" s="11">
        <f t="shared" si="33"/>
        <v>89.28571428571429</v>
      </c>
      <c r="G123" s="20">
        <v>26</v>
      </c>
      <c r="H123" s="20">
        <v>2</v>
      </c>
      <c r="I123" s="11">
        <f t="shared" si="34"/>
        <v>92.85714285714286</v>
      </c>
      <c r="J123" s="18">
        <v>1656229</v>
      </c>
      <c r="K123" s="7">
        <v>1397929</v>
      </c>
      <c r="L123" s="64">
        <f t="shared" si="35"/>
        <v>84.40433056056861</v>
      </c>
      <c r="M123" s="7">
        <v>2686704</v>
      </c>
      <c r="N123" s="21">
        <f t="shared" si="40"/>
        <v>4084633</v>
      </c>
      <c r="O123" s="96">
        <f t="shared" si="36"/>
        <v>1.9219173505950589</v>
      </c>
      <c r="P123" s="21">
        <f t="shared" si="39"/>
        <v>102071</v>
      </c>
      <c r="Q123" s="59">
        <f t="shared" si="37"/>
        <v>93.19526666666667</v>
      </c>
    </row>
    <row r="124" spans="1:17" s="41" customFormat="1" ht="12.75">
      <c r="A124" s="3" t="s">
        <v>232</v>
      </c>
      <c r="B124" s="1" t="s">
        <v>235</v>
      </c>
      <c r="C124" s="21">
        <v>2000000</v>
      </c>
      <c r="D124" s="20">
        <v>119</v>
      </c>
      <c r="E124" s="20">
        <v>66</v>
      </c>
      <c r="F124" s="11">
        <f t="shared" si="33"/>
        <v>55.46218487394958</v>
      </c>
      <c r="G124" s="20">
        <v>105</v>
      </c>
      <c r="H124" s="20">
        <v>14</v>
      </c>
      <c r="I124" s="11">
        <f t="shared" si="34"/>
        <v>88.23529411764706</v>
      </c>
      <c r="J124" s="18">
        <v>3416459</v>
      </c>
      <c r="K124" s="7">
        <v>2000000</v>
      </c>
      <c r="L124" s="64">
        <f t="shared" si="35"/>
        <v>58.54014346432959</v>
      </c>
      <c r="M124" s="7">
        <v>945454</v>
      </c>
      <c r="N124" s="21">
        <f t="shared" si="40"/>
        <v>2945454</v>
      </c>
      <c r="O124" s="96">
        <f t="shared" si="36"/>
        <v>0.472727</v>
      </c>
      <c r="P124" s="21">
        <f t="shared" si="39"/>
        <v>0</v>
      </c>
      <c r="Q124" s="59">
        <f t="shared" si="37"/>
        <v>100</v>
      </c>
    </row>
    <row r="125" spans="1:17" s="41" customFormat="1" ht="12.75">
      <c r="A125" s="3" t="s">
        <v>233</v>
      </c>
      <c r="B125" s="1" t="s">
        <v>236</v>
      </c>
      <c r="C125" s="21">
        <v>2000000</v>
      </c>
      <c r="D125" s="20">
        <v>9</v>
      </c>
      <c r="E125" s="20">
        <v>9</v>
      </c>
      <c r="F125" s="11">
        <f t="shared" si="33"/>
        <v>100</v>
      </c>
      <c r="G125" s="20">
        <v>9</v>
      </c>
      <c r="H125" s="20">
        <v>0</v>
      </c>
      <c r="I125" s="11">
        <f t="shared" si="34"/>
        <v>100</v>
      </c>
      <c r="J125" s="18">
        <v>1497700</v>
      </c>
      <c r="K125" s="7">
        <v>1497700</v>
      </c>
      <c r="L125" s="64">
        <f t="shared" si="35"/>
        <v>100</v>
      </c>
      <c r="M125" s="7">
        <v>3707993</v>
      </c>
      <c r="N125" s="21">
        <f t="shared" si="40"/>
        <v>5205693</v>
      </c>
      <c r="O125" s="96">
        <f t="shared" si="36"/>
        <v>2.475791547038793</v>
      </c>
      <c r="P125" s="21">
        <f>C125-K125</f>
        <v>502300</v>
      </c>
      <c r="Q125" s="59">
        <f t="shared" si="37"/>
        <v>74.885</v>
      </c>
    </row>
    <row r="126" spans="1:17" s="78" customFormat="1" ht="12.75">
      <c r="A126" s="3" t="s">
        <v>237</v>
      </c>
      <c r="B126" s="1" t="s">
        <v>238</v>
      </c>
      <c r="C126" s="21">
        <v>2500000</v>
      </c>
      <c r="D126" s="20">
        <v>26</v>
      </c>
      <c r="E126" s="20">
        <v>19</v>
      </c>
      <c r="F126" s="11">
        <f t="shared" si="33"/>
        <v>73.07692307692308</v>
      </c>
      <c r="G126" s="20">
        <v>22</v>
      </c>
      <c r="H126" s="20">
        <v>4</v>
      </c>
      <c r="I126" s="11">
        <f t="shared" si="34"/>
        <v>84.61538461538461</v>
      </c>
      <c r="J126" s="18">
        <v>3283067</v>
      </c>
      <c r="K126" s="7">
        <v>2490186</v>
      </c>
      <c r="L126" s="64">
        <f t="shared" si="35"/>
        <v>75.84938108177506</v>
      </c>
      <c r="M126" s="7">
        <v>4906221</v>
      </c>
      <c r="N126" s="21">
        <f t="shared" si="40"/>
        <v>7396407</v>
      </c>
      <c r="O126" s="96">
        <f t="shared" si="36"/>
        <v>1.9702227062556772</v>
      </c>
      <c r="P126" s="21">
        <f>C126-K126</f>
        <v>9814</v>
      </c>
      <c r="Q126" s="59">
        <f t="shared" si="37"/>
        <v>99.60744</v>
      </c>
    </row>
    <row r="127" spans="1:17" s="78" customFormat="1" ht="12.75">
      <c r="A127" s="3" t="s">
        <v>239</v>
      </c>
      <c r="B127" s="1" t="s">
        <v>240</v>
      </c>
      <c r="C127" s="21">
        <v>4000000</v>
      </c>
      <c r="D127" s="20">
        <v>30</v>
      </c>
      <c r="E127" s="20">
        <v>20</v>
      </c>
      <c r="F127" s="11">
        <f t="shared" si="33"/>
        <v>66.66666666666667</v>
      </c>
      <c r="G127" s="20">
        <v>20</v>
      </c>
      <c r="H127" s="20">
        <v>10</v>
      </c>
      <c r="I127" s="11">
        <f t="shared" si="34"/>
        <v>66.66666666666667</v>
      </c>
      <c r="J127" s="18">
        <v>5252704</v>
      </c>
      <c r="K127" s="7">
        <v>3621035</v>
      </c>
      <c r="L127" s="64">
        <f t="shared" si="35"/>
        <v>68.93658961175045</v>
      </c>
      <c r="M127" s="7">
        <v>10042692</v>
      </c>
      <c r="N127" s="21">
        <f t="shared" si="40"/>
        <v>13663727</v>
      </c>
      <c r="O127" s="96">
        <f t="shared" si="36"/>
        <v>2.773431353190455</v>
      </c>
      <c r="P127" s="21">
        <f>C127-K127</f>
        <v>378965</v>
      </c>
      <c r="Q127" s="59">
        <f t="shared" si="37"/>
        <v>90.525875</v>
      </c>
    </row>
    <row r="128" spans="1:17" s="79" customFormat="1" ht="12.75">
      <c r="A128" s="34" t="s">
        <v>241</v>
      </c>
      <c r="B128" s="34" t="s">
        <v>242</v>
      </c>
      <c r="C128" s="32">
        <v>1500000</v>
      </c>
      <c r="D128" s="20">
        <v>38</v>
      </c>
      <c r="E128" s="20">
        <v>32</v>
      </c>
      <c r="F128" s="11">
        <f t="shared" si="33"/>
        <v>84.21052631578948</v>
      </c>
      <c r="G128" s="20">
        <v>34</v>
      </c>
      <c r="H128" s="20">
        <v>4</v>
      </c>
      <c r="I128" s="11">
        <f t="shared" si="34"/>
        <v>89.47368421052632</v>
      </c>
      <c r="J128" s="18">
        <v>2895185</v>
      </c>
      <c r="K128" s="7">
        <v>1500000</v>
      </c>
      <c r="L128" s="64">
        <f t="shared" si="35"/>
        <v>51.81016066330822</v>
      </c>
      <c r="M128" s="7">
        <v>2821630</v>
      </c>
      <c r="N128" s="21">
        <f t="shared" si="40"/>
        <v>4321630</v>
      </c>
      <c r="O128" s="96">
        <f t="shared" si="36"/>
        <v>1.8810866666666666</v>
      </c>
      <c r="P128" s="21">
        <f>C128-K128</f>
        <v>0</v>
      </c>
      <c r="Q128" s="59">
        <f t="shared" si="37"/>
        <v>100</v>
      </c>
    </row>
    <row r="129" spans="1:17" s="78" customFormat="1" ht="12.75">
      <c r="A129" s="3" t="s">
        <v>243</v>
      </c>
      <c r="B129" s="1" t="s">
        <v>244</v>
      </c>
      <c r="C129" s="21">
        <v>1000000</v>
      </c>
      <c r="D129" s="20">
        <v>40</v>
      </c>
      <c r="E129" s="20">
        <v>32</v>
      </c>
      <c r="F129" s="11">
        <f t="shared" si="33"/>
        <v>80</v>
      </c>
      <c r="G129" s="20">
        <v>33</v>
      </c>
      <c r="H129" s="20">
        <v>7</v>
      </c>
      <c r="I129" s="11">
        <f t="shared" si="34"/>
        <v>82.5</v>
      </c>
      <c r="J129" s="18">
        <v>992128</v>
      </c>
      <c r="K129" s="7">
        <v>851799</v>
      </c>
      <c r="L129" s="64">
        <f t="shared" si="35"/>
        <v>85.85575651528835</v>
      </c>
      <c r="M129" s="7">
        <v>879170</v>
      </c>
      <c r="N129" s="21">
        <f aca="true" t="shared" si="41" ref="N129:N137">K129+M129</f>
        <v>1730969</v>
      </c>
      <c r="O129" s="96">
        <f t="shared" si="36"/>
        <v>1.0321331675665268</v>
      </c>
      <c r="P129" s="21">
        <f t="shared" si="39"/>
        <v>148201</v>
      </c>
      <c r="Q129" s="59">
        <f t="shared" si="37"/>
        <v>85.1799</v>
      </c>
    </row>
    <row r="130" spans="1:17" s="78" customFormat="1" ht="12.75">
      <c r="A130" s="3" t="s">
        <v>245</v>
      </c>
      <c r="B130" s="1" t="s">
        <v>246</v>
      </c>
      <c r="C130" s="21">
        <v>2000000</v>
      </c>
      <c r="D130" s="20">
        <v>88</v>
      </c>
      <c r="E130" s="20">
        <v>48</v>
      </c>
      <c r="F130" s="11">
        <f t="shared" si="33"/>
        <v>54.54545454545455</v>
      </c>
      <c r="G130" s="20">
        <v>78</v>
      </c>
      <c r="H130" s="20">
        <v>10</v>
      </c>
      <c r="I130" s="11">
        <f t="shared" si="34"/>
        <v>88.63636363636364</v>
      </c>
      <c r="J130" s="18">
        <v>2631935</v>
      </c>
      <c r="K130" s="7">
        <v>1734079</v>
      </c>
      <c r="L130" s="64">
        <f t="shared" si="35"/>
        <v>65.88608761234605</v>
      </c>
      <c r="M130" s="7">
        <v>2067250</v>
      </c>
      <c r="N130" s="21">
        <f t="shared" si="41"/>
        <v>3801329</v>
      </c>
      <c r="O130" s="96">
        <f t="shared" si="36"/>
        <v>1.1921313850176376</v>
      </c>
      <c r="P130" s="21">
        <f t="shared" si="39"/>
        <v>265921</v>
      </c>
      <c r="Q130" s="59">
        <f t="shared" si="37"/>
        <v>86.70395</v>
      </c>
    </row>
    <row r="131" spans="1:17" s="78" customFormat="1" ht="12.75">
      <c r="A131" s="3" t="s">
        <v>247</v>
      </c>
      <c r="B131" s="1" t="s">
        <v>248</v>
      </c>
      <c r="C131" s="21">
        <v>1501751</v>
      </c>
      <c r="D131" s="20">
        <v>26</v>
      </c>
      <c r="E131" s="20">
        <v>19</v>
      </c>
      <c r="F131" s="11">
        <f t="shared" si="33"/>
        <v>73.07692307692308</v>
      </c>
      <c r="G131" s="20">
        <v>19</v>
      </c>
      <c r="H131" s="20">
        <v>7</v>
      </c>
      <c r="I131" s="11">
        <f t="shared" si="34"/>
        <v>73.07692307692308</v>
      </c>
      <c r="J131" s="18">
        <v>2086837</v>
      </c>
      <c r="K131" s="7">
        <v>1408980</v>
      </c>
      <c r="L131" s="64">
        <f t="shared" si="35"/>
        <v>67.517491783019</v>
      </c>
      <c r="M131" s="7">
        <v>1197060</v>
      </c>
      <c r="N131" s="21">
        <f t="shared" si="41"/>
        <v>2606040</v>
      </c>
      <c r="O131" s="96">
        <f t="shared" si="36"/>
        <v>0.8495933228292808</v>
      </c>
      <c r="P131" s="21">
        <f t="shared" si="39"/>
        <v>92771</v>
      </c>
      <c r="Q131" s="59">
        <f t="shared" si="37"/>
        <v>93.82247789413825</v>
      </c>
    </row>
    <row r="132" spans="1:17" s="78" customFormat="1" ht="12.75">
      <c r="A132" s="3" t="s">
        <v>249</v>
      </c>
      <c r="B132" s="1" t="s">
        <v>250</v>
      </c>
      <c r="C132" s="21">
        <v>2282000</v>
      </c>
      <c r="D132" s="20">
        <v>37</v>
      </c>
      <c r="E132" s="20">
        <v>25</v>
      </c>
      <c r="F132" s="11">
        <f t="shared" si="33"/>
        <v>67.56756756756756</v>
      </c>
      <c r="G132" s="20">
        <v>26</v>
      </c>
      <c r="H132" s="20">
        <v>11</v>
      </c>
      <c r="I132" s="11">
        <f t="shared" si="34"/>
        <v>70.27027027027027</v>
      </c>
      <c r="J132" s="18">
        <v>2805021</v>
      </c>
      <c r="K132" s="7">
        <v>1799144</v>
      </c>
      <c r="L132" s="64">
        <f t="shared" si="35"/>
        <v>64.14012586715037</v>
      </c>
      <c r="M132" s="7">
        <v>2701331</v>
      </c>
      <c r="N132" s="21">
        <f t="shared" si="41"/>
        <v>4500475</v>
      </c>
      <c r="O132" s="96">
        <f t="shared" si="36"/>
        <v>1.5014534689830275</v>
      </c>
      <c r="P132" s="21">
        <f t="shared" si="39"/>
        <v>482856</v>
      </c>
      <c r="Q132" s="59">
        <f t="shared" si="37"/>
        <v>78.84066608238388</v>
      </c>
    </row>
    <row r="133" spans="1:17" s="78" customFormat="1" ht="12.75">
      <c r="A133" s="3" t="s">
        <v>251</v>
      </c>
      <c r="B133" s="1" t="s">
        <v>252</v>
      </c>
      <c r="C133" s="21">
        <v>2000000</v>
      </c>
      <c r="D133" s="20">
        <v>7</v>
      </c>
      <c r="E133" s="20">
        <v>7</v>
      </c>
      <c r="F133" s="11">
        <f t="shared" si="33"/>
        <v>100</v>
      </c>
      <c r="G133" s="20">
        <v>7</v>
      </c>
      <c r="H133" s="20">
        <v>0</v>
      </c>
      <c r="I133" s="11">
        <f t="shared" si="34"/>
        <v>100</v>
      </c>
      <c r="J133" s="18">
        <v>1885595</v>
      </c>
      <c r="K133" s="7">
        <v>1786000</v>
      </c>
      <c r="L133" s="64">
        <f t="shared" si="35"/>
        <v>94.71811285032045</v>
      </c>
      <c r="M133" s="7">
        <v>1273250</v>
      </c>
      <c r="N133" s="21">
        <f t="shared" si="41"/>
        <v>3059250</v>
      </c>
      <c r="O133" s="96">
        <f t="shared" si="36"/>
        <v>0.7129059350503919</v>
      </c>
      <c r="P133" s="21">
        <f t="shared" si="39"/>
        <v>214000</v>
      </c>
      <c r="Q133" s="59">
        <f t="shared" si="37"/>
        <v>89.3</v>
      </c>
    </row>
    <row r="134" spans="1:17" s="78" customFormat="1" ht="12.75">
      <c r="A134" s="3" t="s">
        <v>253</v>
      </c>
      <c r="B134" s="1" t="s">
        <v>254</v>
      </c>
      <c r="C134" s="21">
        <v>2004669</v>
      </c>
      <c r="D134" s="20">
        <v>33</v>
      </c>
      <c r="E134" s="20">
        <v>28</v>
      </c>
      <c r="F134" s="11">
        <f t="shared" si="33"/>
        <v>84.84848484848484</v>
      </c>
      <c r="G134" s="20">
        <v>32</v>
      </c>
      <c r="H134" s="20">
        <v>1</v>
      </c>
      <c r="I134" s="11">
        <f t="shared" si="34"/>
        <v>96.96969696969697</v>
      </c>
      <c r="J134" s="18">
        <v>2467692</v>
      </c>
      <c r="K134" s="7">
        <v>1882748</v>
      </c>
      <c r="L134" s="64">
        <f t="shared" si="35"/>
        <v>76.29590726881636</v>
      </c>
      <c r="M134" s="7">
        <v>2933135</v>
      </c>
      <c r="N134" s="21">
        <f t="shared" si="41"/>
        <v>4815883</v>
      </c>
      <c r="O134" s="96">
        <f t="shared" si="36"/>
        <v>1.5579010042767274</v>
      </c>
      <c r="P134" s="21">
        <f t="shared" si="39"/>
        <v>121921</v>
      </c>
      <c r="Q134" s="59">
        <f t="shared" si="37"/>
        <v>93.91814808329954</v>
      </c>
    </row>
    <row r="135" spans="1:17" s="78" customFormat="1" ht="12.75">
      <c r="A135" s="3" t="s">
        <v>255</v>
      </c>
      <c r="B135" s="1" t="s">
        <v>259</v>
      </c>
      <c r="C135" s="21">
        <v>2000000</v>
      </c>
      <c r="D135" s="20">
        <v>22</v>
      </c>
      <c r="E135" s="20">
        <v>15</v>
      </c>
      <c r="F135" s="11">
        <f t="shared" si="33"/>
        <v>68.18181818181819</v>
      </c>
      <c r="G135" s="20">
        <v>19</v>
      </c>
      <c r="H135" s="20">
        <v>3</v>
      </c>
      <c r="I135" s="11">
        <f t="shared" si="34"/>
        <v>86.36363636363636</v>
      </c>
      <c r="J135" s="18">
        <v>2530984</v>
      </c>
      <c r="K135" s="7">
        <v>2000000</v>
      </c>
      <c r="L135" s="64">
        <f t="shared" si="35"/>
        <v>79.02064967617338</v>
      </c>
      <c r="M135" s="7">
        <v>3666787</v>
      </c>
      <c r="N135" s="21">
        <f t="shared" si="41"/>
        <v>5666787</v>
      </c>
      <c r="O135" s="96">
        <f t="shared" si="36"/>
        <v>1.8333935</v>
      </c>
      <c r="P135" s="21">
        <f t="shared" si="39"/>
        <v>0</v>
      </c>
      <c r="Q135" s="59">
        <f t="shared" si="37"/>
        <v>100</v>
      </c>
    </row>
    <row r="136" spans="1:17" s="78" customFormat="1" ht="12.75">
      <c r="A136" s="3" t="s">
        <v>256</v>
      </c>
      <c r="B136" s="1" t="s">
        <v>260</v>
      </c>
      <c r="C136" s="21">
        <v>917000</v>
      </c>
      <c r="D136" s="20">
        <v>23</v>
      </c>
      <c r="E136" s="20">
        <v>18</v>
      </c>
      <c r="F136" s="11">
        <f t="shared" si="33"/>
        <v>78.26086956521739</v>
      </c>
      <c r="G136" s="20">
        <v>20</v>
      </c>
      <c r="H136" s="20">
        <v>3</v>
      </c>
      <c r="I136" s="11">
        <f t="shared" si="34"/>
        <v>86.95652173913044</v>
      </c>
      <c r="J136" s="18">
        <v>2018930</v>
      </c>
      <c r="K136" s="7">
        <v>916997</v>
      </c>
      <c r="L136" s="64">
        <f t="shared" si="35"/>
        <v>45.419950171625565</v>
      </c>
      <c r="M136" s="7">
        <v>2867218</v>
      </c>
      <c r="N136" s="21">
        <f t="shared" si="41"/>
        <v>3784215</v>
      </c>
      <c r="O136" s="96">
        <f t="shared" si="36"/>
        <v>3.1267474157494517</v>
      </c>
      <c r="P136" s="21">
        <f t="shared" si="39"/>
        <v>3</v>
      </c>
      <c r="Q136" s="59">
        <f t="shared" si="37"/>
        <v>99.99967284623773</v>
      </c>
    </row>
    <row r="137" spans="1:17" s="78" customFormat="1" ht="12.75">
      <c r="A137" s="3" t="s">
        <v>257</v>
      </c>
      <c r="B137" s="1" t="s">
        <v>261</v>
      </c>
      <c r="C137" s="21">
        <v>4004669</v>
      </c>
      <c r="D137" s="20">
        <v>34</v>
      </c>
      <c r="E137" s="20">
        <v>30</v>
      </c>
      <c r="F137" s="11">
        <f t="shared" si="33"/>
        <v>88.23529411764706</v>
      </c>
      <c r="G137" s="20">
        <v>30</v>
      </c>
      <c r="H137" s="20">
        <v>4</v>
      </c>
      <c r="I137" s="11">
        <f t="shared" si="34"/>
        <v>88.23529411764706</v>
      </c>
      <c r="J137" s="18">
        <v>4749349</v>
      </c>
      <c r="K137" s="7">
        <v>4004669</v>
      </c>
      <c r="L137" s="64">
        <f t="shared" si="35"/>
        <v>84.32037738224754</v>
      </c>
      <c r="M137" s="7">
        <v>10673198</v>
      </c>
      <c r="N137" s="21">
        <f t="shared" si="41"/>
        <v>14677867</v>
      </c>
      <c r="O137" s="96">
        <f t="shared" si="36"/>
        <v>2.66518855865491</v>
      </c>
      <c r="P137" s="21">
        <f t="shared" si="39"/>
        <v>0</v>
      </c>
      <c r="Q137" s="59">
        <f t="shared" si="37"/>
        <v>100</v>
      </c>
    </row>
    <row r="138" spans="1:17" s="78" customFormat="1" ht="12.75">
      <c r="A138" s="3" t="s">
        <v>258</v>
      </c>
      <c r="B138" s="1" t="s">
        <v>262</v>
      </c>
      <c r="C138" s="21">
        <v>2000000</v>
      </c>
      <c r="D138" s="20">
        <v>47</v>
      </c>
      <c r="E138" s="20">
        <v>27</v>
      </c>
      <c r="F138" s="11">
        <f t="shared" si="33"/>
        <v>57.4468085106383</v>
      </c>
      <c r="G138" s="20">
        <v>43</v>
      </c>
      <c r="H138" s="20">
        <v>4</v>
      </c>
      <c r="I138" s="11">
        <f t="shared" si="34"/>
        <v>91.48936170212765</v>
      </c>
      <c r="J138" s="18">
        <v>3014034</v>
      </c>
      <c r="K138" s="7">
        <v>1921491</v>
      </c>
      <c r="L138" s="64">
        <f t="shared" si="35"/>
        <v>63.751470620437594</v>
      </c>
      <c r="M138" s="7">
        <v>3551575</v>
      </c>
      <c r="N138" s="21">
        <f aca="true" t="shared" si="42" ref="N138:N146">K138+M138</f>
        <v>5473066</v>
      </c>
      <c r="O138" s="96">
        <f t="shared" si="36"/>
        <v>1.848343291745837</v>
      </c>
      <c r="P138" s="21">
        <f t="shared" si="39"/>
        <v>78509</v>
      </c>
      <c r="Q138" s="59">
        <f t="shared" si="37"/>
        <v>96.07455</v>
      </c>
    </row>
    <row r="139" spans="1:17" s="78" customFormat="1" ht="12.75">
      <c r="A139" s="3" t="s">
        <v>263</v>
      </c>
      <c r="B139" s="1" t="s">
        <v>264</v>
      </c>
      <c r="C139" s="21">
        <v>1500000</v>
      </c>
      <c r="D139" s="20">
        <v>30</v>
      </c>
      <c r="E139" s="20">
        <v>12</v>
      </c>
      <c r="F139" s="11">
        <f t="shared" si="33"/>
        <v>40</v>
      </c>
      <c r="G139" s="20">
        <v>20</v>
      </c>
      <c r="H139" s="20">
        <v>10</v>
      </c>
      <c r="I139" s="11">
        <f t="shared" si="34"/>
        <v>66.66666666666667</v>
      </c>
      <c r="J139" s="18">
        <v>2849899</v>
      </c>
      <c r="K139" s="7">
        <v>1498830</v>
      </c>
      <c r="L139" s="64">
        <f t="shared" si="35"/>
        <v>52.592390116281315</v>
      </c>
      <c r="M139" s="7">
        <v>1952612</v>
      </c>
      <c r="N139" s="21">
        <f t="shared" si="42"/>
        <v>3451442</v>
      </c>
      <c r="O139" s="96">
        <f t="shared" si="36"/>
        <v>1.3027574841709868</v>
      </c>
      <c r="P139" s="21">
        <f t="shared" si="39"/>
        <v>1170</v>
      </c>
      <c r="Q139" s="59">
        <f t="shared" si="37"/>
        <v>99.922</v>
      </c>
    </row>
    <row r="140" spans="1:17" s="78" customFormat="1" ht="12.75">
      <c r="A140" s="3" t="s">
        <v>265</v>
      </c>
      <c r="B140" s="1" t="s">
        <v>266</v>
      </c>
      <c r="C140" s="21">
        <v>1200000</v>
      </c>
      <c r="D140" s="20">
        <v>32</v>
      </c>
      <c r="E140" s="20">
        <v>11</v>
      </c>
      <c r="F140" s="11">
        <f t="shared" si="33"/>
        <v>34.375</v>
      </c>
      <c r="G140" s="20">
        <v>28</v>
      </c>
      <c r="H140" s="20">
        <v>4</v>
      </c>
      <c r="I140" s="11">
        <f t="shared" si="34"/>
        <v>87.5</v>
      </c>
      <c r="J140" s="18">
        <v>2924598</v>
      </c>
      <c r="K140" s="7">
        <v>1200000</v>
      </c>
      <c r="L140" s="64">
        <f t="shared" si="35"/>
        <v>41.03128019645777</v>
      </c>
      <c r="M140" s="7">
        <v>1722700</v>
      </c>
      <c r="N140" s="21">
        <f t="shared" si="42"/>
        <v>2922700</v>
      </c>
      <c r="O140" s="96">
        <f t="shared" si="36"/>
        <v>1.4355833333333334</v>
      </c>
      <c r="P140" s="21">
        <f t="shared" si="39"/>
        <v>0</v>
      </c>
      <c r="Q140" s="59">
        <f t="shared" si="37"/>
        <v>100</v>
      </c>
    </row>
    <row r="141" spans="1:17" s="78" customFormat="1" ht="12.75">
      <c r="A141" s="3" t="s">
        <v>267</v>
      </c>
      <c r="B141" s="1" t="s">
        <v>268</v>
      </c>
      <c r="C141" s="21">
        <v>5000000</v>
      </c>
      <c r="D141" s="20">
        <v>100</v>
      </c>
      <c r="E141" s="20">
        <v>36</v>
      </c>
      <c r="F141" s="11">
        <f t="shared" si="33"/>
        <v>36</v>
      </c>
      <c r="G141" s="20">
        <v>76</v>
      </c>
      <c r="H141" s="20">
        <v>24</v>
      </c>
      <c r="I141" s="11">
        <f t="shared" si="34"/>
        <v>76</v>
      </c>
      <c r="J141" s="18">
        <v>14806994</v>
      </c>
      <c r="K141" s="7">
        <v>5000000</v>
      </c>
      <c r="L141" s="64">
        <f t="shared" si="35"/>
        <v>33.767826204292376</v>
      </c>
      <c r="M141" s="7">
        <v>7338305</v>
      </c>
      <c r="N141" s="21">
        <f t="shared" si="42"/>
        <v>12338305</v>
      </c>
      <c r="O141" s="96">
        <f t="shared" si="36"/>
        <v>1.467661</v>
      </c>
      <c r="P141" s="21">
        <f t="shared" si="39"/>
        <v>0</v>
      </c>
      <c r="Q141" s="59">
        <f t="shared" si="37"/>
        <v>100</v>
      </c>
    </row>
    <row r="142" spans="1:17" s="78" customFormat="1" ht="12.75">
      <c r="A142" s="3" t="s">
        <v>273</v>
      </c>
      <c r="B142" s="1" t="s">
        <v>274</v>
      </c>
      <c r="C142" s="21">
        <v>2900000</v>
      </c>
      <c r="D142" s="20">
        <v>106</v>
      </c>
      <c r="E142" s="20">
        <v>51</v>
      </c>
      <c r="F142" s="11">
        <f t="shared" si="33"/>
        <v>48.113207547169814</v>
      </c>
      <c r="G142" s="20">
        <v>86</v>
      </c>
      <c r="H142" s="20">
        <v>20</v>
      </c>
      <c r="I142" s="11">
        <f t="shared" si="34"/>
        <v>81.13207547169812</v>
      </c>
      <c r="J142" s="18">
        <v>5835549</v>
      </c>
      <c r="K142" s="7">
        <v>2900000</v>
      </c>
      <c r="L142" s="64">
        <f t="shared" si="35"/>
        <v>49.69540997770732</v>
      </c>
      <c r="M142" s="7">
        <v>10004753</v>
      </c>
      <c r="N142" s="21">
        <f t="shared" si="42"/>
        <v>12904753</v>
      </c>
      <c r="O142" s="96">
        <f t="shared" si="36"/>
        <v>3.449914827586207</v>
      </c>
      <c r="P142" s="21">
        <f t="shared" si="39"/>
        <v>0</v>
      </c>
      <c r="Q142" s="59">
        <f t="shared" si="37"/>
        <v>100</v>
      </c>
    </row>
    <row r="143" spans="1:17" s="78" customFormat="1" ht="12.75">
      <c r="A143" s="3" t="s">
        <v>275</v>
      </c>
      <c r="B143" s="1" t="s">
        <v>276</v>
      </c>
      <c r="C143" s="21">
        <v>2900000</v>
      </c>
      <c r="D143" s="20">
        <v>112</v>
      </c>
      <c r="E143" s="20">
        <v>53</v>
      </c>
      <c r="F143" s="11">
        <f t="shared" si="33"/>
        <v>47.32142857142857</v>
      </c>
      <c r="G143" s="20">
        <v>85</v>
      </c>
      <c r="H143" s="20">
        <v>27</v>
      </c>
      <c r="I143" s="11">
        <f t="shared" si="34"/>
        <v>75.89285714285714</v>
      </c>
      <c r="J143" s="18">
        <v>5982708</v>
      </c>
      <c r="K143" s="7">
        <v>2900000</v>
      </c>
      <c r="L143" s="64">
        <f t="shared" si="35"/>
        <v>48.47303261332494</v>
      </c>
      <c r="M143" s="7">
        <v>6534100</v>
      </c>
      <c r="N143" s="21">
        <f t="shared" si="42"/>
        <v>9434100</v>
      </c>
      <c r="O143" s="96">
        <f t="shared" si="36"/>
        <v>2.2531379310344826</v>
      </c>
      <c r="P143" s="21">
        <f t="shared" si="39"/>
        <v>0</v>
      </c>
      <c r="Q143" s="59">
        <f t="shared" si="37"/>
        <v>100</v>
      </c>
    </row>
    <row r="144" spans="1:17" s="78" customFormat="1" ht="12.75">
      <c r="A144" s="3" t="s">
        <v>277</v>
      </c>
      <c r="B144" s="1" t="s">
        <v>278</v>
      </c>
      <c r="C144" s="21">
        <v>500000</v>
      </c>
      <c r="D144" s="20">
        <v>77</v>
      </c>
      <c r="E144" s="20">
        <v>52</v>
      </c>
      <c r="F144" s="11">
        <f t="shared" si="33"/>
        <v>67.53246753246754</v>
      </c>
      <c r="G144" s="20">
        <v>68</v>
      </c>
      <c r="H144" s="20">
        <v>9</v>
      </c>
      <c r="I144" s="11">
        <f t="shared" si="34"/>
        <v>88.31168831168831</v>
      </c>
      <c r="J144" s="18">
        <v>736742</v>
      </c>
      <c r="K144" s="7">
        <v>500000</v>
      </c>
      <c r="L144" s="64">
        <f t="shared" si="35"/>
        <v>67.86636298731442</v>
      </c>
      <c r="M144" s="7">
        <v>521740</v>
      </c>
      <c r="N144" s="21">
        <f t="shared" si="42"/>
        <v>1021740</v>
      </c>
      <c r="O144" s="96">
        <f t="shared" si="36"/>
        <v>1.04348</v>
      </c>
      <c r="P144" s="21">
        <f t="shared" si="39"/>
        <v>0</v>
      </c>
      <c r="Q144" s="59">
        <f t="shared" si="37"/>
        <v>100</v>
      </c>
    </row>
    <row r="145" spans="1:17" s="78" customFormat="1" ht="12.75">
      <c r="A145" s="3" t="s">
        <v>279</v>
      </c>
      <c r="B145" s="1" t="s">
        <v>354</v>
      </c>
      <c r="C145" s="21">
        <v>500000</v>
      </c>
      <c r="D145" s="20">
        <v>16</v>
      </c>
      <c r="E145" s="20">
        <v>15</v>
      </c>
      <c r="F145" s="11">
        <f t="shared" si="33"/>
        <v>93.75</v>
      </c>
      <c r="G145" s="20">
        <v>15</v>
      </c>
      <c r="H145" s="20">
        <v>1</v>
      </c>
      <c r="I145" s="11">
        <f t="shared" si="34"/>
        <v>93.75</v>
      </c>
      <c r="J145" s="18">
        <v>521171</v>
      </c>
      <c r="K145" s="7">
        <v>478294</v>
      </c>
      <c r="L145" s="64">
        <f t="shared" si="35"/>
        <v>91.77294976121081</v>
      </c>
      <c r="M145" s="7">
        <v>691744</v>
      </c>
      <c r="N145" s="21">
        <f t="shared" si="42"/>
        <v>1170038</v>
      </c>
      <c r="O145" s="96">
        <f t="shared" si="36"/>
        <v>1.4462736308630257</v>
      </c>
      <c r="P145" s="21">
        <f t="shared" si="39"/>
        <v>21706</v>
      </c>
      <c r="Q145" s="59">
        <f t="shared" si="37"/>
        <v>95.6588</v>
      </c>
    </row>
    <row r="146" spans="1:17" s="78" customFormat="1" ht="12.75">
      <c r="A146" s="3" t="s">
        <v>280</v>
      </c>
      <c r="B146" s="1" t="s">
        <v>281</v>
      </c>
      <c r="C146" s="21">
        <v>1007000</v>
      </c>
      <c r="D146" s="20">
        <v>12</v>
      </c>
      <c r="E146" s="20">
        <v>7</v>
      </c>
      <c r="F146" s="11">
        <f t="shared" si="33"/>
        <v>58.333333333333336</v>
      </c>
      <c r="G146" s="20">
        <v>12</v>
      </c>
      <c r="H146" s="20">
        <v>0</v>
      </c>
      <c r="I146" s="11">
        <f t="shared" si="34"/>
        <v>100</v>
      </c>
      <c r="J146" s="18">
        <v>1659700</v>
      </c>
      <c r="K146" s="7">
        <v>1007000</v>
      </c>
      <c r="L146" s="64">
        <f t="shared" si="35"/>
        <v>60.6736157136832</v>
      </c>
      <c r="M146" s="7">
        <v>1169300</v>
      </c>
      <c r="N146" s="21">
        <f t="shared" si="42"/>
        <v>2176300</v>
      </c>
      <c r="O146" s="96">
        <f t="shared" si="36"/>
        <v>1.1611717974180735</v>
      </c>
      <c r="P146" s="21">
        <f t="shared" si="39"/>
        <v>0</v>
      </c>
      <c r="Q146" s="59">
        <f t="shared" si="37"/>
        <v>100</v>
      </c>
    </row>
    <row r="147" spans="1:17" ht="12.75">
      <c r="A147" s="145" t="s">
        <v>219</v>
      </c>
      <c r="B147" s="146"/>
      <c r="C147" s="8">
        <f>SUM(C107:C146)</f>
        <v>90962089</v>
      </c>
      <c r="D147" s="28">
        <f>SUM(D107:D146)</f>
        <v>2260</v>
      </c>
      <c r="E147" s="28">
        <f>SUM(E107:E146)</f>
        <v>1262</v>
      </c>
      <c r="F147" s="23">
        <f>E147/D147*100</f>
        <v>55.84070796460176</v>
      </c>
      <c r="G147" s="28">
        <f>SUM(G107:G146)</f>
        <v>1895</v>
      </c>
      <c r="H147" s="15">
        <f>SUM(H107:H146)</f>
        <v>365</v>
      </c>
      <c r="I147" s="23">
        <f>G147/D147*100</f>
        <v>83.8495575221239</v>
      </c>
      <c r="J147" s="9">
        <f>SUM(J107:J146)</f>
        <v>156844555</v>
      </c>
      <c r="K147" s="8">
        <f>SUM(K107:K146)</f>
        <v>84549557</v>
      </c>
      <c r="L147" s="62">
        <f>K147/J147*100</f>
        <v>53.906593697179986</v>
      </c>
      <c r="M147" s="8">
        <f>SUM(M107:M146)</f>
        <v>192144420</v>
      </c>
      <c r="N147" s="8">
        <f>SUM(N107:N146)</f>
        <v>276693977</v>
      </c>
      <c r="O147" s="97">
        <f t="shared" si="36"/>
        <v>2.272565662289632</v>
      </c>
      <c r="P147" s="8">
        <f>SUM(P107:P146)</f>
        <v>6412532</v>
      </c>
      <c r="Q147" s="62">
        <f>K147*100/C147</f>
        <v>92.9503246127076</v>
      </c>
    </row>
    <row r="148" ht="51" customHeight="1"/>
    <row r="149" spans="1:17" ht="12.75" customHeight="1">
      <c r="A149" s="2" t="s">
        <v>0</v>
      </c>
      <c r="B149" s="47" t="s">
        <v>130</v>
      </c>
      <c r="C149" s="155" t="s">
        <v>85</v>
      </c>
      <c r="D149" s="158" t="s">
        <v>78</v>
      </c>
      <c r="E149" s="159"/>
      <c r="F149" s="159"/>
      <c r="G149" s="160"/>
      <c r="H149" s="160"/>
      <c r="I149" s="161"/>
      <c r="J149" s="155" t="s">
        <v>87</v>
      </c>
      <c r="K149" s="162" t="s">
        <v>88</v>
      </c>
      <c r="L149" s="147" t="s">
        <v>84</v>
      </c>
      <c r="M149" s="155" t="s">
        <v>129</v>
      </c>
      <c r="N149" s="155" t="s">
        <v>128</v>
      </c>
      <c r="O149" s="147" t="s">
        <v>458</v>
      </c>
      <c r="P149" s="35" t="s">
        <v>113</v>
      </c>
      <c r="Q149" s="147" t="s">
        <v>86</v>
      </c>
    </row>
    <row r="150" spans="1:17" ht="12.75" customHeight="1">
      <c r="A150" s="46"/>
      <c r="B150" s="46" t="s">
        <v>295</v>
      </c>
      <c r="C150" s="156"/>
      <c r="D150" s="150" t="s">
        <v>77</v>
      </c>
      <c r="E150" s="152" t="s">
        <v>79</v>
      </c>
      <c r="F150" s="152" t="s">
        <v>80</v>
      </c>
      <c r="G150" s="150" t="s">
        <v>82</v>
      </c>
      <c r="H150" s="152" t="s">
        <v>81</v>
      </c>
      <c r="I150" s="153" t="s">
        <v>83</v>
      </c>
      <c r="J150" s="156"/>
      <c r="K150" s="163"/>
      <c r="L150" s="148"/>
      <c r="M150" s="156"/>
      <c r="N150" s="156"/>
      <c r="O150" s="148"/>
      <c r="P150" s="37" t="s">
        <v>114</v>
      </c>
      <c r="Q150" s="148"/>
    </row>
    <row r="151" spans="1:18" ht="50.25" customHeight="1">
      <c r="A151" s="70"/>
      <c r="B151" s="45" t="s">
        <v>48</v>
      </c>
      <c r="C151" s="157"/>
      <c r="D151" s="151"/>
      <c r="E151" s="151"/>
      <c r="F151" s="151"/>
      <c r="G151" s="151"/>
      <c r="H151" s="151"/>
      <c r="I151" s="154"/>
      <c r="J151" s="157"/>
      <c r="K151" s="164"/>
      <c r="L151" s="149"/>
      <c r="M151" s="157"/>
      <c r="N151" s="157"/>
      <c r="O151" s="149"/>
      <c r="P151" s="38"/>
      <c r="Q151" s="149"/>
      <c r="R151" s="5"/>
    </row>
    <row r="152" spans="1:17" s="86" customFormat="1" ht="12.75">
      <c r="A152" s="127" t="s">
        <v>269</v>
      </c>
      <c r="B152" s="125" t="s">
        <v>270</v>
      </c>
      <c r="C152" s="129">
        <v>1500000</v>
      </c>
      <c r="D152" s="132">
        <v>22</v>
      </c>
      <c r="E152" s="132">
        <v>22</v>
      </c>
      <c r="F152" s="128">
        <f aca="true" t="shared" si="43" ref="F152:F185">E152*100/D152</f>
        <v>100</v>
      </c>
      <c r="G152" s="132">
        <v>22</v>
      </c>
      <c r="H152" s="132">
        <v>0</v>
      </c>
      <c r="I152" s="128">
        <f aca="true" t="shared" si="44" ref="I152:I185">G152*100/D152</f>
        <v>100</v>
      </c>
      <c r="J152" s="133">
        <v>1199738</v>
      </c>
      <c r="K152" s="126">
        <v>1199738</v>
      </c>
      <c r="L152" s="130">
        <f aca="true" t="shared" si="45" ref="L152:L185">K152*100/J152</f>
        <v>100</v>
      </c>
      <c r="M152" s="126">
        <v>1457032</v>
      </c>
      <c r="N152" s="129">
        <f aca="true" t="shared" si="46" ref="N152:N185">K152+M152</f>
        <v>2656770</v>
      </c>
      <c r="O152" s="131">
        <f>M152/K152</f>
        <v>1.2144584901036726</v>
      </c>
      <c r="P152" s="129">
        <f aca="true" t="shared" si="47" ref="P152:P185">C152-K152</f>
        <v>300262</v>
      </c>
      <c r="Q152" s="134">
        <f aca="true" t="shared" si="48" ref="Q152:Q185">K152*100/C152</f>
        <v>79.98253333333334</v>
      </c>
    </row>
    <row r="153" spans="1:17" s="87" customFormat="1" ht="12.75">
      <c r="A153" s="127" t="s">
        <v>271</v>
      </c>
      <c r="B153" s="125" t="s">
        <v>272</v>
      </c>
      <c r="C153" s="129">
        <v>2000000</v>
      </c>
      <c r="D153" s="132">
        <v>21</v>
      </c>
      <c r="E153" s="132">
        <v>13</v>
      </c>
      <c r="F153" s="128">
        <f t="shared" si="43"/>
        <v>61.904761904761905</v>
      </c>
      <c r="G153" s="132">
        <v>20</v>
      </c>
      <c r="H153" s="132">
        <v>1</v>
      </c>
      <c r="I153" s="128">
        <f t="shared" si="44"/>
        <v>95.23809523809524</v>
      </c>
      <c r="J153" s="133">
        <v>2858702</v>
      </c>
      <c r="K153" s="126">
        <v>2000000</v>
      </c>
      <c r="L153" s="130">
        <f t="shared" si="45"/>
        <v>69.96182183382528</v>
      </c>
      <c r="M153" s="126">
        <v>2117102</v>
      </c>
      <c r="N153" s="129">
        <f t="shared" si="46"/>
        <v>4117102</v>
      </c>
      <c r="O153" s="131">
        <f aca="true" t="shared" si="49" ref="O153:O186">M153/K153</f>
        <v>1.058551</v>
      </c>
      <c r="P153" s="129">
        <f t="shared" si="47"/>
        <v>0</v>
      </c>
      <c r="Q153" s="134">
        <f t="shared" si="48"/>
        <v>100</v>
      </c>
    </row>
    <row r="154" spans="1:17" s="87" customFormat="1" ht="12.75">
      <c r="A154" s="127" t="s">
        <v>284</v>
      </c>
      <c r="B154" s="125" t="s">
        <v>285</v>
      </c>
      <c r="C154" s="129">
        <v>1500000</v>
      </c>
      <c r="D154" s="132">
        <v>29</v>
      </c>
      <c r="E154" s="132">
        <v>20</v>
      </c>
      <c r="F154" s="128">
        <f t="shared" si="43"/>
        <v>68.96551724137932</v>
      </c>
      <c r="G154" s="132">
        <v>22</v>
      </c>
      <c r="H154" s="132">
        <v>7</v>
      </c>
      <c r="I154" s="128">
        <f t="shared" si="44"/>
        <v>75.86206896551724</v>
      </c>
      <c r="J154" s="133">
        <v>1521820</v>
      </c>
      <c r="K154" s="126">
        <v>1092280</v>
      </c>
      <c r="L154" s="130">
        <f t="shared" si="45"/>
        <v>71.774585693446</v>
      </c>
      <c r="M154" s="126">
        <v>1090029</v>
      </c>
      <c r="N154" s="129">
        <f t="shared" si="46"/>
        <v>2182309</v>
      </c>
      <c r="O154" s="131">
        <f t="shared" si="49"/>
        <v>0.997939173105797</v>
      </c>
      <c r="P154" s="129">
        <f t="shared" si="47"/>
        <v>407720</v>
      </c>
      <c r="Q154" s="134">
        <f t="shared" si="48"/>
        <v>72.81866666666667</v>
      </c>
    </row>
    <row r="155" spans="1:17" s="87" customFormat="1" ht="12.75">
      <c r="A155" s="127" t="s">
        <v>286</v>
      </c>
      <c r="B155" s="125" t="s">
        <v>287</v>
      </c>
      <c r="C155" s="129">
        <v>2000000</v>
      </c>
      <c r="D155" s="132">
        <v>87</v>
      </c>
      <c r="E155" s="132">
        <v>56</v>
      </c>
      <c r="F155" s="128">
        <f t="shared" si="43"/>
        <v>64.36781609195403</v>
      </c>
      <c r="G155" s="132">
        <v>79</v>
      </c>
      <c r="H155" s="132">
        <v>8</v>
      </c>
      <c r="I155" s="128">
        <f t="shared" si="44"/>
        <v>90.80459770114942</v>
      </c>
      <c r="J155" s="133">
        <v>3035530</v>
      </c>
      <c r="K155" s="126">
        <v>1999270</v>
      </c>
      <c r="L155" s="130">
        <f t="shared" si="45"/>
        <v>65.86230411163784</v>
      </c>
      <c r="M155" s="126">
        <v>9526230</v>
      </c>
      <c r="N155" s="129">
        <f t="shared" si="46"/>
        <v>11525500</v>
      </c>
      <c r="O155" s="131">
        <f t="shared" si="49"/>
        <v>4.764854171772697</v>
      </c>
      <c r="P155" s="129">
        <f t="shared" si="47"/>
        <v>730</v>
      </c>
      <c r="Q155" s="134">
        <f t="shared" si="48"/>
        <v>99.9635</v>
      </c>
    </row>
    <row r="156" spans="1:17" s="86" customFormat="1" ht="12.75">
      <c r="A156" s="127" t="s">
        <v>289</v>
      </c>
      <c r="B156" s="125" t="s">
        <v>290</v>
      </c>
      <c r="C156" s="129">
        <v>950000</v>
      </c>
      <c r="D156" s="132">
        <v>93</v>
      </c>
      <c r="E156" s="132">
        <v>15</v>
      </c>
      <c r="F156" s="128">
        <f t="shared" si="43"/>
        <v>16.129032258064516</v>
      </c>
      <c r="G156" s="132">
        <v>76</v>
      </c>
      <c r="H156" s="132">
        <v>17</v>
      </c>
      <c r="I156" s="128">
        <f t="shared" si="44"/>
        <v>81.72043010752688</v>
      </c>
      <c r="J156" s="133">
        <v>3040597</v>
      </c>
      <c r="K156" s="126">
        <v>948423</v>
      </c>
      <c r="L156" s="130">
        <f t="shared" si="45"/>
        <v>31.191999465894362</v>
      </c>
      <c r="M156" s="126">
        <v>1132050</v>
      </c>
      <c r="N156" s="129">
        <f t="shared" si="46"/>
        <v>2080473</v>
      </c>
      <c r="O156" s="131">
        <f t="shared" si="49"/>
        <v>1.193612976488339</v>
      </c>
      <c r="P156" s="129">
        <f t="shared" si="47"/>
        <v>1577</v>
      </c>
      <c r="Q156" s="134">
        <f t="shared" si="48"/>
        <v>99.834</v>
      </c>
    </row>
    <row r="157" spans="1:17" s="87" customFormat="1" ht="12.75">
      <c r="A157" s="127" t="s">
        <v>291</v>
      </c>
      <c r="B157" s="125" t="s">
        <v>292</v>
      </c>
      <c r="C157" s="129">
        <v>1000000</v>
      </c>
      <c r="D157" s="132">
        <v>23</v>
      </c>
      <c r="E157" s="132">
        <v>10</v>
      </c>
      <c r="F157" s="128">
        <f t="shared" si="43"/>
        <v>43.47826086956522</v>
      </c>
      <c r="G157" s="132">
        <v>18</v>
      </c>
      <c r="H157" s="132">
        <v>5</v>
      </c>
      <c r="I157" s="128">
        <f t="shared" si="44"/>
        <v>78.26086956521739</v>
      </c>
      <c r="J157" s="133">
        <v>1647433</v>
      </c>
      <c r="K157" s="126">
        <v>1000000</v>
      </c>
      <c r="L157" s="130">
        <f t="shared" si="45"/>
        <v>60.7004958623507</v>
      </c>
      <c r="M157" s="126">
        <v>1054741</v>
      </c>
      <c r="N157" s="129">
        <f t="shared" si="46"/>
        <v>2054741</v>
      </c>
      <c r="O157" s="131">
        <f t="shared" si="49"/>
        <v>1.054741</v>
      </c>
      <c r="P157" s="129">
        <f t="shared" si="47"/>
        <v>0</v>
      </c>
      <c r="Q157" s="134">
        <f t="shared" si="48"/>
        <v>100</v>
      </c>
    </row>
    <row r="158" spans="1:17" s="87" customFormat="1" ht="12.75">
      <c r="A158" s="127" t="s">
        <v>293</v>
      </c>
      <c r="B158" s="125" t="s">
        <v>294</v>
      </c>
      <c r="C158" s="129">
        <v>2000000</v>
      </c>
      <c r="D158" s="132">
        <v>16</v>
      </c>
      <c r="E158" s="132">
        <v>14</v>
      </c>
      <c r="F158" s="128">
        <f t="shared" si="43"/>
        <v>87.5</v>
      </c>
      <c r="G158" s="132">
        <v>14</v>
      </c>
      <c r="H158" s="132">
        <v>2</v>
      </c>
      <c r="I158" s="128">
        <f t="shared" si="44"/>
        <v>87.5</v>
      </c>
      <c r="J158" s="133">
        <v>1150600</v>
      </c>
      <c r="K158" s="126">
        <v>1075900</v>
      </c>
      <c r="L158" s="130">
        <f t="shared" si="45"/>
        <v>93.50773509473318</v>
      </c>
      <c r="M158" s="126">
        <v>1166899</v>
      </c>
      <c r="N158" s="129">
        <f t="shared" si="46"/>
        <v>2242799</v>
      </c>
      <c r="O158" s="131">
        <f t="shared" si="49"/>
        <v>1.0845794218793567</v>
      </c>
      <c r="P158" s="129">
        <f t="shared" si="47"/>
        <v>924100</v>
      </c>
      <c r="Q158" s="134">
        <f t="shared" si="48"/>
        <v>53.795</v>
      </c>
    </row>
    <row r="159" spans="1:17" s="88" customFormat="1" ht="12.75">
      <c r="A159" s="1" t="s">
        <v>296</v>
      </c>
      <c r="B159" s="1" t="s">
        <v>297</v>
      </c>
      <c r="C159" s="21">
        <v>2200000</v>
      </c>
      <c r="D159" s="3">
        <v>90</v>
      </c>
      <c r="E159" s="3">
        <v>41</v>
      </c>
      <c r="F159" s="11">
        <f t="shared" si="43"/>
        <v>45.55555555555556</v>
      </c>
      <c r="G159" s="3">
        <v>77</v>
      </c>
      <c r="H159" s="3">
        <v>13</v>
      </c>
      <c r="I159" s="11">
        <f t="shared" si="44"/>
        <v>85.55555555555556</v>
      </c>
      <c r="J159" s="21">
        <v>4583158</v>
      </c>
      <c r="K159" s="21">
        <v>2200000</v>
      </c>
      <c r="L159" s="64">
        <f t="shared" si="45"/>
        <v>48.001836288428194</v>
      </c>
      <c r="M159" s="21">
        <v>3156070</v>
      </c>
      <c r="N159" s="21">
        <f t="shared" si="46"/>
        <v>5356070</v>
      </c>
      <c r="O159" s="96">
        <f t="shared" si="49"/>
        <v>1.4345772727272728</v>
      </c>
      <c r="P159" s="21">
        <f t="shared" si="47"/>
        <v>0</v>
      </c>
      <c r="Q159" s="59">
        <f t="shared" si="48"/>
        <v>100</v>
      </c>
    </row>
    <row r="160" spans="1:17" s="88" customFormat="1" ht="12.75">
      <c r="A160" s="1" t="s">
        <v>298</v>
      </c>
      <c r="B160" s="1" t="s">
        <v>299</v>
      </c>
      <c r="C160" s="21">
        <v>3000000</v>
      </c>
      <c r="D160" s="3">
        <v>158</v>
      </c>
      <c r="E160" s="3">
        <v>66</v>
      </c>
      <c r="F160" s="11">
        <f t="shared" si="43"/>
        <v>41.77215189873418</v>
      </c>
      <c r="G160" s="3">
        <v>139</v>
      </c>
      <c r="H160" s="3">
        <v>19</v>
      </c>
      <c r="I160" s="11">
        <f t="shared" si="44"/>
        <v>87.9746835443038</v>
      </c>
      <c r="J160" s="21">
        <v>8224538</v>
      </c>
      <c r="K160" s="21">
        <v>2999999</v>
      </c>
      <c r="L160" s="64">
        <f t="shared" si="45"/>
        <v>36.476200851646624</v>
      </c>
      <c r="M160" s="21">
        <v>11771199</v>
      </c>
      <c r="N160" s="21">
        <f t="shared" si="46"/>
        <v>14771198</v>
      </c>
      <c r="O160" s="96">
        <f t="shared" si="49"/>
        <v>3.923734307911436</v>
      </c>
      <c r="P160" s="21">
        <f t="shared" si="47"/>
        <v>1</v>
      </c>
      <c r="Q160" s="59">
        <f t="shared" si="48"/>
        <v>99.99996666666667</v>
      </c>
    </row>
    <row r="161" spans="1:17" s="88" customFormat="1" ht="12.75">
      <c r="A161" s="1" t="s">
        <v>300</v>
      </c>
      <c r="B161" s="1" t="s">
        <v>301</v>
      </c>
      <c r="C161" s="21">
        <v>1000000</v>
      </c>
      <c r="D161" s="3">
        <v>32</v>
      </c>
      <c r="E161" s="3">
        <v>21</v>
      </c>
      <c r="F161" s="11">
        <f t="shared" si="43"/>
        <v>65.625</v>
      </c>
      <c r="G161" s="3">
        <v>30</v>
      </c>
      <c r="H161" s="3">
        <v>2</v>
      </c>
      <c r="I161" s="11">
        <f t="shared" si="44"/>
        <v>93.75</v>
      </c>
      <c r="J161" s="21">
        <v>1482706</v>
      </c>
      <c r="K161" s="21">
        <v>999746</v>
      </c>
      <c r="L161" s="64">
        <f t="shared" si="45"/>
        <v>67.42712311139228</v>
      </c>
      <c r="M161" s="21">
        <v>1034213</v>
      </c>
      <c r="N161" s="21">
        <f t="shared" si="46"/>
        <v>2033959</v>
      </c>
      <c r="O161" s="96">
        <f t="shared" si="49"/>
        <v>1.034475756842238</v>
      </c>
      <c r="P161" s="21">
        <f t="shared" si="47"/>
        <v>254</v>
      </c>
      <c r="Q161" s="59">
        <f t="shared" si="48"/>
        <v>99.9746</v>
      </c>
    </row>
    <row r="162" spans="1:17" s="88" customFormat="1" ht="12.75">
      <c r="A162" s="1" t="s">
        <v>302</v>
      </c>
      <c r="B162" s="1" t="s">
        <v>303</v>
      </c>
      <c r="C162" s="21">
        <v>1538000</v>
      </c>
      <c r="D162" s="3">
        <v>227</v>
      </c>
      <c r="E162" s="3">
        <v>74</v>
      </c>
      <c r="F162" s="11">
        <f t="shared" si="43"/>
        <v>32.59911894273128</v>
      </c>
      <c r="G162" s="3">
        <v>188</v>
      </c>
      <c r="H162" s="3">
        <v>39</v>
      </c>
      <c r="I162" s="11">
        <f t="shared" si="44"/>
        <v>82.81938325991189</v>
      </c>
      <c r="J162" s="21">
        <v>4444917</v>
      </c>
      <c r="K162" s="21">
        <v>1534864</v>
      </c>
      <c r="L162" s="64">
        <f t="shared" si="45"/>
        <v>34.53076851603753</v>
      </c>
      <c r="M162" s="21">
        <v>3074146</v>
      </c>
      <c r="N162" s="21">
        <f t="shared" si="46"/>
        <v>4609010</v>
      </c>
      <c r="O162" s="96">
        <f t="shared" si="49"/>
        <v>2.00287843092287</v>
      </c>
      <c r="P162" s="21">
        <f t="shared" si="47"/>
        <v>3136</v>
      </c>
      <c r="Q162" s="59">
        <f t="shared" si="48"/>
        <v>99.7960988296489</v>
      </c>
    </row>
    <row r="163" spans="1:17" s="88" customFormat="1" ht="12.75">
      <c r="A163" s="1" t="s">
        <v>304</v>
      </c>
      <c r="B163" s="1" t="s">
        <v>310</v>
      </c>
      <c r="C163" s="21">
        <v>2119000</v>
      </c>
      <c r="D163" s="3">
        <v>28</v>
      </c>
      <c r="E163" s="3">
        <v>20</v>
      </c>
      <c r="F163" s="11">
        <f t="shared" si="43"/>
        <v>71.42857142857143</v>
      </c>
      <c r="G163" s="3">
        <v>23</v>
      </c>
      <c r="H163" s="3">
        <v>5</v>
      </c>
      <c r="I163" s="11">
        <f t="shared" si="44"/>
        <v>82.14285714285714</v>
      </c>
      <c r="J163" s="21">
        <v>2856673</v>
      </c>
      <c r="K163" s="21">
        <v>2119000</v>
      </c>
      <c r="L163" s="64">
        <f t="shared" si="45"/>
        <v>74.1771984402835</v>
      </c>
      <c r="M163" s="21">
        <v>2400266</v>
      </c>
      <c r="N163" s="21">
        <f t="shared" si="46"/>
        <v>4519266</v>
      </c>
      <c r="O163" s="96">
        <f t="shared" si="49"/>
        <v>1.1327352524775838</v>
      </c>
      <c r="P163" s="21">
        <f t="shared" si="47"/>
        <v>0</v>
      </c>
      <c r="Q163" s="59">
        <f t="shared" si="48"/>
        <v>100</v>
      </c>
    </row>
    <row r="164" spans="1:17" s="88" customFormat="1" ht="12.75">
      <c r="A164" s="1" t="s">
        <v>305</v>
      </c>
      <c r="B164" s="1" t="s">
        <v>311</v>
      </c>
      <c r="C164" s="21">
        <v>6500000</v>
      </c>
      <c r="D164" s="3">
        <v>42</v>
      </c>
      <c r="E164" s="3">
        <v>34</v>
      </c>
      <c r="F164" s="11">
        <f t="shared" si="43"/>
        <v>80.95238095238095</v>
      </c>
      <c r="G164" s="3">
        <v>40</v>
      </c>
      <c r="H164" s="3">
        <v>2</v>
      </c>
      <c r="I164" s="11">
        <f t="shared" si="44"/>
        <v>95.23809523809524</v>
      </c>
      <c r="J164" s="21">
        <v>9332528</v>
      </c>
      <c r="K164" s="21">
        <v>6500000</v>
      </c>
      <c r="L164" s="64">
        <f t="shared" si="45"/>
        <v>69.64886684508207</v>
      </c>
      <c r="M164" s="21">
        <v>9109442</v>
      </c>
      <c r="N164" s="21">
        <f t="shared" si="46"/>
        <v>15609442</v>
      </c>
      <c r="O164" s="96">
        <f t="shared" si="49"/>
        <v>1.4014526153846154</v>
      </c>
      <c r="P164" s="21">
        <f t="shared" si="47"/>
        <v>0</v>
      </c>
      <c r="Q164" s="59">
        <f t="shared" si="48"/>
        <v>100</v>
      </c>
    </row>
    <row r="165" spans="1:17" s="88" customFormat="1" ht="12.75">
      <c r="A165" s="1" t="s">
        <v>306</v>
      </c>
      <c r="B165" s="1" t="s">
        <v>312</v>
      </c>
      <c r="C165" s="21">
        <v>4000000</v>
      </c>
      <c r="D165" s="3">
        <v>27</v>
      </c>
      <c r="E165" s="3">
        <v>22</v>
      </c>
      <c r="F165" s="11">
        <f t="shared" si="43"/>
        <v>81.48148148148148</v>
      </c>
      <c r="G165" s="3">
        <v>22</v>
      </c>
      <c r="H165" s="3">
        <v>5</v>
      </c>
      <c r="I165" s="11">
        <f t="shared" si="44"/>
        <v>81.48148148148148</v>
      </c>
      <c r="J165" s="21">
        <v>4538930</v>
      </c>
      <c r="K165" s="21">
        <v>3624930</v>
      </c>
      <c r="L165" s="64">
        <f t="shared" si="45"/>
        <v>79.86309548726241</v>
      </c>
      <c r="M165" s="21">
        <v>8875998</v>
      </c>
      <c r="N165" s="21">
        <f t="shared" si="46"/>
        <v>12500928</v>
      </c>
      <c r="O165" s="96">
        <f t="shared" si="49"/>
        <v>2.448598455694317</v>
      </c>
      <c r="P165" s="21">
        <f t="shared" si="47"/>
        <v>375070</v>
      </c>
      <c r="Q165" s="59">
        <f t="shared" si="48"/>
        <v>90.62325</v>
      </c>
    </row>
    <row r="166" spans="1:17" s="88" customFormat="1" ht="12.75">
      <c r="A166" s="1" t="s">
        <v>307</v>
      </c>
      <c r="B166" s="1" t="s">
        <v>313</v>
      </c>
      <c r="C166" s="21">
        <v>2000000</v>
      </c>
      <c r="D166" s="3">
        <v>38</v>
      </c>
      <c r="E166" s="3">
        <v>15</v>
      </c>
      <c r="F166" s="11">
        <f t="shared" si="43"/>
        <v>39.473684210526315</v>
      </c>
      <c r="G166" s="3">
        <v>26</v>
      </c>
      <c r="H166" s="3">
        <v>12</v>
      </c>
      <c r="I166" s="11">
        <f t="shared" si="44"/>
        <v>68.42105263157895</v>
      </c>
      <c r="J166" s="21">
        <v>4838327</v>
      </c>
      <c r="K166" s="21">
        <v>2000000</v>
      </c>
      <c r="L166" s="64">
        <f t="shared" si="45"/>
        <v>41.33660250743697</v>
      </c>
      <c r="M166" s="21">
        <v>3376533</v>
      </c>
      <c r="N166" s="21">
        <f t="shared" si="46"/>
        <v>5376533</v>
      </c>
      <c r="O166" s="96">
        <f t="shared" si="49"/>
        <v>1.6882665</v>
      </c>
      <c r="P166" s="21">
        <f t="shared" si="47"/>
        <v>0</v>
      </c>
      <c r="Q166" s="59">
        <f t="shared" si="48"/>
        <v>100</v>
      </c>
    </row>
    <row r="167" spans="1:17" s="88" customFormat="1" ht="12.75">
      <c r="A167" s="1" t="s">
        <v>308</v>
      </c>
      <c r="B167" s="1" t="s">
        <v>314</v>
      </c>
      <c r="C167" s="21">
        <v>1500000</v>
      </c>
      <c r="D167" s="3">
        <v>24</v>
      </c>
      <c r="E167" s="3">
        <v>13</v>
      </c>
      <c r="F167" s="11">
        <f t="shared" si="43"/>
        <v>54.166666666666664</v>
      </c>
      <c r="G167" s="3">
        <v>22</v>
      </c>
      <c r="H167" s="3">
        <v>2</v>
      </c>
      <c r="I167" s="11">
        <f t="shared" si="44"/>
        <v>91.66666666666667</v>
      </c>
      <c r="J167" s="21">
        <v>2594928</v>
      </c>
      <c r="K167" s="21">
        <v>1500000</v>
      </c>
      <c r="L167" s="64">
        <f t="shared" si="45"/>
        <v>57.805072048241804</v>
      </c>
      <c r="M167" s="21">
        <v>1418605</v>
      </c>
      <c r="N167" s="21">
        <f t="shared" si="46"/>
        <v>2918605</v>
      </c>
      <c r="O167" s="96">
        <f t="shared" si="49"/>
        <v>0.9457366666666667</v>
      </c>
      <c r="P167" s="21">
        <f t="shared" si="47"/>
        <v>0</v>
      </c>
      <c r="Q167" s="59">
        <f t="shared" si="48"/>
        <v>100</v>
      </c>
    </row>
    <row r="168" spans="1:17" s="88" customFormat="1" ht="12.75">
      <c r="A168" s="1" t="s">
        <v>309</v>
      </c>
      <c r="B168" s="1" t="s">
        <v>315</v>
      </c>
      <c r="C168" s="21">
        <v>5500000</v>
      </c>
      <c r="D168" s="3">
        <v>73</v>
      </c>
      <c r="E168" s="3">
        <v>25</v>
      </c>
      <c r="F168" s="11">
        <f t="shared" si="43"/>
        <v>34.24657534246575</v>
      </c>
      <c r="G168" s="3">
        <v>62</v>
      </c>
      <c r="H168" s="3">
        <v>11</v>
      </c>
      <c r="I168" s="11">
        <f t="shared" si="44"/>
        <v>84.93150684931507</v>
      </c>
      <c r="J168" s="21">
        <v>11961403</v>
      </c>
      <c r="K168" s="21">
        <v>5499252</v>
      </c>
      <c r="L168" s="64">
        <f t="shared" si="45"/>
        <v>45.974974674793586</v>
      </c>
      <c r="M168" s="21">
        <v>8904769</v>
      </c>
      <c r="N168" s="21">
        <f t="shared" si="46"/>
        <v>14404021</v>
      </c>
      <c r="O168" s="96">
        <f t="shared" si="49"/>
        <v>1.6192691296925472</v>
      </c>
      <c r="P168" s="21">
        <f t="shared" si="47"/>
        <v>748</v>
      </c>
      <c r="Q168" s="64">
        <f t="shared" si="48"/>
        <v>99.9864</v>
      </c>
    </row>
    <row r="169" spans="1:17" s="88" customFormat="1" ht="12.75">
      <c r="A169" s="1" t="s">
        <v>316</v>
      </c>
      <c r="B169" s="1" t="s">
        <v>318</v>
      </c>
      <c r="C169" s="21">
        <v>2500000</v>
      </c>
      <c r="D169" s="3">
        <v>13</v>
      </c>
      <c r="E169" s="3">
        <v>11</v>
      </c>
      <c r="F169" s="11">
        <f t="shared" si="43"/>
        <v>84.61538461538461</v>
      </c>
      <c r="G169" s="3">
        <v>12</v>
      </c>
      <c r="H169" s="3">
        <v>1</v>
      </c>
      <c r="I169" s="11">
        <f t="shared" si="44"/>
        <v>92.3076923076923</v>
      </c>
      <c r="J169" s="21">
        <v>1412251</v>
      </c>
      <c r="K169" s="21">
        <v>1241378</v>
      </c>
      <c r="L169" s="64">
        <f t="shared" si="45"/>
        <v>87.90066355060114</v>
      </c>
      <c r="M169" s="21">
        <v>2504518</v>
      </c>
      <c r="N169" s="21">
        <f t="shared" si="46"/>
        <v>3745896</v>
      </c>
      <c r="O169" s="96">
        <f t="shared" si="49"/>
        <v>2.017530518504436</v>
      </c>
      <c r="P169" s="21">
        <f t="shared" si="47"/>
        <v>1258622</v>
      </c>
      <c r="Q169" s="64">
        <f t="shared" si="48"/>
        <v>49.65512</v>
      </c>
    </row>
    <row r="170" spans="1:17" s="88" customFormat="1" ht="12.75">
      <c r="A170" s="1" t="s">
        <v>317</v>
      </c>
      <c r="B170" s="1" t="s">
        <v>319</v>
      </c>
      <c r="C170" s="21">
        <v>5500000</v>
      </c>
      <c r="D170" s="3">
        <v>122</v>
      </c>
      <c r="E170" s="3">
        <v>40</v>
      </c>
      <c r="F170" s="11">
        <f t="shared" si="43"/>
        <v>32.78688524590164</v>
      </c>
      <c r="G170" s="3">
        <v>88</v>
      </c>
      <c r="H170" s="3">
        <v>34</v>
      </c>
      <c r="I170" s="11">
        <f t="shared" si="44"/>
        <v>72.1311475409836</v>
      </c>
      <c r="J170" s="21">
        <v>15873006</v>
      </c>
      <c r="K170" s="21">
        <v>5497642</v>
      </c>
      <c r="L170" s="64">
        <f t="shared" si="45"/>
        <v>34.63516614307334</v>
      </c>
      <c r="M170" s="21">
        <v>10247074</v>
      </c>
      <c r="N170" s="21">
        <f t="shared" si="46"/>
        <v>15744716</v>
      </c>
      <c r="O170" s="96">
        <f t="shared" si="49"/>
        <v>1.8639034698876356</v>
      </c>
      <c r="P170" s="21">
        <f t="shared" si="47"/>
        <v>2358</v>
      </c>
      <c r="Q170" s="64">
        <f t="shared" si="48"/>
        <v>99.95712727272728</v>
      </c>
    </row>
    <row r="171" spans="1:17" s="88" customFormat="1" ht="12.75">
      <c r="A171" s="1" t="s">
        <v>320</v>
      </c>
      <c r="B171" s="1" t="s">
        <v>325</v>
      </c>
      <c r="C171" s="21">
        <v>2500000</v>
      </c>
      <c r="D171" s="3">
        <v>36</v>
      </c>
      <c r="E171" s="3">
        <v>29</v>
      </c>
      <c r="F171" s="11">
        <f t="shared" si="43"/>
        <v>80.55555555555556</v>
      </c>
      <c r="G171" s="3">
        <v>32</v>
      </c>
      <c r="H171" s="3">
        <v>4</v>
      </c>
      <c r="I171" s="11">
        <f t="shared" si="44"/>
        <v>88.88888888888889</v>
      </c>
      <c r="J171" s="21">
        <v>3034093</v>
      </c>
      <c r="K171" s="21">
        <v>2500000</v>
      </c>
      <c r="L171" s="64">
        <f t="shared" si="45"/>
        <v>82.39694696240359</v>
      </c>
      <c r="M171" s="21">
        <v>3858566</v>
      </c>
      <c r="N171" s="21">
        <f t="shared" si="46"/>
        <v>6358566</v>
      </c>
      <c r="O171" s="96">
        <f t="shared" si="49"/>
        <v>1.5434264</v>
      </c>
      <c r="P171" s="21">
        <f t="shared" si="47"/>
        <v>0</v>
      </c>
      <c r="Q171" s="64">
        <f t="shared" si="48"/>
        <v>100</v>
      </c>
    </row>
    <row r="172" spans="1:17" s="88" customFormat="1" ht="12.75">
      <c r="A172" s="1" t="s">
        <v>321</v>
      </c>
      <c r="B172" s="1" t="s">
        <v>326</v>
      </c>
      <c r="C172" s="21">
        <v>1750000</v>
      </c>
      <c r="D172" s="3">
        <v>12</v>
      </c>
      <c r="E172" s="3">
        <v>6</v>
      </c>
      <c r="F172" s="11">
        <f t="shared" si="43"/>
        <v>50</v>
      </c>
      <c r="G172" s="3">
        <v>11</v>
      </c>
      <c r="H172" s="3">
        <v>1</v>
      </c>
      <c r="I172" s="11">
        <f t="shared" si="44"/>
        <v>91.66666666666667</v>
      </c>
      <c r="J172" s="21">
        <v>3043080</v>
      </c>
      <c r="K172" s="21">
        <v>1566600</v>
      </c>
      <c r="L172" s="64">
        <f t="shared" si="45"/>
        <v>51.48073662210655</v>
      </c>
      <c r="M172" s="21">
        <v>1302400</v>
      </c>
      <c r="N172" s="21">
        <f t="shared" si="46"/>
        <v>2869000</v>
      </c>
      <c r="O172" s="96">
        <f t="shared" si="49"/>
        <v>0.8313545257244989</v>
      </c>
      <c r="P172" s="21">
        <f t="shared" si="47"/>
        <v>183400</v>
      </c>
      <c r="Q172" s="64">
        <f t="shared" si="48"/>
        <v>89.52</v>
      </c>
    </row>
    <row r="173" spans="1:17" s="88" customFormat="1" ht="12.75">
      <c r="A173" s="1" t="s">
        <v>322</v>
      </c>
      <c r="B173" s="1" t="s">
        <v>327</v>
      </c>
      <c r="C173" s="21">
        <v>1500000</v>
      </c>
      <c r="D173" s="3">
        <v>15</v>
      </c>
      <c r="E173" s="3">
        <v>11</v>
      </c>
      <c r="F173" s="11">
        <f t="shared" si="43"/>
        <v>73.33333333333333</v>
      </c>
      <c r="G173" s="3">
        <v>11</v>
      </c>
      <c r="H173" s="3">
        <v>4</v>
      </c>
      <c r="I173" s="11">
        <f t="shared" si="44"/>
        <v>73.33333333333333</v>
      </c>
      <c r="J173" s="21">
        <v>1434556</v>
      </c>
      <c r="K173" s="21">
        <v>1022600</v>
      </c>
      <c r="L173" s="64">
        <f t="shared" si="45"/>
        <v>71.2833796659036</v>
      </c>
      <c r="M173" s="21">
        <v>1509853</v>
      </c>
      <c r="N173" s="21">
        <f t="shared" si="46"/>
        <v>2532453</v>
      </c>
      <c r="O173" s="96">
        <f t="shared" si="49"/>
        <v>1.4764844513983963</v>
      </c>
      <c r="P173" s="21">
        <f t="shared" si="47"/>
        <v>477400</v>
      </c>
      <c r="Q173" s="64">
        <f t="shared" si="48"/>
        <v>68.17333333333333</v>
      </c>
    </row>
    <row r="174" spans="1:17" s="88" customFormat="1" ht="12.75">
      <c r="A174" s="1" t="s">
        <v>323</v>
      </c>
      <c r="B174" s="1" t="s">
        <v>328</v>
      </c>
      <c r="C174" s="21">
        <v>2000000</v>
      </c>
      <c r="D174" s="3">
        <v>42</v>
      </c>
      <c r="E174" s="3">
        <v>30</v>
      </c>
      <c r="F174" s="11">
        <f t="shared" si="43"/>
        <v>71.42857142857143</v>
      </c>
      <c r="G174" s="3">
        <v>35</v>
      </c>
      <c r="H174" s="3">
        <v>7</v>
      </c>
      <c r="I174" s="11">
        <f t="shared" si="44"/>
        <v>83.33333333333333</v>
      </c>
      <c r="J174" s="21">
        <v>2778851</v>
      </c>
      <c r="K174" s="21">
        <v>1964451</v>
      </c>
      <c r="L174" s="64">
        <f t="shared" si="45"/>
        <v>70.69292308223794</v>
      </c>
      <c r="M174" s="21">
        <v>3705187</v>
      </c>
      <c r="N174" s="21">
        <f t="shared" si="46"/>
        <v>5669638</v>
      </c>
      <c r="O174" s="96">
        <f t="shared" si="49"/>
        <v>1.8861183098993053</v>
      </c>
      <c r="P174" s="21">
        <f t="shared" si="47"/>
        <v>35549</v>
      </c>
      <c r="Q174" s="64">
        <f t="shared" si="48"/>
        <v>98.22255</v>
      </c>
    </row>
    <row r="175" spans="1:17" s="88" customFormat="1" ht="12.75">
      <c r="A175" s="1" t="s">
        <v>324</v>
      </c>
      <c r="B175" s="1" t="s">
        <v>329</v>
      </c>
      <c r="C175" s="21">
        <v>2000000</v>
      </c>
      <c r="D175" s="3">
        <v>15</v>
      </c>
      <c r="E175" s="3">
        <v>14</v>
      </c>
      <c r="F175" s="11">
        <f t="shared" si="43"/>
        <v>93.33333333333333</v>
      </c>
      <c r="G175" s="3">
        <v>14</v>
      </c>
      <c r="H175" s="3">
        <v>1</v>
      </c>
      <c r="I175" s="11">
        <f t="shared" si="44"/>
        <v>93.33333333333333</v>
      </c>
      <c r="J175" s="21">
        <v>771345</v>
      </c>
      <c r="K175" s="21">
        <v>703725</v>
      </c>
      <c r="L175" s="64">
        <f t="shared" si="45"/>
        <v>91.23349473970791</v>
      </c>
      <c r="M175" s="21">
        <v>1984369</v>
      </c>
      <c r="N175" s="21">
        <f t="shared" si="46"/>
        <v>2688094</v>
      </c>
      <c r="O175" s="96">
        <f t="shared" si="49"/>
        <v>2.8198074531954953</v>
      </c>
      <c r="P175" s="21">
        <f t="shared" si="47"/>
        <v>1296275</v>
      </c>
      <c r="Q175" s="64">
        <f t="shared" si="48"/>
        <v>35.18625</v>
      </c>
    </row>
    <row r="176" spans="1:17" s="88" customFormat="1" ht="12.75">
      <c r="A176" s="1" t="s">
        <v>330</v>
      </c>
      <c r="B176" s="1" t="s">
        <v>333</v>
      </c>
      <c r="C176" s="21">
        <v>1500000</v>
      </c>
      <c r="D176" s="3">
        <v>18</v>
      </c>
      <c r="E176" s="3">
        <v>18</v>
      </c>
      <c r="F176" s="11">
        <f t="shared" si="43"/>
        <v>100</v>
      </c>
      <c r="G176" s="3">
        <v>18</v>
      </c>
      <c r="H176" s="3">
        <v>0</v>
      </c>
      <c r="I176" s="11">
        <f t="shared" si="44"/>
        <v>100</v>
      </c>
      <c r="J176" s="21">
        <v>1327704</v>
      </c>
      <c r="K176" s="21">
        <v>1327704</v>
      </c>
      <c r="L176" s="64">
        <f t="shared" si="45"/>
        <v>100</v>
      </c>
      <c r="M176" s="21">
        <v>941437</v>
      </c>
      <c r="N176" s="21">
        <f t="shared" si="46"/>
        <v>2269141</v>
      </c>
      <c r="O176" s="96">
        <f t="shared" si="49"/>
        <v>0.7090714496604665</v>
      </c>
      <c r="P176" s="21">
        <f t="shared" si="47"/>
        <v>172296</v>
      </c>
      <c r="Q176" s="64">
        <f t="shared" si="48"/>
        <v>88.5136</v>
      </c>
    </row>
    <row r="177" spans="1:17" s="88" customFormat="1" ht="12.75">
      <c r="A177" s="1" t="s">
        <v>331</v>
      </c>
      <c r="B177" s="1" t="s">
        <v>334</v>
      </c>
      <c r="C177" s="21">
        <v>1500000</v>
      </c>
      <c r="D177" s="3">
        <v>11</v>
      </c>
      <c r="E177" s="3">
        <v>11</v>
      </c>
      <c r="F177" s="11">
        <f t="shared" si="43"/>
        <v>100</v>
      </c>
      <c r="G177" s="3">
        <v>11</v>
      </c>
      <c r="H177" s="3">
        <v>0</v>
      </c>
      <c r="I177" s="11">
        <f t="shared" si="44"/>
        <v>100</v>
      </c>
      <c r="J177" s="21">
        <v>1247881</v>
      </c>
      <c r="K177" s="21">
        <v>1173481</v>
      </c>
      <c r="L177" s="64">
        <f t="shared" si="45"/>
        <v>94.0378930362751</v>
      </c>
      <c r="M177" s="21">
        <v>1086094</v>
      </c>
      <c r="N177" s="21">
        <f t="shared" si="46"/>
        <v>2259575</v>
      </c>
      <c r="O177" s="96">
        <f t="shared" si="49"/>
        <v>0.9255318151721247</v>
      </c>
      <c r="P177" s="21">
        <f t="shared" si="47"/>
        <v>326519</v>
      </c>
      <c r="Q177" s="64">
        <f t="shared" si="48"/>
        <v>78.23206666666667</v>
      </c>
    </row>
    <row r="178" spans="1:17" s="88" customFormat="1" ht="12.75">
      <c r="A178" s="1" t="s">
        <v>332</v>
      </c>
      <c r="B178" s="1" t="s">
        <v>335</v>
      </c>
      <c r="C178" s="21">
        <v>1750000</v>
      </c>
      <c r="D178" s="3">
        <v>37</v>
      </c>
      <c r="E178" s="3">
        <v>25</v>
      </c>
      <c r="F178" s="11">
        <f t="shared" si="43"/>
        <v>67.56756756756756</v>
      </c>
      <c r="G178" s="3">
        <v>26</v>
      </c>
      <c r="H178" s="3">
        <v>11</v>
      </c>
      <c r="I178" s="11">
        <f t="shared" si="44"/>
        <v>70.27027027027027</v>
      </c>
      <c r="J178" s="21">
        <v>2430896</v>
      </c>
      <c r="K178" s="21">
        <v>1602896</v>
      </c>
      <c r="L178" s="64">
        <f t="shared" si="45"/>
        <v>65.93848523342834</v>
      </c>
      <c r="M178" s="21">
        <v>2117823</v>
      </c>
      <c r="N178" s="21">
        <f t="shared" si="46"/>
        <v>3720719</v>
      </c>
      <c r="O178" s="96">
        <f t="shared" si="49"/>
        <v>1.3212479162715485</v>
      </c>
      <c r="P178" s="21">
        <f t="shared" si="47"/>
        <v>147104</v>
      </c>
      <c r="Q178" s="64">
        <f t="shared" si="48"/>
        <v>91.59405714285714</v>
      </c>
    </row>
    <row r="179" spans="1:17" s="88" customFormat="1" ht="12.75">
      <c r="A179" s="1" t="s">
        <v>338</v>
      </c>
      <c r="B179" s="1" t="s">
        <v>345</v>
      </c>
      <c r="C179" s="21">
        <v>1290000</v>
      </c>
      <c r="D179" s="3">
        <v>64</v>
      </c>
      <c r="E179" s="3">
        <v>27</v>
      </c>
      <c r="F179" s="11">
        <f t="shared" si="43"/>
        <v>42.1875</v>
      </c>
      <c r="G179" s="3">
        <v>56</v>
      </c>
      <c r="H179" s="3">
        <v>8</v>
      </c>
      <c r="I179" s="11">
        <f t="shared" si="44"/>
        <v>87.5</v>
      </c>
      <c r="J179" s="21">
        <v>3069012</v>
      </c>
      <c r="K179" s="21">
        <v>1195364</v>
      </c>
      <c r="L179" s="64">
        <f t="shared" si="45"/>
        <v>38.9494729900046</v>
      </c>
      <c r="M179" s="21">
        <v>1386920</v>
      </c>
      <c r="N179" s="21">
        <f t="shared" si="46"/>
        <v>2582284</v>
      </c>
      <c r="O179" s="96">
        <f t="shared" si="49"/>
        <v>1.1602490956729499</v>
      </c>
      <c r="P179" s="21">
        <f t="shared" si="47"/>
        <v>94636</v>
      </c>
      <c r="Q179" s="64">
        <f t="shared" si="48"/>
        <v>92.66387596899224</v>
      </c>
    </row>
    <row r="180" spans="1:17" s="88" customFormat="1" ht="12.75">
      <c r="A180" s="1" t="s">
        <v>339</v>
      </c>
      <c r="B180" s="1" t="s">
        <v>346</v>
      </c>
      <c r="C180" s="21">
        <v>1000000</v>
      </c>
      <c r="D180" s="3">
        <v>22</v>
      </c>
      <c r="E180" s="3">
        <v>10</v>
      </c>
      <c r="F180" s="11">
        <f t="shared" si="43"/>
        <v>45.45454545454545</v>
      </c>
      <c r="G180" s="3">
        <v>17</v>
      </c>
      <c r="H180" s="3">
        <v>5</v>
      </c>
      <c r="I180" s="11">
        <f t="shared" si="44"/>
        <v>77.27272727272727</v>
      </c>
      <c r="J180" s="21">
        <v>1962960</v>
      </c>
      <c r="K180" s="21">
        <v>926898</v>
      </c>
      <c r="L180" s="64">
        <f t="shared" si="45"/>
        <v>47.21940335004279</v>
      </c>
      <c r="M180" s="21">
        <v>955876</v>
      </c>
      <c r="N180" s="21">
        <f t="shared" si="46"/>
        <v>1882774</v>
      </c>
      <c r="O180" s="96">
        <f t="shared" si="49"/>
        <v>1.0312634184128135</v>
      </c>
      <c r="P180" s="21">
        <f t="shared" si="47"/>
        <v>73102</v>
      </c>
      <c r="Q180" s="64">
        <f t="shared" si="48"/>
        <v>92.6898</v>
      </c>
    </row>
    <row r="181" spans="1:17" s="88" customFormat="1" ht="12.75">
      <c r="A181" s="1" t="s">
        <v>340</v>
      </c>
      <c r="B181" s="1" t="s">
        <v>347</v>
      </c>
      <c r="C181" s="21">
        <v>1000000</v>
      </c>
      <c r="D181" s="3">
        <v>45</v>
      </c>
      <c r="E181" s="3">
        <v>27</v>
      </c>
      <c r="F181" s="11">
        <f t="shared" si="43"/>
        <v>60</v>
      </c>
      <c r="G181" s="3">
        <v>36</v>
      </c>
      <c r="H181" s="3">
        <v>9</v>
      </c>
      <c r="I181" s="11">
        <f t="shared" si="44"/>
        <v>80</v>
      </c>
      <c r="J181" s="21">
        <v>1558822</v>
      </c>
      <c r="K181" s="21">
        <v>997010</v>
      </c>
      <c r="L181" s="64">
        <f t="shared" si="45"/>
        <v>63.95919482788926</v>
      </c>
      <c r="M181" s="21">
        <v>1158578</v>
      </c>
      <c r="N181" s="21">
        <f t="shared" si="46"/>
        <v>2155588</v>
      </c>
      <c r="O181" s="96">
        <f t="shared" si="49"/>
        <v>1.1620525370858867</v>
      </c>
      <c r="P181" s="21">
        <f t="shared" si="47"/>
        <v>2990</v>
      </c>
      <c r="Q181" s="64">
        <f t="shared" si="48"/>
        <v>99.701</v>
      </c>
    </row>
    <row r="182" spans="1:17" s="88" customFormat="1" ht="12.75">
      <c r="A182" s="1" t="s">
        <v>341</v>
      </c>
      <c r="B182" s="1" t="s">
        <v>348</v>
      </c>
      <c r="C182" s="21">
        <v>500000</v>
      </c>
      <c r="D182" s="3">
        <v>105</v>
      </c>
      <c r="E182" s="3">
        <v>74</v>
      </c>
      <c r="F182" s="11">
        <f t="shared" si="43"/>
        <v>70.47619047619048</v>
      </c>
      <c r="G182" s="3">
        <v>93</v>
      </c>
      <c r="H182" s="3">
        <v>12</v>
      </c>
      <c r="I182" s="11">
        <f t="shared" si="44"/>
        <v>88.57142857142857</v>
      </c>
      <c r="J182" s="21">
        <v>705581</v>
      </c>
      <c r="K182" s="21">
        <v>487764</v>
      </c>
      <c r="L182" s="64">
        <f t="shared" si="45"/>
        <v>69.12941249835242</v>
      </c>
      <c r="M182" s="21">
        <v>927631</v>
      </c>
      <c r="N182" s="21">
        <f t="shared" si="46"/>
        <v>1415395</v>
      </c>
      <c r="O182" s="96">
        <f t="shared" si="49"/>
        <v>1.9018029210847869</v>
      </c>
      <c r="P182" s="21">
        <f t="shared" si="47"/>
        <v>12236</v>
      </c>
      <c r="Q182" s="64">
        <f t="shared" si="48"/>
        <v>97.5528</v>
      </c>
    </row>
    <row r="183" spans="1:17" s="88" customFormat="1" ht="12.75">
      <c r="A183" s="1" t="s">
        <v>342</v>
      </c>
      <c r="B183" s="1" t="s">
        <v>349</v>
      </c>
      <c r="C183" s="21">
        <v>1500000</v>
      </c>
      <c r="D183" s="3">
        <v>37</v>
      </c>
      <c r="E183" s="3">
        <v>19</v>
      </c>
      <c r="F183" s="11">
        <f t="shared" si="43"/>
        <v>51.351351351351354</v>
      </c>
      <c r="G183" s="3">
        <v>19</v>
      </c>
      <c r="H183" s="3">
        <v>18</v>
      </c>
      <c r="I183" s="11">
        <f t="shared" si="44"/>
        <v>51.351351351351354</v>
      </c>
      <c r="J183" s="21">
        <v>2741128</v>
      </c>
      <c r="K183" s="21">
        <v>1476772</v>
      </c>
      <c r="L183" s="64">
        <f t="shared" si="45"/>
        <v>53.87460928493671</v>
      </c>
      <c r="M183" s="21">
        <v>1956839</v>
      </c>
      <c r="N183" s="21">
        <f t="shared" si="46"/>
        <v>3433611</v>
      </c>
      <c r="O183" s="96">
        <f t="shared" si="49"/>
        <v>1.3250786174169067</v>
      </c>
      <c r="P183" s="21">
        <f t="shared" si="47"/>
        <v>23228</v>
      </c>
      <c r="Q183" s="64">
        <f t="shared" si="48"/>
        <v>98.45146666666666</v>
      </c>
    </row>
    <row r="184" spans="1:17" s="88" customFormat="1" ht="12.75">
      <c r="A184" s="1" t="s">
        <v>351</v>
      </c>
      <c r="B184" s="1" t="s">
        <v>355</v>
      </c>
      <c r="C184" s="21">
        <v>300000</v>
      </c>
      <c r="D184" s="3">
        <v>22</v>
      </c>
      <c r="E184" s="3">
        <v>8</v>
      </c>
      <c r="F184" s="11">
        <f t="shared" si="43"/>
        <v>36.36363636363637</v>
      </c>
      <c r="G184" s="3">
        <v>18</v>
      </c>
      <c r="H184" s="3">
        <v>4</v>
      </c>
      <c r="I184" s="11">
        <f t="shared" si="44"/>
        <v>81.81818181818181</v>
      </c>
      <c r="J184" s="21">
        <v>717602</v>
      </c>
      <c r="K184" s="21">
        <v>299555</v>
      </c>
      <c r="L184" s="64">
        <f t="shared" si="45"/>
        <v>41.74389146072614</v>
      </c>
      <c r="M184" s="21">
        <v>261651</v>
      </c>
      <c r="N184" s="21">
        <f t="shared" si="46"/>
        <v>561206</v>
      </c>
      <c r="O184" s="96">
        <f t="shared" si="49"/>
        <v>0.8734656407003722</v>
      </c>
      <c r="P184" s="21">
        <f t="shared" si="47"/>
        <v>445</v>
      </c>
      <c r="Q184" s="64">
        <f t="shared" si="48"/>
        <v>99.85166666666667</v>
      </c>
    </row>
    <row r="185" spans="1:17" s="88" customFormat="1" ht="12.75">
      <c r="A185" s="1" t="s">
        <v>352</v>
      </c>
      <c r="B185" s="1" t="s">
        <v>356</v>
      </c>
      <c r="C185" s="21">
        <v>1250000</v>
      </c>
      <c r="D185" s="3">
        <v>15</v>
      </c>
      <c r="E185" s="3">
        <v>13</v>
      </c>
      <c r="F185" s="11">
        <f t="shared" si="43"/>
        <v>86.66666666666667</v>
      </c>
      <c r="G185" s="3">
        <v>15</v>
      </c>
      <c r="H185" s="3">
        <v>0</v>
      </c>
      <c r="I185" s="11">
        <f t="shared" si="44"/>
        <v>100</v>
      </c>
      <c r="J185" s="21">
        <v>1521132</v>
      </c>
      <c r="K185" s="21">
        <v>1250000</v>
      </c>
      <c r="L185" s="64">
        <f t="shared" si="45"/>
        <v>82.17564287648935</v>
      </c>
      <c r="M185" s="21">
        <v>1957603</v>
      </c>
      <c r="N185" s="21">
        <f t="shared" si="46"/>
        <v>3207603</v>
      </c>
      <c r="O185" s="96">
        <f t="shared" si="49"/>
        <v>1.5660824</v>
      </c>
      <c r="P185" s="21">
        <f t="shared" si="47"/>
        <v>0</v>
      </c>
      <c r="Q185" s="64">
        <f t="shared" si="48"/>
        <v>100</v>
      </c>
    </row>
    <row r="186" spans="1:17" ht="12.75">
      <c r="A186" s="145" t="s">
        <v>361</v>
      </c>
      <c r="B186" s="146"/>
      <c r="C186" s="8">
        <f>SUM(C152:C185)</f>
        <v>69647000</v>
      </c>
      <c r="D186" s="28">
        <f>SUM(D152:D185)</f>
        <v>1661</v>
      </c>
      <c r="E186" s="15">
        <f>SUM(E152:E185)</f>
        <v>854</v>
      </c>
      <c r="F186" s="23">
        <f>E186*100/D186</f>
        <v>51.414810355207706</v>
      </c>
      <c r="G186" s="28">
        <f>SUM(G152:G185)</f>
        <v>1392</v>
      </c>
      <c r="H186" s="15">
        <f>SUM(H152:H185)</f>
        <v>269</v>
      </c>
      <c r="I186" s="23">
        <f>G186*100/D186</f>
        <v>83.80493678506923</v>
      </c>
      <c r="J186" s="9">
        <f>SUM(J152:J185)</f>
        <v>114942428</v>
      </c>
      <c r="K186" s="8">
        <f>SUM(K152:K185)</f>
        <v>63527242</v>
      </c>
      <c r="L186" s="62">
        <f>K186*100/J186</f>
        <v>55.2687489775316</v>
      </c>
      <c r="M186" s="8">
        <f>SUM(M152:M185)</f>
        <v>108527743</v>
      </c>
      <c r="N186" s="8">
        <f>K186+M186</f>
        <v>172054985</v>
      </c>
      <c r="O186" s="97">
        <f t="shared" si="49"/>
        <v>1.7083654127468653</v>
      </c>
      <c r="P186" s="8">
        <f>SUM(P152:P185)</f>
        <v>6119758</v>
      </c>
      <c r="Q186" s="62">
        <f>K186*100/C186</f>
        <v>91.2131778827516</v>
      </c>
    </row>
    <row r="187" ht="54" customHeight="1">
      <c r="A187" s="73"/>
    </row>
    <row r="188" spans="1:17" ht="12.75" customHeight="1">
      <c r="A188" s="2" t="s">
        <v>0</v>
      </c>
      <c r="B188" s="47" t="s">
        <v>130</v>
      </c>
      <c r="C188" s="155" t="s">
        <v>85</v>
      </c>
      <c r="D188" s="158" t="s">
        <v>78</v>
      </c>
      <c r="E188" s="159"/>
      <c r="F188" s="159"/>
      <c r="G188" s="160"/>
      <c r="H188" s="160"/>
      <c r="I188" s="161"/>
      <c r="J188" s="155" t="s">
        <v>87</v>
      </c>
      <c r="K188" s="162" t="s">
        <v>88</v>
      </c>
      <c r="L188" s="147" t="s">
        <v>84</v>
      </c>
      <c r="M188" s="155" t="s">
        <v>129</v>
      </c>
      <c r="N188" s="155" t="s">
        <v>128</v>
      </c>
      <c r="O188" s="147" t="s">
        <v>458</v>
      </c>
      <c r="P188" s="35" t="s">
        <v>113</v>
      </c>
      <c r="Q188" s="147" t="s">
        <v>86</v>
      </c>
    </row>
    <row r="189" spans="1:17" ht="12.75" customHeight="1">
      <c r="A189" s="46"/>
      <c r="B189" s="46" t="s">
        <v>359</v>
      </c>
      <c r="C189" s="156"/>
      <c r="D189" s="150" t="s">
        <v>77</v>
      </c>
      <c r="E189" s="152" t="s">
        <v>79</v>
      </c>
      <c r="F189" s="152" t="s">
        <v>80</v>
      </c>
      <c r="G189" s="150" t="s">
        <v>82</v>
      </c>
      <c r="H189" s="152" t="s">
        <v>81</v>
      </c>
      <c r="I189" s="153" t="s">
        <v>83</v>
      </c>
      <c r="J189" s="156"/>
      <c r="K189" s="163"/>
      <c r="L189" s="148"/>
      <c r="M189" s="156"/>
      <c r="N189" s="156"/>
      <c r="O189" s="148"/>
      <c r="P189" s="37" t="s">
        <v>114</v>
      </c>
      <c r="Q189" s="148"/>
    </row>
    <row r="190" spans="1:18" ht="50.25" customHeight="1">
      <c r="A190" s="70"/>
      <c r="B190" s="45" t="s">
        <v>48</v>
      </c>
      <c r="C190" s="157"/>
      <c r="D190" s="151"/>
      <c r="E190" s="151"/>
      <c r="F190" s="151"/>
      <c r="G190" s="151"/>
      <c r="H190" s="151"/>
      <c r="I190" s="154"/>
      <c r="J190" s="157"/>
      <c r="K190" s="164"/>
      <c r="L190" s="149"/>
      <c r="M190" s="157"/>
      <c r="N190" s="157"/>
      <c r="O190" s="149"/>
      <c r="P190" s="38"/>
      <c r="Q190" s="149"/>
      <c r="R190" s="5"/>
    </row>
    <row r="191" spans="1:17" s="88" customFormat="1" ht="12.75">
      <c r="A191" s="125" t="s">
        <v>336</v>
      </c>
      <c r="B191" s="125" t="s">
        <v>343</v>
      </c>
      <c r="C191" s="129">
        <v>1800000</v>
      </c>
      <c r="D191" s="127">
        <v>33</v>
      </c>
      <c r="E191" s="127">
        <v>26</v>
      </c>
      <c r="F191" s="128">
        <f aca="true" t="shared" si="50" ref="F191:F202">E191*100/D191</f>
        <v>78.78787878787878</v>
      </c>
      <c r="G191" s="127">
        <v>26</v>
      </c>
      <c r="H191" s="127">
        <v>7</v>
      </c>
      <c r="I191" s="128">
        <f aca="true" t="shared" si="51" ref="I191:I202">G191*100/D191</f>
        <v>78.78787878787878</v>
      </c>
      <c r="J191" s="129">
        <v>2251465</v>
      </c>
      <c r="K191" s="129">
        <v>1609762</v>
      </c>
      <c r="L191" s="130">
        <f aca="true" t="shared" si="52" ref="L191:L202">K191*100/J191</f>
        <v>71.49842435925054</v>
      </c>
      <c r="M191" s="129">
        <v>753165</v>
      </c>
      <c r="N191" s="129">
        <f aca="true" t="shared" si="53" ref="N191:N202">K191+M191</f>
        <v>2362927</v>
      </c>
      <c r="O191" s="131">
        <f>M191/K191</f>
        <v>0.4678735117365176</v>
      </c>
      <c r="P191" s="129">
        <f aca="true" t="shared" si="54" ref="P191:P202">C191-K191</f>
        <v>190238</v>
      </c>
      <c r="Q191" s="130">
        <f aca="true" t="shared" si="55" ref="Q191:Q202">K191*100/C191</f>
        <v>89.43122222222222</v>
      </c>
    </row>
    <row r="192" spans="1:17" s="88" customFormat="1" ht="12.75">
      <c r="A192" s="125" t="s">
        <v>337</v>
      </c>
      <c r="B192" s="125" t="s">
        <v>344</v>
      </c>
      <c r="C192" s="129">
        <v>2500000</v>
      </c>
      <c r="D192" s="127">
        <v>16</v>
      </c>
      <c r="E192" s="127">
        <v>11</v>
      </c>
      <c r="F192" s="128">
        <f t="shared" si="50"/>
        <v>68.75</v>
      </c>
      <c r="G192" s="127">
        <v>15</v>
      </c>
      <c r="H192" s="127">
        <v>1</v>
      </c>
      <c r="I192" s="128">
        <f t="shared" si="51"/>
        <v>93.75</v>
      </c>
      <c r="J192" s="129">
        <v>3214000</v>
      </c>
      <c r="K192" s="129">
        <v>2500000</v>
      </c>
      <c r="L192" s="130">
        <f t="shared" si="52"/>
        <v>77.78469197261978</v>
      </c>
      <c r="M192" s="129">
        <v>3627937</v>
      </c>
      <c r="N192" s="129">
        <f t="shared" si="53"/>
        <v>6127937</v>
      </c>
      <c r="O192" s="131">
        <f aca="true" t="shared" si="56" ref="O192:O220">M192/K192</f>
        <v>1.4511748</v>
      </c>
      <c r="P192" s="129">
        <f t="shared" si="54"/>
        <v>0</v>
      </c>
      <c r="Q192" s="130">
        <f t="shared" si="55"/>
        <v>100</v>
      </c>
    </row>
    <row r="193" spans="1:17" s="88" customFormat="1" ht="12.75">
      <c r="A193" s="125" t="s">
        <v>350</v>
      </c>
      <c r="B193" s="125" t="s">
        <v>353</v>
      </c>
      <c r="C193" s="129">
        <v>2000000</v>
      </c>
      <c r="D193" s="127">
        <v>103</v>
      </c>
      <c r="E193" s="127">
        <v>55</v>
      </c>
      <c r="F193" s="128">
        <f t="shared" si="50"/>
        <v>53.398058252427184</v>
      </c>
      <c r="G193" s="127">
        <v>85</v>
      </c>
      <c r="H193" s="127">
        <v>18</v>
      </c>
      <c r="I193" s="128">
        <f t="shared" si="51"/>
        <v>82.52427184466019</v>
      </c>
      <c r="J193" s="129">
        <v>3587840</v>
      </c>
      <c r="K193" s="129">
        <v>1998550</v>
      </c>
      <c r="L193" s="130">
        <f t="shared" si="52"/>
        <v>55.70343159115234</v>
      </c>
      <c r="M193" s="129">
        <v>7593050</v>
      </c>
      <c r="N193" s="129">
        <f t="shared" si="53"/>
        <v>9591600</v>
      </c>
      <c r="O193" s="131">
        <f t="shared" si="56"/>
        <v>3.7992794776212753</v>
      </c>
      <c r="P193" s="129">
        <f t="shared" si="54"/>
        <v>1450</v>
      </c>
      <c r="Q193" s="130">
        <f t="shared" si="55"/>
        <v>99.9275</v>
      </c>
    </row>
    <row r="194" spans="1:17" s="88" customFormat="1" ht="12.75">
      <c r="A194" s="125" t="s">
        <v>357</v>
      </c>
      <c r="B194" s="125" t="s">
        <v>358</v>
      </c>
      <c r="C194" s="129">
        <v>2503511</v>
      </c>
      <c r="D194" s="127">
        <v>151</v>
      </c>
      <c r="E194" s="127">
        <v>48</v>
      </c>
      <c r="F194" s="128">
        <f t="shared" si="50"/>
        <v>31.788079470198674</v>
      </c>
      <c r="G194" s="127">
        <v>136</v>
      </c>
      <c r="H194" s="127">
        <v>15</v>
      </c>
      <c r="I194" s="128">
        <f t="shared" si="51"/>
        <v>90.06622516556291</v>
      </c>
      <c r="J194" s="129">
        <v>7566120</v>
      </c>
      <c r="K194" s="129">
        <v>2500560</v>
      </c>
      <c r="L194" s="130">
        <f t="shared" si="52"/>
        <v>33.04943617071894</v>
      </c>
      <c r="M194" s="129">
        <v>4355740</v>
      </c>
      <c r="N194" s="129">
        <f t="shared" si="53"/>
        <v>6856300</v>
      </c>
      <c r="O194" s="131">
        <f t="shared" si="56"/>
        <v>1.7419058130978662</v>
      </c>
      <c r="P194" s="129">
        <f t="shared" si="54"/>
        <v>2951</v>
      </c>
      <c r="Q194" s="130">
        <f t="shared" si="55"/>
        <v>99.88212554288756</v>
      </c>
    </row>
    <row r="195" spans="1:17" s="88" customFormat="1" ht="12.75">
      <c r="A195" s="90" t="s">
        <v>362</v>
      </c>
      <c r="B195" s="90" t="s">
        <v>363</v>
      </c>
      <c r="C195" s="7">
        <v>1000000</v>
      </c>
      <c r="D195" s="3">
        <v>14</v>
      </c>
      <c r="E195" s="3">
        <v>12</v>
      </c>
      <c r="F195" s="11">
        <f t="shared" si="50"/>
        <v>85.71428571428571</v>
      </c>
      <c r="G195" s="3">
        <v>12</v>
      </c>
      <c r="H195" s="3">
        <v>2</v>
      </c>
      <c r="I195" s="11">
        <f t="shared" si="51"/>
        <v>85.71428571428571</v>
      </c>
      <c r="J195" s="21">
        <v>1543150</v>
      </c>
      <c r="K195" s="21">
        <v>1000000</v>
      </c>
      <c r="L195" s="64">
        <f t="shared" si="52"/>
        <v>64.8025143375563</v>
      </c>
      <c r="M195" s="21">
        <v>1414150</v>
      </c>
      <c r="N195" s="21">
        <f t="shared" si="53"/>
        <v>2414150</v>
      </c>
      <c r="O195" s="96">
        <f t="shared" si="56"/>
        <v>1.41415</v>
      </c>
      <c r="P195" s="21">
        <f t="shared" si="54"/>
        <v>0</v>
      </c>
      <c r="Q195" s="64">
        <f t="shared" si="55"/>
        <v>100</v>
      </c>
    </row>
    <row r="196" spans="1:17" s="88" customFormat="1" ht="12.75">
      <c r="A196" s="90" t="s">
        <v>364</v>
      </c>
      <c r="B196" s="90" t="s">
        <v>365</v>
      </c>
      <c r="C196" s="7">
        <v>4500000</v>
      </c>
      <c r="D196" s="3">
        <v>76</v>
      </c>
      <c r="E196" s="3">
        <v>36</v>
      </c>
      <c r="F196" s="11">
        <f t="shared" si="50"/>
        <v>47.36842105263158</v>
      </c>
      <c r="G196" s="3">
        <v>59</v>
      </c>
      <c r="H196" s="3">
        <v>17</v>
      </c>
      <c r="I196" s="11">
        <f t="shared" si="51"/>
        <v>77.63157894736842</v>
      </c>
      <c r="J196" s="21">
        <v>9779602</v>
      </c>
      <c r="K196" s="21">
        <v>4500000</v>
      </c>
      <c r="L196" s="64">
        <f t="shared" si="52"/>
        <v>46.01414249782353</v>
      </c>
      <c r="M196" s="21">
        <v>10219383</v>
      </c>
      <c r="N196" s="21">
        <f t="shared" si="53"/>
        <v>14719383</v>
      </c>
      <c r="O196" s="96">
        <f t="shared" si="56"/>
        <v>2.270974</v>
      </c>
      <c r="P196" s="21">
        <f t="shared" si="54"/>
        <v>0</v>
      </c>
      <c r="Q196" s="64">
        <f t="shared" si="55"/>
        <v>100</v>
      </c>
    </row>
    <row r="197" spans="1:17" s="88" customFormat="1" ht="12.75">
      <c r="A197" s="90" t="s">
        <v>366</v>
      </c>
      <c r="B197" s="90" t="s">
        <v>377</v>
      </c>
      <c r="C197" s="7">
        <v>1500000</v>
      </c>
      <c r="D197" s="3">
        <v>196</v>
      </c>
      <c r="E197" s="3">
        <v>82</v>
      </c>
      <c r="F197" s="11">
        <f t="shared" si="50"/>
        <v>41.83673469387755</v>
      </c>
      <c r="G197" s="3">
        <v>159</v>
      </c>
      <c r="H197" s="3">
        <v>37</v>
      </c>
      <c r="I197" s="11">
        <f t="shared" si="51"/>
        <v>81.12244897959184</v>
      </c>
      <c r="J197" s="21">
        <v>3738157</v>
      </c>
      <c r="K197" s="21">
        <v>1399591</v>
      </c>
      <c r="L197" s="64">
        <f t="shared" si="52"/>
        <v>37.440669292381244</v>
      </c>
      <c r="M197" s="21">
        <v>3878645</v>
      </c>
      <c r="N197" s="21">
        <f t="shared" si="53"/>
        <v>5278236</v>
      </c>
      <c r="O197" s="96">
        <f t="shared" si="56"/>
        <v>2.77127032111524</v>
      </c>
      <c r="P197" s="21">
        <f t="shared" si="54"/>
        <v>100409</v>
      </c>
      <c r="Q197" s="64">
        <f t="shared" si="55"/>
        <v>93.30606666666667</v>
      </c>
    </row>
    <row r="198" spans="1:17" s="88" customFormat="1" ht="12.75">
      <c r="A198" s="90" t="s">
        <v>367</v>
      </c>
      <c r="B198" s="90" t="s">
        <v>368</v>
      </c>
      <c r="C198" s="7">
        <v>3000000</v>
      </c>
      <c r="D198" s="3">
        <v>180</v>
      </c>
      <c r="E198" s="3">
        <v>68</v>
      </c>
      <c r="F198" s="11">
        <f t="shared" si="50"/>
        <v>37.77777777777778</v>
      </c>
      <c r="G198" s="3">
        <v>148</v>
      </c>
      <c r="H198" s="3">
        <v>32</v>
      </c>
      <c r="I198" s="11">
        <f t="shared" si="51"/>
        <v>82.22222222222223</v>
      </c>
      <c r="J198" s="21">
        <v>8997751</v>
      </c>
      <c r="K198" s="21">
        <v>2996342</v>
      </c>
      <c r="L198" s="64">
        <f t="shared" si="52"/>
        <v>33.301010441386964</v>
      </c>
      <c r="M198" s="21">
        <v>9606436</v>
      </c>
      <c r="N198" s="21">
        <f t="shared" si="53"/>
        <v>12602778</v>
      </c>
      <c r="O198" s="96">
        <f t="shared" si="56"/>
        <v>3.206054582554328</v>
      </c>
      <c r="P198" s="21">
        <f t="shared" si="54"/>
        <v>3658</v>
      </c>
      <c r="Q198" s="64">
        <f t="shared" si="55"/>
        <v>99.87806666666667</v>
      </c>
    </row>
    <row r="199" spans="1:17" s="88" customFormat="1" ht="12.75">
      <c r="A199" s="90" t="s">
        <v>369</v>
      </c>
      <c r="B199" s="90" t="s">
        <v>370</v>
      </c>
      <c r="C199" s="7">
        <v>500000</v>
      </c>
      <c r="D199" s="3">
        <v>36</v>
      </c>
      <c r="E199" s="3">
        <v>22</v>
      </c>
      <c r="F199" s="11">
        <f t="shared" si="50"/>
        <v>61.111111111111114</v>
      </c>
      <c r="G199" s="3">
        <v>32</v>
      </c>
      <c r="H199" s="3">
        <v>4</v>
      </c>
      <c r="I199" s="11">
        <f t="shared" si="51"/>
        <v>88.88888888888889</v>
      </c>
      <c r="J199" s="21">
        <v>803094</v>
      </c>
      <c r="K199" s="21">
        <v>500000</v>
      </c>
      <c r="L199" s="64">
        <f t="shared" si="52"/>
        <v>62.25921249567298</v>
      </c>
      <c r="M199" s="21">
        <v>766802</v>
      </c>
      <c r="N199" s="21">
        <f t="shared" si="53"/>
        <v>1266802</v>
      </c>
      <c r="O199" s="96">
        <f t="shared" si="56"/>
        <v>1.533604</v>
      </c>
      <c r="P199" s="21">
        <f t="shared" si="54"/>
        <v>0</v>
      </c>
      <c r="Q199" s="64">
        <f t="shared" si="55"/>
        <v>100</v>
      </c>
    </row>
    <row r="200" spans="1:17" s="88" customFormat="1" ht="12.75">
      <c r="A200" s="90" t="s">
        <v>371</v>
      </c>
      <c r="B200" s="90" t="s">
        <v>372</v>
      </c>
      <c r="C200" s="7">
        <v>2500000</v>
      </c>
      <c r="D200" s="3">
        <v>29</v>
      </c>
      <c r="E200" s="3">
        <v>23</v>
      </c>
      <c r="F200" s="11">
        <f t="shared" si="50"/>
        <v>79.3103448275862</v>
      </c>
      <c r="G200" s="3">
        <v>27</v>
      </c>
      <c r="H200" s="3">
        <v>2</v>
      </c>
      <c r="I200" s="11">
        <f t="shared" si="51"/>
        <v>93.10344827586206</v>
      </c>
      <c r="J200" s="21">
        <v>3477716</v>
      </c>
      <c r="K200" s="21">
        <v>2499998</v>
      </c>
      <c r="L200" s="64">
        <f t="shared" si="52"/>
        <v>71.88620347377417</v>
      </c>
      <c r="M200" s="21">
        <v>7319115</v>
      </c>
      <c r="N200" s="21">
        <f t="shared" si="53"/>
        <v>9819113</v>
      </c>
      <c r="O200" s="96">
        <f t="shared" si="56"/>
        <v>2.927648342118674</v>
      </c>
      <c r="P200" s="21">
        <f t="shared" si="54"/>
        <v>2</v>
      </c>
      <c r="Q200" s="64">
        <f t="shared" si="55"/>
        <v>99.99992</v>
      </c>
    </row>
    <row r="201" spans="1:17" s="88" customFormat="1" ht="12.75">
      <c r="A201" s="90" t="s">
        <v>373</v>
      </c>
      <c r="B201" s="90" t="s">
        <v>374</v>
      </c>
      <c r="C201" s="7">
        <v>2350000</v>
      </c>
      <c r="D201" s="3">
        <v>165</v>
      </c>
      <c r="E201" s="3">
        <v>90</v>
      </c>
      <c r="F201" s="11">
        <f t="shared" si="50"/>
        <v>54.54545454545455</v>
      </c>
      <c r="G201" s="3">
        <v>144</v>
      </c>
      <c r="H201" s="3">
        <v>21</v>
      </c>
      <c r="I201" s="11">
        <f t="shared" si="51"/>
        <v>87.27272727272727</v>
      </c>
      <c r="J201" s="21">
        <v>4278753</v>
      </c>
      <c r="K201" s="21">
        <v>2348836</v>
      </c>
      <c r="L201" s="64">
        <f t="shared" si="52"/>
        <v>54.89533983382542</v>
      </c>
      <c r="M201" s="21">
        <v>2114734</v>
      </c>
      <c r="N201" s="21">
        <f t="shared" si="53"/>
        <v>4463570</v>
      </c>
      <c r="O201" s="96">
        <f t="shared" si="56"/>
        <v>0.9003327605673619</v>
      </c>
      <c r="P201" s="21">
        <f t="shared" si="54"/>
        <v>1164</v>
      </c>
      <c r="Q201" s="64">
        <f t="shared" si="55"/>
        <v>99.95046808510638</v>
      </c>
    </row>
    <row r="202" spans="1:17" ht="12.75">
      <c r="A202" s="90" t="s">
        <v>375</v>
      </c>
      <c r="B202" s="90" t="s">
        <v>376</v>
      </c>
      <c r="C202" s="7">
        <v>6500000</v>
      </c>
      <c r="D202" s="3">
        <v>108</v>
      </c>
      <c r="E202" s="3">
        <v>39</v>
      </c>
      <c r="F202" s="11">
        <f t="shared" si="50"/>
        <v>36.111111111111114</v>
      </c>
      <c r="G202" s="3">
        <v>79</v>
      </c>
      <c r="H202" s="3">
        <v>29</v>
      </c>
      <c r="I202" s="11">
        <f t="shared" si="51"/>
        <v>73.14814814814815</v>
      </c>
      <c r="J202" s="32">
        <v>14911726</v>
      </c>
      <c r="K202" s="32">
        <v>6499462</v>
      </c>
      <c r="L202" s="64">
        <f t="shared" si="52"/>
        <v>43.58624883531256</v>
      </c>
      <c r="M202" s="21">
        <v>14543804</v>
      </c>
      <c r="N202" s="21">
        <f t="shared" si="53"/>
        <v>21043266</v>
      </c>
      <c r="O202" s="96">
        <f t="shared" si="56"/>
        <v>2.2376935198636443</v>
      </c>
      <c r="P202" s="21">
        <f t="shared" si="54"/>
        <v>538</v>
      </c>
      <c r="Q202" s="64">
        <f t="shared" si="55"/>
        <v>99.99172307692308</v>
      </c>
    </row>
    <row r="203" spans="1:17" ht="12.75">
      <c r="A203" s="90" t="s">
        <v>378</v>
      </c>
      <c r="B203" s="1" t="s">
        <v>382</v>
      </c>
      <c r="C203" s="7">
        <v>1000000</v>
      </c>
      <c r="D203" s="3">
        <v>23</v>
      </c>
      <c r="E203" s="3">
        <v>20</v>
      </c>
      <c r="F203" s="11">
        <f aca="true" t="shared" si="57" ref="F203:F209">E203*100/D203</f>
        <v>86.95652173913044</v>
      </c>
      <c r="G203" s="3">
        <v>22</v>
      </c>
      <c r="H203" s="3">
        <v>1</v>
      </c>
      <c r="I203" s="11">
        <f aca="true" t="shared" si="58" ref="I203:I209">G203*100/D203</f>
        <v>95.65217391304348</v>
      </c>
      <c r="J203" s="21">
        <v>1168271</v>
      </c>
      <c r="K203" s="21">
        <v>1000000</v>
      </c>
      <c r="L203" s="64">
        <f aca="true" t="shared" si="59" ref="L203:L209">K203*100/J203</f>
        <v>85.59657819119023</v>
      </c>
      <c r="M203" s="21">
        <v>819904</v>
      </c>
      <c r="N203" s="21">
        <f aca="true" t="shared" si="60" ref="N203:N209">K203+M203</f>
        <v>1819904</v>
      </c>
      <c r="O203" s="96">
        <f t="shared" si="56"/>
        <v>0.819904</v>
      </c>
      <c r="P203" s="21">
        <f aca="true" t="shared" si="61" ref="P203:P209">C203-K203</f>
        <v>0</v>
      </c>
      <c r="Q203" s="64">
        <f aca="true" t="shared" si="62" ref="Q203:Q209">K203*100/C203</f>
        <v>100</v>
      </c>
    </row>
    <row r="204" spans="1:17" ht="12.75">
      <c r="A204" s="90" t="s">
        <v>379</v>
      </c>
      <c r="B204" s="1" t="s">
        <v>383</v>
      </c>
      <c r="C204" s="7">
        <v>3000000</v>
      </c>
      <c r="D204" s="3">
        <v>50</v>
      </c>
      <c r="E204" s="3">
        <v>24</v>
      </c>
      <c r="F204" s="11">
        <f t="shared" si="57"/>
        <v>48</v>
      </c>
      <c r="G204" s="3">
        <v>42</v>
      </c>
      <c r="H204" s="3">
        <v>8</v>
      </c>
      <c r="I204" s="11">
        <f t="shared" si="58"/>
        <v>84</v>
      </c>
      <c r="J204" s="21">
        <v>6734905</v>
      </c>
      <c r="K204" s="21">
        <v>2999642</v>
      </c>
      <c r="L204" s="64">
        <f t="shared" si="59"/>
        <v>44.53874256578229</v>
      </c>
      <c r="M204" s="21">
        <v>6191830</v>
      </c>
      <c r="N204" s="21">
        <f t="shared" si="60"/>
        <v>9191472</v>
      </c>
      <c r="O204" s="96">
        <f t="shared" si="56"/>
        <v>2.064189659966089</v>
      </c>
      <c r="P204" s="21">
        <f t="shared" si="61"/>
        <v>358</v>
      </c>
      <c r="Q204" s="64">
        <f t="shared" si="62"/>
        <v>99.98806666666667</v>
      </c>
    </row>
    <row r="205" spans="1:17" ht="12.75">
      <c r="A205" s="90" t="s">
        <v>380</v>
      </c>
      <c r="B205" s="1" t="s">
        <v>384</v>
      </c>
      <c r="C205" s="7">
        <v>3000000</v>
      </c>
      <c r="D205" s="3">
        <v>19</v>
      </c>
      <c r="E205" s="3">
        <v>15</v>
      </c>
      <c r="F205" s="11">
        <f t="shared" si="57"/>
        <v>78.94736842105263</v>
      </c>
      <c r="G205" s="3">
        <v>15</v>
      </c>
      <c r="H205" s="3">
        <v>4</v>
      </c>
      <c r="I205" s="11">
        <f t="shared" si="58"/>
        <v>78.94736842105263</v>
      </c>
      <c r="J205" s="21">
        <v>2797824</v>
      </c>
      <c r="K205" s="21">
        <v>2204808</v>
      </c>
      <c r="L205" s="64">
        <f t="shared" si="59"/>
        <v>78.80438512215207</v>
      </c>
      <c r="M205" s="21">
        <v>3565021</v>
      </c>
      <c r="N205" s="21">
        <f t="shared" si="60"/>
        <v>5769829</v>
      </c>
      <c r="O205" s="96">
        <f t="shared" si="56"/>
        <v>1.6169303630973764</v>
      </c>
      <c r="P205" s="21">
        <f t="shared" si="61"/>
        <v>795192</v>
      </c>
      <c r="Q205" s="64">
        <f t="shared" si="62"/>
        <v>73.4936</v>
      </c>
    </row>
    <row r="206" spans="1:17" ht="12.75">
      <c r="A206" s="90" t="s">
        <v>381</v>
      </c>
      <c r="B206" s="1" t="s">
        <v>385</v>
      </c>
      <c r="C206" s="7">
        <v>1300000</v>
      </c>
      <c r="D206" s="3">
        <v>31</v>
      </c>
      <c r="E206" s="3">
        <v>24</v>
      </c>
      <c r="F206" s="11">
        <f t="shared" si="57"/>
        <v>77.41935483870968</v>
      </c>
      <c r="G206" s="3">
        <v>30</v>
      </c>
      <c r="H206" s="3">
        <v>1</v>
      </c>
      <c r="I206" s="11">
        <f t="shared" si="58"/>
        <v>96.7741935483871</v>
      </c>
      <c r="J206" s="21">
        <v>1568974</v>
      </c>
      <c r="K206" s="21">
        <v>1300000</v>
      </c>
      <c r="L206" s="64">
        <f t="shared" si="59"/>
        <v>82.8566948846826</v>
      </c>
      <c r="M206" s="21">
        <v>839522</v>
      </c>
      <c r="N206" s="21">
        <f t="shared" si="60"/>
        <v>2139522</v>
      </c>
      <c r="O206" s="96">
        <f t="shared" si="56"/>
        <v>0.6457861538461539</v>
      </c>
      <c r="P206" s="21">
        <f t="shared" si="61"/>
        <v>0</v>
      </c>
      <c r="Q206" s="64">
        <f t="shared" si="62"/>
        <v>100</v>
      </c>
    </row>
    <row r="207" spans="1:17" ht="12.75">
      <c r="A207" s="90" t="s">
        <v>386</v>
      </c>
      <c r="B207" s="1" t="s">
        <v>387</v>
      </c>
      <c r="C207" s="7">
        <v>1000000</v>
      </c>
      <c r="D207" s="3">
        <v>45</v>
      </c>
      <c r="E207" s="3">
        <v>36</v>
      </c>
      <c r="F207" s="11">
        <f t="shared" si="57"/>
        <v>80</v>
      </c>
      <c r="G207" s="3">
        <v>36</v>
      </c>
      <c r="H207" s="3">
        <v>9</v>
      </c>
      <c r="I207" s="11">
        <f t="shared" si="58"/>
        <v>80</v>
      </c>
      <c r="J207" s="21">
        <v>1054044</v>
      </c>
      <c r="K207" s="21">
        <v>807888</v>
      </c>
      <c r="L207" s="64">
        <f t="shared" si="59"/>
        <v>76.64651570522673</v>
      </c>
      <c r="M207" s="21">
        <v>1236761</v>
      </c>
      <c r="N207" s="21">
        <f t="shared" si="60"/>
        <v>2044649</v>
      </c>
      <c r="O207" s="96">
        <f t="shared" si="56"/>
        <v>1.5308569999801953</v>
      </c>
      <c r="P207" s="21">
        <f t="shared" si="61"/>
        <v>192112</v>
      </c>
      <c r="Q207" s="64">
        <f t="shared" si="62"/>
        <v>80.7888</v>
      </c>
    </row>
    <row r="208" spans="1:17" ht="12.75">
      <c r="A208" s="90" t="s">
        <v>388</v>
      </c>
      <c r="B208" s="1" t="s">
        <v>389</v>
      </c>
      <c r="C208" s="7">
        <v>6500000</v>
      </c>
      <c r="D208" s="3">
        <v>76</v>
      </c>
      <c r="E208" s="3">
        <v>45</v>
      </c>
      <c r="F208" s="11">
        <f t="shared" si="57"/>
        <v>59.21052631578947</v>
      </c>
      <c r="G208" s="3">
        <v>51</v>
      </c>
      <c r="H208" s="3">
        <v>25</v>
      </c>
      <c r="I208" s="11">
        <f t="shared" si="58"/>
        <v>67.10526315789474</v>
      </c>
      <c r="J208" s="21">
        <v>10211689</v>
      </c>
      <c r="K208" s="21">
        <v>6446675</v>
      </c>
      <c r="L208" s="64">
        <f t="shared" si="59"/>
        <v>63.130349935255566</v>
      </c>
      <c r="M208" s="21">
        <v>11967848</v>
      </c>
      <c r="N208" s="21">
        <f t="shared" si="60"/>
        <v>18414523</v>
      </c>
      <c r="O208" s="96">
        <f t="shared" si="56"/>
        <v>1.856437310706682</v>
      </c>
      <c r="P208" s="21">
        <f t="shared" si="61"/>
        <v>53325</v>
      </c>
      <c r="Q208" s="64">
        <f t="shared" si="62"/>
        <v>99.17961538461539</v>
      </c>
    </row>
    <row r="209" spans="1:17" ht="12.75">
      <c r="A209" s="90" t="s">
        <v>390</v>
      </c>
      <c r="B209" s="90" t="s">
        <v>391</v>
      </c>
      <c r="C209" s="7">
        <v>4500000</v>
      </c>
      <c r="D209" s="3">
        <v>62</v>
      </c>
      <c r="E209" s="3">
        <v>33</v>
      </c>
      <c r="F209" s="11">
        <f t="shared" si="57"/>
        <v>53.225806451612904</v>
      </c>
      <c r="G209" s="3">
        <v>55</v>
      </c>
      <c r="H209" s="3">
        <v>7</v>
      </c>
      <c r="I209" s="11">
        <f t="shared" si="58"/>
        <v>88.70967741935483</v>
      </c>
      <c r="J209" s="21">
        <v>8268306</v>
      </c>
      <c r="K209" s="21">
        <v>4500000</v>
      </c>
      <c r="L209" s="64">
        <f t="shared" si="59"/>
        <v>54.42469110359486</v>
      </c>
      <c r="M209" s="21">
        <v>10876832</v>
      </c>
      <c r="N209" s="21">
        <f t="shared" si="60"/>
        <v>15376832</v>
      </c>
      <c r="O209" s="96">
        <f t="shared" si="56"/>
        <v>2.417073777777778</v>
      </c>
      <c r="P209" s="21">
        <f t="shared" si="61"/>
        <v>0</v>
      </c>
      <c r="Q209" s="64">
        <f t="shared" si="62"/>
        <v>100</v>
      </c>
    </row>
    <row r="210" spans="1:17" ht="12.75">
      <c r="A210" s="90" t="s">
        <v>392</v>
      </c>
      <c r="B210" s="1" t="s">
        <v>393</v>
      </c>
      <c r="C210" s="7">
        <v>700000</v>
      </c>
      <c r="D210" s="3">
        <v>19</v>
      </c>
      <c r="E210" s="3">
        <v>17</v>
      </c>
      <c r="F210" s="11">
        <f aca="true" t="shared" si="63" ref="F210:F219">E210*100/D210</f>
        <v>89.47368421052632</v>
      </c>
      <c r="G210" s="3">
        <v>17</v>
      </c>
      <c r="H210" s="3">
        <v>2</v>
      </c>
      <c r="I210" s="11">
        <f aca="true" t="shared" si="64" ref="I210:I219">G210*100/D210</f>
        <v>89.47368421052632</v>
      </c>
      <c r="J210" s="21">
        <v>831794</v>
      </c>
      <c r="K210" s="21">
        <v>700000</v>
      </c>
      <c r="L210" s="64">
        <f aca="true" t="shared" si="65" ref="L210:L219">K210*100/J210</f>
        <v>84.1554519508436</v>
      </c>
      <c r="M210" s="21">
        <v>1675296</v>
      </c>
      <c r="N210" s="21">
        <f aca="true" t="shared" si="66" ref="N210:N219">K210+M210</f>
        <v>2375296</v>
      </c>
      <c r="O210" s="96">
        <f t="shared" si="56"/>
        <v>2.39328</v>
      </c>
      <c r="P210" s="21">
        <f aca="true" t="shared" si="67" ref="P210:P219">C210-K210</f>
        <v>0</v>
      </c>
      <c r="Q210" s="64">
        <f aca="true" t="shared" si="68" ref="Q210:Q219">K210*100/C210</f>
        <v>100</v>
      </c>
    </row>
    <row r="211" spans="1:17" ht="12.75">
      <c r="A211" s="90" t="s">
        <v>394</v>
      </c>
      <c r="B211" s="1" t="s">
        <v>457</v>
      </c>
      <c r="C211" s="7">
        <v>1500000</v>
      </c>
      <c r="D211" s="3">
        <v>22</v>
      </c>
      <c r="E211" s="3">
        <v>15</v>
      </c>
      <c r="F211" s="11">
        <f t="shared" si="63"/>
        <v>68.18181818181819</v>
      </c>
      <c r="G211" s="3">
        <v>15</v>
      </c>
      <c r="H211" s="3">
        <v>7</v>
      </c>
      <c r="I211" s="11">
        <f t="shared" si="64"/>
        <v>68.18181818181819</v>
      </c>
      <c r="J211" s="21">
        <v>2064364</v>
      </c>
      <c r="K211" s="21">
        <v>1416019</v>
      </c>
      <c r="L211" s="64">
        <f t="shared" si="65"/>
        <v>68.5934747941739</v>
      </c>
      <c r="M211" s="21">
        <v>1959778</v>
      </c>
      <c r="N211" s="21">
        <f t="shared" si="66"/>
        <v>3375797</v>
      </c>
      <c r="O211" s="96">
        <f t="shared" si="56"/>
        <v>1.3840054406049636</v>
      </c>
      <c r="P211" s="21">
        <f t="shared" si="67"/>
        <v>83981</v>
      </c>
      <c r="Q211" s="64">
        <f t="shared" si="68"/>
        <v>94.40126666666667</v>
      </c>
    </row>
    <row r="212" spans="1:17" ht="12.75">
      <c r="A212" s="90" t="s">
        <v>395</v>
      </c>
      <c r="B212" s="1" t="s">
        <v>397</v>
      </c>
      <c r="C212" s="7">
        <v>2000000</v>
      </c>
      <c r="D212" s="3">
        <v>48</v>
      </c>
      <c r="E212" s="3">
        <v>29</v>
      </c>
      <c r="F212" s="11">
        <f t="shared" si="63"/>
        <v>60.416666666666664</v>
      </c>
      <c r="G212" s="3">
        <v>45</v>
      </c>
      <c r="H212" s="3">
        <v>3</v>
      </c>
      <c r="I212" s="11">
        <f t="shared" si="64"/>
        <v>93.75</v>
      </c>
      <c r="J212" s="21">
        <v>3123158</v>
      </c>
      <c r="K212" s="21">
        <v>1968848</v>
      </c>
      <c r="L212" s="64">
        <f t="shared" si="65"/>
        <v>63.04029447117309</v>
      </c>
      <c r="M212" s="21">
        <v>4572385</v>
      </c>
      <c r="N212" s="21">
        <f t="shared" si="66"/>
        <v>6541233</v>
      </c>
      <c r="O212" s="96">
        <f t="shared" si="56"/>
        <v>2.3223656676391475</v>
      </c>
      <c r="P212" s="21">
        <f t="shared" si="67"/>
        <v>31152</v>
      </c>
      <c r="Q212" s="64">
        <f t="shared" si="68"/>
        <v>98.4424</v>
      </c>
    </row>
    <row r="213" spans="1:17" ht="12.75">
      <c r="A213" s="90" t="s">
        <v>396</v>
      </c>
      <c r="B213" s="1" t="s">
        <v>398</v>
      </c>
      <c r="C213" s="7">
        <v>1500000</v>
      </c>
      <c r="D213" s="3">
        <v>15</v>
      </c>
      <c r="E213" s="3">
        <v>14</v>
      </c>
      <c r="F213" s="11">
        <f t="shared" si="63"/>
        <v>93.33333333333333</v>
      </c>
      <c r="G213" s="3">
        <v>15</v>
      </c>
      <c r="H213" s="3">
        <v>0</v>
      </c>
      <c r="I213" s="11">
        <f t="shared" si="64"/>
        <v>100</v>
      </c>
      <c r="J213" s="21">
        <v>1751385</v>
      </c>
      <c r="K213" s="21">
        <v>1500000</v>
      </c>
      <c r="L213" s="64">
        <f t="shared" si="65"/>
        <v>85.64650262506531</v>
      </c>
      <c r="M213" s="21">
        <v>1390675</v>
      </c>
      <c r="N213" s="21">
        <f t="shared" si="66"/>
        <v>2890675</v>
      </c>
      <c r="O213" s="96">
        <f t="shared" si="56"/>
        <v>0.9271166666666667</v>
      </c>
      <c r="P213" s="21">
        <f t="shared" si="67"/>
        <v>0</v>
      </c>
      <c r="Q213" s="64">
        <f t="shared" si="68"/>
        <v>100</v>
      </c>
    </row>
    <row r="214" spans="1:17" ht="12.75">
      <c r="A214" s="90" t="s">
        <v>399</v>
      </c>
      <c r="B214" s="1" t="s">
        <v>404</v>
      </c>
      <c r="C214" s="7">
        <v>400000</v>
      </c>
      <c r="D214" s="3">
        <v>21</v>
      </c>
      <c r="E214" s="3">
        <v>12</v>
      </c>
      <c r="F214" s="11">
        <f t="shared" si="63"/>
        <v>57.142857142857146</v>
      </c>
      <c r="G214" s="3">
        <v>17</v>
      </c>
      <c r="H214" s="3">
        <v>4</v>
      </c>
      <c r="I214" s="11">
        <f t="shared" si="64"/>
        <v>80.95238095238095</v>
      </c>
      <c r="J214" s="21">
        <v>726623</v>
      </c>
      <c r="K214" s="21">
        <v>400000</v>
      </c>
      <c r="L214" s="64">
        <f t="shared" si="65"/>
        <v>55.04917956079012</v>
      </c>
      <c r="M214" s="21">
        <v>552982</v>
      </c>
      <c r="N214" s="21">
        <f t="shared" si="66"/>
        <v>952982</v>
      </c>
      <c r="O214" s="96">
        <f t="shared" si="56"/>
        <v>1.382455</v>
      </c>
      <c r="P214" s="21">
        <f t="shared" si="67"/>
        <v>0</v>
      </c>
      <c r="Q214" s="64">
        <f t="shared" si="68"/>
        <v>100</v>
      </c>
    </row>
    <row r="215" spans="1:17" ht="12.75">
      <c r="A215" s="90" t="s">
        <v>400</v>
      </c>
      <c r="B215" s="1" t="s">
        <v>405</v>
      </c>
      <c r="C215" s="7">
        <v>1000000</v>
      </c>
      <c r="D215" s="3">
        <v>26</v>
      </c>
      <c r="E215" s="3">
        <v>16</v>
      </c>
      <c r="F215" s="11">
        <f t="shared" si="63"/>
        <v>61.53846153846154</v>
      </c>
      <c r="G215" s="3">
        <v>20</v>
      </c>
      <c r="H215" s="3">
        <v>6</v>
      </c>
      <c r="I215" s="11">
        <f t="shared" si="64"/>
        <v>76.92307692307692</v>
      </c>
      <c r="J215" s="21">
        <v>1581692</v>
      </c>
      <c r="K215" s="21">
        <v>1000000</v>
      </c>
      <c r="L215" s="64">
        <f t="shared" si="65"/>
        <v>63.223434145206525</v>
      </c>
      <c r="M215" s="21">
        <v>1011102</v>
      </c>
      <c r="N215" s="21">
        <f t="shared" si="66"/>
        <v>2011102</v>
      </c>
      <c r="O215" s="96">
        <f t="shared" si="56"/>
        <v>1.011102</v>
      </c>
      <c r="P215" s="21">
        <f t="shared" si="67"/>
        <v>0</v>
      </c>
      <c r="Q215" s="64">
        <f t="shared" si="68"/>
        <v>100</v>
      </c>
    </row>
    <row r="216" spans="1:17" ht="12.75">
      <c r="A216" s="90" t="s">
        <v>401</v>
      </c>
      <c r="B216" s="1" t="s">
        <v>406</v>
      </c>
      <c r="C216" s="7">
        <v>590000</v>
      </c>
      <c r="D216" s="3">
        <v>155</v>
      </c>
      <c r="E216" s="3">
        <v>70</v>
      </c>
      <c r="F216" s="11">
        <f t="shared" si="63"/>
        <v>45.16129032258065</v>
      </c>
      <c r="G216" s="3">
        <v>133</v>
      </c>
      <c r="H216" s="3">
        <v>22</v>
      </c>
      <c r="I216" s="11">
        <f t="shared" si="64"/>
        <v>85.80645161290323</v>
      </c>
      <c r="J216" s="21">
        <v>1202399</v>
      </c>
      <c r="K216" s="21">
        <v>578066</v>
      </c>
      <c r="L216" s="64">
        <f t="shared" si="65"/>
        <v>48.07605462080391</v>
      </c>
      <c r="M216" s="21">
        <v>1084546</v>
      </c>
      <c r="N216" s="21">
        <f t="shared" si="66"/>
        <v>1662612</v>
      </c>
      <c r="O216" s="96">
        <f t="shared" si="56"/>
        <v>1.8761629294924802</v>
      </c>
      <c r="P216" s="21">
        <f t="shared" si="67"/>
        <v>11934</v>
      </c>
      <c r="Q216" s="64">
        <f t="shared" si="68"/>
        <v>97.97728813559323</v>
      </c>
    </row>
    <row r="217" spans="1:17" ht="12.75">
      <c r="A217" s="90" t="s">
        <v>402</v>
      </c>
      <c r="B217" s="1" t="s">
        <v>407</v>
      </c>
      <c r="C217" s="7">
        <v>2000000</v>
      </c>
      <c r="D217" s="3">
        <v>88</v>
      </c>
      <c r="E217" s="3">
        <v>65</v>
      </c>
      <c r="F217" s="11">
        <f t="shared" si="63"/>
        <v>73.86363636363636</v>
      </c>
      <c r="G217" s="3">
        <v>75</v>
      </c>
      <c r="H217" s="3">
        <v>13</v>
      </c>
      <c r="I217" s="11">
        <f t="shared" si="64"/>
        <v>85.22727272727273</v>
      </c>
      <c r="J217" s="21">
        <v>2670077</v>
      </c>
      <c r="K217" s="21">
        <v>1999960</v>
      </c>
      <c r="L217" s="64">
        <f t="shared" si="65"/>
        <v>74.90270879828559</v>
      </c>
      <c r="M217" s="21">
        <v>912749</v>
      </c>
      <c r="N217" s="21">
        <f t="shared" si="66"/>
        <v>2912709</v>
      </c>
      <c r="O217" s="96">
        <f t="shared" si="56"/>
        <v>0.45638362767255347</v>
      </c>
      <c r="P217" s="21">
        <f t="shared" si="67"/>
        <v>40</v>
      </c>
      <c r="Q217" s="64">
        <f t="shared" si="68"/>
        <v>99.998</v>
      </c>
    </row>
    <row r="218" spans="1:17" ht="12.75">
      <c r="A218" s="90" t="s">
        <v>403</v>
      </c>
      <c r="B218" s="1" t="s">
        <v>408</v>
      </c>
      <c r="C218" s="7">
        <v>795000</v>
      </c>
      <c r="D218" s="3">
        <v>9</v>
      </c>
      <c r="E218" s="3">
        <v>8</v>
      </c>
      <c r="F218" s="11">
        <f t="shared" si="63"/>
        <v>88.88888888888889</v>
      </c>
      <c r="G218" s="3">
        <v>8</v>
      </c>
      <c r="H218" s="3">
        <v>1</v>
      </c>
      <c r="I218" s="11">
        <f t="shared" si="64"/>
        <v>88.88888888888889</v>
      </c>
      <c r="J218" s="21">
        <v>1048006</v>
      </c>
      <c r="K218" s="21">
        <v>795000</v>
      </c>
      <c r="L218" s="64">
        <f t="shared" si="65"/>
        <v>75.85834432245618</v>
      </c>
      <c r="M218" s="21">
        <v>2053348</v>
      </c>
      <c r="N218" s="21">
        <f t="shared" si="66"/>
        <v>2848348</v>
      </c>
      <c r="O218" s="96">
        <f t="shared" si="56"/>
        <v>2.582827672955975</v>
      </c>
      <c r="P218" s="21">
        <f t="shared" si="67"/>
        <v>0</v>
      </c>
      <c r="Q218" s="64">
        <f t="shared" si="68"/>
        <v>100</v>
      </c>
    </row>
    <row r="219" spans="1:17" ht="12.75">
      <c r="A219" s="90" t="s">
        <v>413</v>
      </c>
      <c r="B219" s="1" t="s">
        <v>416</v>
      </c>
      <c r="C219" s="7">
        <v>1500000</v>
      </c>
      <c r="D219" s="3">
        <v>8</v>
      </c>
      <c r="E219" s="3">
        <v>6</v>
      </c>
      <c r="F219" s="11">
        <f t="shared" si="63"/>
        <v>75</v>
      </c>
      <c r="G219" s="3">
        <v>8</v>
      </c>
      <c r="H219" s="3">
        <v>0</v>
      </c>
      <c r="I219" s="11">
        <f t="shared" si="64"/>
        <v>100</v>
      </c>
      <c r="J219" s="21">
        <v>1827500</v>
      </c>
      <c r="K219" s="21">
        <v>1500000</v>
      </c>
      <c r="L219" s="64">
        <f t="shared" si="65"/>
        <v>82.07934336525308</v>
      </c>
      <c r="M219" s="21">
        <v>598600</v>
      </c>
      <c r="N219" s="21">
        <f t="shared" si="66"/>
        <v>2098600</v>
      </c>
      <c r="O219" s="96">
        <f t="shared" si="56"/>
        <v>0.3990666666666667</v>
      </c>
      <c r="P219" s="21">
        <f t="shared" si="67"/>
        <v>0</v>
      </c>
      <c r="Q219" s="64">
        <f t="shared" si="68"/>
        <v>100</v>
      </c>
    </row>
    <row r="220" spans="1:17" ht="12.75">
      <c r="A220" s="145" t="s">
        <v>360</v>
      </c>
      <c r="B220" s="146"/>
      <c r="C220" s="9">
        <f>SUM(C191:C219)</f>
        <v>62938511</v>
      </c>
      <c r="D220" s="28">
        <f>SUM(D191:D219)</f>
        <v>1824</v>
      </c>
      <c r="E220" s="89">
        <f>SUM(E191:E219)</f>
        <v>961</v>
      </c>
      <c r="F220" s="23">
        <f>E220*100/D220</f>
        <v>52.68640350877193</v>
      </c>
      <c r="G220" s="28">
        <f>SUM(G191:G219)</f>
        <v>1526</v>
      </c>
      <c r="H220" s="89">
        <f>SUM(H191:H219)</f>
        <v>298</v>
      </c>
      <c r="I220" s="23">
        <f>G220*100/D220</f>
        <v>83.66228070175438</v>
      </c>
      <c r="J220" s="9">
        <f>SUM(J191:J219)</f>
        <v>112780385</v>
      </c>
      <c r="K220" s="9">
        <f>SUM(K191:K219)</f>
        <v>61470007</v>
      </c>
      <c r="L220" s="89">
        <f>K220*100/J220</f>
        <v>54.50416488647383</v>
      </c>
      <c r="M220" s="9">
        <f>SUM(M191:M219)</f>
        <v>117502140</v>
      </c>
      <c r="N220" s="9">
        <f>SUM(N191:N219)</f>
        <v>178972147</v>
      </c>
      <c r="O220" s="97">
        <f t="shared" si="56"/>
        <v>1.9115361415202052</v>
      </c>
      <c r="P220" s="9">
        <f>SUM(P191:P219)</f>
        <v>1468504</v>
      </c>
      <c r="Q220" s="89">
        <f>K220*100/C220</f>
        <v>97.66676399446438</v>
      </c>
    </row>
    <row r="221" ht="171" customHeight="1">
      <c r="A221" s="73"/>
    </row>
    <row r="222" spans="1:17" ht="12.75" customHeight="1">
      <c r="A222" s="2" t="s">
        <v>0</v>
      </c>
      <c r="B222" s="47" t="s">
        <v>130</v>
      </c>
      <c r="C222" s="155" t="s">
        <v>85</v>
      </c>
      <c r="D222" s="158" t="s">
        <v>78</v>
      </c>
      <c r="E222" s="159"/>
      <c r="F222" s="159"/>
      <c r="G222" s="160"/>
      <c r="H222" s="160"/>
      <c r="I222" s="161"/>
      <c r="J222" s="155" t="s">
        <v>87</v>
      </c>
      <c r="K222" s="162" t="s">
        <v>88</v>
      </c>
      <c r="L222" s="147" t="s">
        <v>84</v>
      </c>
      <c r="M222" s="155" t="s">
        <v>129</v>
      </c>
      <c r="N222" s="155" t="s">
        <v>128</v>
      </c>
      <c r="O222" s="147" t="s">
        <v>458</v>
      </c>
      <c r="P222" s="35" t="s">
        <v>113</v>
      </c>
      <c r="Q222" s="147" t="s">
        <v>86</v>
      </c>
    </row>
    <row r="223" spans="1:17" ht="12.75" customHeight="1">
      <c r="A223" s="46"/>
      <c r="B223" s="46" t="s">
        <v>414</v>
      </c>
      <c r="C223" s="156"/>
      <c r="D223" s="150" t="s">
        <v>77</v>
      </c>
      <c r="E223" s="152" t="s">
        <v>79</v>
      </c>
      <c r="F223" s="152" t="s">
        <v>80</v>
      </c>
      <c r="G223" s="150" t="s">
        <v>82</v>
      </c>
      <c r="H223" s="152" t="s">
        <v>81</v>
      </c>
      <c r="I223" s="153" t="s">
        <v>83</v>
      </c>
      <c r="J223" s="156"/>
      <c r="K223" s="163"/>
      <c r="L223" s="148"/>
      <c r="M223" s="156"/>
      <c r="N223" s="156"/>
      <c r="O223" s="148"/>
      <c r="P223" s="37" t="s">
        <v>114</v>
      </c>
      <c r="Q223" s="148"/>
    </row>
    <row r="224" spans="1:18" ht="50.25" customHeight="1">
      <c r="A224" s="70"/>
      <c r="B224" s="45" t="s">
        <v>48</v>
      </c>
      <c r="C224" s="157"/>
      <c r="D224" s="151"/>
      <c r="E224" s="151"/>
      <c r="F224" s="151"/>
      <c r="G224" s="151"/>
      <c r="H224" s="151"/>
      <c r="I224" s="154"/>
      <c r="J224" s="157"/>
      <c r="K224" s="164"/>
      <c r="L224" s="149"/>
      <c r="M224" s="157"/>
      <c r="N224" s="157"/>
      <c r="O224" s="149"/>
      <c r="P224" s="38"/>
      <c r="Q224" s="149"/>
      <c r="R224" s="5"/>
    </row>
    <row r="225" spans="1:17" s="91" customFormat="1" ht="12.75">
      <c r="A225" s="124" t="s">
        <v>409</v>
      </c>
      <c r="B225" s="125" t="s">
        <v>410</v>
      </c>
      <c r="C225" s="126">
        <v>4100000</v>
      </c>
      <c r="D225" s="127">
        <v>122</v>
      </c>
      <c r="E225" s="127">
        <v>71</v>
      </c>
      <c r="F225" s="128">
        <f>E225*100/D225</f>
        <v>58.19672131147541</v>
      </c>
      <c r="G225" s="127">
        <v>111</v>
      </c>
      <c r="H225" s="127">
        <v>11</v>
      </c>
      <c r="I225" s="128">
        <f>G225*100/D225</f>
        <v>90.98360655737704</v>
      </c>
      <c r="J225" s="129">
        <v>6293140</v>
      </c>
      <c r="K225" s="129">
        <v>4086224</v>
      </c>
      <c r="L225" s="130">
        <f>K225*100/J225</f>
        <v>64.93140149432557</v>
      </c>
      <c r="M225" s="129">
        <v>7449206</v>
      </c>
      <c r="N225" s="129">
        <f>K225+M225</f>
        <v>11535430</v>
      </c>
      <c r="O225" s="131">
        <f>M225/K225</f>
        <v>1.8230048083511818</v>
      </c>
      <c r="P225" s="129">
        <f>C225-K225</f>
        <v>13776</v>
      </c>
      <c r="Q225" s="130">
        <f>K225*100/C225</f>
        <v>99.664</v>
      </c>
    </row>
    <row r="226" spans="1:17" s="91" customFormat="1" ht="12.75">
      <c r="A226" s="124" t="s">
        <v>411</v>
      </c>
      <c r="B226" s="125" t="s">
        <v>412</v>
      </c>
      <c r="C226" s="126">
        <v>2000000</v>
      </c>
      <c r="D226" s="127">
        <v>115</v>
      </c>
      <c r="E226" s="127">
        <v>58</v>
      </c>
      <c r="F226" s="128">
        <f>E226*100/D226</f>
        <v>50.43478260869565</v>
      </c>
      <c r="G226" s="127">
        <v>75</v>
      </c>
      <c r="H226" s="127">
        <v>40</v>
      </c>
      <c r="I226" s="128">
        <f>G226*100/D226</f>
        <v>65.21739130434783</v>
      </c>
      <c r="J226" s="129">
        <v>3976240</v>
      </c>
      <c r="K226" s="129">
        <v>1911800</v>
      </c>
      <c r="L226" s="130">
        <f>K226*100/J226</f>
        <v>48.080598756614286</v>
      </c>
      <c r="M226" s="129">
        <v>6029436</v>
      </c>
      <c r="N226" s="129">
        <f>K226+M226</f>
        <v>7941236</v>
      </c>
      <c r="O226" s="131">
        <f aca="true" t="shared" si="69" ref="O226:O254">M226/K226</f>
        <v>3.153800606758029</v>
      </c>
      <c r="P226" s="129">
        <f>C226-K226</f>
        <v>88200</v>
      </c>
      <c r="Q226" s="130">
        <f>K226*100/C226</f>
        <v>95.59</v>
      </c>
    </row>
    <row r="227" spans="1:17" s="91" customFormat="1" ht="12.75">
      <c r="A227" s="90" t="s">
        <v>417</v>
      </c>
      <c r="B227" s="90" t="s">
        <v>418</v>
      </c>
      <c r="C227" s="7">
        <v>1200000</v>
      </c>
      <c r="D227" s="3">
        <v>8</v>
      </c>
      <c r="E227" s="3">
        <v>4</v>
      </c>
      <c r="F227" s="11">
        <f>E227*100/D227</f>
        <v>50</v>
      </c>
      <c r="G227" s="3">
        <v>4</v>
      </c>
      <c r="H227" s="3">
        <v>4</v>
      </c>
      <c r="I227" s="11">
        <f>G227*100/D227</f>
        <v>50</v>
      </c>
      <c r="J227" s="21">
        <v>338059</v>
      </c>
      <c r="K227" s="21">
        <v>177459</v>
      </c>
      <c r="L227" s="64">
        <f>K227*100/J227</f>
        <v>52.4934996553856</v>
      </c>
      <c r="M227" s="21">
        <v>271279</v>
      </c>
      <c r="N227" s="21">
        <f>K227+M227</f>
        <v>448738</v>
      </c>
      <c r="O227" s="96">
        <f t="shared" si="69"/>
        <v>1.5286854991857275</v>
      </c>
      <c r="P227" s="21">
        <f>C227-K227</f>
        <v>1022541</v>
      </c>
      <c r="Q227" s="64">
        <f>K227*100/C227</f>
        <v>14.78825</v>
      </c>
    </row>
    <row r="228" spans="1:17" s="91" customFormat="1" ht="12.75">
      <c r="A228" s="90" t="s">
        <v>419</v>
      </c>
      <c r="B228" s="90" t="s">
        <v>420</v>
      </c>
      <c r="C228" s="7">
        <v>6000000</v>
      </c>
      <c r="D228" s="3">
        <v>93</v>
      </c>
      <c r="E228" s="3">
        <v>46</v>
      </c>
      <c r="F228" s="11">
        <f>E228*100/D228</f>
        <v>49.46236559139785</v>
      </c>
      <c r="G228" s="3">
        <v>69</v>
      </c>
      <c r="H228" s="3">
        <v>24</v>
      </c>
      <c r="I228" s="11">
        <f>G228*100/D228</f>
        <v>74.19354838709677</v>
      </c>
      <c r="J228" s="21">
        <v>11959681</v>
      </c>
      <c r="K228" s="21">
        <v>6000000</v>
      </c>
      <c r="L228" s="64">
        <f>K228*100/J228</f>
        <v>50.168562188238965</v>
      </c>
      <c r="M228" s="21">
        <v>16046298</v>
      </c>
      <c r="N228" s="21">
        <f>K228+M228</f>
        <v>22046298</v>
      </c>
      <c r="O228" s="96">
        <f t="shared" si="69"/>
        <v>2.674383</v>
      </c>
      <c r="P228" s="21">
        <f>C228-K228</f>
        <v>0</v>
      </c>
      <c r="Q228" s="64">
        <f>K228*100/C228</f>
        <v>100</v>
      </c>
    </row>
    <row r="229" spans="1:17" s="91" customFormat="1" ht="12.75">
      <c r="A229" s="90" t="s">
        <v>421</v>
      </c>
      <c r="B229" s="90" t="s">
        <v>422</v>
      </c>
      <c r="C229" s="7">
        <v>2500000</v>
      </c>
      <c r="D229" s="3">
        <v>209</v>
      </c>
      <c r="E229" s="3">
        <v>119</v>
      </c>
      <c r="F229" s="11">
        <f aca="true" t="shared" si="70" ref="F229:F236">E229*100/D229</f>
        <v>56.9377990430622</v>
      </c>
      <c r="G229" s="3">
        <v>140</v>
      </c>
      <c r="H229" s="3">
        <v>69</v>
      </c>
      <c r="I229" s="11">
        <f aca="true" t="shared" si="71" ref="I229:I236">G229*100/D229</f>
        <v>66.98564593301435</v>
      </c>
      <c r="J229" s="21">
        <v>4683674</v>
      </c>
      <c r="K229" s="21">
        <v>2500000</v>
      </c>
      <c r="L229" s="64">
        <f aca="true" t="shared" si="72" ref="L229:L236">K229*100/J229</f>
        <v>53.37690027102655</v>
      </c>
      <c r="M229" s="21">
        <v>4429870</v>
      </c>
      <c r="N229" s="21">
        <f aca="true" t="shared" si="73" ref="N229:N236">K229+M229</f>
        <v>6929870</v>
      </c>
      <c r="O229" s="96">
        <f t="shared" si="69"/>
        <v>1.771948</v>
      </c>
      <c r="P229" s="21">
        <f aca="true" t="shared" si="74" ref="P229:P236">C229-K229</f>
        <v>0</v>
      </c>
      <c r="Q229" s="64">
        <f aca="true" t="shared" si="75" ref="Q229:Q236">K229*100/C229</f>
        <v>100</v>
      </c>
    </row>
    <row r="230" spans="1:17" s="91" customFormat="1" ht="12.75">
      <c r="A230" s="90" t="s">
        <v>423</v>
      </c>
      <c r="B230" s="90" t="s">
        <v>424</v>
      </c>
      <c r="C230" s="7">
        <v>4000000</v>
      </c>
      <c r="D230" s="3">
        <v>148</v>
      </c>
      <c r="E230" s="3">
        <v>88</v>
      </c>
      <c r="F230" s="11">
        <f t="shared" si="70"/>
        <v>59.45945945945946</v>
      </c>
      <c r="G230" s="3">
        <v>94</v>
      </c>
      <c r="H230" s="3">
        <v>54</v>
      </c>
      <c r="I230" s="11">
        <f t="shared" si="71"/>
        <v>63.513513513513516</v>
      </c>
      <c r="J230" s="21">
        <v>7084345</v>
      </c>
      <c r="K230" s="21">
        <v>4000000</v>
      </c>
      <c r="L230" s="64">
        <f t="shared" si="72"/>
        <v>56.46252405832861</v>
      </c>
      <c r="M230" s="21">
        <v>23060091</v>
      </c>
      <c r="N230" s="21">
        <f t="shared" si="73"/>
        <v>27060091</v>
      </c>
      <c r="O230" s="96">
        <f t="shared" si="69"/>
        <v>5.76502275</v>
      </c>
      <c r="P230" s="21">
        <f t="shared" si="74"/>
        <v>0</v>
      </c>
      <c r="Q230" s="64">
        <f t="shared" si="75"/>
        <v>100</v>
      </c>
    </row>
    <row r="231" spans="1:17" s="91" customFormat="1" ht="12.75">
      <c r="A231" s="90" t="s">
        <v>425</v>
      </c>
      <c r="B231" s="90" t="s">
        <v>426</v>
      </c>
      <c r="C231" s="7">
        <v>700000</v>
      </c>
      <c r="D231" s="3">
        <v>29</v>
      </c>
      <c r="E231" s="3">
        <v>26</v>
      </c>
      <c r="F231" s="11">
        <f t="shared" si="70"/>
        <v>89.65517241379311</v>
      </c>
      <c r="G231" s="3">
        <v>26</v>
      </c>
      <c r="H231" s="3">
        <v>3</v>
      </c>
      <c r="I231" s="11">
        <f t="shared" si="71"/>
        <v>89.65517241379311</v>
      </c>
      <c r="J231" s="21">
        <v>599179</v>
      </c>
      <c r="K231" s="21">
        <v>552779</v>
      </c>
      <c r="L231" s="64">
        <f t="shared" si="72"/>
        <v>92.25607038964984</v>
      </c>
      <c r="M231" s="21">
        <v>821384</v>
      </c>
      <c r="N231" s="21">
        <f t="shared" si="73"/>
        <v>1374163</v>
      </c>
      <c r="O231" s="96">
        <f t="shared" si="69"/>
        <v>1.4859175185743307</v>
      </c>
      <c r="P231" s="21">
        <f t="shared" si="74"/>
        <v>147221</v>
      </c>
      <c r="Q231" s="64">
        <f t="shared" si="75"/>
        <v>78.96842857142857</v>
      </c>
    </row>
    <row r="232" spans="1:17" s="91" customFormat="1" ht="12.75">
      <c r="A232" s="90" t="s">
        <v>427</v>
      </c>
      <c r="B232" s="90" t="s">
        <v>428</v>
      </c>
      <c r="C232" s="7">
        <v>10000000</v>
      </c>
      <c r="D232" s="3">
        <v>106</v>
      </c>
      <c r="E232" s="3">
        <v>53</v>
      </c>
      <c r="F232" s="11">
        <f t="shared" si="70"/>
        <v>50</v>
      </c>
      <c r="G232" s="3">
        <v>77</v>
      </c>
      <c r="H232" s="3">
        <v>29</v>
      </c>
      <c r="I232" s="11">
        <f t="shared" si="71"/>
        <v>72.64150943396227</v>
      </c>
      <c r="J232" s="21">
        <v>18265935</v>
      </c>
      <c r="K232" s="21">
        <v>10000000</v>
      </c>
      <c r="L232" s="64">
        <f t="shared" si="72"/>
        <v>54.74671841326491</v>
      </c>
      <c r="M232" s="21">
        <v>14405696</v>
      </c>
      <c r="N232" s="21">
        <f t="shared" si="73"/>
        <v>24405696</v>
      </c>
      <c r="O232" s="96">
        <f t="shared" si="69"/>
        <v>1.4405696</v>
      </c>
      <c r="P232" s="21">
        <f t="shared" si="74"/>
        <v>0</v>
      </c>
      <c r="Q232" s="64">
        <f t="shared" si="75"/>
        <v>100</v>
      </c>
    </row>
    <row r="233" spans="1:17" s="91" customFormat="1" ht="12.75">
      <c r="A233" s="90" t="s">
        <v>429</v>
      </c>
      <c r="B233" s="90" t="s">
        <v>435</v>
      </c>
      <c r="C233" s="7">
        <v>1200000</v>
      </c>
      <c r="D233" s="3">
        <v>38</v>
      </c>
      <c r="E233" s="3">
        <v>18</v>
      </c>
      <c r="F233" s="11">
        <f t="shared" si="70"/>
        <v>47.36842105263158</v>
      </c>
      <c r="G233" s="3">
        <v>26</v>
      </c>
      <c r="H233" s="3">
        <v>12</v>
      </c>
      <c r="I233" s="11">
        <f t="shared" si="71"/>
        <v>68.42105263157895</v>
      </c>
      <c r="J233" s="21">
        <v>2217650</v>
      </c>
      <c r="K233" s="21">
        <v>1191800</v>
      </c>
      <c r="L233" s="64">
        <f t="shared" si="72"/>
        <v>53.74157328703808</v>
      </c>
      <c r="M233" s="21">
        <v>2051446</v>
      </c>
      <c r="N233" s="21">
        <f t="shared" si="73"/>
        <v>3243246</v>
      </c>
      <c r="O233" s="96">
        <f t="shared" si="69"/>
        <v>1.721300553784192</v>
      </c>
      <c r="P233" s="21">
        <f t="shared" si="74"/>
        <v>8200</v>
      </c>
      <c r="Q233" s="64">
        <f t="shared" si="75"/>
        <v>99.31666666666666</v>
      </c>
    </row>
    <row r="234" spans="1:17" s="91" customFormat="1" ht="12.75">
      <c r="A234" s="90" t="s">
        <v>430</v>
      </c>
      <c r="B234" s="90" t="s">
        <v>436</v>
      </c>
      <c r="C234" s="7">
        <v>700000</v>
      </c>
      <c r="D234" s="3">
        <v>51</v>
      </c>
      <c r="E234" s="3">
        <v>21</v>
      </c>
      <c r="F234" s="11">
        <f t="shared" si="70"/>
        <v>41.1764705882353</v>
      </c>
      <c r="G234" s="3">
        <v>38</v>
      </c>
      <c r="H234" s="3">
        <v>13</v>
      </c>
      <c r="I234" s="11">
        <f t="shared" si="71"/>
        <v>74.50980392156863</v>
      </c>
      <c r="J234" s="21">
        <v>1296414</v>
      </c>
      <c r="K234" s="21">
        <v>693914</v>
      </c>
      <c r="L234" s="64">
        <f t="shared" si="72"/>
        <v>53.525648442549986</v>
      </c>
      <c r="M234" s="21">
        <v>577846</v>
      </c>
      <c r="N234" s="21">
        <f t="shared" si="73"/>
        <v>1271760</v>
      </c>
      <c r="O234" s="96">
        <f t="shared" si="69"/>
        <v>0.8327343157797652</v>
      </c>
      <c r="P234" s="21">
        <f t="shared" si="74"/>
        <v>6086</v>
      </c>
      <c r="Q234" s="64">
        <f t="shared" si="75"/>
        <v>99.13057142857143</v>
      </c>
    </row>
    <row r="235" spans="1:17" s="91" customFormat="1" ht="12.75">
      <c r="A235" s="90" t="s">
        <v>431</v>
      </c>
      <c r="B235" s="90" t="s">
        <v>437</v>
      </c>
      <c r="C235" s="7">
        <v>5000000</v>
      </c>
      <c r="D235" s="3">
        <v>43</v>
      </c>
      <c r="E235" s="3">
        <v>37</v>
      </c>
      <c r="F235" s="11">
        <f t="shared" si="70"/>
        <v>86.04651162790698</v>
      </c>
      <c r="G235" s="3">
        <v>37</v>
      </c>
      <c r="H235" s="3">
        <v>6</v>
      </c>
      <c r="I235" s="11">
        <f t="shared" si="71"/>
        <v>86.04651162790698</v>
      </c>
      <c r="J235" s="21">
        <v>5736507</v>
      </c>
      <c r="K235" s="21">
        <v>4912964</v>
      </c>
      <c r="L235" s="64">
        <f t="shared" si="72"/>
        <v>85.64382471772457</v>
      </c>
      <c r="M235" s="21">
        <v>8207407</v>
      </c>
      <c r="N235" s="21">
        <f t="shared" si="73"/>
        <v>13120371</v>
      </c>
      <c r="O235" s="96">
        <f t="shared" si="69"/>
        <v>1.670561192795225</v>
      </c>
      <c r="P235" s="21">
        <f t="shared" si="74"/>
        <v>87036</v>
      </c>
      <c r="Q235" s="64">
        <f t="shared" si="75"/>
        <v>98.25928</v>
      </c>
    </row>
    <row r="236" spans="1:17" s="91" customFormat="1" ht="12.75">
      <c r="A236" s="90" t="s">
        <v>432</v>
      </c>
      <c r="B236" s="90" t="s">
        <v>438</v>
      </c>
      <c r="C236" s="7">
        <v>800000</v>
      </c>
      <c r="D236" s="3">
        <v>17</v>
      </c>
      <c r="E236" s="3">
        <v>12</v>
      </c>
      <c r="F236" s="11">
        <f t="shared" si="70"/>
        <v>70.58823529411765</v>
      </c>
      <c r="G236" s="3">
        <v>12</v>
      </c>
      <c r="H236" s="3">
        <v>5</v>
      </c>
      <c r="I236" s="11">
        <f t="shared" si="71"/>
        <v>70.58823529411765</v>
      </c>
      <c r="J236" s="21">
        <v>480967</v>
      </c>
      <c r="K236" s="21">
        <v>361487</v>
      </c>
      <c r="L236" s="64">
        <f t="shared" si="72"/>
        <v>75.15837884927656</v>
      </c>
      <c r="M236" s="21">
        <v>156363</v>
      </c>
      <c r="N236" s="21">
        <f t="shared" si="73"/>
        <v>517850</v>
      </c>
      <c r="O236" s="96">
        <f t="shared" si="69"/>
        <v>0.432554974314429</v>
      </c>
      <c r="P236" s="21">
        <f t="shared" si="74"/>
        <v>438513</v>
      </c>
      <c r="Q236" s="64">
        <f t="shared" si="75"/>
        <v>45.185875</v>
      </c>
    </row>
    <row r="237" spans="1:17" s="91" customFormat="1" ht="12.75">
      <c r="A237" s="90" t="s">
        <v>433</v>
      </c>
      <c r="B237" s="90" t="s">
        <v>439</v>
      </c>
      <c r="C237" s="7">
        <v>1200000</v>
      </c>
      <c r="D237" s="3">
        <v>37</v>
      </c>
      <c r="E237" s="3">
        <v>22</v>
      </c>
      <c r="F237" s="11">
        <f>E237*100/D237</f>
        <v>59.45945945945946</v>
      </c>
      <c r="G237" s="3">
        <v>30</v>
      </c>
      <c r="H237" s="3">
        <v>7</v>
      </c>
      <c r="I237" s="11">
        <f>G237*100/D237</f>
        <v>81.08108108108108</v>
      </c>
      <c r="J237" s="21">
        <v>2066273</v>
      </c>
      <c r="K237" s="21">
        <v>1177733</v>
      </c>
      <c r="L237" s="64">
        <f>K237*100/J237</f>
        <v>56.9979378329969</v>
      </c>
      <c r="M237" s="21">
        <v>1522632</v>
      </c>
      <c r="N237" s="21">
        <f>K237+M237</f>
        <v>2700365</v>
      </c>
      <c r="O237" s="96">
        <f t="shared" si="69"/>
        <v>1.2928499074068571</v>
      </c>
      <c r="P237" s="21">
        <f>C237-K237</f>
        <v>22267</v>
      </c>
      <c r="Q237" s="64">
        <f>K237*100/C237</f>
        <v>98.14441666666667</v>
      </c>
    </row>
    <row r="238" spans="1:17" s="91" customFormat="1" ht="12.75">
      <c r="A238" s="90" t="s">
        <v>434</v>
      </c>
      <c r="B238" s="90" t="s">
        <v>440</v>
      </c>
      <c r="C238" s="7">
        <v>3000000</v>
      </c>
      <c r="D238" s="3">
        <v>1</v>
      </c>
      <c r="E238" s="3">
        <v>1</v>
      </c>
      <c r="F238" s="11">
        <f>E238*100/D238</f>
        <v>100</v>
      </c>
      <c r="G238" s="3">
        <v>1</v>
      </c>
      <c r="H238" s="3">
        <v>0</v>
      </c>
      <c r="I238" s="11">
        <f>G238*100/D238</f>
        <v>100</v>
      </c>
      <c r="J238" s="21">
        <v>65000</v>
      </c>
      <c r="K238" s="21">
        <v>65000</v>
      </c>
      <c r="L238" s="64">
        <f>K238*100/J238</f>
        <v>100</v>
      </c>
      <c r="M238" s="21">
        <v>100000</v>
      </c>
      <c r="N238" s="21">
        <f>K238+M238</f>
        <v>165000</v>
      </c>
      <c r="O238" s="96">
        <f t="shared" si="69"/>
        <v>1.5384615384615385</v>
      </c>
      <c r="P238" s="21">
        <f>C238-K238</f>
        <v>2935000</v>
      </c>
      <c r="Q238" s="64">
        <f>K238*100/C238</f>
        <v>2.1666666666666665</v>
      </c>
    </row>
    <row r="239" spans="1:17" s="91" customFormat="1" ht="12.75">
      <c r="A239" s="90" t="s">
        <v>441</v>
      </c>
      <c r="B239" s="90" t="s">
        <v>445</v>
      </c>
      <c r="C239" s="7">
        <v>500000</v>
      </c>
      <c r="D239" s="3">
        <v>27</v>
      </c>
      <c r="E239" s="3">
        <v>13</v>
      </c>
      <c r="F239" s="11">
        <f>E239*100/D239</f>
        <v>48.148148148148145</v>
      </c>
      <c r="G239" s="3">
        <v>21</v>
      </c>
      <c r="H239" s="3">
        <v>6</v>
      </c>
      <c r="I239" s="11">
        <f>G239*100/D239</f>
        <v>77.77777777777777</v>
      </c>
      <c r="J239" s="21">
        <v>1006144</v>
      </c>
      <c r="K239" s="21">
        <v>500000</v>
      </c>
      <c r="L239" s="64">
        <f>K239*100/J239</f>
        <v>49.69467591120158</v>
      </c>
      <c r="M239" s="21">
        <v>553152</v>
      </c>
      <c r="N239" s="21">
        <f>K239+M239</f>
        <v>1053152</v>
      </c>
      <c r="O239" s="96">
        <f t="shared" si="69"/>
        <v>1.106304</v>
      </c>
      <c r="P239" s="21">
        <f>C239-K239</f>
        <v>0</v>
      </c>
      <c r="Q239" s="64">
        <f>K239*100/C239</f>
        <v>100</v>
      </c>
    </row>
    <row r="240" spans="1:17" s="91" customFormat="1" ht="12.75">
      <c r="A240" s="90" t="s">
        <v>442</v>
      </c>
      <c r="B240" s="90" t="s">
        <v>446</v>
      </c>
      <c r="C240" s="7">
        <v>6000000</v>
      </c>
      <c r="D240" s="3">
        <v>57</v>
      </c>
      <c r="E240" s="3">
        <v>47</v>
      </c>
      <c r="F240" s="11">
        <f>E240*100/D240</f>
        <v>82.45614035087719</v>
      </c>
      <c r="G240" s="3">
        <v>47</v>
      </c>
      <c r="H240" s="3">
        <v>10</v>
      </c>
      <c r="I240" s="11">
        <f>G240*100/D240</f>
        <v>82.45614035087719</v>
      </c>
      <c r="J240" s="21">
        <v>6857652</v>
      </c>
      <c r="K240" s="21">
        <v>5768276</v>
      </c>
      <c r="L240" s="64">
        <f>K240*100/J240</f>
        <v>84.11444616903862</v>
      </c>
      <c r="M240" s="21">
        <v>16139930</v>
      </c>
      <c r="N240" s="21">
        <f>K240+M240</f>
        <v>21908206</v>
      </c>
      <c r="O240" s="96">
        <f t="shared" si="69"/>
        <v>2.7980509254411543</v>
      </c>
      <c r="P240" s="21">
        <f>C240-K240</f>
        <v>231724</v>
      </c>
      <c r="Q240" s="64">
        <f>K240*100/C240</f>
        <v>96.13793333333334</v>
      </c>
    </row>
    <row r="241" spans="1:17" s="91" customFormat="1" ht="12.75">
      <c r="A241" s="90" t="s">
        <v>443</v>
      </c>
      <c r="B241" s="90" t="s">
        <v>447</v>
      </c>
      <c r="C241" s="7">
        <v>1500000</v>
      </c>
      <c r="D241" s="3">
        <v>21</v>
      </c>
      <c r="E241" s="3">
        <v>19</v>
      </c>
      <c r="F241" s="11">
        <f aca="true" t="shared" si="76" ref="F241:F254">E241*100/D241</f>
        <v>90.47619047619048</v>
      </c>
      <c r="G241" s="3">
        <v>21</v>
      </c>
      <c r="H241" s="3">
        <v>0</v>
      </c>
      <c r="I241" s="11">
        <f aca="true" t="shared" si="77" ref="I241:I254">G241*100/D241</f>
        <v>100</v>
      </c>
      <c r="J241" s="21">
        <v>1809203</v>
      </c>
      <c r="K241" s="21">
        <v>1500000</v>
      </c>
      <c r="L241" s="64">
        <f aca="true" t="shared" si="78" ref="L241:L254">K241*100/J241</f>
        <v>82.90943581234389</v>
      </c>
      <c r="M241" s="21">
        <v>2104087</v>
      </c>
      <c r="N241" s="21">
        <f aca="true" t="shared" si="79" ref="N241:N254">K241+M241</f>
        <v>3604087</v>
      </c>
      <c r="O241" s="96">
        <f t="shared" si="69"/>
        <v>1.4027246666666666</v>
      </c>
      <c r="P241" s="21">
        <f aca="true" t="shared" si="80" ref="P241:P254">C241-K241</f>
        <v>0</v>
      </c>
      <c r="Q241" s="64">
        <f aca="true" t="shared" si="81" ref="Q241:Q254">K241*100/C241</f>
        <v>100</v>
      </c>
    </row>
    <row r="242" spans="1:17" s="91" customFormat="1" ht="12.75">
      <c r="A242" s="90" t="s">
        <v>444</v>
      </c>
      <c r="B242" s="90" t="s">
        <v>448</v>
      </c>
      <c r="C242" s="7">
        <v>1500000</v>
      </c>
      <c r="D242" s="3">
        <v>25</v>
      </c>
      <c r="E242" s="3">
        <v>22</v>
      </c>
      <c r="F242" s="11">
        <f t="shared" si="76"/>
        <v>88</v>
      </c>
      <c r="G242" s="3">
        <v>23</v>
      </c>
      <c r="H242" s="3">
        <v>2</v>
      </c>
      <c r="I242" s="11">
        <f t="shared" si="77"/>
        <v>92</v>
      </c>
      <c r="J242" s="21">
        <v>1035797</v>
      </c>
      <c r="K242" s="21">
        <v>918822</v>
      </c>
      <c r="L242" s="64">
        <f t="shared" si="78"/>
        <v>88.70676397016018</v>
      </c>
      <c r="M242" s="21">
        <v>1104796</v>
      </c>
      <c r="N242" s="21">
        <f t="shared" si="79"/>
        <v>2023618</v>
      </c>
      <c r="O242" s="96">
        <f t="shared" si="69"/>
        <v>1.2024048183434877</v>
      </c>
      <c r="P242" s="21">
        <f t="shared" si="80"/>
        <v>581178</v>
      </c>
      <c r="Q242" s="64">
        <f t="shared" si="81"/>
        <v>61.2548</v>
      </c>
    </row>
    <row r="243" spans="1:17" s="91" customFormat="1" ht="12.75">
      <c r="A243" s="90" t="s">
        <v>449</v>
      </c>
      <c r="B243" s="90" t="s">
        <v>456</v>
      </c>
      <c r="C243" s="7">
        <v>2000000</v>
      </c>
      <c r="D243" s="3">
        <v>31</v>
      </c>
      <c r="E243" s="3">
        <v>20</v>
      </c>
      <c r="F243" s="11">
        <f t="shared" si="76"/>
        <v>64.51612903225806</v>
      </c>
      <c r="G243" s="3">
        <v>28</v>
      </c>
      <c r="H243" s="3">
        <v>3</v>
      </c>
      <c r="I243" s="11">
        <f t="shared" si="77"/>
        <v>90.3225806451613</v>
      </c>
      <c r="J243" s="21">
        <v>3194831</v>
      </c>
      <c r="K243" s="21">
        <v>1999669</v>
      </c>
      <c r="L243" s="64">
        <f t="shared" si="78"/>
        <v>62.590759886829694</v>
      </c>
      <c r="M243" s="21">
        <v>21390637</v>
      </c>
      <c r="N243" s="21">
        <f t="shared" si="79"/>
        <v>23390306</v>
      </c>
      <c r="O243" s="96">
        <f t="shared" si="69"/>
        <v>10.697088868207688</v>
      </c>
      <c r="P243" s="21">
        <f t="shared" si="80"/>
        <v>331</v>
      </c>
      <c r="Q243" s="64">
        <f t="shared" si="81"/>
        <v>99.98345</v>
      </c>
    </row>
    <row r="244" spans="1:17" s="91" customFormat="1" ht="12.75">
      <c r="A244" s="90" t="s">
        <v>450</v>
      </c>
      <c r="B244" s="90" t="s">
        <v>453</v>
      </c>
      <c r="C244" s="7">
        <v>10000000</v>
      </c>
      <c r="D244" s="3">
        <v>63</v>
      </c>
      <c r="E244" s="3">
        <v>52</v>
      </c>
      <c r="F244" s="11">
        <f t="shared" si="76"/>
        <v>82.53968253968254</v>
      </c>
      <c r="G244" s="3">
        <v>52</v>
      </c>
      <c r="H244" s="3">
        <v>11</v>
      </c>
      <c r="I244" s="11">
        <f t="shared" si="77"/>
        <v>82.53968253968254</v>
      </c>
      <c r="J244" s="21">
        <v>11357773</v>
      </c>
      <c r="K244" s="21">
        <v>9346223</v>
      </c>
      <c r="L244" s="64">
        <f t="shared" si="78"/>
        <v>82.28922166343702</v>
      </c>
      <c r="M244" s="21">
        <v>13734272</v>
      </c>
      <c r="N244" s="21">
        <f t="shared" si="79"/>
        <v>23080495</v>
      </c>
      <c r="O244" s="96">
        <f t="shared" si="69"/>
        <v>1.4694997112737413</v>
      </c>
      <c r="P244" s="21">
        <f t="shared" si="80"/>
        <v>653777</v>
      </c>
      <c r="Q244" s="64">
        <f t="shared" si="81"/>
        <v>93.46223</v>
      </c>
    </row>
    <row r="245" spans="1:17" s="91" customFormat="1" ht="12.75">
      <c r="A245" s="90" t="s">
        <v>451</v>
      </c>
      <c r="B245" s="90" t="s">
        <v>454</v>
      </c>
      <c r="C245" s="7">
        <v>2000000</v>
      </c>
      <c r="D245" s="3">
        <v>51</v>
      </c>
      <c r="E245" s="3">
        <v>28</v>
      </c>
      <c r="F245" s="11">
        <f t="shared" si="76"/>
        <v>54.90196078431372</v>
      </c>
      <c r="G245" s="3">
        <v>39</v>
      </c>
      <c r="H245" s="3">
        <v>12</v>
      </c>
      <c r="I245" s="11">
        <f t="shared" si="77"/>
        <v>76.47058823529412</v>
      </c>
      <c r="J245" s="21">
        <v>3683301</v>
      </c>
      <c r="K245" s="21">
        <v>1974477</v>
      </c>
      <c r="L245" s="64">
        <f t="shared" si="78"/>
        <v>53.60618097733528</v>
      </c>
      <c r="M245" s="21">
        <v>3344084</v>
      </c>
      <c r="N245" s="21">
        <f t="shared" si="79"/>
        <v>5318561</v>
      </c>
      <c r="O245" s="96">
        <f t="shared" si="69"/>
        <v>1.6936555857576463</v>
      </c>
      <c r="P245" s="21">
        <f t="shared" si="80"/>
        <v>25523</v>
      </c>
      <c r="Q245" s="64">
        <f t="shared" si="81"/>
        <v>98.72385</v>
      </c>
    </row>
    <row r="246" spans="1:17" s="91" customFormat="1" ht="12.75">
      <c r="A246" s="90" t="s">
        <v>452</v>
      </c>
      <c r="B246" s="90" t="s">
        <v>455</v>
      </c>
      <c r="C246" s="7">
        <v>4000000</v>
      </c>
      <c r="D246" s="3">
        <v>18</v>
      </c>
      <c r="E246" s="3">
        <v>17</v>
      </c>
      <c r="F246" s="11">
        <f t="shared" si="76"/>
        <v>94.44444444444444</v>
      </c>
      <c r="G246" s="3">
        <v>17</v>
      </c>
      <c r="H246" s="3">
        <v>1</v>
      </c>
      <c r="I246" s="11">
        <f t="shared" si="77"/>
        <v>94.44444444444444</v>
      </c>
      <c r="J246" s="21">
        <v>2011746</v>
      </c>
      <c r="K246" s="21">
        <v>1742246</v>
      </c>
      <c r="L246" s="64">
        <f t="shared" si="78"/>
        <v>86.60367660728541</v>
      </c>
      <c r="M246" s="21">
        <v>4090919</v>
      </c>
      <c r="N246" s="21">
        <f t="shared" si="79"/>
        <v>5833165</v>
      </c>
      <c r="O246" s="96">
        <f t="shared" si="69"/>
        <v>2.348071971466716</v>
      </c>
      <c r="P246" s="21">
        <f t="shared" si="80"/>
        <v>2257754</v>
      </c>
      <c r="Q246" s="64">
        <f t="shared" si="81"/>
        <v>43.55615</v>
      </c>
    </row>
    <row r="247" spans="1:17" s="91" customFormat="1" ht="12.75">
      <c r="A247" s="90" t="s">
        <v>459</v>
      </c>
      <c r="B247" s="90" t="s">
        <v>467</v>
      </c>
      <c r="C247" s="7">
        <v>1147000</v>
      </c>
      <c r="D247" s="3">
        <v>17</v>
      </c>
      <c r="E247" s="3">
        <v>16</v>
      </c>
      <c r="F247" s="11">
        <f t="shared" si="76"/>
        <v>94.11764705882354</v>
      </c>
      <c r="G247" s="3">
        <v>17</v>
      </c>
      <c r="H247" s="3">
        <v>0</v>
      </c>
      <c r="I247" s="11">
        <f t="shared" si="77"/>
        <v>100</v>
      </c>
      <c r="J247" s="21">
        <v>1036729</v>
      </c>
      <c r="K247" s="21">
        <v>959127</v>
      </c>
      <c r="L247" s="64">
        <f t="shared" si="78"/>
        <v>92.51472660647093</v>
      </c>
      <c r="M247" s="21">
        <v>2152624</v>
      </c>
      <c r="N247" s="21">
        <f t="shared" si="79"/>
        <v>3111751</v>
      </c>
      <c r="O247" s="96">
        <f t="shared" si="69"/>
        <v>2.2443576293858896</v>
      </c>
      <c r="P247" s="21">
        <f t="shared" si="80"/>
        <v>187873</v>
      </c>
      <c r="Q247" s="64">
        <f t="shared" si="81"/>
        <v>83.62048823016565</v>
      </c>
    </row>
    <row r="248" spans="1:17" s="91" customFormat="1" ht="12.75">
      <c r="A248" s="90" t="s">
        <v>460</v>
      </c>
      <c r="B248" s="90" t="s">
        <v>468</v>
      </c>
      <c r="C248" s="7">
        <v>4022267</v>
      </c>
      <c r="D248" s="3">
        <v>127</v>
      </c>
      <c r="E248" s="3">
        <v>64</v>
      </c>
      <c r="F248" s="11">
        <f t="shared" si="76"/>
        <v>50.39370078740158</v>
      </c>
      <c r="G248" s="3">
        <v>79</v>
      </c>
      <c r="H248" s="3">
        <v>48</v>
      </c>
      <c r="I248" s="11">
        <f t="shared" si="77"/>
        <v>62.20472440944882</v>
      </c>
      <c r="J248" s="21">
        <v>7180228</v>
      </c>
      <c r="K248" s="21">
        <v>4022267</v>
      </c>
      <c r="L248" s="64">
        <f t="shared" si="78"/>
        <v>56.01865288957398</v>
      </c>
      <c r="M248" s="21">
        <v>7073473</v>
      </c>
      <c r="N248" s="21">
        <f t="shared" si="79"/>
        <v>11095740</v>
      </c>
      <c r="O248" s="96">
        <f t="shared" si="69"/>
        <v>1.7585786821213012</v>
      </c>
      <c r="P248" s="21">
        <f t="shared" si="80"/>
        <v>0</v>
      </c>
      <c r="Q248" s="64">
        <f t="shared" si="81"/>
        <v>100</v>
      </c>
    </row>
    <row r="249" spans="1:17" s="91" customFormat="1" ht="12.75">
      <c r="A249" s="90" t="s">
        <v>461</v>
      </c>
      <c r="B249" s="90" t="s">
        <v>469</v>
      </c>
      <c r="C249" s="7">
        <v>2935000</v>
      </c>
      <c r="D249" s="3">
        <v>34</v>
      </c>
      <c r="E249" s="3">
        <v>34</v>
      </c>
      <c r="F249" s="11">
        <f t="shared" si="76"/>
        <v>100</v>
      </c>
      <c r="G249" s="3">
        <v>34</v>
      </c>
      <c r="H249" s="3">
        <v>0</v>
      </c>
      <c r="I249" s="11">
        <f t="shared" si="77"/>
        <v>100</v>
      </c>
      <c r="J249" s="21">
        <v>1623943</v>
      </c>
      <c r="K249" s="21">
        <v>1608629</v>
      </c>
      <c r="L249" s="64">
        <f t="shared" si="78"/>
        <v>99.05698660605698</v>
      </c>
      <c r="M249" s="21">
        <v>1802525</v>
      </c>
      <c r="N249" s="21">
        <f t="shared" si="79"/>
        <v>3411154</v>
      </c>
      <c r="O249" s="96">
        <f t="shared" si="69"/>
        <v>1.1205349400017033</v>
      </c>
      <c r="P249" s="21">
        <f t="shared" si="80"/>
        <v>1326371</v>
      </c>
      <c r="Q249" s="64">
        <f t="shared" si="81"/>
        <v>54.80848381601363</v>
      </c>
    </row>
    <row r="250" spans="1:17" s="91" customFormat="1" ht="12.75">
      <c r="A250" s="90" t="s">
        <v>462</v>
      </c>
      <c r="B250" s="90" t="s">
        <v>470</v>
      </c>
      <c r="C250" s="7">
        <v>500000</v>
      </c>
      <c r="D250" s="3">
        <v>72</v>
      </c>
      <c r="E250" s="3">
        <v>67</v>
      </c>
      <c r="F250" s="11">
        <f t="shared" si="76"/>
        <v>93.05555555555556</v>
      </c>
      <c r="G250" s="3">
        <v>67</v>
      </c>
      <c r="H250" s="3">
        <v>5</v>
      </c>
      <c r="I250" s="11">
        <f t="shared" si="77"/>
        <v>93.05555555555556</v>
      </c>
      <c r="J250" s="21">
        <v>536480</v>
      </c>
      <c r="K250" s="21">
        <v>497010</v>
      </c>
      <c r="L250" s="64">
        <f t="shared" si="78"/>
        <v>92.64278258276171</v>
      </c>
      <c r="M250" s="21">
        <v>845154</v>
      </c>
      <c r="N250" s="21">
        <f t="shared" si="79"/>
        <v>1342164</v>
      </c>
      <c r="O250" s="96">
        <f t="shared" si="69"/>
        <v>1.700476851572403</v>
      </c>
      <c r="P250" s="21">
        <f t="shared" si="80"/>
        <v>2990</v>
      </c>
      <c r="Q250" s="64">
        <f t="shared" si="81"/>
        <v>99.402</v>
      </c>
    </row>
    <row r="251" spans="1:17" s="91" customFormat="1" ht="12.75">
      <c r="A251" s="90" t="s">
        <v>463</v>
      </c>
      <c r="B251" s="90" t="s">
        <v>471</v>
      </c>
      <c r="C251" s="7">
        <v>1020000</v>
      </c>
      <c r="D251" s="3">
        <v>11</v>
      </c>
      <c r="E251" s="3">
        <v>10</v>
      </c>
      <c r="F251" s="11">
        <f t="shared" si="76"/>
        <v>90.9090909090909</v>
      </c>
      <c r="G251" s="3">
        <v>10</v>
      </c>
      <c r="H251" s="3">
        <v>1</v>
      </c>
      <c r="I251" s="11">
        <f t="shared" si="77"/>
        <v>90.9090909090909</v>
      </c>
      <c r="J251" s="21">
        <v>769867</v>
      </c>
      <c r="K251" s="21">
        <v>749867</v>
      </c>
      <c r="L251" s="64">
        <f t="shared" si="78"/>
        <v>97.40214868282443</v>
      </c>
      <c r="M251" s="21">
        <v>1163522</v>
      </c>
      <c r="N251" s="21">
        <f t="shared" si="79"/>
        <v>1913389</v>
      </c>
      <c r="O251" s="96">
        <f t="shared" si="69"/>
        <v>1.5516378237740827</v>
      </c>
      <c r="P251" s="21">
        <f t="shared" si="80"/>
        <v>270133</v>
      </c>
      <c r="Q251" s="64">
        <f t="shared" si="81"/>
        <v>73.51637254901961</v>
      </c>
    </row>
    <row r="252" spans="1:17" s="91" customFormat="1" ht="12.75">
      <c r="A252" s="90" t="s">
        <v>464</v>
      </c>
      <c r="B252" s="90" t="s">
        <v>472</v>
      </c>
      <c r="C252" s="7">
        <v>1500000</v>
      </c>
      <c r="D252" s="3">
        <v>18</v>
      </c>
      <c r="E252" s="3">
        <v>14</v>
      </c>
      <c r="F252" s="11">
        <f t="shared" si="76"/>
        <v>77.77777777777777</v>
      </c>
      <c r="G252" s="3">
        <v>14</v>
      </c>
      <c r="H252" s="3">
        <v>4</v>
      </c>
      <c r="I252" s="11">
        <f t="shared" si="77"/>
        <v>77.77777777777777</v>
      </c>
      <c r="J252" s="21">
        <v>1190815</v>
      </c>
      <c r="K252" s="21">
        <v>962539</v>
      </c>
      <c r="L252" s="64">
        <f t="shared" si="78"/>
        <v>80.83027170467285</v>
      </c>
      <c r="M252" s="21">
        <v>1037201</v>
      </c>
      <c r="N252" s="21">
        <f t="shared" si="79"/>
        <v>1999740</v>
      </c>
      <c r="O252" s="96">
        <f t="shared" si="69"/>
        <v>1.0775677660853222</v>
      </c>
      <c r="P252" s="21">
        <f t="shared" si="80"/>
        <v>537461</v>
      </c>
      <c r="Q252" s="64">
        <f t="shared" si="81"/>
        <v>64.16926666666667</v>
      </c>
    </row>
    <row r="253" spans="1:17" s="91" customFormat="1" ht="12.75">
      <c r="A253" s="90" t="s">
        <v>465</v>
      </c>
      <c r="B253" s="90" t="s">
        <v>473</v>
      </c>
      <c r="C253" s="7">
        <v>1500000</v>
      </c>
      <c r="D253" s="3">
        <v>22</v>
      </c>
      <c r="E253" s="3">
        <v>15</v>
      </c>
      <c r="F253" s="11">
        <f t="shared" si="76"/>
        <v>68.18181818181819</v>
      </c>
      <c r="G253" s="3">
        <v>21</v>
      </c>
      <c r="H253" s="3">
        <v>1</v>
      </c>
      <c r="I253" s="11">
        <f t="shared" si="77"/>
        <v>95.45454545454545</v>
      </c>
      <c r="J253" s="21">
        <v>1651134</v>
      </c>
      <c r="K253" s="21">
        <v>1245934</v>
      </c>
      <c r="L253" s="64">
        <f t="shared" si="78"/>
        <v>75.45929040283829</v>
      </c>
      <c r="M253" s="21">
        <v>1771560</v>
      </c>
      <c r="N253" s="21">
        <f t="shared" si="79"/>
        <v>3017494</v>
      </c>
      <c r="O253" s="96">
        <f t="shared" si="69"/>
        <v>1.4218730687179257</v>
      </c>
      <c r="P253" s="21">
        <f t="shared" si="80"/>
        <v>254066</v>
      </c>
      <c r="Q253" s="64">
        <f t="shared" si="81"/>
        <v>83.06226666666667</v>
      </c>
    </row>
    <row r="254" spans="1:17" s="91" customFormat="1" ht="12.75">
      <c r="A254" s="90" t="s">
        <v>466</v>
      </c>
      <c r="B254" s="90" t="s">
        <v>474</v>
      </c>
      <c r="C254" s="7">
        <v>800000</v>
      </c>
      <c r="D254" s="3">
        <v>10</v>
      </c>
      <c r="E254" s="3">
        <v>10</v>
      </c>
      <c r="F254" s="11">
        <f t="shared" si="76"/>
        <v>100</v>
      </c>
      <c r="G254" s="3">
        <v>10</v>
      </c>
      <c r="H254" s="3">
        <v>0</v>
      </c>
      <c r="I254" s="11">
        <f t="shared" si="77"/>
        <v>100</v>
      </c>
      <c r="J254" s="21">
        <v>588110</v>
      </c>
      <c r="K254" s="21">
        <v>588110</v>
      </c>
      <c r="L254" s="64">
        <f t="shared" si="78"/>
        <v>100</v>
      </c>
      <c r="M254" s="21">
        <v>653459</v>
      </c>
      <c r="N254" s="21">
        <f t="shared" si="79"/>
        <v>1241569</v>
      </c>
      <c r="O254" s="96">
        <f t="shared" si="69"/>
        <v>1.1111169679141657</v>
      </c>
      <c r="P254" s="21">
        <f t="shared" si="80"/>
        <v>211890</v>
      </c>
      <c r="Q254" s="64">
        <f t="shared" si="81"/>
        <v>73.51375</v>
      </c>
    </row>
    <row r="255" spans="1:17" ht="12.75">
      <c r="A255" s="145" t="s">
        <v>415</v>
      </c>
      <c r="B255" s="146"/>
      <c r="C255" s="9">
        <f>SUM(C225:C254)</f>
        <v>83324267</v>
      </c>
      <c r="D255" s="28">
        <f>SUM(D225:D254)</f>
        <v>1621</v>
      </c>
      <c r="E255" s="28">
        <f>SUM(E225:E254)</f>
        <v>1024</v>
      </c>
      <c r="F255" s="23">
        <f>E255*100/D255</f>
        <v>63.17088217149907</v>
      </c>
      <c r="G255" s="28">
        <f>SUM(G225:G254)</f>
        <v>1240</v>
      </c>
      <c r="H255" s="89">
        <f>SUM(H225:H254)</f>
        <v>381</v>
      </c>
      <c r="I255" s="23">
        <f>G255*100/D255</f>
        <v>76.49599012954965</v>
      </c>
      <c r="J255" s="9">
        <f>SUM(J225:J254)</f>
        <v>110596817</v>
      </c>
      <c r="K255" s="9">
        <f>SUM(K225:K254)</f>
        <v>72014356</v>
      </c>
      <c r="L255" s="92">
        <f>K255*100/J255</f>
        <v>65.11431156287256</v>
      </c>
      <c r="M255" s="9">
        <f>SUM(M225:M254)</f>
        <v>164090349</v>
      </c>
      <c r="N255" s="9">
        <f>SUM(N225:N254)</f>
        <v>236104705</v>
      </c>
      <c r="O255" s="97">
        <f>M255/K255</f>
        <v>2.2785783018041568</v>
      </c>
      <c r="P255" s="9">
        <f>SUM(P225:P254)</f>
        <v>11309911</v>
      </c>
      <c r="Q255" s="92">
        <f>K255*100/C255</f>
        <v>86.42663007164528</v>
      </c>
    </row>
    <row r="256" spans="1:17" s="110" customFormat="1" ht="154.5" customHeight="1">
      <c r="A256" s="105"/>
      <c r="B256" s="105"/>
      <c r="C256" s="106"/>
      <c r="D256" s="107"/>
      <c r="E256" s="107"/>
      <c r="F256" s="108"/>
      <c r="G256" s="107"/>
      <c r="H256" s="107"/>
      <c r="I256" s="108"/>
      <c r="J256" s="106"/>
      <c r="K256" s="106"/>
      <c r="L256" s="44"/>
      <c r="M256" s="106"/>
      <c r="N256" s="106"/>
      <c r="O256" s="109"/>
      <c r="P256" s="106"/>
      <c r="Q256" s="44"/>
    </row>
    <row r="257" spans="1:17" ht="12.75" customHeight="1">
      <c r="A257" s="2" t="s">
        <v>0</v>
      </c>
      <c r="B257" s="47" t="s">
        <v>130</v>
      </c>
      <c r="C257" s="155" t="s">
        <v>85</v>
      </c>
      <c r="D257" s="158" t="s">
        <v>78</v>
      </c>
      <c r="E257" s="159"/>
      <c r="F257" s="159"/>
      <c r="G257" s="160"/>
      <c r="H257" s="160"/>
      <c r="I257" s="161"/>
      <c r="J257" s="155" t="s">
        <v>87</v>
      </c>
      <c r="K257" s="162" t="s">
        <v>88</v>
      </c>
      <c r="L257" s="147" t="s">
        <v>84</v>
      </c>
      <c r="M257" s="155" t="s">
        <v>129</v>
      </c>
      <c r="N257" s="155" t="s">
        <v>128</v>
      </c>
      <c r="O257" s="147" t="s">
        <v>458</v>
      </c>
      <c r="P257" s="35" t="s">
        <v>113</v>
      </c>
      <c r="Q257" s="147" t="s">
        <v>86</v>
      </c>
    </row>
    <row r="258" spans="1:17" ht="12.75" customHeight="1">
      <c r="A258" s="46"/>
      <c r="B258" s="46" t="s">
        <v>477</v>
      </c>
      <c r="C258" s="156"/>
      <c r="D258" s="150" t="s">
        <v>77</v>
      </c>
      <c r="E258" s="152" t="s">
        <v>79</v>
      </c>
      <c r="F258" s="152" t="s">
        <v>80</v>
      </c>
      <c r="G258" s="150" t="s">
        <v>82</v>
      </c>
      <c r="H258" s="152" t="s">
        <v>81</v>
      </c>
      <c r="I258" s="153" t="s">
        <v>83</v>
      </c>
      <c r="J258" s="156"/>
      <c r="K258" s="163"/>
      <c r="L258" s="148"/>
      <c r="M258" s="156"/>
      <c r="N258" s="156"/>
      <c r="O258" s="148"/>
      <c r="P258" s="37" t="s">
        <v>114</v>
      </c>
      <c r="Q258" s="148"/>
    </row>
    <row r="259" spans="1:18" ht="50.25" customHeight="1">
      <c r="A259" s="70"/>
      <c r="B259" s="45" t="s">
        <v>48</v>
      </c>
      <c r="C259" s="157"/>
      <c r="D259" s="151"/>
      <c r="E259" s="151"/>
      <c r="F259" s="151"/>
      <c r="G259" s="151"/>
      <c r="H259" s="151"/>
      <c r="I259" s="154"/>
      <c r="J259" s="157"/>
      <c r="K259" s="164"/>
      <c r="L259" s="149"/>
      <c r="M259" s="157"/>
      <c r="N259" s="157"/>
      <c r="O259" s="149"/>
      <c r="P259" s="38"/>
      <c r="Q259" s="149"/>
      <c r="R259" s="5"/>
    </row>
    <row r="260" spans="1:17" s="91" customFormat="1" ht="12.75">
      <c r="A260" s="124" t="s">
        <v>475</v>
      </c>
      <c r="B260" s="125" t="s">
        <v>476</v>
      </c>
      <c r="C260" s="126">
        <v>2000000</v>
      </c>
      <c r="D260" s="111" t="s">
        <v>478</v>
      </c>
      <c r="E260" s="98"/>
      <c r="F260" s="99"/>
      <c r="G260" s="98"/>
      <c r="H260" s="98"/>
      <c r="I260" s="99"/>
      <c r="J260" s="100"/>
      <c r="K260" s="100"/>
      <c r="L260" s="101"/>
      <c r="M260" s="100"/>
      <c r="N260" s="100"/>
      <c r="O260" s="102"/>
      <c r="P260" s="100"/>
      <c r="Q260" s="101"/>
    </row>
    <row r="261" spans="1:17" s="91" customFormat="1" ht="12.75">
      <c r="A261" s="112"/>
      <c r="B261" s="113"/>
      <c r="C261" s="114"/>
      <c r="D261" s="115"/>
      <c r="E261" s="72"/>
      <c r="F261" s="103"/>
      <c r="G261" s="72"/>
      <c r="H261" s="72"/>
      <c r="I261" s="103"/>
      <c r="J261" s="66"/>
      <c r="K261" s="66"/>
      <c r="L261" s="67"/>
      <c r="M261" s="66"/>
      <c r="N261" s="66"/>
      <c r="O261" s="104"/>
      <c r="P261" s="66"/>
      <c r="Q261" s="67"/>
    </row>
    <row r="262" spans="1:17" ht="12.75">
      <c r="A262" s="145" t="s">
        <v>479</v>
      </c>
      <c r="B262" s="146"/>
      <c r="C262" s="9">
        <v>2000000</v>
      </c>
      <c r="D262" s="89">
        <v>0</v>
      </c>
      <c r="E262" s="89">
        <v>0</v>
      </c>
      <c r="F262" s="23">
        <v>0</v>
      </c>
      <c r="G262" s="89">
        <v>0</v>
      </c>
      <c r="H262" s="89">
        <v>0</v>
      </c>
      <c r="I262" s="23">
        <v>0</v>
      </c>
      <c r="J262" s="9">
        <v>0</v>
      </c>
      <c r="K262" s="9">
        <v>0</v>
      </c>
      <c r="L262" s="92">
        <v>0</v>
      </c>
      <c r="M262" s="9">
        <v>0</v>
      </c>
      <c r="N262" s="9">
        <v>0</v>
      </c>
      <c r="O262" s="97">
        <v>0</v>
      </c>
      <c r="P262" s="9">
        <v>0</v>
      </c>
      <c r="Q262" s="92">
        <v>0</v>
      </c>
    </row>
    <row r="263" ht="12.75">
      <c r="A263" s="73"/>
    </row>
    <row r="264" spans="1:17" ht="12.75">
      <c r="A264" s="166" t="s">
        <v>230</v>
      </c>
      <c r="B264" s="167"/>
      <c r="C264" s="8">
        <v>491863118</v>
      </c>
      <c r="D264" s="28">
        <f>D26+D61+D102+D147+D186+D220+D255</f>
        <v>11901</v>
      </c>
      <c r="E264" s="28">
        <f>E26+E61+E102+E147+E186+E220+E255</f>
        <v>6457</v>
      </c>
      <c r="F264" s="23">
        <f>E264/D264*100</f>
        <v>54.25594487858163</v>
      </c>
      <c r="G264" s="28">
        <f>G26+G61+G102+G147+G186+G220+G255</f>
        <v>9561</v>
      </c>
      <c r="H264" s="28">
        <f>H26+H61+H102+H147+H186+H220+H255</f>
        <v>2340</v>
      </c>
      <c r="I264" s="23">
        <f>G264/D264*100</f>
        <v>80.33778674061003</v>
      </c>
      <c r="J264" s="8">
        <f>J26+J61+J102+J147+J186+J220+J255</f>
        <v>885771860</v>
      </c>
      <c r="K264" s="8">
        <f>K26+K61+K102+K147+K186+K220+K255</f>
        <v>442486588</v>
      </c>
      <c r="L264" s="23">
        <f>K264/J264*100</f>
        <v>49.95491593060994</v>
      </c>
      <c r="M264" s="28">
        <f>M26+M61+M102+M147+M186+M220+M255</f>
        <v>972166074</v>
      </c>
      <c r="N264" s="8">
        <f>N26+N61+N102+N147+N186+N220+N255</f>
        <v>1414652662</v>
      </c>
      <c r="O264" s="94">
        <f>M264/K264</f>
        <v>2.197052069745445</v>
      </c>
      <c r="P264" s="8">
        <f>P26+P61+P102+P147+P186+P220+P255</f>
        <v>46876530</v>
      </c>
      <c r="Q264" s="23">
        <f>K264*100/C264</f>
        <v>89.961327004803</v>
      </c>
    </row>
    <row r="265" spans="1:17" ht="12.75">
      <c r="A265" s="166" t="s">
        <v>106</v>
      </c>
      <c r="B265" s="167"/>
      <c r="C265" s="8">
        <f>C26+C61+C102+C147+C186+C220+C255+C262</f>
        <v>493863118</v>
      </c>
      <c r="D265" s="24"/>
      <c r="E265" s="24"/>
      <c r="F265" s="24"/>
      <c r="G265" s="24"/>
      <c r="H265" s="24"/>
      <c r="I265" s="26"/>
      <c r="J265" s="25"/>
      <c r="K265" s="27"/>
      <c r="L265" s="24"/>
      <c r="M265" s="44"/>
      <c r="N265" s="44"/>
      <c r="O265" s="44"/>
      <c r="P265" s="44"/>
      <c r="Q265" s="63"/>
    </row>
    <row r="267" ht="12.75">
      <c r="A267" s="123" t="s">
        <v>484</v>
      </c>
    </row>
    <row r="270" spans="1:17" ht="12.75">
      <c r="A270" s="170" t="s">
        <v>481</v>
      </c>
      <c r="B270" s="171"/>
      <c r="C270" s="155" t="s">
        <v>482</v>
      </c>
      <c r="D270" s="158" t="s">
        <v>78</v>
      </c>
      <c r="E270" s="159"/>
      <c r="F270" s="159"/>
      <c r="G270" s="160"/>
      <c r="H270" s="160"/>
      <c r="I270" s="161"/>
      <c r="J270" s="155" t="s">
        <v>87</v>
      </c>
      <c r="K270" s="162" t="s">
        <v>88</v>
      </c>
      <c r="L270" s="147" t="s">
        <v>84</v>
      </c>
      <c r="M270" s="155" t="s">
        <v>129</v>
      </c>
      <c r="N270" s="155" t="s">
        <v>128</v>
      </c>
      <c r="O270" s="147" t="s">
        <v>458</v>
      </c>
      <c r="P270" s="35" t="s">
        <v>113</v>
      </c>
      <c r="Q270" s="147" t="s">
        <v>483</v>
      </c>
    </row>
    <row r="271" spans="1:17" ht="12.75">
      <c r="A271" s="172"/>
      <c r="B271" s="173"/>
      <c r="C271" s="156"/>
      <c r="D271" s="150" t="s">
        <v>77</v>
      </c>
      <c r="E271" s="152" t="s">
        <v>79</v>
      </c>
      <c r="F271" s="152" t="s">
        <v>80</v>
      </c>
      <c r="G271" s="150" t="s">
        <v>82</v>
      </c>
      <c r="H271" s="152" t="s">
        <v>81</v>
      </c>
      <c r="I271" s="153" t="s">
        <v>83</v>
      </c>
      <c r="J271" s="156"/>
      <c r="K271" s="163"/>
      <c r="L271" s="148"/>
      <c r="M271" s="156"/>
      <c r="N271" s="156"/>
      <c r="O271" s="148"/>
      <c r="P271" s="37" t="s">
        <v>114</v>
      </c>
      <c r="Q271" s="148"/>
    </row>
    <row r="272" spans="1:17" ht="46.5" customHeight="1">
      <c r="A272" s="174"/>
      <c r="B272" s="175"/>
      <c r="C272" s="157"/>
      <c r="D272" s="151"/>
      <c r="E272" s="151"/>
      <c r="F272" s="151"/>
      <c r="G272" s="151"/>
      <c r="H272" s="151"/>
      <c r="I272" s="154"/>
      <c r="J272" s="157"/>
      <c r="K272" s="164"/>
      <c r="L272" s="149"/>
      <c r="M272" s="157"/>
      <c r="N272" s="157"/>
      <c r="O272" s="149"/>
      <c r="P272" s="38"/>
      <c r="Q272" s="149"/>
    </row>
    <row r="273" spans="1:17" ht="12.75">
      <c r="A273" s="168" t="s">
        <v>140</v>
      </c>
      <c r="B273" s="169"/>
      <c r="C273" s="18">
        <v>40782131</v>
      </c>
      <c r="D273" s="18">
        <v>1137</v>
      </c>
      <c r="E273" s="18">
        <v>544</v>
      </c>
      <c r="F273" s="12">
        <v>47.845206684256816</v>
      </c>
      <c r="G273" s="18">
        <v>788</v>
      </c>
      <c r="H273" s="117">
        <v>349</v>
      </c>
      <c r="I273" s="12">
        <v>69.3051890941073</v>
      </c>
      <c r="J273" s="18">
        <v>100472282</v>
      </c>
      <c r="K273" s="18">
        <v>36702548</v>
      </c>
      <c r="L273" s="118">
        <v>36.53002327547413</v>
      </c>
      <c r="M273" s="18">
        <v>109731499</v>
      </c>
      <c r="N273" s="18">
        <v>146434047</v>
      </c>
      <c r="O273" s="177">
        <v>2.9897515289674166</v>
      </c>
      <c r="P273" s="18">
        <v>4079583</v>
      </c>
      <c r="Q273" s="61">
        <v>89.99664093080374</v>
      </c>
    </row>
    <row r="274" spans="1:17" ht="12.75">
      <c r="A274" s="168" t="s">
        <v>142</v>
      </c>
      <c r="B274" s="169"/>
      <c r="C274" s="18">
        <v>65140000</v>
      </c>
      <c r="D274" s="18">
        <v>1706</v>
      </c>
      <c r="E274" s="18">
        <v>807</v>
      </c>
      <c r="F274" s="12">
        <v>47.30363423212192</v>
      </c>
      <c r="G274" s="18">
        <v>1380</v>
      </c>
      <c r="H274" s="117">
        <v>326</v>
      </c>
      <c r="I274" s="12">
        <v>80.89097303634232</v>
      </c>
      <c r="J274" s="18">
        <v>142297887</v>
      </c>
      <c r="K274" s="18">
        <v>56483497</v>
      </c>
      <c r="L274" s="118">
        <v>39.69384099146883</v>
      </c>
      <c r="M274" s="18">
        <v>124868725</v>
      </c>
      <c r="N274" s="18">
        <v>181352222</v>
      </c>
      <c r="O274" s="177">
        <v>2.2107116526443114</v>
      </c>
      <c r="P274" s="18">
        <v>8656503</v>
      </c>
      <c r="Q274" s="61">
        <v>86.71092569849554</v>
      </c>
    </row>
    <row r="275" spans="1:17" ht="12.75">
      <c r="A275" s="168" t="s">
        <v>218</v>
      </c>
      <c r="B275" s="169"/>
      <c r="C275" s="18">
        <v>79069120</v>
      </c>
      <c r="D275" s="18">
        <v>1692</v>
      </c>
      <c r="E275" s="18">
        <v>1005</v>
      </c>
      <c r="F275" s="12">
        <v>59.39716312056738</v>
      </c>
      <c r="G275" s="18">
        <v>1340</v>
      </c>
      <c r="H275" s="117">
        <v>352</v>
      </c>
      <c r="I275" s="12">
        <v>79.19621749408984</v>
      </c>
      <c r="J275" s="18">
        <v>147837506</v>
      </c>
      <c r="K275" s="18">
        <v>67739381</v>
      </c>
      <c r="L275" s="118">
        <v>45.82015946616416</v>
      </c>
      <c r="M275" s="18">
        <v>155301198</v>
      </c>
      <c r="N275" s="18">
        <v>223040579</v>
      </c>
      <c r="O275" s="177">
        <v>2.2926279471021442</v>
      </c>
      <c r="P275" s="18">
        <v>8829739</v>
      </c>
      <c r="Q275" s="61">
        <v>85.67109511273175</v>
      </c>
    </row>
    <row r="276" spans="1:17" ht="12.75">
      <c r="A276" s="168" t="s">
        <v>219</v>
      </c>
      <c r="B276" s="169"/>
      <c r="C276" s="18">
        <v>90962089</v>
      </c>
      <c r="D276" s="18">
        <v>2260</v>
      </c>
      <c r="E276" s="18">
        <v>1262</v>
      </c>
      <c r="F276" s="12">
        <v>55.84070796460176</v>
      </c>
      <c r="G276" s="18">
        <v>1895</v>
      </c>
      <c r="H276" s="117">
        <v>365</v>
      </c>
      <c r="I276" s="12">
        <v>83.8495575221239</v>
      </c>
      <c r="J276" s="18">
        <v>156844555</v>
      </c>
      <c r="K276" s="18">
        <v>84549557</v>
      </c>
      <c r="L276" s="118">
        <v>53.906593697179986</v>
      </c>
      <c r="M276" s="18">
        <v>192144420</v>
      </c>
      <c r="N276" s="18">
        <v>276693977</v>
      </c>
      <c r="O276" s="177">
        <v>2.272565662289632</v>
      </c>
      <c r="P276" s="18">
        <v>6412532</v>
      </c>
      <c r="Q276" s="61">
        <v>92.9503246127076</v>
      </c>
    </row>
    <row r="277" spans="1:17" ht="12.75">
      <c r="A277" s="168" t="s">
        <v>361</v>
      </c>
      <c r="B277" s="169"/>
      <c r="C277" s="18">
        <v>69647000</v>
      </c>
      <c r="D277" s="18">
        <v>1661</v>
      </c>
      <c r="E277" s="18">
        <v>854</v>
      </c>
      <c r="F277" s="12">
        <v>51.414810355207706</v>
      </c>
      <c r="G277" s="18">
        <v>1392</v>
      </c>
      <c r="H277" s="117">
        <v>269</v>
      </c>
      <c r="I277" s="12">
        <v>83.80493678506923</v>
      </c>
      <c r="J277" s="18">
        <v>114942428</v>
      </c>
      <c r="K277" s="18">
        <v>63527242</v>
      </c>
      <c r="L277" s="118">
        <v>55.2687489775316</v>
      </c>
      <c r="M277" s="18">
        <v>108527743</v>
      </c>
      <c r="N277" s="18">
        <v>172054985</v>
      </c>
      <c r="O277" s="177">
        <v>1.7083654127468653</v>
      </c>
      <c r="P277" s="18">
        <v>6119758</v>
      </c>
      <c r="Q277" s="61">
        <v>91.2131778827516</v>
      </c>
    </row>
    <row r="278" spans="1:17" ht="12.75">
      <c r="A278" s="168" t="s">
        <v>360</v>
      </c>
      <c r="B278" s="169"/>
      <c r="C278" s="18">
        <v>62938511</v>
      </c>
      <c r="D278" s="18">
        <v>1824</v>
      </c>
      <c r="E278" s="18">
        <v>961</v>
      </c>
      <c r="F278" s="12">
        <v>52.68640350877193</v>
      </c>
      <c r="G278" s="18">
        <v>1526</v>
      </c>
      <c r="H278" s="117">
        <v>298</v>
      </c>
      <c r="I278" s="12">
        <v>83.66228070175438</v>
      </c>
      <c r="J278" s="18">
        <v>112780385</v>
      </c>
      <c r="K278" s="18">
        <v>61470007</v>
      </c>
      <c r="L278" s="118">
        <v>54.50416488647383</v>
      </c>
      <c r="M278" s="18">
        <v>117502140</v>
      </c>
      <c r="N278" s="18">
        <v>178972147</v>
      </c>
      <c r="O278" s="177">
        <v>1.9115361415202052</v>
      </c>
      <c r="P278" s="18">
        <v>1468504</v>
      </c>
      <c r="Q278" s="61">
        <v>97.66676399446438</v>
      </c>
    </row>
    <row r="279" spans="1:17" ht="12.75">
      <c r="A279" s="168" t="s">
        <v>415</v>
      </c>
      <c r="B279" s="169"/>
      <c r="C279" s="18">
        <v>83324267</v>
      </c>
      <c r="D279" s="18">
        <v>1621</v>
      </c>
      <c r="E279" s="18">
        <v>1024</v>
      </c>
      <c r="F279" s="12">
        <v>63.17088217149907</v>
      </c>
      <c r="G279" s="18">
        <v>1240</v>
      </c>
      <c r="H279" s="117">
        <v>381</v>
      </c>
      <c r="I279" s="12">
        <v>76.49599012954965</v>
      </c>
      <c r="J279" s="18">
        <v>110596817</v>
      </c>
      <c r="K279" s="18">
        <v>72014356</v>
      </c>
      <c r="L279" s="118">
        <v>65.11431156287256</v>
      </c>
      <c r="M279" s="18">
        <v>164090349</v>
      </c>
      <c r="N279" s="18">
        <v>236104705</v>
      </c>
      <c r="O279" s="177">
        <v>2.2785783018041568</v>
      </c>
      <c r="P279" s="18">
        <v>11309911</v>
      </c>
      <c r="Q279" s="61">
        <v>86.42663007164528</v>
      </c>
    </row>
    <row r="280" spans="1:17" ht="12.75">
      <c r="A280" s="176" t="s">
        <v>230</v>
      </c>
      <c r="B280" s="176"/>
      <c r="C280" s="9">
        <f>SUM(C273:C279)</f>
        <v>491863118</v>
      </c>
      <c r="D280" s="9">
        <f>SUM(D273:D279)</f>
        <v>11901</v>
      </c>
      <c r="E280" s="9">
        <f>SUM(E273:E279)</f>
        <v>6457</v>
      </c>
      <c r="F280" s="23">
        <v>54.25594487858163</v>
      </c>
      <c r="G280" s="9">
        <f>SUM(G273:G279)</f>
        <v>9561</v>
      </c>
      <c r="H280" s="9">
        <f>SUM(H273:H279)</f>
        <v>2340</v>
      </c>
      <c r="I280" s="23">
        <v>80.33778674061003</v>
      </c>
      <c r="J280" s="9">
        <f>SUM(J273:J279)</f>
        <v>885771860</v>
      </c>
      <c r="K280" s="9">
        <f>SUM(K273:K279)</f>
        <v>442486588</v>
      </c>
      <c r="L280" s="92">
        <v>49.95491593060994</v>
      </c>
      <c r="M280" s="9">
        <f>SUM(M273:M279)</f>
        <v>972166074</v>
      </c>
      <c r="N280" s="9">
        <f>SUM(N273:N279)</f>
        <v>1414652662</v>
      </c>
      <c r="O280" s="178">
        <v>2.197052069745445</v>
      </c>
      <c r="P280" s="9">
        <f>SUM(P273:P279)</f>
        <v>46876530</v>
      </c>
      <c r="Q280" s="62">
        <v>89.961327004803</v>
      </c>
    </row>
  </sheetData>
  <mergeCells count="153">
    <mergeCell ref="A280:B280"/>
    <mergeCell ref="O270:O272"/>
    <mergeCell ref="Q270:Q272"/>
    <mergeCell ref="D271:D272"/>
    <mergeCell ref="E271:E272"/>
    <mergeCell ref="F271:F272"/>
    <mergeCell ref="G271:G272"/>
    <mergeCell ref="H271:H272"/>
    <mergeCell ref="I271:I272"/>
    <mergeCell ref="K270:K272"/>
    <mergeCell ref="L270:L272"/>
    <mergeCell ref="M270:M272"/>
    <mergeCell ref="N270:N272"/>
    <mergeCell ref="A279:B279"/>
    <mergeCell ref="C270:C272"/>
    <mergeCell ref="D270:I270"/>
    <mergeCell ref="J270:J272"/>
    <mergeCell ref="A270:B272"/>
    <mergeCell ref="A278:B278"/>
    <mergeCell ref="A273:B273"/>
    <mergeCell ref="A274:B274"/>
    <mergeCell ref="A275:B275"/>
    <mergeCell ref="A276:B276"/>
    <mergeCell ref="A277:B277"/>
    <mergeCell ref="O63:O65"/>
    <mergeCell ref="O28:O30"/>
    <mergeCell ref="O3:O5"/>
    <mergeCell ref="O222:O224"/>
    <mergeCell ref="O188:O190"/>
    <mergeCell ref="O149:O151"/>
    <mergeCell ref="O104:O106"/>
    <mergeCell ref="A255:B255"/>
    <mergeCell ref="L222:L224"/>
    <mergeCell ref="M222:M224"/>
    <mergeCell ref="N222:N224"/>
    <mergeCell ref="I223:I224"/>
    <mergeCell ref="Q222:Q224"/>
    <mergeCell ref="C222:C224"/>
    <mergeCell ref="D222:I222"/>
    <mergeCell ref="J222:J224"/>
    <mergeCell ref="K222:K224"/>
    <mergeCell ref="D223:D224"/>
    <mergeCell ref="E223:E224"/>
    <mergeCell ref="F223:F224"/>
    <mergeCell ref="G223:G224"/>
    <mergeCell ref="H223:H224"/>
    <mergeCell ref="A186:B186"/>
    <mergeCell ref="A264:B264"/>
    <mergeCell ref="A265:B265"/>
    <mergeCell ref="L149:L151"/>
    <mergeCell ref="G150:G151"/>
    <mergeCell ref="H150:H151"/>
    <mergeCell ref="I150:I151"/>
    <mergeCell ref="C188:C190"/>
    <mergeCell ref="D188:I188"/>
    <mergeCell ref="J188:J190"/>
    <mergeCell ref="M149:M151"/>
    <mergeCell ref="N149:N151"/>
    <mergeCell ref="Q149:Q151"/>
    <mergeCell ref="C149:C151"/>
    <mergeCell ref="D149:I149"/>
    <mergeCell ref="J149:J151"/>
    <mergeCell ref="K149:K151"/>
    <mergeCell ref="D150:D151"/>
    <mergeCell ref="E150:E151"/>
    <mergeCell ref="F150:F151"/>
    <mergeCell ref="N104:N106"/>
    <mergeCell ref="C3:C5"/>
    <mergeCell ref="J3:J5"/>
    <mergeCell ref="C28:C30"/>
    <mergeCell ref="M63:M65"/>
    <mergeCell ref="N63:N65"/>
    <mergeCell ref="K63:K65"/>
    <mergeCell ref="K3:K5"/>
    <mergeCell ref="L3:L5"/>
    <mergeCell ref="D3:I3"/>
    <mergeCell ref="Q104:Q106"/>
    <mergeCell ref="D105:D106"/>
    <mergeCell ref="E105:E106"/>
    <mergeCell ref="F105:F106"/>
    <mergeCell ref="G105:G106"/>
    <mergeCell ref="H105:H106"/>
    <mergeCell ref="I105:I106"/>
    <mergeCell ref="K104:K106"/>
    <mergeCell ref="M104:M106"/>
    <mergeCell ref="L104:L106"/>
    <mergeCell ref="A61:B61"/>
    <mergeCell ref="H29:H30"/>
    <mergeCell ref="D29:D30"/>
    <mergeCell ref="G29:G30"/>
    <mergeCell ref="Q3:Q5"/>
    <mergeCell ref="Q28:Q30"/>
    <mergeCell ref="F4:F5"/>
    <mergeCell ref="J28:J30"/>
    <mergeCell ref="G4:G5"/>
    <mergeCell ref="H4:H5"/>
    <mergeCell ref="I4:I5"/>
    <mergeCell ref="D28:I28"/>
    <mergeCell ref="F29:F30"/>
    <mergeCell ref="E29:E30"/>
    <mergeCell ref="D4:D5"/>
    <mergeCell ref="M3:M5"/>
    <mergeCell ref="N3:N5"/>
    <mergeCell ref="M28:M30"/>
    <mergeCell ref="N28:N30"/>
    <mergeCell ref="K28:K30"/>
    <mergeCell ref="E4:E5"/>
    <mergeCell ref="L28:L30"/>
    <mergeCell ref="I29:I30"/>
    <mergeCell ref="A147:B147"/>
    <mergeCell ref="C63:C65"/>
    <mergeCell ref="J63:J65"/>
    <mergeCell ref="D63:I63"/>
    <mergeCell ref="C104:C106"/>
    <mergeCell ref="D104:I104"/>
    <mergeCell ref="J104:J106"/>
    <mergeCell ref="A102:B102"/>
    <mergeCell ref="M188:M190"/>
    <mergeCell ref="N188:N190"/>
    <mergeCell ref="Q63:Q65"/>
    <mergeCell ref="D64:D65"/>
    <mergeCell ref="E64:E65"/>
    <mergeCell ref="F64:F65"/>
    <mergeCell ref="G64:G65"/>
    <mergeCell ref="H64:H65"/>
    <mergeCell ref="I64:I65"/>
    <mergeCell ref="L63:L65"/>
    <mergeCell ref="A220:B220"/>
    <mergeCell ref="Q188:Q190"/>
    <mergeCell ref="D189:D190"/>
    <mergeCell ref="E189:E190"/>
    <mergeCell ref="F189:F190"/>
    <mergeCell ref="G189:G190"/>
    <mergeCell ref="H189:H190"/>
    <mergeCell ref="I189:I190"/>
    <mergeCell ref="K188:K190"/>
    <mergeCell ref="L188:L190"/>
    <mergeCell ref="N257:N259"/>
    <mergeCell ref="O257:O259"/>
    <mergeCell ref="C257:C259"/>
    <mergeCell ref="D257:I257"/>
    <mergeCell ref="J257:J259"/>
    <mergeCell ref="K257:K259"/>
    <mergeCell ref="A262:B262"/>
    <mergeCell ref="Q257:Q259"/>
    <mergeCell ref="D258:D259"/>
    <mergeCell ref="E258:E259"/>
    <mergeCell ref="F258:F259"/>
    <mergeCell ref="G258:G259"/>
    <mergeCell ref="H258:H259"/>
    <mergeCell ref="I258:I259"/>
    <mergeCell ref="L257:L259"/>
    <mergeCell ref="M257:M259"/>
  </mergeCells>
  <printOptions/>
  <pageMargins left="0.3937007874015748" right="0.3937007874015748" top="0.3937007874015748" bottom="0.3937007874015748" header="0.5118110236220472" footer="0.5118110236220472"/>
  <pageSetup firstPageNumber="1" useFirstPageNumber="1" horizontalDpi="600" verticalDpi="600" orientation="landscape" paperSize="9" scale="87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Vysocina, kraj se sidlem v Jihlave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 Tomas</dc:creator>
  <cp:keywords/>
  <dc:description/>
  <cp:lastModifiedBy>vichr</cp:lastModifiedBy>
  <cp:lastPrinted>2009-01-28T13:34:07Z</cp:lastPrinted>
  <dcterms:created xsi:type="dcterms:W3CDTF">2002-08-02T09:35:28Z</dcterms:created>
  <dcterms:modified xsi:type="dcterms:W3CDTF">2009-01-28T13:34:09Z</dcterms:modified>
  <cp:category/>
  <cp:version/>
  <cp:contentType/>
  <cp:contentStatus/>
</cp:coreProperties>
</file>