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945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externalReferences>
    <externalReference r:id="rId16"/>
    <externalReference r:id="rId17"/>
  </externalReferences>
  <definedNames>
    <definedName name="_xlnm.Print_Titles" localSheetId="10">'Čerpání EU '!$3:$4</definedName>
    <definedName name="_xlnm.Print_Area" localSheetId="10">'Čerpání EU '!$A$1:$N$88</definedName>
    <definedName name="_xlnm.Print_Area" localSheetId="4">'čerpání KÚ'!$A$1:$F$88</definedName>
    <definedName name="_xlnm.Print_Area" localSheetId="5">'čerpání zastupitelstva'!$A$1:$F$88</definedName>
    <definedName name="_xlnm.Print_Area" localSheetId="2">'daně'!$A$1:$R$40</definedName>
    <definedName name="_xlnm.Print_Area" localSheetId="9">'Fond strateg.rez.'!$A$1:$G$130</definedName>
    <definedName name="_xlnm.Print_Area" localSheetId="8">'FOND VYS GP'!$A$1:$H$127</definedName>
    <definedName name="_xlnm.Print_Area" localSheetId="7">'FOND VYSOČINY'!$A$1:$E$32</definedName>
    <definedName name="_xlnm.Print_Area" localSheetId="1">'PLNĚNÍ PŘÍJMŮ'!$A$1:$E$91</definedName>
    <definedName name="_xlnm.Print_Area" localSheetId="0">'REKAPITULACE'!$A$1:$E$51</definedName>
    <definedName name="_xlnm.Print_Area" localSheetId="6">'SOCIÁLNÍ FOND'!$A$1:$E$44</definedName>
    <definedName name="_xlnm.Print_Area" localSheetId="12">'UŽITÍ'!$A$1:$E$60</definedName>
    <definedName name="_xlnm.Print_Area" localSheetId="3">'VÝDAJE - kapitoly'!$A$1:$G$570</definedName>
  </definedNames>
  <calcPr fullCalcOnLoad="1"/>
</workbook>
</file>

<file path=xl/sharedStrings.xml><?xml version="1.0" encoding="utf-8"?>
<sst xmlns="http://schemas.openxmlformats.org/spreadsheetml/2006/main" count="2047" uniqueCount="1039">
  <si>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</si>
  <si>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</si>
  <si>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</si>
  <si>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</si>
  <si>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</si>
  <si>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</si>
  <si>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</si>
  <si>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</si>
  <si>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</si>
  <si>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</si>
  <si>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</si>
  <si>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</si>
  <si>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</si>
  <si>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</si>
  <si>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</si>
  <si>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</si>
  <si>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</si>
  <si>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</si>
  <si>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</si>
  <si>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</si>
  <si>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</si>
  <si>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</si>
  <si>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</si>
  <si>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</si>
  <si>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</si>
  <si>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</si>
  <si>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</si>
  <si>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</si>
  <si>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</si>
  <si>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</si>
  <si>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</si>
  <si>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</si>
  <si>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</si>
  <si>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</si>
  <si>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</si>
  <si>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</si>
  <si>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</si>
  <si>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</si>
  <si>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</si>
  <si>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</si>
  <si>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Příspěvky na podporu krajských a národních postupových přehlídek, Zlatá jeřabina, cena za nejkrásnější naučnou knihu a výročí oslav Gustava Mahlera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</si>
  <si>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</si>
  <si>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</si>
  <si>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</si>
  <si>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</si>
  <si>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</si>
  <si>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</si>
  <si>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</si>
  <si>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</si>
  <si>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</si>
  <si>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</si>
  <si>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</si>
  <si>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</si>
  <si>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</si>
  <si>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</si>
  <si>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</si>
  <si>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</si>
  <si>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</si>
  <si>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</si>
  <si>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</si>
  <si>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</si>
  <si>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1-3 2009</t>
  </si>
  <si>
    <t>Skutečné výdaje za trvání projektu 2005 - 2008</t>
  </si>
  <si>
    <t>skutečné výdaje                1-3 2009</t>
  </si>
  <si>
    <t>Přijatá půjčka ze SFDI 2006 - 2009 skutečnost</t>
  </si>
  <si>
    <t>Vrácení půjčky do SFDI</t>
  </si>
  <si>
    <t>Přijatá půjčka ze SFDI                     1-3 2009              (dle smlouvy)</t>
  </si>
  <si>
    <t>Čerpání půjčky   1-3 2009</t>
  </si>
  <si>
    <t>Přijaté dotace 2005 - 2008</t>
  </si>
  <si>
    <t>Přijaté dotace             1-3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</si>
  <si>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</si>
  <si>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</si>
  <si>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</si>
  <si>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</si>
  <si>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</si>
  <si>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</si>
  <si>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</si>
  <si>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</si>
  <si>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</si>
  <si>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</si>
  <si>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</si>
  <si>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</si>
  <si>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</si>
  <si>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</si>
  <si>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</si>
  <si>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Část 8 b) připravila : R. Tesařová</t>
  </si>
  <si>
    <t>počet stran : 36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</si>
  <si>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</si>
  <si>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</si>
  <si>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</si>
  <si>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</si>
  <si>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</si>
  <si>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</si>
  <si>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</si>
  <si>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</si>
  <si>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</si>
  <si>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</si>
  <si>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</si>
  <si>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</si>
  <si>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</si>
  <si>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</si>
  <si>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</si>
  <si>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</si>
  <si>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</si>
  <si>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</si>
  <si>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</si>
  <si>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</si>
  <si>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</si>
  <si>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Dostavba Krajského úřadu kraje Vysočina (budova D, ul. Seifertova a Věžní)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</si>
  <si>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</si>
  <si>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</si>
  <si>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</si>
  <si>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</si>
  <si>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</si>
  <si>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</si>
  <si>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</si>
  <si>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</si>
  <si>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</si>
  <si>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</si>
  <si>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</si>
  <si>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</si>
  <si>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</si>
  <si>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</si>
  <si>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</si>
  <si>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</si>
  <si>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</si>
  <si>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</si>
  <si>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</si>
  <si>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</si>
  <si>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</si>
  <si>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</si>
  <si>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</si>
  <si>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</si>
  <si>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</si>
  <si>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</si>
  <si>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</si>
  <si>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</si>
  <si>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</si>
  <si>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</si>
  <si>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</si>
  <si>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</si>
  <si>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</si>
  <si>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</si>
  <si>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</si>
  <si>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</si>
  <si>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</si>
  <si>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</si>
  <si>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</si>
  <si>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</si>
  <si>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</si>
  <si>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</si>
  <si>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</si>
  <si>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</si>
  <si>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</si>
  <si>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</si>
  <si>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</si>
  <si>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</si>
  <si>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</si>
  <si>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</si>
  <si>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</si>
  <si>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</si>
  <si>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</si>
  <si>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</si>
  <si>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</si>
  <si>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</si>
  <si>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</si>
  <si>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</si>
  <si>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</si>
  <si>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</si>
  <si>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</si>
  <si>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</si>
  <si>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</si>
  <si>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</si>
  <si>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</si>
  <si>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</si>
  <si>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</si>
  <si>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</si>
  <si>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</si>
  <si>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</si>
  <si>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</si>
  <si>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</si>
  <si>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</si>
  <si>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</si>
  <si>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</si>
  <si>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</si>
  <si>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</si>
  <si>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</si>
  <si>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</si>
  <si>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</si>
  <si>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</si>
  <si>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</si>
  <si>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</si>
  <si>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</si>
  <si>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</si>
  <si>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</si>
  <si>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</si>
  <si>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</si>
  <si>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</si>
  <si>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</si>
  <si>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</si>
  <si>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</si>
  <si>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</si>
  <si>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</si>
  <si>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</si>
  <si>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1-3/2009</t>
  </si>
  <si>
    <t>Zbývá převést z FSR</t>
  </si>
  <si>
    <t>Skutečné výdaje za trvání projektu            2005 - 2008</t>
  </si>
  <si>
    <t xml:space="preserve">Skutečné výdaje 1-3 2009 </t>
  </si>
  <si>
    <t>Skutečné příjmy za trvání projektu 2005 - 2008</t>
  </si>
  <si>
    <t xml:space="preserve">Příjmy 1-3 2009 </t>
  </si>
  <si>
    <t>236 51</t>
  </si>
  <si>
    <t xml:space="preserve">Půjčky na projekty EU (příjmy = splátky půjčených fin. prostředků)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</si>
  <si>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</si>
  <si>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</si>
  <si>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</si>
  <si>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</si>
  <si>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</si>
  <si>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</si>
  <si>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</si>
  <si>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</si>
  <si>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</si>
  <si>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</si>
  <si>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</si>
  <si>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</si>
  <si>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</si>
  <si>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</si>
  <si>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</si>
  <si>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</si>
  <si>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</si>
  <si>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</si>
  <si>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</si>
  <si>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</si>
  <si>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</si>
  <si>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</si>
  <si>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</si>
  <si>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</si>
  <si>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</si>
  <si>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</si>
  <si>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</si>
  <si>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</si>
  <si>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</si>
  <si>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</si>
  <si>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</si>
  <si>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</si>
  <si>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</si>
  <si>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</si>
  <si>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</si>
  <si>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</si>
  <si>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</si>
  <si>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</si>
  <si>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</si>
  <si>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</si>
  <si>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</si>
  <si>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</si>
  <si>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</si>
  <si>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</si>
  <si>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</si>
  <si>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</si>
  <si>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</si>
  <si>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</si>
  <si>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</si>
  <si>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</si>
  <si>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</si>
  <si>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</si>
  <si>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</si>
  <si>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</si>
  <si>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</si>
  <si>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</si>
  <si>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</si>
  <si>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</si>
  <si>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</si>
  <si>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</si>
  <si>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</si>
  <si>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</si>
  <si>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</si>
  <si>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</si>
  <si>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</si>
  <si>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</si>
  <si>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</si>
  <si>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</si>
  <si>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</si>
  <si>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</si>
  <si>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</si>
  <si>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</si>
  <si>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</si>
  <si>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</si>
  <si>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</si>
  <si>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</si>
  <si>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</si>
  <si>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</si>
  <si>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</si>
  <si>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</si>
  <si>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</si>
  <si>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</si>
  <si>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</si>
  <si>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</si>
  <si>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</si>
  <si>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</si>
  <si>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</si>
  <si>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</si>
  <si>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SCHVÁLENÝ   ROZPOČET</t>
  </si>
  <si>
    <t>% RS</t>
  </si>
  <si>
    <t>CELKEM OBDOBÍ SKUTEŇOST</t>
  </si>
  <si>
    <t>CELKEM CELÝ ROK SKUTEČNOST</t>
  </si>
  <si>
    <t xml:space="preserve">% </t>
  </si>
  <si>
    <t>3) VÝVOJ DAŇOVÝCH PŘÍJMŮ KRAJE V OBDOBÍ   leden - březen      2009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</si>
  <si>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</si>
  <si>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</si>
  <si>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</si>
  <si>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</si>
  <si>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</si>
  <si>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</si>
  <si>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</si>
  <si>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</si>
  <si>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</si>
  <si>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</si>
  <si>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</si>
  <si>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</si>
  <si>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</si>
  <si>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</si>
  <si>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</si>
  <si>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</si>
  <si>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</si>
  <si>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</si>
  <si>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SROVNÁNÍ VÝVOJE DAŇOVÝCH PŘÍJMŮ V ROCE 2009 A 2008   (bez daně placené krajem)</t>
  </si>
  <si>
    <t>ROK 2009</t>
  </si>
  <si>
    <t>ROK 2008</t>
  </si>
  <si>
    <t>Celkem ostatní činnosti ve školství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</si>
  <si>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</si>
  <si>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</si>
  <si>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</si>
  <si>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</si>
  <si>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</si>
  <si>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</si>
  <si>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</si>
  <si>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</si>
  <si>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</si>
  <si>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</si>
  <si>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</si>
  <si>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</si>
  <si>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</si>
  <si>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</si>
  <si>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</si>
  <si>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</si>
  <si>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</si>
  <si>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</si>
  <si>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</si>
  <si>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</si>
  <si>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</si>
  <si>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</si>
  <si>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</si>
  <si>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</si>
  <si>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</si>
  <si>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</si>
  <si>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</si>
  <si>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</si>
  <si>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</si>
  <si>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</si>
  <si>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</si>
  <si>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</si>
  <si>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 xml:space="preserve">*Ochrana druhů stanovišť 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</si>
  <si>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</si>
  <si>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</si>
  <si>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</si>
  <si>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</si>
  <si>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</si>
  <si>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</si>
  <si>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</si>
  <si>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</si>
  <si>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</si>
  <si>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</si>
  <si>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</si>
  <si>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</si>
  <si>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</si>
  <si>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</si>
  <si>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</si>
  <si>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</si>
  <si>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</si>
  <si>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</si>
  <si>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</si>
  <si>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</si>
  <si>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</si>
  <si>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</si>
  <si>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</si>
  <si>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</si>
  <si>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</si>
  <si>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</si>
  <si>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</si>
  <si>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</si>
  <si>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</si>
  <si>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</si>
  <si>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</si>
  <si>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</si>
  <si>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</si>
  <si>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</si>
  <si>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</si>
  <si>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</si>
  <si>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</si>
  <si>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</si>
  <si>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</si>
  <si>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</si>
  <si>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</si>
  <si>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</si>
  <si>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</si>
  <si>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</si>
  <si>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</si>
  <si>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</si>
  <si>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</si>
  <si>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</si>
  <si>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</si>
  <si>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</si>
  <si>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</si>
  <si>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</si>
  <si>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</si>
  <si>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</si>
  <si>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</si>
  <si>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</si>
  <si>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</si>
  <si>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</si>
  <si>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</si>
  <si>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</si>
  <si>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</si>
  <si>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</si>
  <si>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</si>
  <si>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</si>
  <si>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</si>
  <si>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</si>
  <si>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</si>
  <si>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</si>
  <si>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</si>
  <si>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</si>
  <si>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</si>
  <si>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</si>
  <si>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</si>
  <si>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</si>
  <si>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</si>
  <si>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</si>
  <si>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</si>
  <si>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</si>
  <si>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</si>
  <si>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</si>
  <si>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</si>
  <si>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</si>
  <si>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</si>
  <si>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</si>
  <si>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</si>
  <si>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</si>
  <si>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</si>
  <si>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</si>
  <si>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</si>
  <si>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</si>
  <si>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</si>
  <si>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</si>
  <si>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</si>
  <si>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</si>
  <si>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</si>
  <si>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</si>
  <si>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</si>
  <si>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</si>
  <si>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</si>
  <si>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</si>
  <si>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</si>
  <si>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</si>
  <si>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</si>
  <si>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</si>
  <si>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</si>
  <si>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</si>
  <si>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</si>
  <si>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</si>
  <si>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</si>
  <si>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</si>
  <si>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</si>
  <si>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</si>
  <si>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</si>
  <si>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</si>
  <si>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</si>
  <si>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</si>
  <si>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</si>
  <si>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</si>
  <si>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</si>
  <si>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</si>
  <si>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</si>
  <si>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</si>
  <si>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</si>
  <si>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</si>
  <si>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</si>
  <si>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</si>
  <si>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</si>
  <si>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</si>
  <si>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</si>
  <si>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</si>
  <si>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</si>
  <si>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</si>
  <si>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</si>
  <si>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</si>
  <si>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2009, nerozděl.</t>
  </si>
  <si>
    <t>Sportoviště 2009, nerozděleno</t>
  </si>
  <si>
    <t>Sport pro všechny 2009, nerozděl.</t>
  </si>
  <si>
    <t>Diagnóza památek 2009, nerozděl.</t>
  </si>
  <si>
    <t>Rozvoj vesnice 2009, nerozděleno</t>
  </si>
  <si>
    <t>Doprov. infr. CR 2009, nerozděl.</t>
  </si>
  <si>
    <t>Čistá voda 2009, nerozděleno</t>
  </si>
  <si>
    <t>Popularizace a vzdělávání v oblasti ICT II - 2009, nerozděleno</t>
  </si>
  <si>
    <t>Metropolitní sítě X - 2009, nerozděl.</t>
  </si>
  <si>
    <t>Jdeme příkladem-předcházíme odpadům 2009, nerozděleno</t>
  </si>
  <si>
    <t>Krajina Vysočiny 2009, nerozděl.</t>
  </si>
  <si>
    <t>Mezinár. projekty 2009, nerozděl.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</si>
  <si>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</si>
  <si>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</si>
  <si>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</si>
  <si>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</si>
  <si>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</si>
  <si>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</si>
  <si>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</si>
  <si>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</si>
  <si>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</si>
  <si>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</si>
  <si>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</si>
  <si>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</si>
  <si>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</si>
  <si>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</si>
  <si>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</si>
  <si>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</si>
  <si>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</si>
  <si>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</si>
  <si>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</si>
  <si>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</si>
  <si>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</si>
  <si>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</si>
  <si>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</si>
  <si>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</si>
  <si>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</si>
  <si>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</si>
  <si>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</si>
  <si>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</si>
  <si>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</si>
  <si>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</si>
  <si>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</si>
  <si>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</si>
  <si>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</si>
  <si>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</si>
  <si>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</si>
  <si>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</si>
  <si>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</si>
  <si>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</si>
  <si>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</si>
  <si>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</si>
  <si>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</si>
  <si>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</si>
  <si>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</si>
  <si>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</si>
  <si>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</si>
  <si>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</si>
  <si>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</si>
  <si>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</si>
  <si>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</si>
  <si>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</si>
  <si>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</si>
  <si>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</si>
  <si>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</si>
  <si>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</si>
  <si>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</si>
  <si>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</si>
  <si>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</si>
  <si>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</si>
  <si>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</si>
  <si>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</si>
  <si>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</si>
  <si>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</si>
  <si>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</si>
  <si>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</si>
  <si>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</si>
  <si>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</si>
  <si>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</si>
  <si>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</si>
  <si>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</si>
  <si>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</si>
  <si>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</si>
  <si>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>ZK-03-2009-xx, př. 1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</si>
  <si>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</si>
  <si>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</si>
  <si>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</si>
  <si>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</si>
  <si>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</si>
  <si>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</si>
  <si>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</si>
  <si>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</si>
  <si>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</si>
  <si>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</si>
  <si>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</si>
  <si>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</si>
  <si>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</si>
  <si>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</si>
  <si>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</si>
  <si>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</si>
  <si>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</si>
  <si>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</si>
  <si>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</si>
  <si>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</si>
  <si>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</si>
  <si>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</si>
  <si>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</si>
  <si>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</si>
  <si>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</si>
  <si>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</si>
  <si>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</si>
  <si>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</si>
  <si>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</si>
  <si>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</si>
  <si>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Příspěvky na provoz zřizovaným příspěvkovým organizacím kraje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</si>
  <si>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</si>
  <si>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</si>
  <si>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</si>
  <si>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</si>
  <si>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</si>
  <si>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</si>
  <si>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</si>
  <si>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</si>
  <si>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</si>
  <si>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</si>
  <si>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</si>
  <si>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</si>
  <si>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</si>
  <si>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</si>
  <si>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</si>
  <si>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</si>
  <si>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</si>
  <si>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</si>
  <si>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</si>
  <si>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</si>
  <si>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</si>
  <si>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</si>
  <si>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</si>
  <si>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</si>
  <si>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</si>
  <si>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</si>
  <si>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</si>
  <si>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</si>
  <si>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</si>
  <si>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</si>
  <si>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</si>
  <si>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</si>
  <si>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</si>
  <si>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</si>
  <si>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</si>
  <si>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</si>
  <si>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</si>
  <si>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</si>
  <si>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</si>
  <si>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</si>
  <si>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</si>
  <si>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</si>
  <si>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</si>
  <si>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</si>
  <si>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</si>
  <si>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</si>
  <si>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</si>
  <si>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</si>
  <si>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</si>
  <si>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</si>
  <si>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</si>
  <si>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</si>
  <si>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</si>
  <si>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</si>
  <si>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</si>
  <si>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</si>
  <si>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</si>
  <si>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</si>
  <si>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Splátky půjčených prostředků 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</si>
  <si>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</si>
  <si>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</si>
  <si>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</si>
  <si>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</si>
  <si>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</si>
  <si>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</si>
  <si>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</si>
  <si>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</si>
  <si>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</si>
  <si>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</si>
  <si>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</si>
  <si>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</si>
  <si>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</si>
  <si>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</si>
  <si>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</si>
  <si>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</si>
  <si>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</si>
  <si>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</si>
  <si>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</si>
  <si>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</si>
  <si>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</si>
  <si>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</si>
  <si>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</si>
  <si>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</si>
  <si>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</si>
  <si>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</si>
  <si>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</si>
  <si>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</si>
  <si>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</si>
  <si>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</si>
  <si>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</si>
  <si>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</si>
  <si>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</si>
  <si>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</si>
  <si>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</si>
  <si>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</si>
  <si>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</si>
  <si>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</si>
  <si>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</si>
  <si>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</si>
  <si>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</si>
  <si>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</si>
  <si>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</si>
  <si>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</si>
  <si>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</si>
  <si>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</si>
  <si>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</si>
  <si>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</si>
  <si>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</si>
  <si>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</si>
  <si>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</si>
  <si>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</si>
  <si>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</si>
  <si>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</si>
  <si>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</si>
  <si>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</si>
  <si>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</si>
  <si>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</si>
  <si>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</si>
  <si>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</si>
  <si>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</si>
  <si>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</si>
  <si>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</si>
  <si>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</si>
  <si>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</si>
  <si>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</si>
  <si>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</si>
  <si>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</si>
  <si>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</si>
  <si>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</si>
  <si>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</si>
  <si>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</si>
  <si>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</si>
  <si>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</si>
  <si>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</si>
  <si>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</si>
  <si>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</si>
  <si>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</si>
  <si>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</si>
  <si>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</si>
  <si>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</si>
  <si>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</si>
  <si>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</si>
  <si>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</si>
  <si>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</si>
  <si>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</si>
  <si>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</si>
  <si>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</si>
  <si>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</si>
  <si>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</si>
  <si>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</si>
  <si>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</si>
  <si>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</si>
  <si>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</si>
  <si>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</si>
  <si>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</si>
  <si>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</si>
  <si>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</si>
  <si>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</si>
  <si>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</si>
  <si>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</si>
  <si>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</si>
  <si>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</si>
  <si>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</si>
  <si>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</si>
  <si>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</si>
  <si>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</si>
  <si>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</si>
  <si>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</si>
  <si>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</si>
  <si>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</si>
  <si>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</si>
  <si>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</si>
  <si>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</si>
  <si>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</si>
  <si>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</si>
  <si>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</si>
  <si>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</si>
  <si>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</si>
  <si>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</si>
  <si>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</si>
  <si>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</si>
  <si>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</si>
  <si>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</si>
  <si>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</si>
  <si>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</si>
  <si>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</si>
  <si>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</si>
  <si>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</si>
  <si>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</si>
  <si>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</si>
  <si>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</si>
  <si>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</si>
  <si>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</si>
  <si>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</si>
  <si>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</si>
  <si>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</si>
  <si>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</si>
  <si>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</si>
  <si>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</si>
  <si>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</si>
  <si>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</si>
  <si>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</si>
  <si>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</si>
  <si>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</si>
  <si>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</si>
  <si>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</si>
  <si>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Přijaté nekapitálové příspěvky a náhrady (pol.2324)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</si>
  <si>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</si>
  <si>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</si>
  <si>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</si>
  <si>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</si>
  <si>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</si>
  <si>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</si>
  <si>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</si>
  <si>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</si>
  <si>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</si>
  <si>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</si>
  <si>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</si>
  <si>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</si>
  <si>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</si>
  <si>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</si>
  <si>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</si>
  <si>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</si>
  <si>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</si>
  <si>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</si>
  <si>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</si>
  <si>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>Vědeckotechnologický park Jihlava 1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</si>
  <si>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</si>
  <si>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</si>
  <si>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</si>
  <si>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</si>
  <si>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</si>
  <si>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</si>
  <si>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</si>
  <si>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</si>
  <si>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</si>
  <si>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</si>
  <si>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</si>
  <si>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</si>
  <si>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</si>
  <si>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</si>
  <si>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</si>
  <si>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</si>
  <si>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</si>
  <si>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</si>
  <si>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</si>
  <si>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</si>
  <si>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</si>
  <si>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</si>
  <si>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</si>
  <si>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</si>
  <si>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</si>
  <si>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</si>
  <si>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</si>
  <si>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</si>
  <si>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</si>
  <si>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</si>
  <si>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</si>
  <si>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</si>
  <si>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</si>
  <si>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</si>
  <si>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</si>
  <si>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</si>
  <si>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</si>
  <si>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</si>
  <si>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</si>
  <si>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</si>
  <si>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</si>
  <si>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</si>
  <si>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</si>
  <si>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</si>
  <si>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</si>
  <si>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</si>
  <si>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Vázané prostředky na grantové programy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</si>
  <si>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</si>
  <si>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</si>
  <si>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</si>
  <si>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</si>
  <si>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</si>
  <si>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</si>
  <si>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</si>
  <si>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</si>
  <si>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</si>
  <si>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</si>
  <si>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</si>
  <si>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</si>
  <si>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</si>
  <si>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</si>
  <si>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</si>
  <si>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</si>
  <si>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</si>
  <si>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</si>
  <si>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</si>
  <si>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</si>
  <si>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</si>
  <si>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</si>
  <si>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evča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</si>
  <si>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</si>
  <si>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</si>
  <si>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</si>
  <si>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</si>
  <si>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t xml:space="preserve">Seminář k problematice GS 1.1, licence na IS dotačních titulů J4B a příspěvek - Národní síť zdravých měst </t>
  </si>
  <si>
    <t>Propagace a realizace MA 21v kraji Vysočina (financován z Revolvingového fondu MŽP)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</si>
  <si>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</si>
  <si>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</si>
  <si>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</si>
  <si>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</si>
  <si>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</si>
  <si>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</si>
  <si>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</si>
  <si>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</si>
  <si>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</si>
  <si>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</si>
  <si>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</si>
  <si>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</si>
  <si>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</si>
  <si>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</si>
  <si>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</si>
  <si>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</si>
  <si>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</si>
  <si>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</si>
  <si>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</si>
  <si>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</si>
  <si>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</si>
  <si>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</si>
  <si>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</si>
  <si>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</si>
  <si>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</si>
  <si>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</si>
  <si>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</si>
  <si>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</si>
  <si>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</si>
  <si>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</si>
  <si>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</si>
  <si>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</si>
  <si>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</si>
  <si>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</si>
  <si>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</si>
  <si>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</si>
  <si>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</si>
  <si>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</si>
  <si>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</si>
  <si>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</si>
  <si>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</si>
  <si>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</si>
  <si>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</si>
  <si>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</si>
  <si>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</si>
  <si>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</si>
  <si>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</si>
  <si>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</si>
  <si>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</si>
  <si>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</si>
  <si>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</si>
  <si>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</si>
  <si>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</si>
  <si>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</si>
  <si>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</si>
  <si>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</si>
  <si>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</si>
  <si>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</si>
  <si>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</si>
  <si>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</si>
  <si>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</si>
  <si>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</si>
  <si>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</si>
  <si>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</si>
  <si>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</si>
  <si>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</si>
  <si>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</si>
  <si>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</si>
  <si>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</si>
  <si>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</si>
  <si>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PLNĚNÍ PŘÍJMŮ A VÝDAJŮ ROZPOČTU KRAJE VYSOČINA V OBDOBÍ 1 - 3/2009</t>
  </si>
  <si>
    <t>1) REKAPITULACE HOSPODAŘENÍ  KRAJE DLE ROZPOČTU V OBDOBÍ 1 - 3/2009</t>
  </si>
  <si>
    <t>2)  PLNĚNÍ PŘÍJMŮ ROZPOČTU KRAJE V OBDOBÍ 1 - 3/2009</t>
  </si>
  <si>
    <t>4)  ČERPÁNÍ VÝDAJŮ ROZPOČTU KRAJE PODLE KAPITOL V OBDOBÍ 1 - 3/2009</t>
  </si>
  <si>
    <t>5)  ČERPÁNÍ VÝDAJŮ NA KAPITOLE KRAJSKÝ ÚŘAD V 1 - 3/2009</t>
  </si>
  <si>
    <t>6)  ČERPÁNÍ VÝDAJŮ NA KAPITOLE ZASTUPITELSTVO V 1 - 3/2009</t>
  </si>
  <si>
    <r>
      <t xml:space="preserve">7)  SOCIÁLNÍ FOND V OBDOBÍ 1 - 3/2009    </t>
    </r>
    <r>
      <rPr>
        <b/>
        <sz val="10"/>
        <rFont val="Arial CE"/>
        <family val="2"/>
      </rPr>
      <t>(Kč)</t>
    </r>
  </si>
  <si>
    <t>Disponibilní zdroje SF k  31. 3.  2009</t>
  </si>
  <si>
    <r>
      <t xml:space="preserve">8 a)  FOND VYSOČINY V OBDOBÍ 1 - 3/2009    </t>
    </r>
    <r>
      <rPr>
        <b/>
        <sz val="10"/>
        <rFont val="Arial CE"/>
        <family val="2"/>
      </rPr>
      <t>(Kč)</t>
    </r>
  </si>
  <si>
    <t>Disponibilní zdroje FV k  31. 3.  2009</t>
  </si>
  <si>
    <t>b)  ČERPÁNÍ  FONDU VYSOČINY DLE GRANTOVÝCH PROGRAMŮ           (Kč)     1 - 3/2009</t>
  </si>
  <si>
    <r>
      <t xml:space="preserve">9)  FOND STRATEGICKÝCH REZERV V OBDOBÍ 1 - 3/2009   </t>
    </r>
    <r>
      <rPr>
        <b/>
        <sz val="10"/>
        <rFont val="Arial CE"/>
        <family val="2"/>
      </rPr>
      <t>(Kč)</t>
    </r>
  </si>
  <si>
    <t>Stav na účtu k 31. 3. 2009</t>
  </si>
  <si>
    <t>10 a) Čerpání projektů EU k 31.  3.  2009 (v tis. Kč)</t>
  </si>
  <si>
    <t>b) Čerpání projektů EU spolufinancovaných z půjčky SFDI k 31. 3. 2009 (v tis. Kč)</t>
  </si>
  <si>
    <t xml:space="preserve">        1 - 3/2009</t>
  </si>
  <si>
    <t>Zůstatek účtu k 31. 12. 2008</t>
  </si>
  <si>
    <t xml:space="preserve">SCHVÁLENÝ   ROZPOČET   ROK   2009    </t>
  </si>
  <si>
    <t>SCHVÁLENÝ   ROZPOČET   ROK   2009</t>
  </si>
  <si>
    <t>Ostatní čerpání fondu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</si>
  <si>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</si>
  <si>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</si>
  <si>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</si>
  <si>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</si>
  <si>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</si>
  <si>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</si>
  <si>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</si>
  <si>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Neinvestiční transfery neziskovým organizacím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</si>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</sst>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</numFmts>
  <fonts count="5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i/>
      <sz val="14"/>
      <name val="Arial CE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>
        <color indexed="63"/>
      </right>
      <top/>
      <bottom style="medium">
        <color indexed="8"/>
      </bottom>
    </border>
    <border>
      <left>
        <color indexed="63"/>
      </left>
      <right/>
      <top/>
      <bottom style="medium">
        <color indexed="8"/>
      </bottom>
    </border>
    <border>
      <left>
        <color indexed="63"/>
      </left>
      <right/>
      <top style="medium">
        <color indexed="8"/>
      </top>
      <bottom/>
    </border>
    <border>
      <left/>
      <right>
        <color indexed="63"/>
      </right>
      <top style="medium">
        <color indexed="8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6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8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0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/>
    </xf>
    <xf numFmtId="3" fontId="39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34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0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3" fillId="4" borderId="0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3" fontId="32" fillId="0" borderId="7" xfId="0" applyNumberFormat="1" applyFont="1" applyFill="1" applyBorder="1" applyAlignment="1">
      <alignment/>
    </xf>
    <xf numFmtId="166" fontId="32" fillId="0" borderId="7" xfId="0" applyNumberFormat="1" applyFont="1" applyFill="1" applyBorder="1" applyAlignment="1">
      <alignment/>
    </xf>
    <xf numFmtId="3" fontId="32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31" fillId="0" borderId="8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66" fontId="32" fillId="0" borderId="0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9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0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9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45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 wrapText="1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0" fontId="44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/>
    </xf>
    <xf numFmtId="3" fontId="44" fillId="2" borderId="20" xfId="0" applyNumberFormat="1" applyFont="1" applyFill="1" applyBorder="1" applyAlignment="1">
      <alignment horizontal="center" vertical="center" wrapText="1"/>
    </xf>
    <xf numFmtId="3" fontId="44" fillId="2" borderId="21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9" xfId="0" applyFont="1" applyBorder="1" applyAlignment="1">
      <alignment horizontal="left"/>
    </xf>
    <xf numFmtId="3" fontId="46" fillId="0" borderId="1" xfId="0" applyNumberFormat="1" applyFont="1" applyBorder="1" applyAlignment="1">
      <alignment horizontal="right" vertical="top" wrapText="1"/>
    </xf>
    <xf numFmtId="3" fontId="44" fillId="0" borderId="1" xfId="0" applyNumberFormat="1" applyFont="1" applyBorder="1" applyAlignment="1">
      <alignment/>
    </xf>
    <xf numFmtId="3" fontId="44" fillId="0" borderId="9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41" fillId="0" borderId="23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3" fontId="46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3" fontId="46" fillId="0" borderId="3" xfId="0" applyNumberFormat="1" applyFont="1" applyFill="1" applyBorder="1" applyAlignment="1">
      <alignment horizontal="right" vertical="top" wrapText="1"/>
    </xf>
    <xf numFmtId="3" fontId="44" fillId="0" borderId="16" xfId="0" applyNumberFormat="1" applyFont="1" applyBorder="1" applyAlignment="1">
      <alignment/>
    </xf>
    <xf numFmtId="0" fontId="44" fillId="0" borderId="22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44" fillId="0" borderId="3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41" fillId="0" borderId="23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3" fontId="44" fillId="0" borderId="1" xfId="0" applyNumberFormat="1" applyFont="1" applyFill="1" applyBorder="1" applyAlignment="1">
      <alignment/>
    </xf>
    <xf numFmtId="3" fontId="44" fillId="0" borderId="9" xfId="0" applyNumberFormat="1" applyFont="1" applyFill="1" applyBorder="1" applyAlignment="1">
      <alignment/>
    </xf>
    <xf numFmtId="0" fontId="4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1" xfId="0" applyFont="1" applyFill="1" applyBorder="1" applyAlignment="1">
      <alignment/>
    </xf>
    <xf numFmtId="0" fontId="44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shrinkToFit="1"/>
    </xf>
    <xf numFmtId="0" fontId="44" fillId="0" borderId="22" xfId="0" applyFont="1" applyFill="1" applyBorder="1" applyAlignment="1">
      <alignment horizontal="center"/>
    </xf>
    <xf numFmtId="0" fontId="47" fillId="0" borderId="3" xfId="0" applyFont="1" applyFill="1" applyBorder="1" applyAlignment="1">
      <alignment wrapText="1"/>
    </xf>
    <xf numFmtId="3" fontId="44" fillId="0" borderId="3" xfId="0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0" fontId="41" fillId="0" borderId="22" xfId="0" applyFont="1" applyFill="1" applyBorder="1" applyAlignment="1">
      <alignment horizontal="center"/>
    </xf>
    <xf numFmtId="0" fontId="41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/>
    </xf>
    <xf numFmtId="0" fontId="44" fillId="0" borderId="3" xfId="0" applyFont="1" applyFill="1" applyBorder="1" applyAlignment="1">
      <alignment wrapText="1" shrinkToFit="1"/>
    </xf>
    <xf numFmtId="3" fontId="41" fillId="0" borderId="24" xfId="0" applyNumberFormat="1" applyFont="1" applyFill="1" applyBorder="1" applyAlignment="1">
      <alignment horizontal="right"/>
    </xf>
    <xf numFmtId="3" fontId="41" fillId="0" borderId="25" xfId="0" applyNumberFormat="1" applyFont="1" applyFill="1" applyBorder="1" applyAlignment="1">
      <alignment horizontal="right"/>
    </xf>
    <xf numFmtId="3" fontId="44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41" fillId="0" borderId="9" xfId="0" applyNumberFormat="1" applyFont="1" applyBorder="1" applyAlignment="1">
      <alignment wrapText="1"/>
    </xf>
    <xf numFmtId="3" fontId="41" fillId="0" borderId="14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9" xfId="0" applyFont="1" applyBorder="1" applyAlignment="1">
      <alignment/>
    </xf>
    <xf numFmtId="3" fontId="44" fillId="0" borderId="1" xfId="0" applyNumberFormat="1" applyFont="1" applyBorder="1" applyAlignment="1">
      <alignment/>
    </xf>
    <xf numFmtId="0" fontId="44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/>
    </xf>
    <xf numFmtId="3" fontId="41" fillId="0" borderId="9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0" fontId="41" fillId="0" borderId="0" xfId="0" applyFont="1" applyAlignment="1">
      <alignment horizontal="left"/>
    </xf>
    <xf numFmtId="4" fontId="41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3" fontId="0" fillId="3" borderId="0" xfId="0" applyNumberFormat="1" applyFill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3" fontId="28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4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0" fillId="4" borderId="0" xfId="0" applyFont="1" applyFill="1" applyBorder="1" applyAlignment="1">
      <alignment horizontal="left" vertical="center" wrapText="1" indent="1"/>
    </xf>
    <xf numFmtId="0" fontId="49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3" fontId="1" fillId="4" borderId="0" xfId="0" applyNumberFormat="1" applyFont="1" applyFill="1" applyAlignment="1">
      <alignment horizontal="right" vertical="center"/>
    </xf>
    <xf numFmtId="3" fontId="45" fillId="4" borderId="0" xfId="0" applyNumberFormat="1" applyFont="1" applyFill="1" applyAlignment="1">
      <alignment/>
    </xf>
    <xf numFmtId="0" fontId="0" fillId="2" borderId="27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28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2" borderId="27" xfId="0" applyFont="1" applyFill="1" applyBorder="1" applyAlignment="1">
      <alignment horizontal="left" vertical="top" wrapText="1"/>
    </xf>
    <xf numFmtId="3" fontId="0" fillId="4" borderId="27" xfId="0" applyNumberFormat="1" applyFill="1" applyBorder="1" applyAlignment="1">
      <alignment/>
    </xf>
    <xf numFmtId="3" fontId="2" fillId="4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2" borderId="27" xfId="0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3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" xfId="0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44" fillId="2" borderId="36" xfId="0" applyFont="1" applyFill="1" applyBorder="1" applyAlignment="1">
      <alignment horizontal="left"/>
    </xf>
    <xf numFmtId="0" fontId="44" fillId="2" borderId="10" xfId="0" applyFont="1" applyFill="1" applyBorder="1" applyAlignment="1">
      <alignment horizontal="left"/>
    </xf>
    <xf numFmtId="0" fontId="44" fillId="2" borderId="37" xfId="0" applyFont="1" applyFill="1" applyBorder="1" applyAlignment="1">
      <alignment horizontal="left"/>
    </xf>
    <xf numFmtId="0" fontId="44" fillId="9" borderId="36" xfId="0" applyFont="1" applyFill="1" applyBorder="1" applyAlignment="1">
      <alignment/>
    </xf>
    <xf numFmtId="0" fontId="44" fillId="9" borderId="10" xfId="0" applyFont="1" applyFill="1" applyBorder="1" applyAlignment="1">
      <alignment/>
    </xf>
    <xf numFmtId="0" fontId="44" fillId="9" borderId="37" xfId="0" applyFont="1" applyFill="1" applyBorder="1" applyAlignment="1">
      <alignment/>
    </xf>
    <xf numFmtId="0" fontId="41" fillId="10" borderId="38" xfId="0" applyFont="1" applyFill="1" applyBorder="1" applyAlignment="1">
      <alignment horizontal="left"/>
    </xf>
    <xf numFmtId="0" fontId="41" fillId="10" borderId="24" xfId="0" applyFont="1" applyFill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3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0" borderId="36" xfId="0" applyFont="1" applyBorder="1" applyAlignment="1">
      <alignment/>
    </xf>
    <xf numFmtId="0" fontId="2" fillId="0" borderId="2" xfId="0" applyFont="1" applyBorder="1" applyAlignment="1">
      <alignment/>
    </xf>
    <xf numFmtId="0" fontId="41" fillId="0" borderId="38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0" xfId="0" applyFont="1" applyAlignment="1">
      <alignment horizontal="left"/>
    </xf>
    <xf numFmtId="4" fontId="52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1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43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2" fillId="8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0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4152773"/>
        <c:axId val="60266094"/>
      </c:barChart>
      <c:catAx>
        <c:axId val="1415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66094"/>
        <c:crosses val="autoZero"/>
        <c:auto val="1"/>
        <c:lblOffset val="100"/>
        <c:noMultiLvlLbl val="0"/>
      </c:catAx>
      <c:valAx>
        <c:axId val="6026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46334767"/>
        <c:axId val="14359720"/>
      </c:barChart>
      <c:catAx>
        <c:axId val="463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359720"/>
        <c:crosses val="autoZero"/>
        <c:auto val="1"/>
        <c:lblOffset val="100"/>
        <c:noMultiLvlLbl val="0"/>
      </c:catAx>
      <c:valAx>
        <c:axId val="1435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2128617"/>
        <c:axId val="22286642"/>
      </c:barChart>
      <c:catAx>
        <c:axId val="62128617"/>
        <c:scaling>
          <c:orientation val="minMax"/>
        </c:scaling>
        <c:axPos val="b"/>
        <c:delete val="1"/>
        <c:majorTickMark val="out"/>
        <c:minorTickMark val="none"/>
        <c:tickLblPos val="nextTo"/>
        <c:crossAx val="22286642"/>
        <c:crossesAt val="0"/>
        <c:auto val="1"/>
        <c:lblOffset val="100"/>
        <c:noMultiLvlLbl val="0"/>
      </c:catAx>
      <c:valAx>
        <c:axId val="2228664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28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62051"/>
        <c:axId val="60387548"/>
      </c:lineChart>
      <c:catAx>
        <c:axId val="6636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87548"/>
        <c:crosses val="autoZero"/>
        <c:auto val="1"/>
        <c:lblOffset val="100"/>
        <c:noMultiLvlLbl val="0"/>
      </c:catAx>
      <c:valAx>
        <c:axId val="60387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362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6617021"/>
        <c:axId val="59553190"/>
      </c:barChart>
      <c:catAx>
        <c:axId val="66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553190"/>
        <c:crosses val="autoZero"/>
        <c:auto val="1"/>
        <c:lblOffset val="100"/>
        <c:noMultiLvlLbl val="0"/>
      </c:catAx>
      <c:valAx>
        <c:axId val="59553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66216663"/>
        <c:axId val="59079056"/>
      </c:barChart>
      <c:catAx>
        <c:axId val="66216663"/>
        <c:scaling>
          <c:orientation val="minMax"/>
        </c:scaling>
        <c:axPos val="b"/>
        <c:delete val="1"/>
        <c:majorTickMark val="out"/>
        <c:minorTickMark val="none"/>
        <c:tickLblPos val="nextTo"/>
        <c:crossAx val="59079056"/>
        <c:crossesAt val="0"/>
        <c:auto val="1"/>
        <c:lblOffset val="100"/>
        <c:noMultiLvlLbl val="0"/>
      </c:catAx>
      <c:valAx>
        <c:axId val="590790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6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49457"/>
        <c:axId val="20674202"/>
      </c:lineChart>
      <c:cat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74202"/>
        <c:crosses val="autoZero"/>
        <c:auto val="1"/>
        <c:lblOffset val="100"/>
        <c:noMultiLvlLbl val="0"/>
      </c:catAx>
      <c:valAx>
        <c:axId val="20674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949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51850091"/>
        <c:axId val="63997636"/>
      </c:barChart>
      <c:cat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97636"/>
        <c:crosses val="autoZero"/>
        <c:auto val="1"/>
        <c:lblOffset val="100"/>
        <c:noMultiLvlLbl val="0"/>
      </c:catAx>
      <c:valAx>
        <c:axId val="63997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39107813"/>
        <c:axId val="16425998"/>
      </c:barChart>
      <c:catAx>
        <c:axId val="3910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25998"/>
        <c:crossesAt val="0"/>
        <c:auto val="1"/>
        <c:lblOffset val="100"/>
        <c:noMultiLvlLbl val="0"/>
      </c:catAx>
      <c:valAx>
        <c:axId val="1642599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616255"/>
        <c:axId val="55437432"/>
      </c:lineChart>
      <c:catAx>
        <c:axId val="1361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37432"/>
        <c:crosses val="autoZero"/>
        <c:auto val="1"/>
        <c:lblOffset val="100"/>
        <c:noMultiLvlLbl val="0"/>
      </c:catAx>
      <c:valAx>
        <c:axId val="55437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16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29174841"/>
        <c:axId val="61246978"/>
      </c:barChart>
      <c:cat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246978"/>
        <c:crosses val="autoZero"/>
        <c:auto val="1"/>
        <c:lblOffset val="100"/>
        <c:noMultiLvlLbl val="0"/>
      </c:catAx>
      <c:valAx>
        <c:axId val="61246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7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523935"/>
        <c:axId val="49715416"/>
      </c:barChart>
      <c:catAx>
        <c:axId val="5523935"/>
        <c:scaling>
          <c:orientation val="minMax"/>
        </c:scaling>
        <c:axPos val="b"/>
        <c:delete val="1"/>
        <c:majorTickMark val="out"/>
        <c:minorTickMark val="none"/>
        <c:tickLblPos val="nextTo"/>
        <c:crossAx val="49715416"/>
        <c:crossesAt val="0"/>
        <c:auto val="1"/>
        <c:lblOffset val="100"/>
        <c:noMultiLvlLbl val="0"/>
      </c:catAx>
      <c:valAx>
        <c:axId val="4971541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4351891"/>
        <c:axId val="62058156"/>
      </c:barChart>
      <c:catAx>
        <c:axId val="14351891"/>
        <c:scaling>
          <c:orientation val="minMax"/>
        </c:scaling>
        <c:axPos val="b"/>
        <c:delete val="1"/>
        <c:majorTickMark val="out"/>
        <c:minorTickMark val="none"/>
        <c:tickLblPos val="nextTo"/>
        <c:crossAx val="62058156"/>
        <c:crossesAt val="0"/>
        <c:auto val="1"/>
        <c:lblOffset val="100"/>
        <c:noMultiLvlLbl val="0"/>
      </c:catAx>
      <c:valAx>
        <c:axId val="620581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1652493"/>
        <c:axId val="60654710"/>
      </c:lineChart>
      <c:cat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654710"/>
        <c:crosses val="autoZero"/>
        <c:auto val="1"/>
        <c:lblOffset val="100"/>
        <c:noMultiLvlLbl val="0"/>
      </c:catAx>
      <c:valAx>
        <c:axId val="60654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5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9021479"/>
        <c:axId val="14084448"/>
      </c:bar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084448"/>
        <c:crosses val="autoZero"/>
        <c:auto val="1"/>
        <c:lblOffset val="100"/>
        <c:noMultiLvlLbl val="0"/>
      </c:catAx>
      <c:valAx>
        <c:axId val="14084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</c:ser>
        <c:axId val="59651169"/>
        <c:axId val="67098474"/>
      </c:barChart>
      <c:catAx>
        <c:axId val="59651169"/>
        <c:scaling>
          <c:orientation val="minMax"/>
        </c:scaling>
        <c:axPos val="b"/>
        <c:delete val="1"/>
        <c:majorTickMark val="out"/>
        <c:minorTickMark val="none"/>
        <c:tickLblPos val="nextTo"/>
        <c:crossAx val="67098474"/>
        <c:crossesAt val="0"/>
        <c:auto val="1"/>
        <c:lblOffset val="100"/>
        <c:noMultiLvlLbl val="0"/>
      </c:catAx>
      <c:valAx>
        <c:axId val="6709847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5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15355"/>
        <c:axId val="66267284"/>
      </c:lineChart>
      <c:cat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267284"/>
        <c:crosses val="autoZero"/>
        <c:auto val="1"/>
        <c:lblOffset val="100"/>
        <c:noMultiLvlLbl val="0"/>
      </c:catAx>
      <c:valAx>
        <c:axId val="66267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015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9534645"/>
        <c:axId val="66049758"/>
      </c:barChart>
      <c:cat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49758"/>
        <c:crosses val="autoZero"/>
        <c:auto val="1"/>
        <c:lblOffset val="100"/>
        <c:noMultiLvlLbl val="0"/>
      </c:catAx>
      <c:valAx>
        <c:axId val="66049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7576911"/>
        <c:axId val="48430152"/>
      </c:barChart>
      <c:catAx>
        <c:axId val="575769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430152"/>
        <c:crossesAt val="0"/>
        <c:auto val="1"/>
        <c:lblOffset val="100"/>
        <c:noMultiLvlLbl val="0"/>
      </c:catAx>
      <c:valAx>
        <c:axId val="484301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6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218185"/>
        <c:axId val="30528210"/>
      </c:lineChart>
      <c:cat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528210"/>
        <c:crosses val="autoZero"/>
        <c:auto val="1"/>
        <c:lblOffset val="100"/>
        <c:noMultiLvlLbl val="0"/>
      </c:catAx>
      <c:valAx>
        <c:axId val="3052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21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318435"/>
        <c:axId val="56865916"/>
      </c:barChart>
      <c:cat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65916"/>
        <c:crosses val="autoZero"/>
        <c:auto val="1"/>
        <c:lblOffset val="100"/>
        <c:noMultiLvlLbl val="0"/>
      </c:catAx>
      <c:valAx>
        <c:axId val="56865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8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42031197"/>
        <c:axId val="42736454"/>
      </c:barChart>
      <c:catAx>
        <c:axId val="420311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736454"/>
        <c:crossesAt val="0"/>
        <c:auto val="1"/>
        <c:lblOffset val="100"/>
        <c:noMultiLvlLbl val="0"/>
      </c:catAx>
      <c:valAx>
        <c:axId val="427364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85561"/>
        <c:axId val="416866"/>
      </c:line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866"/>
        <c:crosses val="autoZero"/>
        <c:auto val="1"/>
        <c:lblOffset val="100"/>
        <c:noMultiLvlLbl val="0"/>
      </c:catAx>
      <c:valAx>
        <c:axId val="41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78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083767"/>
        <c:axId val="39100720"/>
      </c:lineChart>
      <c:cat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00720"/>
        <c:crosses val="autoZero"/>
        <c:auto val="1"/>
        <c:lblOffset val="100"/>
        <c:noMultiLvlLbl val="0"/>
      </c:catAx>
      <c:valAx>
        <c:axId val="39100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083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16362161"/>
        <c:axId val="13041722"/>
      </c:bar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41722"/>
        <c:crosses val="autoZero"/>
        <c:auto val="1"/>
        <c:lblOffset val="100"/>
        <c:noMultiLvlLbl val="0"/>
      </c:catAx>
      <c:valAx>
        <c:axId val="13041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6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0266635"/>
        <c:axId val="49746532"/>
      </c:barChart>
      <c:catAx>
        <c:axId val="50266635"/>
        <c:scaling>
          <c:orientation val="minMax"/>
        </c:scaling>
        <c:axPos val="b"/>
        <c:delete val="1"/>
        <c:majorTickMark val="out"/>
        <c:minorTickMark val="none"/>
        <c:tickLblPos val="nextTo"/>
        <c:crossAx val="49746532"/>
        <c:crossesAt val="0"/>
        <c:auto val="1"/>
        <c:lblOffset val="100"/>
        <c:noMultiLvlLbl val="0"/>
      </c:catAx>
      <c:valAx>
        <c:axId val="497465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66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065605"/>
        <c:axId val="2937262"/>
      </c:line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7262"/>
        <c:crosses val="autoZero"/>
        <c:auto val="1"/>
        <c:lblOffset val="100"/>
        <c:noMultiLvlLbl val="0"/>
      </c:catAx>
      <c:valAx>
        <c:axId val="293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06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2009  a roku 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26435359"/>
        <c:axId val="36591640"/>
      </c:barChart>
      <c:catAx>
        <c:axId val="2643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591640"/>
        <c:crosses val="autoZero"/>
        <c:auto val="1"/>
        <c:lblOffset val="100"/>
        <c:noMultiLvlLbl val="0"/>
      </c:catAx>
      <c:valAx>
        <c:axId val="36591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5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2009  a roku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</c:ser>
        <c:axId val="60889305"/>
        <c:axId val="11132834"/>
      </c:barChart>
      <c:catAx>
        <c:axId val="608893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132834"/>
        <c:crossesAt val="0"/>
        <c:auto val="1"/>
        <c:lblOffset val="100"/>
        <c:noMultiLvlLbl val="0"/>
      </c:catAx>
      <c:valAx>
        <c:axId val="1113283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89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44332"/>
        <c:crosses val="autoZero"/>
        <c:auto val="1"/>
        <c:lblOffset val="100"/>
        <c:noMultiLvlLbl val="0"/>
      </c:catAx>
      <c:valAx>
        <c:axId val="29344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08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KÚ'!$A$55:$A$58</c:f>
              <c:strCache/>
            </c:strRef>
          </c:cat>
          <c:val>
            <c:numRef>
              <c:f>'čerpání KÚ'!$E$55:$E$58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751795"/>
        <c:axId val="33766156"/>
      </c:barChart>
      <c:catAx>
        <c:axId val="375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766156"/>
        <c:crosses val="autoZero"/>
        <c:auto val="1"/>
        <c:lblOffset val="100"/>
        <c:noMultiLvlLbl val="0"/>
      </c:catAx>
      <c:valAx>
        <c:axId val="33766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1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5459949"/>
        <c:axId val="50704086"/>
      </c:barChart>
      <c:catAx>
        <c:axId val="3545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4086"/>
        <c:crossesAt val="0"/>
        <c:auto val="1"/>
        <c:lblOffset val="100"/>
        <c:noMultiLvlLbl val="0"/>
      </c:catAx>
      <c:valAx>
        <c:axId val="5070408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5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683591"/>
        <c:axId val="13390272"/>
      </c:lineChart>
      <c:catAx>
        <c:axId val="53683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390272"/>
        <c:crosses val="autoZero"/>
        <c:auto val="1"/>
        <c:lblOffset val="100"/>
        <c:noMultiLvlLbl val="0"/>
      </c:catAx>
      <c:valAx>
        <c:axId val="13390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683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53403585"/>
        <c:axId val="10870218"/>
      </c:barChart>
      <c:catAx>
        <c:axId val="5340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70218"/>
        <c:crosses val="autoZero"/>
        <c:auto val="1"/>
        <c:lblOffset val="100"/>
        <c:noMultiLvlLbl val="0"/>
      </c:catAx>
      <c:valAx>
        <c:axId val="10870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</c:ser>
        <c:axId val="30723099"/>
        <c:axId val="8072436"/>
      </c:barChart>
      <c:catAx>
        <c:axId val="30723099"/>
        <c:scaling>
          <c:orientation val="minMax"/>
        </c:scaling>
        <c:axPos val="b"/>
        <c:delete val="1"/>
        <c:majorTickMark val="out"/>
        <c:minorTickMark val="none"/>
        <c:tickLblPos val="nextTo"/>
        <c:crossAx val="8072436"/>
        <c:crossesAt val="0"/>
        <c:auto val="1"/>
        <c:lblOffset val="100"/>
        <c:noMultiLvlLbl val="0"/>
      </c:catAx>
      <c:valAx>
        <c:axId val="80724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3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'[2]daně'!#REF!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'[2]daně'!#REF!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'[2]daně'!#REF!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43061"/>
        <c:axId val="49887550"/>
      </c:lineChart>
      <c:catAx>
        <c:axId val="554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87550"/>
        <c:crosses val="autoZero"/>
        <c:auto val="1"/>
        <c:lblOffset val="100"/>
        <c:noMultiLvlLbl val="0"/>
      </c:catAx>
      <c:valAx>
        <c:axId val="49887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image" Target="../media/image1.png" /><Relationship Id="rId14" Type="http://schemas.openxmlformats.org/officeDocument/2006/relationships/image" Target="../media/image2.png" /><Relationship Id="rId15" Type="http://schemas.openxmlformats.org/officeDocument/2006/relationships/image" Target="../media/image3.png" /><Relationship Id="rId16" Type="http://schemas.openxmlformats.org/officeDocument/2006/relationships/chart" Target="/xl/charts/chart13.xml" /><Relationship Id="rId17" Type="http://schemas.openxmlformats.org/officeDocument/2006/relationships/chart" Target="/xl/charts/chart14.xml" /><Relationship Id="rId18" Type="http://schemas.openxmlformats.org/officeDocument/2006/relationships/chart" Target="/xl/charts/chart15.xml" /><Relationship Id="rId19" Type="http://schemas.openxmlformats.org/officeDocument/2006/relationships/chart" Target="/xl/charts/chart16.xml" /><Relationship Id="rId20" Type="http://schemas.openxmlformats.org/officeDocument/2006/relationships/chart" Target="/xl/charts/chart17.xml" /><Relationship Id="rId21" Type="http://schemas.openxmlformats.org/officeDocument/2006/relationships/chart" Target="/xl/charts/chart18.xml" /><Relationship Id="rId22" Type="http://schemas.openxmlformats.org/officeDocument/2006/relationships/chart" Target="/xl/charts/chart19.xml" /><Relationship Id="rId23" Type="http://schemas.openxmlformats.org/officeDocument/2006/relationships/chart" Target="/xl/charts/chart20.xml" /><Relationship Id="rId24" Type="http://schemas.openxmlformats.org/officeDocument/2006/relationships/chart" Target="/xl/charts/chart21.xml" /><Relationship Id="rId25" Type="http://schemas.openxmlformats.org/officeDocument/2006/relationships/chart" Target="/xl/charts/chart22.xml" /><Relationship Id="rId26" Type="http://schemas.openxmlformats.org/officeDocument/2006/relationships/chart" Target="/xl/charts/chart23.xml" /><Relationship Id="rId27" Type="http://schemas.openxmlformats.org/officeDocument/2006/relationships/chart" Target="/xl/charts/chart24.xml" /><Relationship Id="rId28" Type="http://schemas.openxmlformats.org/officeDocument/2006/relationships/chart" Target="/xl/charts/chart25.xml" /><Relationship Id="rId29" Type="http://schemas.openxmlformats.org/officeDocument/2006/relationships/chart" Target="/xl/charts/chart26.xml" /><Relationship Id="rId30" Type="http://schemas.openxmlformats.org/officeDocument/2006/relationships/chart" Target="/xl/charts/chart27.xml" /><Relationship Id="rId31" Type="http://schemas.openxmlformats.org/officeDocument/2006/relationships/chart" Target="/xl/charts/chart28.xml" /><Relationship Id="rId32" Type="http://schemas.openxmlformats.org/officeDocument/2006/relationships/chart" Target="/xl/charts/chart29.xml" /><Relationship Id="rId33" Type="http://schemas.openxmlformats.org/officeDocument/2006/relationships/chart" Target="/xl/charts/chart30.xml" /><Relationship Id="rId34" Type="http://schemas.openxmlformats.org/officeDocument/2006/relationships/chart" Target="/xl/charts/chart31.xml" /><Relationship Id="rId35" Type="http://schemas.openxmlformats.org/officeDocument/2006/relationships/chart" Target="/xl/charts/chart32.xml" /><Relationship Id="rId36" Type="http://schemas.openxmlformats.org/officeDocument/2006/relationships/chart" Target="/xl/charts/chart33.xml" /><Relationship Id="rId37" Type="http://schemas.openxmlformats.org/officeDocument/2006/relationships/chart" Target="/xl/charts/chart34.xml" /><Relationship Id="rId38" Type="http://schemas.openxmlformats.org/officeDocument/2006/relationships/chart" Target="/xl/charts/chart35.xml" /><Relationship Id="rId39" Type="http://schemas.openxmlformats.org/officeDocument/2006/relationships/chart" Target="/xl/charts/chart36.xml" /><Relationship Id="rId40" Type="http://schemas.openxmlformats.org/officeDocument/2006/relationships/image" Target="../media/image4.png" /><Relationship Id="rId41" Type="http://schemas.openxmlformats.org/officeDocument/2006/relationships/image" Target="../media/image5.png" /><Relationship Id="rId4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13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496050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210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13</xdr:col>
      <xdr:colOff>419100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524625" y="0"/>
        <a:ext cx="3524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581025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1021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496050" y="0"/>
        <a:ext cx="4238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524625" y="0"/>
        <a:ext cx="42386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66675</xdr:colOff>
      <xdr:row>2</xdr:row>
      <xdr:rowOff>0</xdr:rowOff>
    </xdr:from>
    <xdr:to>
      <xdr:col>15</xdr:col>
      <xdr:colOff>723900</xdr:colOff>
      <xdr:row>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381000"/>
          <a:ext cx="924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0</xdr:rowOff>
    </xdr:from>
    <xdr:to>
      <xdr:col>7</xdr:col>
      <xdr:colOff>9525</xdr:colOff>
      <xdr:row>2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381000"/>
          <a:ext cx="415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16</xdr:col>
      <xdr:colOff>76200</xdr:colOff>
      <xdr:row>2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72300" y="381000"/>
          <a:ext cx="502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6" name="Chart 17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17" name="Chart 18"/>
        <xdr:cNvGraphicFramePr/>
      </xdr:nvGraphicFramePr>
      <xdr:xfrm>
        <a:off x="6496050" y="0"/>
        <a:ext cx="49530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18" name="Chart 19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9" name="Chart 20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15</xdr:col>
      <xdr:colOff>419100</xdr:colOff>
      <xdr:row>0</xdr:row>
      <xdr:rowOff>0</xdr:rowOff>
    </xdr:to>
    <xdr:graphicFrame>
      <xdr:nvGraphicFramePr>
        <xdr:cNvPr id="20" name="Chart 21"/>
        <xdr:cNvGraphicFramePr/>
      </xdr:nvGraphicFramePr>
      <xdr:xfrm>
        <a:off x="6524625" y="0"/>
        <a:ext cx="49530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21" name="Chart 22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2" name="Chart 23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23" name="Chart 24"/>
        <xdr:cNvGraphicFramePr/>
      </xdr:nvGraphicFramePr>
      <xdr:xfrm>
        <a:off x="6496050" y="0"/>
        <a:ext cx="58197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24" name="Chart 25"/>
        <xdr:cNvGraphicFramePr/>
      </xdr:nvGraphicFramePr>
      <xdr:xfrm>
        <a:off x="0" y="0"/>
        <a:ext cx="125063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5" name="Chart 26"/>
        <xdr:cNvGraphicFramePr/>
      </xdr:nvGraphicFramePr>
      <xdr:xfrm>
        <a:off x="0" y="0"/>
        <a:ext cx="64960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485775</xdr:colOff>
      <xdr:row>0</xdr:row>
      <xdr:rowOff>0</xdr:rowOff>
    </xdr:from>
    <xdr:to>
      <xdr:col>16</xdr:col>
      <xdr:colOff>419100</xdr:colOff>
      <xdr:row>0</xdr:row>
      <xdr:rowOff>0</xdr:rowOff>
    </xdr:to>
    <xdr:graphicFrame>
      <xdr:nvGraphicFramePr>
        <xdr:cNvPr id="26" name="Chart 27"/>
        <xdr:cNvGraphicFramePr/>
      </xdr:nvGraphicFramePr>
      <xdr:xfrm>
        <a:off x="6524625" y="0"/>
        <a:ext cx="58197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581025</xdr:colOff>
      <xdr:row>0</xdr:row>
      <xdr:rowOff>0</xdr:rowOff>
    </xdr:to>
    <xdr:graphicFrame>
      <xdr:nvGraphicFramePr>
        <xdr:cNvPr id="27" name="Chart 28"/>
        <xdr:cNvGraphicFramePr/>
      </xdr:nvGraphicFramePr>
      <xdr:xfrm>
        <a:off x="0" y="0"/>
        <a:ext cx="125063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0</xdr:rowOff>
    </xdr:from>
    <xdr:to>
      <xdr:col>17</xdr:col>
      <xdr:colOff>676275</xdr:colOff>
      <xdr:row>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0"/>
          <a:ext cx="1101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7</xdr:col>
      <xdr:colOff>9525</xdr:colOff>
      <xdr:row>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09850" y="0"/>
          <a:ext cx="415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18</xdr:col>
      <xdr:colOff>76200</xdr:colOff>
      <xdr:row>0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10475" y="0"/>
          <a:ext cx="601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1" name="Chart 32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14</xdr:col>
      <xdr:colOff>390525</xdr:colOff>
      <xdr:row>0</xdr:row>
      <xdr:rowOff>0</xdr:rowOff>
    </xdr:to>
    <xdr:graphicFrame>
      <xdr:nvGraphicFramePr>
        <xdr:cNvPr id="32" name="Chart 33"/>
        <xdr:cNvGraphicFramePr/>
      </xdr:nvGraphicFramePr>
      <xdr:xfrm>
        <a:off x="5781675" y="0"/>
        <a:ext cx="49530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33" name="Chart 34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4" name="Chart 35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485775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35" name="Chart 36"/>
        <xdr:cNvGraphicFramePr/>
      </xdr:nvGraphicFramePr>
      <xdr:xfrm>
        <a:off x="5810250" y="0"/>
        <a:ext cx="49530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0</xdr:row>
      <xdr:rowOff>0</xdr:rowOff>
    </xdr:to>
    <xdr:graphicFrame>
      <xdr:nvGraphicFramePr>
        <xdr:cNvPr id="36" name="Chart 37"/>
        <xdr:cNvGraphicFramePr/>
      </xdr:nvGraphicFramePr>
      <xdr:xfrm>
        <a:off x="0" y="0"/>
        <a:ext cx="109251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37" name="Chart 38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38" name="Chart 39"/>
        <xdr:cNvGraphicFramePr/>
      </xdr:nvGraphicFramePr>
      <xdr:xfrm>
        <a:off x="5781675" y="0"/>
        <a:ext cx="56673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39" name="Chart 40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457200</xdr:colOff>
      <xdr:row>0</xdr:row>
      <xdr:rowOff>0</xdr:rowOff>
    </xdr:to>
    <xdr:graphicFrame>
      <xdr:nvGraphicFramePr>
        <xdr:cNvPr id="40" name="Chart 41"/>
        <xdr:cNvGraphicFramePr/>
      </xdr:nvGraphicFramePr>
      <xdr:xfrm>
        <a:off x="0" y="0"/>
        <a:ext cx="57816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485775</xdr:colOff>
      <xdr:row>0</xdr:row>
      <xdr:rowOff>0</xdr:rowOff>
    </xdr:from>
    <xdr:to>
      <xdr:col>15</xdr:col>
      <xdr:colOff>419100</xdr:colOff>
      <xdr:row>0</xdr:row>
      <xdr:rowOff>0</xdr:rowOff>
    </xdr:to>
    <xdr:graphicFrame>
      <xdr:nvGraphicFramePr>
        <xdr:cNvPr id="41" name="Chart 42"/>
        <xdr:cNvGraphicFramePr/>
      </xdr:nvGraphicFramePr>
      <xdr:xfrm>
        <a:off x="5810250" y="0"/>
        <a:ext cx="5667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581025</xdr:colOff>
      <xdr:row>0</xdr:row>
      <xdr:rowOff>0</xdr:rowOff>
    </xdr:to>
    <xdr:graphicFrame>
      <xdr:nvGraphicFramePr>
        <xdr:cNvPr id="42" name="Chart 43"/>
        <xdr:cNvGraphicFramePr/>
      </xdr:nvGraphicFramePr>
      <xdr:xfrm>
        <a:off x="0" y="0"/>
        <a:ext cx="116395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 fLocksWithSheet="0"/>
  </xdr:twoCellAnchor>
  <xdr:twoCellAnchor>
    <xdr:from>
      <xdr:col>0</xdr:col>
      <xdr:colOff>66675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0"/>
          <a:ext cx="1185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6</xdr:col>
      <xdr:colOff>628650</xdr:colOff>
      <xdr:row>0</xdr:row>
      <xdr:rowOff>0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0</xdr:row>
      <xdr:rowOff>0</xdr:rowOff>
    </xdr:from>
    <xdr:to>
      <xdr:col>16</xdr:col>
      <xdr:colOff>76200</xdr:colOff>
      <xdr:row>0</xdr:row>
      <xdr:rowOff>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96125" y="0"/>
          <a:ext cx="490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12</xdr:row>
      <xdr:rowOff>38100</xdr:rowOff>
    </xdr:from>
    <xdr:to>
      <xdr:col>18</xdr:col>
      <xdr:colOff>0</xdr:colOff>
      <xdr:row>13</xdr:row>
      <xdr:rowOff>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4775" y="2466975"/>
          <a:ext cx="1343977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39</xdr:row>
      <xdr:rowOff>0</xdr:rowOff>
    </xdr:from>
    <xdr:to>
      <xdr:col>7</xdr:col>
      <xdr:colOff>0</xdr:colOff>
      <xdr:row>39</xdr:row>
      <xdr:rowOff>5000625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12325350"/>
          <a:ext cx="66960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39</xdr:row>
      <xdr:rowOff>0</xdr:rowOff>
    </xdr:from>
    <xdr:to>
      <xdr:col>18</xdr:col>
      <xdr:colOff>0</xdr:colOff>
      <xdr:row>39</xdr:row>
      <xdr:rowOff>4981575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981825" y="12325350"/>
          <a:ext cx="65627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152400</xdr:rowOff>
    </xdr:from>
    <xdr:to>
      <xdr:col>7</xdr:col>
      <xdr:colOff>0</xdr:colOff>
      <xdr:row>87</xdr:row>
      <xdr:rowOff>152400</xdr:rowOff>
    </xdr:to>
    <xdr:graphicFrame>
      <xdr:nvGraphicFramePr>
        <xdr:cNvPr id="1" name="Chart 1"/>
        <xdr:cNvGraphicFramePr/>
      </xdr:nvGraphicFramePr>
      <xdr:xfrm>
        <a:off x="0" y="10925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reznicenkova\Plocha\tes1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samosprava./soubory/rada/materialy/2009/15/Cerpani82008-xx%20p&#345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LNĚNÍ PŘÍJMŮ"/>
      <sheetName val="daně"/>
      <sheetName val="VÝDAJE - kapitoly"/>
      <sheetName val="čerpání KÚ"/>
      <sheetName val="čerpání zastupitelstva"/>
      <sheetName val="SOCIÁLNÍ FOND"/>
      <sheetName val="FOND VYSOČINY"/>
      <sheetName val="FOND VYS GP"/>
      <sheetName val="Fond strateg.rez."/>
      <sheetName val="Čerpání EU "/>
      <sheetName val="Čerpání EU_pujcka"/>
      <sheetName val="UŽIT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751" t="s">
        <v>578</v>
      </c>
      <c r="E1" s="446"/>
      <c r="F1" s="446"/>
      <c r="G1" s="446"/>
      <c r="H1" s="446"/>
    </row>
    <row r="2" spans="4:8" ht="15">
      <c r="D2" s="751" t="s">
        <v>86</v>
      </c>
      <c r="E2" s="446"/>
      <c r="F2" s="446"/>
      <c r="G2" s="446"/>
      <c r="H2" s="446"/>
    </row>
    <row r="3" spans="4:8" ht="14.25">
      <c r="D3" s="446"/>
      <c r="E3" s="446"/>
      <c r="F3" s="446"/>
      <c r="G3" s="446"/>
      <c r="H3" s="446"/>
    </row>
    <row r="4" spans="1:5" ht="18">
      <c r="A4" s="787" t="s">
        <v>983</v>
      </c>
      <c r="B4" s="787"/>
      <c r="C4" s="787"/>
      <c r="D4" s="787"/>
      <c r="E4" s="787"/>
    </row>
    <row r="6" spans="1:5" ht="18">
      <c r="A6" s="788" t="s">
        <v>984</v>
      </c>
      <c r="B6" s="788"/>
      <c r="C6" s="788"/>
      <c r="D6" s="788"/>
      <c r="E6" s="788"/>
    </row>
    <row r="7" spans="2:3" ht="14.25">
      <c r="B7" s="446"/>
      <c r="C7" s="446"/>
    </row>
    <row r="8" spans="2:3" ht="14.25">
      <c r="B8" s="446"/>
      <c r="C8" s="446"/>
    </row>
    <row r="9" spans="1:3" ht="12.75">
      <c r="A9" s="55" t="s">
        <v>662</v>
      </c>
      <c r="C9" s="15"/>
    </row>
    <row r="10" spans="1:5" ht="25.5">
      <c r="A10" s="21"/>
      <c r="B10" s="42" t="s">
        <v>664</v>
      </c>
      <c r="C10" s="51" t="s">
        <v>665</v>
      </c>
      <c r="D10" s="5" t="s">
        <v>389</v>
      </c>
      <c r="E10" s="43" t="s">
        <v>666</v>
      </c>
    </row>
    <row r="11" spans="1:5" ht="12.75">
      <c r="A11" s="22" t="s">
        <v>807</v>
      </c>
      <c r="B11" s="312">
        <f>B35</f>
        <v>7852064</v>
      </c>
      <c r="C11" s="312">
        <f>C35</f>
        <v>8271424</v>
      </c>
      <c r="D11" s="312">
        <v>2036500</v>
      </c>
      <c r="E11" s="270">
        <f>+D11/C11*100</f>
        <v>24.620911707585055</v>
      </c>
    </row>
    <row r="12" spans="1:5" ht="12.75">
      <c r="A12" s="22" t="s">
        <v>806</v>
      </c>
      <c r="B12" s="292">
        <f>B48</f>
        <v>7852064</v>
      </c>
      <c r="C12" s="281">
        <f>C48</f>
        <v>8271424</v>
      </c>
      <c r="D12" s="281">
        <v>1717922</v>
      </c>
      <c r="E12" s="270">
        <f>+D12/C12*100</f>
        <v>20.76936208323984</v>
      </c>
    </row>
    <row r="13" spans="1:5" ht="12.75">
      <c r="A13" s="32" t="s">
        <v>1037</v>
      </c>
      <c r="B13" s="27">
        <v>0</v>
      </c>
      <c r="C13" s="281">
        <f>C11-C12</f>
        <v>0</v>
      </c>
      <c r="D13" s="281">
        <f>D11-D12</f>
        <v>318578</v>
      </c>
      <c r="E13" s="270">
        <v>0</v>
      </c>
    </row>
    <row r="14" spans="1:5" ht="12.75">
      <c r="A14" s="272"/>
      <c r="B14" s="398"/>
      <c r="C14" s="398"/>
      <c r="D14" s="398"/>
      <c r="E14" s="35"/>
    </row>
    <row r="15" spans="1:5" ht="12.75" customHeight="1">
      <c r="A15" s="785"/>
      <c r="B15" s="786"/>
      <c r="C15" s="786"/>
      <c r="D15" s="786"/>
      <c r="E15" s="786"/>
    </row>
    <row r="16" spans="1:5" ht="12.75">
      <c r="A16" s="55" t="s">
        <v>1033</v>
      </c>
      <c r="B16" s="286"/>
      <c r="C16" s="287"/>
      <c r="D16" s="287"/>
      <c r="E16" s="288"/>
    </row>
    <row r="17" spans="1:9" ht="25.5">
      <c r="A17" s="21"/>
      <c r="B17" s="42" t="s">
        <v>664</v>
      </c>
      <c r="C17" s="51" t="s">
        <v>665</v>
      </c>
      <c r="D17" s="5" t="s">
        <v>389</v>
      </c>
      <c r="E17" s="43" t="s">
        <v>666</v>
      </c>
      <c r="I17" s="106"/>
    </row>
    <row r="18" spans="1:9" ht="12.75">
      <c r="A18" s="94" t="s">
        <v>808</v>
      </c>
      <c r="B18" s="269">
        <v>4079986</v>
      </c>
      <c r="C18" s="269">
        <v>4499346</v>
      </c>
      <c r="D18" s="293">
        <v>1084365</v>
      </c>
      <c r="E18" s="485">
        <f>+D18/C18*100</f>
        <v>24.100502606378793</v>
      </c>
      <c r="I18" s="106"/>
    </row>
    <row r="19" spans="1:9" ht="12.75">
      <c r="A19" s="94" t="s">
        <v>806</v>
      </c>
      <c r="B19" s="293">
        <v>4079986</v>
      </c>
      <c r="C19" s="293">
        <v>4499346</v>
      </c>
      <c r="D19" s="293">
        <v>793509</v>
      </c>
      <c r="E19" s="485">
        <f>+D19/C19*100</f>
        <v>17.636096446016822</v>
      </c>
      <c r="I19" s="106"/>
    </row>
    <row r="20" spans="1:5" ht="12.75">
      <c r="A20" s="94" t="s">
        <v>1037</v>
      </c>
      <c r="B20" s="95">
        <v>0</v>
      </c>
      <c r="C20" s="269">
        <v>0</v>
      </c>
      <c r="D20" s="269">
        <f>D18-D19</f>
        <v>290856</v>
      </c>
      <c r="E20" s="214">
        <v>0</v>
      </c>
    </row>
    <row r="21" spans="2:3" ht="14.25">
      <c r="B21" s="446"/>
      <c r="C21" s="446"/>
    </row>
    <row r="22" spans="2:3" ht="12.75" customHeight="1">
      <c r="B22" s="446"/>
      <c r="C22" s="446"/>
    </row>
    <row r="23" spans="1:12" s="15" customFormat="1" ht="26.25" customHeight="1">
      <c r="A23" s="218" t="s">
        <v>1022</v>
      </c>
      <c r="B23" s="42" t="s">
        <v>664</v>
      </c>
      <c r="C23" s="51" t="s">
        <v>665</v>
      </c>
      <c r="D23" s="5" t="s">
        <v>389</v>
      </c>
      <c r="E23" s="43" t="s">
        <v>666</v>
      </c>
      <c r="F23"/>
      <c r="G23"/>
      <c r="H23"/>
      <c r="I23"/>
      <c r="J23"/>
      <c r="K23"/>
      <c r="L23"/>
    </row>
    <row r="24" spans="1:12" s="15" customFormat="1" ht="16.5" customHeight="1">
      <c r="A24" s="518" t="s">
        <v>1019</v>
      </c>
      <c r="B24" s="431">
        <v>3617982</v>
      </c>
      <c r="C24" s="451">
        <v>3617982</v>
      </c>
      <c r="D24" s="451">
        <v>853942</v>
      </c>
      <c r="E24" s="270">
        <f>+D24/C24*100</f>
        <v>23.602715546954077</v>
      </c>
      <c r="F24"/>
      <c r="G24"/>
      <c r="H24"/>
      <c r="I24"/>
      <c r="J24"/>
      <c r="K24"/>
      <c r="L24"/>
    </row>
    <row r="25" spans="1:12" s="15" customFormat="1" ht="15" customHeight="1">
      <c r="A25" s="518" t="s">
        <v>1023</v>
      </c>
      <c r="B25" s="431">
        <v>317132</v>
      </c>
      <c r="C25" s="451">
        <v>317327</v>
      </c>
      <c r="D25" s="275">
        <v>29763</v>
      </c>
      <c r="E25" s="270">
        <f>+D25/C25*100</f>
        <v>9.37928383024451</v>
      </c>
      <c r="F25"/>
      <c r="G25"/>
      <c r="H25"/>
      <c r="I25"/>
      <c r="J25"/>
      <c r="K25"/>
      <c r="L25"/>
    </row>
    <row r="26" spans="1:12" s="15" customFormat="1" ht="15.75" customHeight="1">
      <c r="A26" s="518" t="s">
        <v>1020</v>
      </c>
      <c r="B26" s="431">
        <v>31000</v>
      </c>
      <c r="C26" s="451">
        <v>31000</v>
      </c>
      <c r="D26" s="275">
        <v>3714</v>
      </c>
      <c r="E26" s="270">
        <f>+D26/C26*100</f>
        <v>11.980645161290322</v>
      </c>
      <c r="F26"/>
      <c r="G26"/>
      <c r="H26"/>
      <c r="I26"/>
      <c r="J26"/>
      <c r="K26"/>
      <c r="L26"/>
    </row>
    <row r="27" spans="1:12" s="15" customFormat="1" ht="15.75" customHeight="1">
      <c r="A27" s="518" t="s">
        <v>1024</v>
      </c>
      <c r="B27" s="431">
        <v>3855400</v>
      </c>
      <c r="C27" s="451">
        <v>4120061</v>
      </c>
      <c r="D27" s="275">
        <v>1113114</v>
      </c>
      <c r="E27" s="270">
        <f>+D27/C27*100</f>
        <v>27.016930089141884</v>
      </c>
      <c r="F27"/>
      <c r="G27"/>
      <c r="H27"/>
      <c r="I27"/>
      <c r="J27"/>
      <c r="K27"/>
      <c r="L27"/>
    </row>
    <row r="28" spans="1:12" s="15" customFormat="1" ht="16.5" customHeight="1">
      <c r="A28" s="521" t="s">
        <v>1025</v>
      </c>
      <c r="B28" s="484">
        <f>SUM(B24:B27)</f>
        <v>7821514</v>
      </c>
      <c r="C28" s="548">
        <f>SUM(C24:C27)</f>
        <v>8086370</v>
      </c>
      <c r="D28" s="549">
        <f>SUM(D24:D27)</f>
        <v>2000533</v>
      </c>
      <c r="E28" s="485">
        <f>D28/C28*100</f>
        <v>24.73956793963175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8" t="s">
        <v>4</v>
      </c>
      <c r="B31" s="42" t="s">
        <v>664</v>
      </c>
      <c r="C31" s="51" t="s">
        <v>665</v>
      </c>
      <c r="D31" s="5" t="s">
        <v>389</v>
      </c>
      <c r="E31" s="43" t="s">
        <v>666</v>
      </c>
      <c r="F31"/>
      <c r="G31"/>
      <c r="H31"/>
      <c r="I31"/>
      <c r="J31"/>
      <c r="K31"/>
      <c r="L31"/>
    </row>
    <row r="32" spans="1:12" s="15" customFormat="1" ht="63.75" customHeight="1">
      <c r="A32" s="328" t="s">
        <v>19</v>
      </c>
      <c r="B32" s="431">
        <v>30550</v>
      </c>
      <c r="C32" s="451">
        <v>185054</v>
      </c>
      <c r="D32" s="275">
        <v>35967</v>
      </c>
      <c r="E32" s="270">
        <f>+D32/C32*100</f>
        <v>19.435948425864883</v>
      </c>
      <c r="F32"/>
      <c r="G32"/>
      <c r="H32"/>
      <c r="I32"/>
      <c r="J32"/>
      <c r="K32"/>
      <c r="L32"/>
    </row>
    <row r="33" spans="1:12" s="15" customFormat="1" ht="12.75">
      <c r="A33" s="479"/>
      <c r="B33" s="482"/>
      <c r="C33" s="374"/>
      <c r="D33" s="483"/>
      <c r="E33" s="387"/>
      <c r="F33"/>
      <c r="G33"/>
      <c r="H33"/>
      <c r="I33"/>
      <c r="J33"/>
      <c r="K33"/>
      <c r="L33"/>
    </row>
    <row r="34" spans="1:12" s="15" customFormat="1" ht="12.75">
      <c r="A34" s="479"/>
      <c r="B34" s="482"/>
      <c r="C34" s="374"/>
      <c r="D34" s="483"/>
      <c r="E34" s="387"/>
      <c r="F34"/>
      <c r="G34"/>
      <c r="H34"/>
      <c r="I34"/>
      <c r="J34"/>
      <c r="K34"/>
      <c r="L34"/>
    </row>
    <row r="35" spans="1:12" s="15" customFormat="1" ht="12.75">
      <c r="A35" s="519" t="s">
        <v>122</v>
      </c>
      <c r="B35" s="191">
        <f>B28+B32</f>
        <v>7852064</v>
      </c>
      <c r="C35" s="191">
        <f>C28+C32</f>
        <v>8271424</v>
      </c>
      <c r="D35" s="191">
        <f>D28+D32</f>
        <v>2036500</v>
      </c>
      <c r="E35" s="204">
        <f>D35/C35*100</f>
        <v>24.620911707585055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8" t="s">
        <v>1026</v>
      </c>
      <c r="B38" s="42" t="s">
        <v>664</v>
      </c>
      <c r="C38" s="51" t="s">
        <v>665</v>
      </c>
      <c r="D38" s="5" t="s">
        <v>389</v>
      </c>
      <c r="E38" s="43" t="s">
        <v>666</v>
      </c>
      <c r="F38"/>
      <c r="G38"/>
      <c r="H38"/>
      <c r="I38"/>
      <c r="J38"/>
      <c r="K38"/>
      <c r="L38"/>
    </row>
    <row r="39" spans="1:12" s="15" customFormat="1" ht="16.5" customHeight="1">
      <c r="A39" s="518" t="s">
        <v>1027</v>
      </c>
      <c r="B39" s="431">
        <v>7068029</v>
      </c>
      <c r="C39" s="451">
        <v>7304540</v>
      </c>
      <c r="D39" s="451">
        <v>1668289</v>
      </c>
      <c r="E39" s="270">
        <f>+D39/C39*100</f>
        <v>22.83906994827874</v>
      </c>
      <c r="F39"/>
      <c r="G39"/>
      <c r="H39"/>
      <c r="I39"/>
      <c r="J39"/>
      <c r="K39"/>
      <c r="L39"/>
    </row>
    <row r="40" spans="1:12" s="15" customFormat="1" ht="15" customHeight="1">
      <c r="A40" s="518" t="s">
        <v>1028</v>
      </c>
      <c r="B40" s="431">
        <v>758175</v>
      </c>
      <c r="C40" s="451">
        <v>938689</v>
      </c>
      <c r="D40" s="275">
        <v>35103</v>
      </c>
      <c r="E40" s="270">
        <f>+D40/C40*100</f>
        <v>3.739577218865887</v>
      </c>
      <c r="F40"/>
      <c r="G40"/>
      <c r="H40"/>
      <c r="I40" s="106"/>
      <c r="J40"/>
      <c r="K40"/>
      <c r="L40"/>
    </row>
    <row r="41" spans="1:12" s="15" customFormat="1" ht="16.5" customHeight="1">
      <c r="A41" s="521" t="s">
        <v>357</v>
      </c>
      <c r="B41" s="484">
        <f>SUM(B39:B40)</f>
        <v>7826204</v>
      </c>
      <c r="C41" s="548">
        <f>SUM(C39:C40)</f>
        <v>8243229</v>
      </c>
      <c r="D41" s="549">
        <f>SUM(D39:D40)</f>
        <v>1703392</v>
      </c>
      <c r="E41" s="485">
        <f>D41/C41*100</f>
        <v>20.664135377047028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8" t="s">
        <v>1035</v>
      </c>
      <c r="B44" s="42" t="s">
        <v>664</v>
      </c>
      <c r="C44" s="51" t="s">
        <v>665</v>
      </c>
      <c r="D44" s="5" t="s">
        <v>389</v>
      </c>
      <c r="E44" s="43" t="s">
        <v>666</v>
      </c>
      <c r="F44"/>
      <c r="G44"/>
      <c r="H44" s="106"/>
      <c r="I44"/>
      <c r="J44"/>
      <c r="K44"/>
      <c r="L44"/>
    </row>
    <row r="45" spans="1:12" s="15" customFormat="1" ht="50.25" customHeight="1">
      <c r="A45" s="550" t="s">
        <v>18</v>
      </c>
      <c r="B45" s="431">
        <v>25860</v>
      </c>
      <c r="C45" s="451">
        <v>28195</v>
      </c>
      <c r="D45" s="275">
        <v>14530</v>
      </c>
      <c r="E45" s="270">
        <f>+D45/C45*100</f>
        <v>51.533959921971984</v>
      </c>
      <c r="F45"/>
      <c r="G45"/>
      <c r="H45" s="106"/>
      <c r="I45"/>
      <c r="J45"/>
      <c r="K45"/>
      <c r="L45"/>
    </row>
    <row r="46" spans="1:12" s="15" customFormat="1" ht="14.25" customHeight="1">
      <c r="A46" s="569"/>
      <c r="B46" s="570"/>
      <c r="C46" s="571"/>
      <c r="D46" s="572"/>
      <c r="E46" s="573"/>
      <c r="F46"/>
      <c r="G46"/>
      <c r="H46"/>
      <c r="I46"/>
      <c r="J46"/>
      <c r="K46"/>
      <c r="L46"/>
    </row>
    <row r="47" spans="1:12" s="15" customFormat="1" ht="12.75" customHeight="1">
      <c r="A47" s="436"/>
      <c r="B47" s="587"/>
      <c r="C47" s="588"/>
      <c r="D47" s="483"/>
      <c r="E47" s="589"/>
      <c r="F47"/>
      <c r="G47"/>
      <c r="H47"/>
      <c r="I47"/>
      <c r="J47"/>
      <c r="K47"/>
      <c r="L47"/>
    </row>
    <row r="48" spans="1:12" s="15" customFormat="1" ht="12.75">
      <c r="A48" s="519" t="s">
        <v>1029</v>
      </c>
      <c r="B48" s="191">
        <f>B41+B45</f>
        <v>7852064</v>
      </c>
      <c r="C48" s="191">
        <f>C41+C45</f>
        <v>8271424</v>
      </c>
      <c r="D48" s="191">
        <f>D41+D45</f>
        <v>1717922</v>
      </c>
      <c r="E48" s="204">
        <f>D48/C48*100</f>
        <v>20.76936208323984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20" t="s">
        <v>1037</v>
      </c>
      <c r="B51" s="245">
        <f>B35-B48</f>
        <v>0</v>
      </c>
      <c r="C51" s="245">
        <f>C35-C48</f>
        <v>0</v>
      </c>
      <c r="D51" s="245">
        <f>D35-D48</f>
        <v>318578</v>
      </c>
      <c r="E51" s="204" t="s">
        <v>852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33"/>
  <sheetViews>
    <sheetView workbookViewId="0" topLeftCell="A1">
      <selection activeCell="G21" sqref="G21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8" t="s">
        <v>994</v>
      </c>
      <c r="C1" s="178"/>
      <c r="D1" s="178"/>
      <c r="E1" s="178"/>
      <c r="F1" s="178"/>
      <c r="I1" s="2"/>
    </row>
    <row r="2" spans="2:9" ht="15" customHeight="1">
      <c r="B2" s="178"/>
      <c r="C2" s="178"/>
      <c r="D2" s="178"/>
      <c r="E2" s="178"/>
      <c r="F2" s="178"/>
      <c r="I2" s="2"/>
    </row>
    <row r="3" spans="2:9" ht="15" customHeight="1">
      <c r="B3" s="178"/>
      <c r="C3" s="178"/>
      <c r="D3" s="178"/>
      <c r="E3" s="178"/>
      <c r="F3" s="178"/>
      <c r="I3" s="2"/>
    </row>
    <row r="4" spans="2:9" ht="15" customHeight="1">
      <c r="B4" s="178"/>
      <c r="C4" s="178"/>
      <c r="D4" s="178"/>
      <c r="E4" s="178"/>
      <c r="F4" s="178"/>
      <c r="I4" s="2"/>
    </row>
    <row r="5" spans="2:9" ht="15" customHeight="1">
      <c r="B5" s="178"/>
      <c r="C5" s="178"/>
      <c r="D5" s="178"/>
      <c r="E5" s="178"/>
      <c r="F5" s="178"/>
      <c r="I5" s="2"/>
    </row>
    <row r="6" spans="1:8" ht="16.5" customHeight="1">
      <c r="A6" s="904" t="s">
        <v>999</v>
      </c>
      <c r="B6" s="777"/>
      <c r="E6" s="578">
        <v>1420090058.64</v>
      </c>
      <c r="F6" s="2" t="s">
        <v>652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928</v>
      </c>
      <c r="C11" s="1"/>
      <c r="G11" s="282"/>
    </row>
    <row r="12" spans="1:7" ht="25.5">
      <c r="A12" s="905"/>
      <c r="B12" s="870"/>
      <c r="C12" s="88" t="s">
        <v>664</v>
      </c>
      <c r="D12" s="88" t="s">
        <v>665</v>
      </c>
      <c r="E12" s="5" t="s">
        <v>389</v>
      </c>
      <c r="F12" s="880" t="s">
        <v>666</v>
      </c>
      <c r="G12" s="881"/>
    </row>
    <row r="13" spans="1:8" ht="36" customHeight="1">
      <c r="A13" s="898" t="s">
        <v>687</v>
      </c>
      <c r="B13" s="776"/>
      <c r="C13" s="399">
        <v>0</v>
      </c>
      <c r="D13" s="399">
        <v>0</v>
      </c>
      <c r="E13" s="399">
        <v>5731879.48</v>
      </c>
      <c r="F13" s="884" t="s">
        <v>852</v>
      </c>
      <c r="G13" s="885"/>
      <c r="H13" s="450"/>
    </row>
    <row r="14" spans="1:8" ht="16.5" customHeight="1">
      <c r="A14" s="898" t="s">
        <v>376</v>
      </c>
      <c r="B14" s="776"/>
      <c r="C14" s="399">
        <v>0</v>
      </c>
      <c r="D14" s="399">
        <v>0</v>
      </c>
      <c r="E14" s="399">
        <v>4395707</v>
      </c>
      <c r="F14" s="884" t="s">
        <v>852</v>
      </c>
      <c r="G14" s="885"/>
      <c r="H14" s="450"/>
    </row>
    <row r="15" spans="1:7" ht="15" customHeight="1">
      <c r="A15" s="897" t="s">
        <v>870</v>
      </c>
      <c r="B15" s="870"/>
      <c r="C15" s="9">
        <v>0</v>
      </c>
      <c r="D15" s="9">
        <v>0</v>
      </c>
      <c r="E15" s="9">
        <f>SUM(E13:E14)</f>
        <v>10127586.48</v>
      </c>
      <c r="F15" s="882" t="s">
        <v>852</v>
      </c>
      <c r="G15" s="883"/>
    </row>
    <row r="16" spans="1:7" ht="15" customHeight="1">
      <c r="A16" s="440"/>
      <c r="B16" s="403"/>
      <c r="C16" s="228"/>
      <c r="D16" s="228"/>
      <c r="E16" s="228"/>
      <c r="F16" s="557"/>
      <c r="G16" s="558"/>
    </row>
    <row r="17" spans="1:7" ht="15" customHeight="1">
      <c r="A17" s="440"/>
      <c r="B17" s="403"/>
      <c r="C17" s="228"/>
      <c r="D17" s="228"/>
      <c r="E17" s="228"/>
      <c r="F17" s="557"/>
      <c r="G17" s="558"/>
    </row>
    <row r="18" spans="2:6" ht="15" customHeight="1">
      <c r="B18" s="227"/>
      <c r="C18" s="228"/>
      <c r="D18" s="228"/>
      <c r="E18" s="228"/>
      <c r="F18" s="262"/>
    </row>
    <row r="19" spans="1:6" ht="15.75" customHeight="1">
      <c r="A19" s="1" t="s">
        <v>898</v>
      </c>
      <c r="B19" s="1"/>
      <c r="C19" s="228"/>
      <c r="D19" s="228"/>
      <c r="E19" s="438">
        <f>E6+E15</f>
        <v>1430217645.1200001</v>
      </c>
      <c r="F19" s="439" t="s">
        <v>652</v>
      </c>
    </row>
    <row r="20" spans="1:6" ht="15.75" customHeight="1">
      <c r="A20" s="1"/>
      <c r="B20" s="1"/>
      <c r="C20" s="228"/>
      <c r="D20" s="228"/>
      <c r="E20" s="438"/>
      <c r="F20" s="439"/>
    </row>
    <row r="21" spans="1:6" ht="15.75" customHeight="1">
      <c r="A21" s="1"/>
      <c r="B21" s="1"/>
      <c r="C21" s="228"/>
      <c r="D21" s="228"/>
      <c r="E21" s="438"/>
      <c r="F21" s="439"/>
    </row>
    <row r="22" spans="2:7" ht="15.75" customHeight="1">
      <c r="B22" s="227"/>
      <c r="C22" s="228"/>
      <c r="D22" s="228"/>
      <c r="E22" s="228"/>
      <c r="F22" s="262"/>
      <c r="G22" t="s">
        <v>195</v>
      </c>
    </row>
    <row r="23" ht="15.75">
      <c r="A23" s="1" t="s">
        <v>367</v>
      </c>
    </row>
    <row r="24" spans="1:7" ht="24" customHeight="1">
      <c r="A24" s="897"/>
      <c r="B24" s="897"/>
      <c r="C24" s="88" t="s">
        <v>664</v>
      </c>
      <c r="D24" s="88" t="s">
        <v>665</v>
      </c>
      <c r="E24" s="218" t="s">
        <v>389</v>
      </c>
      <c r="F24" s="880" t="s">
        <v>666</v>
      </c>
      <c r="G24" s="881"/>
    </row>
    <row r="25" spans="1:8" ht="16.5" customHeight="1">
      <c r="A25" s="895" t="s">
        <v>368</v>
      </c>
      <c r="B25" s="896"/>
      <c r="C25" s="283">
        <v>0</v>
      </c>
      <c r="D25" s="283">
        <v>0</v>
      </c>
      <c r="E25" s="275">
        <v>177953540</v>
      </c>
      <c r="F25" s="884" t="s">
        <v>852</v>
      </c>
      <c r="G25" s="885"/>
      <c r="H25" s="301"/>
    </row>
    <row r="26" spans="1:8" ht="23.25" customHeight="1">
      <c r="A26" s="898" t="s">
        <v>375</v>
      </c>
      <c r="B26" s="902"/>
      <c r="C26" s="283">
        <v>0</v>
      </c>
      <c r="D26" s="283">
        <v>0</v>
      </c>
      <c r="E26" s="275">
        <v>3684298.52</v>
      </c>
      <c r="F26" s="884" t="s">
        <v>852</v>
      </c>
      <c r="G26" s="885"/>
      <c r="H26" s="301"/>
    </row>
    <row r="27" spans="1:7" ht="15.75" customHeight="1">
      <c r="A27" s="897" t="s">
        <v>871</v>
      </c>
      <c r="B27" s="870"/>
      <c r="C27" s="9">
        <v>0</v>
      </c>
      <c r="D27" s="251">
        <v>0</v>
      </c>
      <c r="E27" s="9">
        <f>SUM(E25:E26)</f>
        <v>181637838.52</v>
      </c>
      <c r="F27" s="882" t="s">
        <v>852</v>
      </c>
      <c r="G27" s="883"/>
    </row>
    <row r="28" spans="1:6" ht="12.75" customHeight="1">
      <c r="A28" s="440"/>
      <c r="B28" s="403"/>
      <c r="C28" s="228"/>
      <c r="D28" s="296"/>
      <c r="E28" s="228"/>
      <c r="F28" s="229"/>
    </row>
    <row r="29" spans="1:6" ht="12.75" customHeight="1">
      <c r="A29" s="440"/>
      <c r="B29" s="403"/>
      <c r="C29" s="228"/>
      <c r="D29" s="296"/>
      <c r="E29" s="228"/>
      <c r="F29" s="229"/>
    </row>
    <row r="30" spans="1:6" ht="12.75" customHeight="1">
      <c r="A30" s="440"/>
      <c r="B30" s="403"/>
      <c r="C30" s="228"/>
      <c r="D30" s="296"/>
      <c r="E30" s="228"/>
      <c r="F30" s="229"/>
    </row>
    <row r="31" spans="1:6" ht="12.75" customHeight="1">
      <c r="A31" s="440"/>
      <c r="B31" s="403"/>
      <c r="C31" s="228"/>
      <c r="D31" s="296"/>
      <c r="E31" s="228"/>
      <c r="F31" s="229"/>
    </row>
    <row r="32" spans="1:6" ht="15.75" customHeight="1">
      <c r="A32" s="1" t="s">
        <v>995</v>
      </c>
      <c r="B32" s="1"/>
      <c r="C32" s="228"/>
      <c r="D32" s="296"/>
      <c r="E32" s="438">
        <f>E19-E27</f>
        <v>1248579806.6000001</v>
      </c>
      <c r="F32" s="439" t="s">
        <v>652</v>
      </c>
    </row>
    <row r="33" spans="5:6" ht="13.5" customHeight="1">
      <c r="E33" s="438"/>
      <c r="F33" s="439"/>
    </row>
    <row r="34" spans="5:6" ht="13.5" customHeight="1">
      <c r="E34" s="438"/>
      <c r="F34" s="439"/>
    </row>
    <row r="35" spans="5:6" ht="13.5" customHeight="1">
      <c r="E35" s="438"/>
      <c r="F35" s="439"/>
    </row>
    <row r="36" spans="5:6" ht="13.5" customHeight="1">
      <c r="E36" s="438"/>
      <c r="F36" s="439"/>
    </row>
    <row r="37" spans="1:5" ht="13.5" customHeight="1">
      <c r="A37" s="381" t="s">
        <v>387</v>
      </c>
      <c r="E37" s="261"/>
    </row>
    <row r="38" spans="1:6" ht="14.25" customHeight="1">
      <c r="A38" s="377" t="s">
        <v>334</v>
      </c>
      <c r="E38" s="277"/>
      <c r="F38" s="276"/>
    </row>
    <row r="39" ht="15">
      <c r="A39" s="260" t="s">
        <v>335</v>
      </c>
    </row>
    <row r="40" ht="15">
      <c r="A40" s="260"/>
    </row>
    <row r="41" ht="15">
      <c r="A41" s="260"/>
    </row>
    <row r="42" ht="15">
      <c r="A42" s="260"/>
    </row>
    <row r="43" ht="15">
      <c r="A43" s="260"/>
    </row>
    <row r="44" spans="1:6" ht="16.5" customHeight="1">
      <c r="A44" s="903" t="s">
        <v>358</v>
      </c>
      <c r="B44" s="777"/>
      <c r="C44" s="777"/>
      <c r="D44" s="777"/>
      <c r="E44" s="786"/>
      <c r="F44" s="406"/>
    </row>
    <row r="45" spans="1:7" ht="35.25" customHeight="1">
      <c r="A45" s="539" t="s">
        <v>379</v>
      </c>
      <c r="B45" s="899" t="s">
        <v>380</v>
      </c>
      <c r="C45" s="900"/>
      <c r="D45" s="900"/>
      <c r="E45" s="901"/>
      <c r="F45" s="540" t="s">
        <v>761</v>
      </c>
      <c r="G45" s="541" t="s">
        <v>762</v>
      </c>
    </row>
    <row r="46" spans="1:7" ht="18.75" customHeight="1">
      <c r="A46" s="311" t="s">
        <v>381</v>
      </c>
      <c r="B46" s="892" t="s">
        <v>362</v>
      </c>
      <c r="C46" s="893"/>
      <c r="D46" s="893"/>
      <c r="E46" s="894"/>
      <c r="F46" s="449">
        <v>2139000</v>
      </c>
      <c r="G46" s="447">
        <v>1925000</v>
      </c>
    </row>
    <row r="47" spans="1:7" ht="18.75" customHeight="1">
      <c r="A47" s="311" t="s">
        <v>861</v>
      </c>
      <c r="B47" s="892" t="s">
        <v>333</v>
      </c>
      <c r="C47" s="893"/>
      <c r="D47" s="893"/>
      <c r="E47" s="894"/>
      <c r="F47" s="449">
        <v>1703000</v>
      </c>
      <c r="G47" s="447">
        <v>1508860</v>
      </c>
    </row>
    <row r="48" spans="1:7" ht="18.75" customHeight="1">
      <c r="A48" s="311" t="s">
        <v>382</v>
      </c>
      <c r="B48" s="892" t="s">
        <v>364</v>
      </c>
      <c r="C48" s="893"/>
      <c r="D48" s="893"/>
      <c r="E48" s="894"/>
      <c r="F48" s="447">
        <v>666000</v>
      </c>
      <c r="G48" s="447">
        <v>579420</v>
      </c>
    </row>
    <row r="49" spans="1:7" ht="18.75" customHeight="1">
      <c r="A49" s="311" t="s">
        <v>893</v>
      </c>
      <c r="B49" s="892" t="s">
        <v>363</v>
      </c>
      <c r="C49" s="893"/>
      <c r="D49" s="893"/>
      <c r="E49" s="894"/>
      <c r="F49" s="449">
        <v>377000</v>
      </c>
      <c r="G49" s="447">
        <v>331760</v>
      </c>
    </row>
    <row r="50" spans="1:7" ht="18.75" customHeight="1">
      <c r="A50" s="311" t="s">
        <v>383</v>
      </c>
      <c r="B50" s="892" t="s">
        <v>894</v>
      </c>
      <c r="C50" s="893"/>
      <c r="D50" s="893"/>
      <c r="E50" s="894"/>
      <c r="F50" s="449">
        <v>1982000</v>
      </c>
      <c r="G50" s="447">
        <v>1793710</v>
      </c>
    </row>
    <row r="51" spans="1:7" ht="18.75" customHeight="1">
      <c r="A51" s="311" t="s">
        <v>384</v>
      </c>
      <c r="B51" s="892" t="s">
        <v>890</v>
      </c>
      <c r="C51" s="893"/>
      <c r="D51" s="893"/>
      <c r="E51" s="894"/>
      <c r="F51" s="449">
        <v>260000</v>
      </c>
      <c r="G51" s="447">
        <v>0</v>
      </c>
    </row>
    <row r="52" spans="1:7" ht="18.75" customHeight="1">
      <c r="A52" s="311" t="s">
        <v>386</v>
      </c>
      <c r="B52" s="892" t="s">
        <v>369</v>
      </c>
      <c r="C52" s="893"/>
      <c r="D52" s="893"/>
      <c r="E52" s="894"/>
      <c r="F52" s="449">
        <v>1411000</v>
      </c>
      <c r="G52" s="447">
        <v>1058250</v>
      </c>
    </row>
    <row r="53" spans="1:7" ht="18.75" customHeight="1">
      <c r="A53" s="311" t="s">
        <v>1021</v>
      </c>
      <c r="B53" s="892" t="s">
        <v>337</v>
      </c>
      <c r="C53" s="893"/>
      <c r="D53" s="893"/>
      <c r="E53" s="894"/>
      <c r="F53" s="449">
        <v>238000</v>
      </c>
      <c r="G53" s="447">
        <v>202300</v>
      </c>
    </row>
    <row r="54" spans="1:7" ht="18.75" customHeight="1">
      <c r="A54" s="311" t="s">
        <v>965</v>
      </c>
      <c r="B54" s="892" t="s">
        <v>338</v>
      </c>
      <c r="C54" s="893"/>
      <c r="D54" s="893"/>
      <c r="E54" s="894"/>
      <c r="F54" s="449">
        <v>7790000</v>
      </c>
      <c r="G54" s="447">
        <v>6621500</v>
      </c>
    </row>
    <row r="55" spans="1:7" ht="18.75" customHeight="1">
      <c r="A55" s="311">
        <v>236108</v>
      </c>
      <c r="B55" s="892" t="s">
        <v>139</v>
      </c>
      <c r="C55" s="893"/>
      <c r="D55" s="893"/>
      <c r="E55" s="894"/>
      <c r="F55" s="449">
        <v>11950000</v>
      </c>
      <c r="G55" s="447">
        <v>10755000</v>
      </c>
    </row>
    <row r="56" spans="1:7" ht="34.5" customHeight="1">
      <c r="A56" s="539" t="s">
        <v>379</v>
      </c>
      <c r="B56" s="899" t="s">
        <v>380</v>
      </c>
      <c r="C56" s="900"/>
      <c r="D56" s="900"/>
      <c r="E56" s="901"/>
      <c r="F56" s="540" t="s">
        <v>761</v>
      </c>
      <c r="G56" s="541" t="s">
        <v>762</v>
      </c>
    </row>
    <row r="57" spans="1:7" ht="18.75" customHeight="1">
      <c r="A57" s="311" t="s">
        <v>612</v>
      </c>
      <c r="B57" s="892" t="s">
        <v>900</v>
      </c>
      <c r="C57" s="893" t="s">
        <v>900</v>
      </c>
      <c r="D57" s="893" t="s">
        <v>900</v>
      </c>
      <c r="E57" s="894" t="s">
        <v>900</v>
      </c>
      <c r="F57" s="888">
        <v>457779000</v>
      </c>
      <c r="G57" s="888">
        <v>423445580</v>
      </c>
    </row>
    <row r="58" spans="1:7" ht="18.75" customHeight="1">
      <c r="A58" s="311" t="s">
        <v>613</v>
      </c>
      <c r="B58" s="892" t="s">
        <v>901</v>
      </c>
      <c r="C58" s="893" t="s">
        <v>901</v>
      </c>
      <c r="D58" s="893" t="s">
        <v>901</v>
      </c>
      <c r="E58" s="894" t="s">
        <v>901</v>
      </c>
      <c r="F58" s="889"/>
      <c r="G58" s="889"/>
    </row>
    <row r="59" spans="1:7" ht="18.75" customHeight="1">
      <c r="A59" s="311" t="s">
        <v>614</v>
      </c>
      <c r="B59" s="892" t="s">
        <v>902</v>
      </c>
      <c r="C59" s="893" t="s">
        <v>902</v>
      </c>
      <c r="D59" s="893" t="s">
        <v>902</v>
      </c>
      <c r="E59" s="894" t="s">
        <v>902</v>
      </c>
      <c r="F59" s="889"/>
      <c r="G59" s="889"/>
    </row>
    <row r="60" spans="1:7" ht="18.75" customHeight="1">
      <c r="A60" s="311" t="s">
        <v>615</v>
      </c>
      <c r="B60" s="892" t="s">
        <v>903</v>
      </c>
      <c r="C60" s="893" t="s">
        <v>903</v>
      </c>
      <c r="D60" s="893" t="s">
        <v>903</v>
      </c>
      <c r="E60" s="894" t="s">
        <v>903</v>
      </c>
      <c r="F60" s="889"/>
      <c r="G60" s="889"/>
    </row>
    <row r="61" spans="1:7" ht="18.75" customHeight="1">
      <c r="A61" s="311" t="s">
        <v>616</v>
      </c>
      <c r="B61" s="892" t="s">
        <v>605</v>
      </c>
      <c r="C61" s="893" t="s">
        <v>913</v>
      </c>
      <c r="D61" s="893" t="s">
        <v>913</v>
      </c>
      <c r="E61" s="894" t="s">
        <v>913</v>
      </c>
      <c r="F61" s="889"/>
      <c r="G61" s="889"/>
    </row>
    <row r="62" spans="1:7" ht="18.75" customHeight="1">
      <c r="A62" s="311" t="s">
        <v>617</v>
      </c>
      <c r="B62" s="892" t="s">
        <v>905</v>
      </c>
      <c r="C62" s="893" t="s">
        <v>905</v>
      </c>
      <c r="D62" s="893" t="s">
        <v>905</v>
      </c>
      <c r="E62" s="894" t="s">
        <v>905</v>
      </c>
      <c r="F62" s="889"/>
      <c r="G62" s="889"/>
    </row>
    <row r="63" spans="1:7" ht="18.75" customHeight="1">
      <c r="A63" s="311">
        <v>236102</v>
      </c>
      <c r="B63" s="892" t="s">
        <v>608</v>
      </c>
      <c r="C63" s="893" t="s">
        <v>904</v>
      </c>
      <c r="D63" s="893" t="s">
        <v>904</v>
      </c>
      <c r="E63" s="894" t="s">
        <v>904</v>
      </c>
      <c r="F63" s="889"/>
      <c r="G63" s="889"/>
    </row>
    <row r="64" spans="1:7" ht="18.75" customHeight="1">
      <c r="A64" s="311">
        <v>236103</v>
      </c>
      <c r="B64" s="892" t="s">
        <v>914</v>
      </c>
      <c r="C64" s="893" t="s">
        <v>914</v>
      </c>
      <c r="D64" s="893" t="s">
        <v>914</v>
      </c>
      <c r="E64" s="894" t="s">
        <v>914</v>
      </c>
      <c r="F64" s="889"/>
      <c r="G64" s="889"/>
    </row>
    <row r="65" spans="1:7" ht="18.75" customHeight="1">
      <c r="A65" s="311">
        <v>236104</v>
      </c>
      <c r="B65" s="892" t="s">
        <v>915</v>
      </c>
      <c r="C65" s="893" t="s">
        <v>915</v>
      </c>
      <c r="D65" s="893" t="s">
        <v>915</v>
      </c>
      <c r="E65" s="894" t="s">
        <v>915</v>
      </c>
      <c r="F65" s="889"/>
      <c r="G65" s="889"/>
    </row>
    <row r="66" spans="1:7" ht="18.75" customHeight="1">
      <c r="A66" s="311">
        <v>236105</v>
      </c>
      <c r="B66" s="892" t="s">
        <v>916</v>
      </c>
      <c r="C66" s="893" t="s">
        <v>916</v>
      </c>
      <c r="D66" s="893" t="s">
        <v>916</v>
      </c>
      <c r="E66" s="894" t="s">
        <v>916</v>
      </c>
      <c r="F66" s="889"/>
      <c r="G66" s="889"/>
    </row>
    <row r="67" spans="1:7" ht="18.75" customHeight="1">
      <c r="A67" s="311">
        <v>236106</v>
      </c>
      <c r="B67" s="892" t="s">
        <v>917</v>
      </c>
      <c r="C67" s="893" t="s">
        <v>917</v>
      </c>
      <c r="D67" s="893" t="s">
        <v>917</v>
      </c>
      <c r="E67" s="894" t="s">
        <v>917</v>
      </c>
      <c r="F67" s="889"/>
      <c r="G67" s="889"/>
    </row>
    <row r="68" spans="1:7" ht="18.75" customHeight="1">
      <c r="A68" s="311">
        <v>236107</v>
      </c>
      <c r="B68" s="892" t="s">
        <v>918</v>
      </c>
      <c r="C68" s="893" t="s">
        <v>918</v>
      </c>
      <c r="D68" s="893" t="s">
        <v>918</v>
      </c>
      <c r="E68" s="894" t="s">
        <v>918</v>
      </c>
      <c r="F68" s="889"/>
      <c r="G68" s="889"/>
    </row>
    <row r="69" spans="1:7" ht="18.75" customHeight="1">
      <c r="A69" s="311" t="s">
        <v>385</v>
      </c>
      <c r="B69" s="892" t="s">
        <v>919</v>
      </c>
      <c r="C69" s="893" t="s">
        <v>919</v>
      </c>
      <c r="D69" s="893" t="s">
        <v>919</v>
      </c>
      <c r="E69" s="894" t="s">
        <v>919</v>
      </c>
      <c r="F69" s="889"/>
      <c r="G69" s="889"/>
    </row>
    <row r="70" spans="1:7" ht="18.75" customHeight="1">
      <c r="A70" s="311">
        <v>236109</v>
      </c>
      <c r="B70" s="892" t="s">
        <v>920</v>
      </c>
      <c r="C70" s="893" t="s">
        <v>920</v>
      </c>
      <c r="D70" s="893" t="s">
        <v>920</v>
      </c>
      <c r="E70" s="894" t="s">
        <v>920</v>
      </c>
      <c r="F70" s="889"/>
      <c r="G70" s="889"/>
    </row>
    <row r="71" spans="1:7" ht="18.75" customHeight="1">
      <c r="A71" s="311">
        <v>236110</v>
      </c>
      <c r="B71" s="892" t="s">
        <v>921</v>
      </c>
      <c r="C71" s="893" t="s">
        <v>921</v>
      </c>
      <c r="D71" s="893" t="s">
        <v>921</v>
      </c>
      <c r="E71" s="894" t="s">
        <v>921</v>
      </c>
      <c r="F71" s="889"/>
      <c r="G71" s="889"/>
    </row>
    <row r="72" spans="1:7" ht="21" customHeight="1">
      <c r="A72" s="311">
        <v>236111</v>
      </c>
      <c r="B72" s="892" t="s">
        <v>922</v>
      </c>
      <c r="C72" s="893" t="s">
        <v>922</v>
      </c>
      <c r="D72" s="893" t="s">
        <v>922</v>
      </c>
      <c r="E72" s="894" t="s">
        <v>922</v>
      </c>
      <c r="F72" s="889"/>
      <c r="G72" s="889"/>
    </row>
    <row r="73" spans="1:7" ht="18.75" customHeight="1">
      <c r="A73" s="311">
        <v>236112</v>
      </c>
      <c r="B73" s="892" t="s">
        <v>923</v>
      </c>
      <c r="C73" s="893" t="s">
        <v>923</v>
      </c>
      <c r="D73" s="893" t="s">
        <v>923</v>
      </c>
      <c r="E73" s="894" t="s">
        <v>923</v>
      </c>
      <c r="F73" s="889"/>
      <c r="G73" s="889"/>
    </row>
    <row r="74" spans="1:7" ht="18.75" customHeight="1">
      <c r="A74" s="311">
        <v>236113</v>
      </c>
      <c r="B74" s="892" t="s">
        <v>924</v>
      </c>
      <c r="C74" s="893" t="s">
        <v>924</v>
      </c>
      <c r="D74" s="893" t="s">
        <v>924</v>
      </c>
      <c r="E74" s="894" t="s">
        <v>924</v>
      </c>
      <c r="F74" s="889"/>
      <c r="G74" s="889"/>
    </row>
    <row r="75" spans="1:7" ht="18.75" customHeight="1">
      <c r="A75" s="311">
        <v>236114</v>
      </c>
      <c r="B75" s="892" t="s">
        <v>925</v>
      </c>
      <c r="C75" s="893" t="s">
        <v>925</v>
      </c>
      <c r="D75" s="893" t="s">
        <v>925</v>
      </c>
      <c r="E75" s="894" t="s">
        <v>925</v>
      </c>
      <c r="F75" s="889"/>
      <c r="G75" s="889"/>
    </row>
    <row r="76" spans="1:7" ht="18.75" customHeight="1">
      <c r="A76" s="311">
        <v>236115</v>
      </c>
      <c r="B76" s="892" t="s">
        <v>926</v>
      </c>
      <c r="C76" s="893" t="s">
        <v>926</v>
      </c>
      <c r="D76" s="893" t="s">
        <v>926</v>
      </c>
      <c r="E76" s="894" t="s">
        <v>926</v>
      </c>
      <c r="F76" s="889"/>
      <c r="G76" s="889"/>
    </row>
    <row r="77" spans="1:7" ht="18.75" customHeight="1">
      <c r="A77" s="311">
        <v>236116</v>
      </c>
      <c r="B77" s="892" t="s">
        <v>927</v>
      </c>
      <c r="C77" s="893" t="s">
        <v>927</v>
      </c>
      <c r="D77" s="893" t="s">
        <v>927</v>
      </c>
      <c r="E77" s="894" t="s">
        <v>927</v>
      </c>
      <c r="F77" s="889"/>
      <c r="G77" s="889"/>
    </row>
    <row r="78" spans="1:7" ht="18.75" customHeight="1">
      <c r="A78" s="311">
        <v>236172</v>
      </c>
      <c r="B78" s="892" t="s">
        <v>835</v>
      </c>
      <c r="C78" s="893" t="s">
        <v>927</v>
      </c>
      <c r="D78" s="893" t="s">
        <v>927</v>
      </c>
      <c r="E78" s="894" t="s">
        <v>927</v>
      </c>
      <c r="F78" s="890"/>
      <c r="G78" s="890"/>
    </row>
    <row r="79" spans="1:7" ht="18.75" customHeight="1">
      <c r="A79" s="311">
        <v>236117</v>
      </c>
      <c r="B79" s="892" t="s">
        <v>392</v>
      </c>
      <c r="C79" s="893"/>
      <c r="D79" s="893"/>
      <c r="E79" s="894"/>
      <c r="F79" s="888">
        <v>1195900000</v>
      </c>
      <c r="G79" s="888">
        <v>1106207500</v>
      </c>
    </row>
    <row r="80" spans="1:7" ht="18.75" customHeight="1">
      <c r="A80" s="311">
        <v>236118</v>
      </c>
      <c r="B80" s="892" t="s">
        <v>517</v>
      </c>
      <c r="C80" s="893"/>
      <c r="D80" s="893"/>
      <c r="E80" s="894"/>
      <c r="F80" s="891"/>
      <c r="G80" s="891"/>
    </row>
    <row r="81" spans="1:7" ht="18.75" customHeight="1">
      <c r="A81" s="311">
        <v>236119</v>
      </c>
      <c r="B81" s="892" t="s">
        <v>518</v>
      </c>
      <c r="C81" s="893"/>
      <c r="D81" s="893"/>
      <c r="E81" s="894"/>
      <c r="F81" s="891"/>
      <c r="G81" s="891"/>
    </row>
    <row r="82" spans="1:7" ht="18.75" customHeight="1">
      <c r="A82" s="311">
        <v>236120</v>
      </c>
      <c r="B82" s="892" t="s">
        <v>519</v>
      </c>
      <c r="C82" s="893"/>
      <c r="D82" s="893"/>
      <c r="E82" s="894"/>
      <c r="F82" s="891"/>
      <c r="G82" s="891"/>
    </row>
    <row r="83" spans="1:7" ht="18.75" customHeight="1">
      <c r="A83" s="311">
        <v>236121</v>
      </c>
      <c r="B83" s="892" t="s">
        <v>520</v>
      </c>
      <c r="C83" s="893"/>
      <c r="D83" s="893"/>
      <c r="E83" s="894"/>
      <c r="F83" s="891"/>
      <c r="G83" s="891"/>
    </row>
    <row r="84" spans="1:7" ht="18.75" customHeight="1">
      <c r="A84" s="311">
        <v>236122</v>
      </c>
      <c r="B84" s="892" t="s">
        <v>521</v>
      </c>
      <c r="C84" s="893"/>
      <c r="D84" s="893"/>
      <c r="E84" s="894"/>
      <c r="F84" s="891"/>
      <c r="G84" s="891"/>
    </row>
    <row r="85" spans="1:7" ht="18.75" customHeight="1">
      <c r="A85" s="311">
        <v>236123</v>
      </c>
      <c r="B85" s="892" t="s">
        <v>522</v>
      </c>
      <c r="C85" s="893"/>
      <c r="D85" s="893"/>
      <c r="E85" s="894"/>
      <c r="F85" s="891"/>
      <c r="G85" s="891"/>
    </row>
    <row r="86" spans="1:7" ht="18.75" customHeight="1">
      <c r="A86" s="311">
        <v>236124</v>
      </c>
      <c r="B86" s="892" t="s">
        <v>523</v>
      </c>
      <c r="C86" s="893"/>
      <c r="D86" s="893"/>
      <c r="E86" s="894"/>
      <c r="F86" s="891"/>
      <c r="G86" s="891"/>
    </row>
    <row r="87" spans="1:7" ht="18.75" customHeight="1">
      <c r="A87" s="311">
        <v>236125</v>
      </c>
      <c r="B87" s="892" t="s">
        <v>524</v>
      </c>
      <c r="C87" s="893"/>
      <c r="D87" s="893"/>
      <c r="E87" s="894"/>
      <c r="F87" s="891"/>
      <c r="G87" s="891"/>
    </row>
    <row r="88" spans="1:7" ht="18.75" customHeight="1">
      <c r="A88" s="311">
        <v>236126</v>
      </c>
      <c r="B88" s="892" t="s">
        <v>525</v>
      </c>
      <c r="C88" s="893"/>
      <c r="D88" s="893"/>
      <c r="E88" s="894"/>
      <c r="F88" s="891"/>
      <c r="G88" s="891"/>
    </row>
    <row r="89" spans="1:7" ht="18.75" customHeight="1">
      <c r="A89" s="311">
        <v>236127</v>
      </c>
      <c r="B89" s="892" t="s">
        <v>526</v>
      </c>
      <c r="C89" s="893"/>
      <c r="D89" s="893"/>
      <c r="E89" s="894"/>
      <c r="F89" s="891"/>
      <c r="G89" s="891"/>
    </row>
    <row r="90" spans="1:7" ht="18.75" customHeight="1">
      <c r="A90" s="311">
        <v>236128</v>
      </c>
      <c r="B90" s="892" t="s">
        <v>527</v>
      </c>
      <c r="C90" s="893"/>
      <c r="D90" s="893"/>
      <c r="E90" s="894"/>
      <c r="F90" s="891"/>
      <c r="G90" s="891"/>
    </row>
    <row r="91" spans="1:7" ht="18.75" customHeight="1">
      <c r="A91" s="311">
        <v>236129</v>
      </c>
      <c r="B91" s="892" t="s">
        <v>528</v>
      </c>
      <c r="C91" s="893"/>
      <c r="D91" s="893"/>
      <c r="E91" s="894"/>
      <c r="F91" s="891"/>
      <c r="G91" s="891"/>
    </row>
    <row r="92" spans="1:7" ht="18.75" customHeight="1">
      <c r="A92" s="311">
        <v>236130</v>
      </c>
      <c r="B92" s="892" t="s">
        <v>529</v>
      </c>
      <c r="C92" s="893"/>
      <c r="D92" s="893"/>
      <c r="E92" s="894"/>
      <c r="F92" s="891"/>
      <c r="G92" s="891"/>
    </row>
    <row r="93" spans="1:7" ht="18.75" customHeight="1">
      <c r="A93" s="311">
        <v>236131</v>
      </c>
      <c r="B93" s="892" t="s">
        <v>530</v>
      </c>
      <c r="C93" s="893"/>
      <c r="D93" s="893"/>
      <c r="E93" s="894"/>
      <c r="F93" s="891"/>
      <c r="G93" s="891"/>
    </row>
    <row r="94" spans="1:7" ht="18.75" customHeight="1">
      <c r="A94" s="311">
        <v>236132</v>
      </c>
      <c r="B94" s="892" t="s">
        <v>531</v>
      </c>
      <c r="C94" s="893"/>
      <c r="D94" s="893"/>
      <c r="E94" s="894"/>
      <c r="F94" s="891"/>
      <c r="G94" s="891"/>
    </row>
    <row r="95" spans="1:7" ht="18.75" customHeight="1">
      <c r="A95" s="311">
        <v>236133</v>
      </c>
      <c r="B95" s="892" t="s">
        <v>532</v>
      </c>
      <c r="C95" s="893"/>
      <c r="D95" s="893"/>
      <c r="E95" s="894"/>
      <c r="F95" s="891"/>
      <c r="G95" s="891"/>
    </row>
    <row r="96" spans="1:7" ht="18.75" customHeight="1">
      <c r="A96" s="311">
        <v>236134</v>
      </c>
      <c r="B96" s="892" t="s">
        <v>533</v>
      </c>
      <c r="C96" s="893"/>
      <c r="D96" s="893"/>
      <c r="E96" s="894"/>
      <c r="F96" s="891"/>
      <c r="G96" s="891"/>
    </row>
    <row r="97" spans="1:7" ht="18.75" customHeight="1">
      <c r="A97" s="311">
        <v>236135</v>
      </c>
      <c r="B97" s="892" t="s">
        <v>534</v>
      </c>
      <c r="C97" s="893"/>
      <c r="D97" s="893"/>
      <c r="E97" s="894"/>
      <c r="F97" s="891"/>
      <c r="G97" s="891"/>
    </row>
    <row r="98" spans="1:7" ht="18.75" customHeight="1">
      <c r="A98" s="311">
        <v>236136</v>
      </c>
      <c r="B98" s="892" t="s">
        <v>536</v>
      </c>
      <c r="C98" s="893"/>
      <c r="D98" s="893"/>
      <c r="E98" s="894"/>
      <c r="F98" s="891"/>
      <c r="G98" s="891"/>
    </row>
    <row r="99" spans="1:7" ht="18.75" customHeight="1">
      <c r="A99" s="311">
        <v>236137</v>
      </c>
      <c r="B99" s="892" t="s">
        <v>537</v>
      </c>
      <c r="C99" s="893"/>
      <c r="D99" s="893"/>
      <c r="E99" s="894"/>
      <c r="F99" s="891"/>
      <c r="G99" s="891"/>
    </row>
    <row r="100" spans="1:7" ht="18.75" customHeight="1">
      <c r="A100" s="311" t="s">
        <v>727</v>
      </c>
      <c r="B100" s="892" t="s">
        <v>728</v>
      </c>
      <c r="C100" s="893"/>
      <c r="D100" s="893"/>
      <c r="E100" s="894"/>
      <c r="F100" s="447">
        <v>145000000</v>
      </c>
      <c r="G100" s="447">
        <v>123250000</v>
      </c>
    </row>
    <row r="101" spans="1:7" ht="18.75" customHeight="1">
      <c r="A101" s="311">
        <v>236138</v>
      </c>
      <c r="B101" s="866" t="s">
        <v>863</v>
      </c>
      <c r="C101" s="867"/>
      <c r="D101" s="867"/>
      <c r="E101" s="868"/>
      <c r="F101" s="447">
        <v>368699000</v>
      </c>
      <c r="G101" s="447">
        <v>145424400</v>
      </c>
    </row>
    <row r="102" spans="1:7" ht="16.5" customHeight="1">
      <c r="A102" s="311">
        <v>236139</v>
      </c>
      <c r="B102" s="866" t="s">
        <v>864</v>
      </c>
      <c r="C102" s="867"/>
      <c r="D102" s="867"/>
      <c r="E102" s="868"/>
      <c r="F102" s="447">
        <v>440680000</v>
      </c>
      <c r="G102" s="447">
        <v>139820000</v>
      </c>
    </row>
    <row r="103" spans="1:7" ht="16.5" customHeight="1">
      <c r="A103" s="311">
        <v>236140</v>
      </c>
      <c r="B103" s="866" t="s">
        <v>865</v>
      </c>
      <c r="C103" s="867"/>
      <c r="D103" s="867"/>
      <c r="E103" s="868"/>
      <c r="F103" s="449">
        <v>309950000</v>
      </c>
      <c r="G103" s="447">
        <v>123980000</v>
      </c>
    </row>
    <row r="104" spans="1:7" ht="16.5" customHeight="1">
      <c r="A104" s="311">
        <v>236141</v>
      </c>
      <c r="B104" s="863" t="s">
        <v>866</v>
      </c>
      <c r="C104" s="864"/>
      <c r="D104" s="864"/>
      <c r="E104" s="865"/>
      <c r="F104" s="449">
        <v>150700000</v>
      </c>
      <c r="G104" s="447">
        <v>58773000</v>
      </c>
    </row>
    <row r="105" spans="1:7" ht="24.75" customHeight="1">
      <c r="A105" s="311">
        <v>236145</v>
      </c>
      <c r="B105" s="866" t="s">
        <v>811</v>
      </c>
      <c r="C105" s="867"/>
      <c r="D105" s="867"/>
      <c r="E105" s="868"/>
      <c r="F105" s="449">
        <v>1080000</v>
      </c>
      <c r="G105" s="447">
        <v>1080000</v>
      </c>
    </row>
    <row r="106" spans="1:7" ht="25.5" customHeight="1">
      <c r="A106" s="311">
        <v>236146</v>
      </c>
      <c r="B106" s="866" t="s">
        <v>137</v>
      </c>
      <c r="C106" s="867"/>
      <c r="D106" s="867"/>
      <c r="E106" s="868"/>
      <c r="F106" s="449">
        <v>300000</v>
      </c>
      <c r="G106" s="447">
        <v>300000</v>
      </c>
    </row>
    <row r="107" spans="1:7" ht="18.75" customHeight="1">
      <c r="A107" s="311">
        <v>236148</v>
      </c>
      <c r="B107" s="866" t="s">
        <v>763</v>
      </c>
      <c r="C107" s="867"/>
      <c r="D107" s="867"/>
      <c r="E107" s="868"/>
      <c r="F107" s="449">
        <v>465000</v>
      </c>
      <c r="G107" s="447">
        <v>395250</v>
      </c>
    </row>
    <row r="108" spans="1:7" ht="36" customHeight="1">
      <c r="A108" s="591" t="s">
        <v>379</v>
      </c>
      <c r="B108" s="871" t="s">
        <v>380</v>
      </c>
      <c r="C108" s="872"/>
      <c r="D108" s="872"/>
      <c r="E108" s="873"/>
      <c r="F108" s="592" t="s">
        <v>761</v>
      </c>
      <c r="G108" s="541" t="s">
        <v>762</v>
      </c>
    </row>
    <row r="109" spans="1:7" ht="18.75" customHeight="1">
      <c r="A109" s="311">
        <v>236150</v>
      </c>
      <c r="B109" s="866" t="s">
        <v>192</v>
      </c>
      <c r="C109" s="867"/>
      <c r="D109" s="867"/>
      <c r="E109" s="868"/>
      <c r="F109" s="449">
        <v>9750000</v>
      </c>
      <c r="G109" s="447">
        <v>3900000</v>
      </c>
    </row>
    <row r="110" spans="1:7" ht="18.75" customHeight="1">
      <c r="A110" s="311">
        <v>236151</v>
      </c>
      <c r="B110" s="866" t="s">
        <v>836</v>
      </c>
      <c r="C110" s="867"/>
      <c r="D110" s="867"/>
      <c r="E110" s="868"/>
      <c r="F110" s="449">
        <v>48775000</v>
      </c>
      <c r="G110" s="447">
        <v>36581250</v>
      </c>
    </row>
    <row r="111" spans="1:7" ht="18.75" customHeight="1">
      <c r="A111" s="311">
        <v>236152</v>
      </c>
      <c r="B111" s="866" t="s">
        <v>2</v>
      </c>
      <c r="C111" s="867"/>
      <c r="D111" s="867"/>
      <c r="E111" s="868"/>
      <c r="F111" s="449">
        <v>49750000</v>
      </c>
      <c r="G111" s="447">
        <v>37312500</v>
      </c>
    </row>
    <row r="112" spans="1:7" ht="18.75" customHeight="1">
      <c r="A112" s="311">
        <v>236153</v>
      </c>
      <c r="B112" s="866" t="s">
        <v>194</v>
      </c>
      <c r="C112" s="867"/>
      <c r="D112" s="867"/>
      <c r="E112" s="868"/>
      <c r="F112" s="449">
        <v>9400000</v>
      </c>
      <c r="G112" s="447">
        <v>8695000</v>
      </c>
    </row>
    <row r="113" spans="1:7" ht="18.75" customHeight="1">
      <c r="A113" s="311">
        <v>236154</v>
      </c>
      <c r="B113" s="866" t="s">
        <v>191</v>
      </c>
      <c r="C113" s="867"/>
      <c r="D113" s="867"/>
      <c r="E113" s="868"/>
      <c r="F113" s="449">
        <v>6635000</v>
      </c>
      <c r="G113" s="447">
        <v>6137375</v>
      </c>
    </row>
    <row r="114" spans="1:7" ht="18.75" customHeight="1">
      <c r="A114" s="311">
        <v>236155</v>
      </c>
      <c r="B114" s="866" t="s">
        <v>8</v>
      </c>
      <c r="C114" s="867"/>
      <c r="D114" s="867"/>
      <c r="E114" s="868"/>
      <c r="F114" s="449">
        <v>24000000</v>
      </c>
      <c r="G114" s="447">
        <v>9600000</v>
      </c>
    </row>
    <row r="115" spans="1:7" ht="27" customHeight="1">
      <c r="A115" s="311">
        <v>236156</v>
      </c>
      <c r="B115" s="866" t="s">
        <v>6</v>
      </c>
      <c r="C115" s="867"/>
      <c r="D115" s="867"/>
      <c r="E115" s="868"/>
      <c r="F115" s="449">
        <v>240000</v>
      </c>
      <c r="G115" s="447">
        <v>204000</v>
      </c>
    </row>
    <row r="116" spans="1:7" ht="18.75" customHeight="1">
      <c r="A116" s="311">
        <v>236157</v>
      </c>
      <c r="B116" s="866" t="s">
        <v>7</v>
      </c>
      <c r="C116" s="867"/>
      <c r="D116" s="867"/>
      <c r="E116" s="868"/>
      <c r="F116" s="449">
        <v>3998000</v>
      </c>
      <c r="G116" s="447">
        <v>3398300</v>
      </c>
    </row>
    <row r="117" spans="1:7" ht="18.75" customHeight="1">
      <c r="A117" s="311">
        <v>236158</v>
      </c>
      <c r="B117" s="866" t="s">
        <v>966</v>
      </c>
      <c r="C117" s="867"/>
      <c r="D117" s="867"/>
      <c r="E117" s="868"/>
      <c r="F117" s="449">
        <v>78000000</v>
      </c>
      <c r="G117" s="447">
        <v>72150000</v>
      </c>
    </row>
    <row r="118" spans="1:7" ht="18.75" customHeight="1">
      <c r="A118" s="311">
        <v>236159</v>
      </c>
      <c r="B118" s="866" t="s">
        <v>336</v>
      </c>
      <c r="C118" s="867"/>
      <c r="D118" s="867"/>
      <c r="E118" s="868"/>
      <c r="F118" s="449">
        <v>56000</v>
      </c>
      <c r="G118" s="447">
        <v>56000</v>
      </c>
    </row>
    <row r="119" spans="1:7" ht="18.75" customHeight="1">
      <c r="A119" s="906" t="s">
        <v>373</v>
      </c>
      <c r="B119" s="907"/>
      <c r="C119" s="907"/>
      <c r="D119" s="907"/>
      <c r="E119" s="908"/>
      <c r="F119" s="533">
        <f>SUM(F46:F118)</f>
        <v>3329673000</v>
      </c>
      <c r="G119" s="533">
        <f>SUM(G46:G118)</f>
        <v>2325485955</v>
      </c>
    </row>
    <row r="120" ht="15.75" customHeight="1"/>
    <row r="121" spans="1:7" ht="18.75" customHeight="1">
      <c r="A121" s="869" t="s">
        <v>359</v>
      </c>
      <c r="B121" s="870"/>
      <c r="C121" s="870"/>
      <c r="D121" s="870"/>
      <c r="E121" s="870"/>
      <c r="F121" s="886" t="s">
        <v>366</v>
      </c>
      <c r="G121" s="887"/>
    </row>
    <row r="122" spans="1:7" ht="18.75" customHeight="1">
      <c r="A122" s="863" t="s">
        <v>5</v>
      </c>
      <c r="B122" s="864"/>
      <c r="C122" s="864"/>
      <c r="D122" s="864"/>
      <c r="E122" s="865"/>
      <c r="F122" s="874">
        <v>6400000</v>
      </c>
      <c r="G122" s="875"/>
    </row>
    <row r="123" spans="1:7" ht="18.75" customHeight="1">
      <c r="A123" s="863" t="s">
        <v>87</v>
      </c>
      <c r="B123" s="864"/>
      <c r="C123" s="864"/>
      <c r="D123" s="864"/>
      <c r="E123" s="865"/>
      <c r="F123" s="874">
        <v>221000</v>
      </c>
      <c r="G123" s="875"/>
    </row>
    <row r="124" spans="1:7" ht="18.75" customHeight="1">
      <c r="A124" s="863" t="s">
        <v>88</v>
      </c>
      <c r="B124" s="864"/>
      <c r="C124" s="864"/>
      <c r="D124" s="864"/>
      <c r="E124" s="865"/>
      <c r="F124" s="874">
        <v>1070000</v>
      </c>
      <c r="G124" s="875"/>
    </row>
    <row r="125" spans="1:7" ht="18.75" customHeight="1">
      <c r="A125" s="860" t="s">
        <v>378</v>
      </c>
      <c r="B125" s="861"/>
      <c r="C125" s="861"/>
      <c r="D125" s="861"/>
      <c r="E125" s="862"/>
      <c r="F125" s="876">
        <f>SUM(F122:F124)</f>
        <v>7691000</v>
      </c>
      <c r="G125" s="877"/>
    </row>
    <row r="126" spans="2:6" ht="15.75" customHeight="1">
      <c r="B126" s="383"/>
      <c r="C126" s="378"/>
      <c r="D126" s="378"/>
      <c r="E126" s="378"/>
      <c r="F126" s="380"/>
    </row>
    <row r="127" spans="1:7" ht="15.75" customHeight="1">
      <c r="A127" s="909" t="s">
        <v>374</v>
      </c>
      <c r="B127" s="910"/>
      <c r="C127" s="910"/>
      <c r="D127" s="910"/>
      <c r="E127" s="911"/>
      <c r="F127" s="879">
        <f>F119+F125</f>
        <v>3337364000</v>
      </c>
      <c r="G127" s="776"/>
    </row>
    <row r="128" spans="2:6" ht="17.25" customHeight="1">
      <c r="B128" s="383"/>
      <c r="C128" s="378"/>
      <c r="D128" s="378"/>
      <c r="E128" s="378"/>
      <c r="F128" s="380"/>
    </row>
    <row r="129" spans="1:7" ht="18.75" customHeight="1">
      <c r="A129" s="860" t="s">
        <v>686</v>
      </c>
      <c r="B129" s="861"/>
      <c r="C129" s="861"/>
      <c r="D129" s="861"/>
      <c r="E129" s="862"/>
      <c r="F129" s="886" t="s">
        <v>366</v>
      </c>
      <c r="G129" s="887"/>
    </row>
    <row r="130" spans="1:7" ht="18.75" customHeight="1">
      <c r="A130" s="878" t="s">
        <v>365</v>
      </c>
      <c r="B130" s="775"/>
      <c r="C130" s="775"/>
      <c r="D130" s="775"/>
      <c r="E130" s="776"/>
      <c r="F130" s="874">
        <v>7705000</v>
      </c>
      <c r="G130" s="875"/>
    </row>
    <row r="131" spans="2:6" ht="12" customHeight="1">
      <c r="B131" s="316"/>
      <c r="C131" s="316"/>
      <c r="D131" s="316"/>
      <c r="E131" s="316"/>
      <c r="F131" s="379"/>
    </row>
    <row r="132" spans="2:6" ht="18.75" customHeight="1">
      <c r="B132" s="316"/>
      <c r="C132" s="316"/>
      <c r="D132" s="316"/>
      <c r="E132" s="316"/>
      <c r="F132" s="402"/>
    </row>
    <row r="133" spans="2:6" ht="18.75" customHeight="1">
      <c r="B133" s="316"/>
      <c r="C133" s="316"/>
      <c r="D133" s="316"/>
      <c r="E133" s="316"/>
      <c r="F133" s="379"/>
    </row>
  </sheetData>
  <mergeCells count="113">
    <mergeCell ref="B103:E103"/>
    <mergeCell ref="B92:E92"/>
    <mergeCell ref="B102:E102"/>
    <mergeCell ref="B100:E100"/>
    <mergeCell ref="B101:E101"/>
    <mergeCell ref="B97:E97"/>
    <mergeCell ref="B93:E93"/>
    <mergeCell ref="B96:E96"/>
    <mergeCell ref="B99:E99"/>
    <mergeCell ref="B80:E80"/>
    <mergeCell ref="B85:E85"/>
    <mergeCell ref="B87:E87"/>
    <mergeCell ref="B83:E83"/>
    <mergeCell ref="B84:E84"/>
    <mergeCell ref="B82:E82"/>
    <mergeCell ref="B86:E86"/>
    <mergeCell ref="B91:E91"/>
    <mergeCell ref="B89:E89"/>
    <mergeCell ref="B90:E90"/>
    <mergeCell ref="B88:E88"/>
    <mergeCell ref="F123:G123"/>
    <mergeCell ref="A127:E127"/>
    <mergeCell ref="A124:E124"/>
    <mergeCell ref="F124:G124"/>
    <mergeCell ref="B105:E105"/>
    <mergeCell ref="A119:E119"/>
    <mergeCell ref="F79:F99"/>
    <mergeCell ref="B104:E104"/>
    <mergeCell ref="B81:E81"/>
    <mergeCell ref="B95:E95"/>
    <mergeCell ref="B98:E98"/>
    <mergeCell ref="B94:E94"/>
    <mergeCell ref="B115:E115"/>
    <mergeCell ref="B116:E116"/>
    <mergeCell ref="B59:E59"/>
    <mergeCell ref="B66:E66"/>
    <mergeCell ref="B61:E61"/>
    <mergeCell ref="B64:E64"/>
    <mergeCell ref="B65:E65"/>
    <mergeCell ref="B79:E79"/>
    <mergeCell ref="B62:E62"/>
    <mergeCell ref="B63:E63"/>
    <mergeCell ref="A6:B6"/>
    <mergeCell ref="B51:E51"/>
    <mergeCell ref="B52:E52"/>
    <mergeCell ref="B49:E49"/>
    <mergeCell ref="B50:E50"/>
    <mergeCell ref="A12:B12"/>
    <mergeCell ref="B47:E47"/>
    <mergeCell ref="B46:E46"/>
    <mergeCell ref="B68:E68"/>
    <mergeCell ref="B53:E53"/>
    <mergeCell ref="B55:E55"/>
    <mergeCell ref="B54:E54"/>
    <mergeCell ref="B67:E67"/>
    <mergeCell ref="B60:E60"/>
    <mergeCell ref="B48:E48"/>
    <mergeCell ref="B58:E58"/>
    <mergeCell ref="B56:E56"/>
    <mergeCell ref="B57:E57"/>
    <mergeCell ref="B78:E78"/>
    <mergeCell ref="B69:E69"/>
    <mergeCell ref="B70:E70"/>
    <mergeCell ref="B73:E73"/>
    <mergeCell ref="B74:E74"/>
    <mergeCell ref="B71:E71"/>
    <mergeCell ref="B76:E76"/>
    <mergeCell ref="B72:E72"/>
    <mergeCell ref="B77:E77"/>
    <mergeCell ref="B75:E75"/>
    <mergeCell ref="A25:B25"/>
    <mergeCell ref="A15:B15"/>
    <mergeCell ref="A13:B13"/>
    <mergeCell ref="B45:E45"/>
    <mergeCell ref="A24:B24"/>
    <mergeCell ref="A26:B26"/>
    <mergeCell ref="A14:B14"/>
    <mergeCell ref="A27:B27"/>
    <mergeCell ref="A44:E44"/>
    <mergeCell ref="F24:G24"/>
    <mergeCell ref="F27:G27"/>
    <mergeCell ref="F129:G129"/>
    <mergeCell ref="F121:G121"/>
    <mergeCell ref="F57:F78"/>
    <mergeCell ref="F25:G25"/>
    <mergeCell ref="F26:G26"/>
    <mergeCell ref="G57:G78"/>
    <mergeCell ref="G79:G99"/>
    <mergeCell ref="F122:G122"/>
    <mergeCell ref="F12:G12"/>
    <mergeCell ref="F15:G15"/>
    <mergeCell ref="F13:G13"/>
    <mergeCell ref="F14:G14"/>
    <mergeCell ref="B110:E110"/>
    <mergeCell ref="B108:E108"/>
    <mergeCell ref="B118:E118"/>
    <mergeCell ref="F130:G130"/>
    <mergeCell ref="F125:G125"/>
    <mergeCell ref="A130:E130"/>
    <mergeCell ref="B117:E117"/>
    <mergeCell ref="B109:E109"/>
    <mergeCell ref="B111:E111"/>
    <mergeCell ref="F127:G127"/>
    <mergeCell ref="A129:E129"/>
    <mergeCell ref="A125:E125"/>
    <mergeCell ref="A123:E123"/>
    <mergeCell ref="B106:E106"/>
    <mergeCell ref="B107:E107"/>
    <mergeCell ref="A121:E121"/>
    <mergeCell ref="A122:E122"/>
    <mergeCell ref="B112:E112"/>
    <mergeCell ref="B113:E113"/>
    <mergeCell ref="B114:E114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5" max="6" man="1"/>
    <brk id="10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12" t="s">
        <v>996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</row>
    <row r="2" spans="2:14" ht="13.5" customHeight="1" hidden="1">
      <c r="B2" s="441"/>
      <c r="C2" s="441"/>
      <c r="G2" s="913" t="s">
        <v>724</v>
      </c>
      <c r="H2" s="914"/>
      <c r="I2" s="914"/>
      <c r="J2" s="915"/>
      <c r="K2" s="916" t="s">
        <v>725</v>
      </c>
      <c r="L2" s="917"/>
      <c r="M2" s="913" t="s">
        <v>726</v>
      </c>
      <c r="N2" s="915"/>
    </row>
    <row r="3" spans="2:14" ht="10.5" customHeight="1">
      <c r="B3" s="441"/>
      <c r="C3" s="441"/>
      <c r="G3" s="913" t="s">
        <v>724</v>
      </c>
      <c r="H3" s="914"/>
      <c r="I3" s="914"/>
      <c r="J3" s="914"/>
      <c r="K3" s="916" t="s">
        <v>725</v>
      </c>
      <c r="L3" s="917"/>
      <c r="M3" s="913" t="s">
        <v>726</v>
      </c>
      <c r="N3" s="915"/>
    </row>
    <row r="4" spans="1:14" ht="65.25" customHeight="1">
      <c r="A4" s="687" t="s">
        <v>379</v>
      </c>
      <c r="B4" s="687" t="s">
        <v>380</v>
      </c>
      <c r="C4" s="688" t="s">
        <v>198</v>
      </c>
      <c r="D4" s="688" t="s">
        <v>199</v>
      </c>
      <c r="E4" s="689" t="s">
        <v>200</v>
      </c>
      <c r="F4" s="689" t="s">
        <v>201</v>
      </c>
      <c r="G4" s="689" t="s">
        <v>202</v>
      </c>
      <c r="H4" s="689" t="s">
        <v>203</v>
      </c>
      <c r="I4" s="690" t="s">
        <v>204</v>
      </c>
      <c r="J4" s="690" t="s">
        <v>205</v>
      </c>
      <c r="K4" s="689" t="s">
        <v>206</v>
      </c>
      <c r="L4" s="689" t="s">
        <v>207</v>
      </c>
      <c r="M4" s="689" t="s">
        <v>208</v>
      </c>
      <c r="N4" s="689" t="s">
        <v>209</v>
      </c>
    </row>
    <row r="5" spans="1:14" ht="24.75" customHeight="1">
      <c r="A5" s="691" t="s">
        <v>210</v>
      </c>
      <c r="B5" s="692" t="s">
        <v>211</v>
      </c>
      <c r="C5" s="693">
        <v>70029</v>
      </c>
      <c r="D5" s="693">
        <v>70029</v>
      </c>
      <c r="E5" s="694">
        <v>0</v>
      </c>
      <c r="F5" s="693">
        <v>0</v>
      </c>
      <c r="G5" s="695">
        <v>60629</v>
      </c>
      <c r="H5" s="696">
        <v>34200</v>
      </c>
      <c r="I5" s="697">
        <v>0</v>
      </c>
      <c r="J5" s="697">
        <v>0</v>
      </c>
      <c r="K5" s="698">
        <v>43986</v>
      </c>
      <c r="L5" s="699">
        <v>0</v>
      </c>
      <c r="M5" s="697">
        <v>43985</v>
      </c>
      <c r="N5" s="700">
        <v>0</v>
      </c>
    </row>
    <row r="6" spans="1:16" ht="24" customHeight="1">
      <c r="A6" s="691" t="s">
        <v>212</v>
      </c>
      <c r="B6" s="701" t="s">
        <v>213</v>
      </c>
      <c r="C6" s="693">
        <v>1308</v>
      </c>
      <c r="D6" s="693">
        <v>1308</v>
      </c>
      <c r="E6" s="694">
        <v>0</v>
      </c>
      <c r="F6" s="693">
        <v>0</v>
      </c>
      <c r="G6" s="918">
        <v>1939</v>
      </c>
      <c r="H6" s="920">
        <v>1939</v>
      </c>
      <c r="I6" s="920">
        <v>0</v>
      </c>
      <c r="J6" s="920">
        <v>0</v>
      </c>
      <c r="K6" s="698">
        <v>1428</v>
      </c>
      <c r="L6" s="699">
        <v>0</v>
      </c>
      <c r="M6" s="922">
        <v>1871</v>
      </c>
      <c r="N6" s="924">
        <v>0</v>
      </c>
      <c r="O6" s="15"/>
      <c r="P6" s="15"/>
    </row>
    <row r="7" spans="1:16" ht="24" customHeight="1">
      <c r="A7" s="691" t="s">
        <v>212</v>
      </c>
      <c r="B7" s="701" t="s">
        <v>214</v>
      </c>
      <c r="C7" s="693">
        <v>475</v>
      </c>
      <c r="D7" s="693">
        <v>361</v>
      </c>
      <c r="E7" s="694">
        <v>0</v>
      </c>
      <c r="F7" s="693">
        <v>0</v>
      </c>
      <c r="G7" s="919"/>
      <c r="H7" s="921"/>
      <c r="I7" s="921"/>
      <c r="J7" s="921"/>
      <c r="K7" s="698">
        <v>361</v>
      </c>
      <c r="L7" s="699">
        <v>0</v>
      </c>
      <c r="M7" s="923"/>
      <c r="N7" s="925"/>
      <c r="O7" s="15"/>
      <c r="P7" s="15"/>
    </row>
    <row r="8" spans="1:16" ht="27" customHeight="1">
      <c r="A8" s="691" t="s">
        <v>215</v>
      </c>
      <c r="B8" s="701" t="s">
        <v>216</v>
      </c>
      <c r="C8" s="693">
        <v>28230</v>
      </c>
      <c r="D8" s="699">
        <v>25215</v>
      </c>
      <c r="E8" s="702">
        <v>12.5</v>
      </c>
      <c r="F8" s="699">
        <v>3152</v>
      </c>
      <c r="G8" s="700">
        <v>21000</v>
      </c>
      <c r="H8" s="696">
        <v>14000</v>
      </c>
      <c r="I8" s="697">
        <v>0</v>
      </c>
      <c r="J8" s="696">
        <v>0</v>
      </c>
      <c r="K8" s="698">
        <v>22454</v>
      </c>
      <c r="L8" s="699">
        <v>0</v>
      </c>
      <c r="M8" s="697">
        <v>19795</v>
      </c>
      <c r="N8" s="700">
        <v>0</v>
      </c>
      <c r="O8" s="15"/>
      <c r="P8" s="15"/>
    </row>
    <row r="9" spans="1:15" ht="24" customHeight="1">
      <c r="A9" s="691" t="s">
        <v>217</v>
      </c>
      <c r="B9" s="692" t="s">
        <v>218</v>
      </c>
      <c r="C9" s="693">
        <v>53452</v>
      </c>
      <c r="D9" s="693">
        <v>53452</v>
      </c>
      <c r="E9" s="694">
        <v>0</v>
      </c>
      <c r="F9" s="693">
        <v>0</v>
      </c>
      <c r="G9" s="695">
        <v>0</v>
      </c>
      <c r="H9" s="696">
        <v>0</v>
      </c>
      <c r="I9" s="697">
        <v>0</v>
      </c>
      <c r="J9" s="697">
        <v>0</v>
      </c>
      <c r="K9" s="698">
        <v>43380</v>
      </c>
      <c r="L9" s="699">
        <v>8176</v>
      </c>
      <c r="M9" s="697">
        <v>50319</v>
      </c>
      <c r="N9" s="700">
        <v>0</v>
      </c>
      <c r="O9" s="15"/>
    </row>
    <row r="10" spans="1:16" ht="24" customHeight="1">
      <c r="A10" s="691" t="s">
        <v>219</v>
      </c>
      <c r="B10" s="703" t="s">
        <v>220</v>
      </c>
      <c r="C10" s="693">
        <v>32292</v>
      </c>
      <c r="D10" s="699">
        <v>32292</v>
      </c>
      <c r="E10" s="702">
        <v>50.4</v>
      </c>
      <c r="F10" s="699">
        <v>16287</v>
      </c>
      <c r="G10" s="700">
        <v>34637</v>
      </c>
      <c r="H10" s="696">
        <v>34637</v>
      </c>
      <c r="I10" s="697">
        <v>0</v>
      </c>
      <c r="J10" s="696">
        <v>0</v>
      </c>
      <c r="K10" s="698">
        <v>32297</v>
      </c>
      <c r="L10" s="699">
        <v>0</v>
      </c>
      <c r="M10" s="697">
        <v>16005</v>
      </c>
      <c r="N10" s="700">
        <v>0</v>
      </c>
      <c r="O10" s="15"/>
      <c r="P10" s="15"/>
    </row>
    <row r="11" spans="1:14" ht="24" customHeight="1">
      <c r="A11" s="691" t="s">
        <v>221</v>
      </c>
      <c r="B11" s="692" t="s">
        <v>222</v>
      </c>
      <c r="C11" s="693">
        <v>190</v>
      </c>
      <c r="D11" s="693">
        <v>190</v>
      </c>
      <c r="E11" s="694">
        <v>25</v>
      </c>
      <c r="F11" s="693">
        <v>47</v>
      </c>
      <c r="G11" s="695">
        <v>190</v>
      </c>
      <c r="H11" s="696">
        <v>190</v>
      </c>
      <c r="I11" s="697">
        <v>0</v>
      </c>
      <c r="J11" s="697">
        <v>0</v>
      </c>
      <c r="K11" s="698">
        <v>190</v>
      </c>
      <c r="L11" s="699">
        <v>0</v>
      </c>
      <c r="M11" s="697">
        <v>142</v>
      </c>
      <c r="N11" s="700">
        <v>0</v>
      </c>
    </row>
    <row r="12" spans="1:16" ht="24" customHeight="1">
      <c r="A12" s="691" t="s">
        <v>223</v>
      </c>
      <c r="B12" s="703" t="s">
        <v>224</v>
      </c>
      <c r="C12" s="693">
        <v>7797</v>
      </c>
      <c r="D12" s="699">
        <v>7797</v>
      </c>
      <c r="E12" s="702">
        <v>12.5</v>
      </c>
      <c r="F12" s="699">
        <v>974</v>
      </c>
      <c r="G12" s="700">
        <v>6600</v>
      </c>
      <c r="H12" s="696">
        <v>6600</v>
      </c>
      <c r="I12" s="697">
        <v>0</v>
      </c>
      <c r="J12" s="696">
        <v>0</v>
      </c>
      <c r="K12" s="698">
        <v>7312</v>
      </c>
      <c r="L12" s="699">
        <v>0</v>
      </c>
      <c r="M12" s="697">
        <v>6238</v>
      </c>
      <c r="N12" s="700">
        <v>0</v>
      </c>
      <c r="O12" s="15"/>
      <c r="P12" s="15"/>
    </row>
    <row r="13" spans="1:14" ht="24" customHeight="1">
      <c r="A13" s="691" t="s">
        <v>225</v>
      </c>
      <c r="B13" s="692" t="s">
        <v>226</v>
      </c>
      <c r="C13" s="693">
        <v>13000</v>
      </c>
      <c r="D13" s="693">
        <v>13000</v>
      </c>
      <c r="E13" s="694">
        <v>25</v>
      </c>
      <c r="F13" s="693">
        <v>2593</v>
      </c>
      <c r="G13" s="695">
        <v>13000</v>
      </c>
      <c r="H13" s="696">
        <v>13000</v>
      </c>
      <c r="I13" s="697">
        <v>0</v>
      </c>
      <c r="J13" s="697">
        <v>0</v>
      </c>
      <c r="K13" s="698">
        <v>10372</v>
      </c>
      <c r="L13" s="699">
        <v>0</v>
      </c>
      <c r="M13" s="697">
        <v>7781</v>
      </c>
      <c r="N13" s="700">
        <v>0</v>
      </c>
    </row>
    <row r="14" spans="1:14" ht="27" customHeight="1">
      <c r="A14" s="691" t="s">
        <v>227</v>
      </c>
      <c r="B14" s="692" t="s">
        <v>228</v>
      </c>
      <c r="C14" s="693">
        <v>20000</v>
      </c>
      <c r="D14" s="693">
        <v>20000</v>
      </c>
      <c r="E14" s="694">
        <v>25</v>
      </c>
      <c r="F14" s="693">
        <v>5000</v>
      </c>
      <c r="G14" s="695">
        <v>20000</v>
      </c>
      <c r="H14" s="696">
        <v>20000</v>
      </c>
      <c r="I14" s="697">
        <v>0</v>
      </c>
      <c r="J14" s="697">
        <v>0</v>
      </c>
      <c r="K14" s="698">
        <v>19816</v>
      </c>
      <c r="L14" s="699">
        <v>0</v>
      </c>
      <c r="M14" s="697">
        <v>14730</v>
      </c>
      <c r="N14" s="700">
        <v>0</v>
      </c>
    </row>
    <row r="15" spans="1:14" ht="27" customHeight="1">
      <c r="A15" s="691" t="s">
        <v>229</v>
      </c>
      <c r="B15" s="692" t="s">
        <v>230</v>
      </c>
      <c r="C15" s="693">
        <v>998</v>
      </c>
      <c r="D15" s="693">
        <v>861</v>
      </c>
      <c r="E15" s="694">
        <v>20</v>
      </c>
      <c r="F15" s="693">
        <v>172</v>
      </c>
      <c r="G15" s="695">
        <v>946</v>
      </c>
      <c r="H15" s="696">
        <v>946</v>
      </c>
      <c r="I15" s="697">
        <v>0</v>
      </c>
      <c r="J15" s="697">
        <v>0</v>
      </c>
      <c r="K15" s="698">
        <v>868</v>
      </c>
      <c r="L15" s="699">
        <v>0</v>
      </c>
      <c r="M15" s="697">
        <v>695</v>
      </c>
      <c r="N15" s="700">
        <v>0</v>
      </c>
    </row>
    <row r="16" spans="1:15" ht="27" customHeight="1">
      <c r="A16" s="691" t="s">
        <v>231</v>
      </c>
      <c r="B16" s="704" t="s">
        <v>232</v>
      </c>
      <c r="C16" s="693">
        <v>3791</v>
      </c>
      <c r="D16" s="693">
        <v>3791</v>
      </c>
      <c r="E16" s="694">
        <v>0</v>
      </c>
      <c r="F16" s="693">
        <v>0</v>
      </c>
      <c r="G16" s="695">
        <v>600</v>
      </c>
      <c r="H16" s="696">
        <v>600</v>
      </c>
      <c r="I16" s="697">
        <v>0</v>
      </c>
      <c r="J16" s="697">
        <v>0</v>
      </c>
      <c r="K16" s="698">
        <v>3671</v>
      </c>
      <c r="L16" s="699">
        <v>0</v>
      </c>
      <c r="M16" s="697">
        <v>3554</v>
      </c>
      <c r="N16" s="700">
        <v>0</v>
      </c>
      <c r="O16" s="15"/>
    </row>
    <row r="17" spans="1:15" ht="21" customHeight="1">
      <c r="A17" s="691" t="s">
        <v>233</v>
      </c>
      <c r="B17" s="692" t="s">
        <v>234</v>
      </c>
      <c r="C17" s="693">
        <v>9625</v>
      </c>
      <c r="D17" s="693">
        <v>9625</v>
      </c>
      <c r="E17" s="694">
        <v>0</v>
      </c>
      <c r="F17" s="693">
        <v>0</v>
      </c>
      <c r="G17" s="695">
        <v>1000</v>
      </c>
      <c r="H17" s="696">
        <v>658</v>
      </c>
      <c r="I17" s="697">
        <v>0</v>
      </c>
      <c r="J17" s="697">
        <v>0</v>
      </c>
      <c r="K17" s="698">
        <v>5621</v>
      </c>
      <c r="L17" s="699">
        <v>0</v>
      </c>
      <c r="M17" s="697">
        <v>5610</v>
      </c>
      <c r="N17" s="700">
        <v>0</v>
      </c>
      <c r="O17" s="15"/>
    </row>
    <row r="18" spans="1:15" ht="24" customHeight="1">
      <c r="A18" s="691" t="s">
        <v>235</v>
      </c>
      <c r="B18" s="692" t="s">
        <v>236</v>
      </c>
      <c r="C18" s="693">
        <v>9936</v>
      </c>
      <c r="D18" s="693">
        <v>9936</v>
      </c>
      <c r="E18" s="694">
        <v>0</v>
      </c>
      <c r="F18" s="693">
        <v>0</v>
      </c>
      <c r="G18" s="695">
        <v>500</v>
      </c>
      <c r="H18" s="696">
        <v>500</v>
      </c>
      <c r="I18" s="697">
        <v>0</v>
      </c>
      <c r="J18" s="697">
        <v>0</v>
      </c>
      <c r="K18" s="698">
        <v>5922</v>
      </c>
      <c r="L18" s="699">
        <v>0</v>
      </c>
      <c r="M18" s="697">
        <v>5898</v>
      </c>
      <c r="N18" s="700">
        <v>0</v>
      </c>
      <c r="O18" s="15"/>
    </row>
    <row r="19" spans="1:15" ht="24" customHeight="1">
      <c r="A19" s="691" t="s">
        <v>237</v>
      </c>
      <c r="B19" s="692" t="s">
        <v>238</v>
      </c>
      <c r="C19" s="693">
        <v>11850</v>
      </c>
      <c r="D19" s="693">
        <v>11850</v>
      </c>
      <c r="E19" s="694">
        <v>25</v>
      </c>
      <c r="F19" s="693">
        <v>3000</v>
      </c>
      <c r="G19" s="695">
        <v>11850</v>
      </c>
      <c r="H19" s="696">
        <v>11842</v>
      </c>
      <c r="I19" s="697">
        <v>0</v>
      </c>
      <c r="J19" s="697">
        <v>0</v>
      </c>
      <c r="K19" s="698">
        <v>11842</v>
      </c>
      <c r="L19" s="699">
        <v>0</v>
      </c>
      <c r="M19" s="697">
        <v>9546</v>
      </c>
      <c r="N19" s="700">
        <v>0</v>
      </c>
      <c r="O19" s="15"/>
    </row>
    <row r="20" spans="1:15" ht="24" customHeight="1">
      <c r="A20" s="691" t="s">
        <v>239</v>
      </c>
      <c r="B20" s="692" t="s">
        <v>240</v>
      </c>
      <c r="C20" s="693">
        <v>41159</v>
      </c>
      <c r="D20" s="693">
        <v>683</v>
      </c>
      <c r="E20" s="694">
        <v>100</v>
      </c>
      <c r="F20" s="693">
        <v>683</v>
      </c>
      <c r="G20" s="695">
        <v>45000</v>
      </c>
      <c r="H20" s="696">
        <v>758</v>
      </c>
      <c r="I20" s="697">
        <v>0</v>
      </c>
      <c r="J20" s="697">
        <v>0</v>
      </c>
      <c r="K20" s="698">
        <v>683</v>
      </c>
      <c r="L20" s="699">
        <v>0</v>
      </c>
      <c r="M20" s="697">
        <v>0</v>
      </c>
      <c r="N20" s="700">
        <v>0</v>
      </c>
      <c r="O20" s="15"/>
    </row>
    <row r="21" spans="1:15" ht="24" customHeight="1">
      <c r="A21" s="691" t="s">
        <v>241</v>
      </c>
      <c r="B21" s="692" t="s">
        <v>242</v>
      </c>
      <c r="C21" s="693">
        <v>28582</v>
      </c>
      <c r="D21" s="693">
        <v>26500</v>
      </c>
      <c r="E21" s="694">
        <v>25</v>
      </c>
      <c r="F21" s="693">
        <v>6625</v>
      </c>
      <c r="G21" s="695">
        <v>30000</v>
      </c>
      <c r="H21" s="696">
        <v>29000</v>
      </c>
      <c r="I21" s="697">
        <v>0</v>
      </c>
      <c r="J21" s="697">
        <v>0</v>
      </c>
      <c r="K21" s="698">
        <v>25725</v>
      </c>
      <c r="L21" s="699">
        <v>0</v>
      </c>
      <c r="M21" s="697">
        <v>19214</v>
      </c>
      <c r="N21" s="700">
        <v>0</v>
      </c>
      <c r="O21" s="15"/>
    </row>
    <row r="22" spans="1:15" ht="21.75" customHeight="1">
      <c r="A22" s="705" t="s">
        <v>385</v>
      </c>
      <c r="B22" s="692" t="s">
        <v>243</v>
      </c>
      <c r="C22" s="693">
        <v>202163</v>
      </c>
      <c r="D22" s="693">
        <v>202163</v>
      </c>
      <c r="E22" s="694">
        <v>15</v>
      </c>
      <c r="F22" s="693">
        <v>30320</v>
      </c>
      <c r="G22" s="695">
        <v>30000</v>
      </c>
      <c r="H22" s="696">
        <v>30000</v>
      </c>
      <c r="I22" s="697">
        <v>0</v>
      </c>
      <c r="J22" s="697">
        <v>0</v>
      </c>
      <c r="K22" s="698">
        <v>22280</v>
      </c>
      <c r="L22" s="699">
        <v>38</v>
      </c>
      <c r="M22" s="697">
        <v>0</v>
      </c>
      <c r="N22" s="700">
        <v>0</v>
      </c>
      <c r="O22" s="15"/>
    </row>
    <row r="23" spans="1:15" ht="23.25" customHeight="1">
      <c r="A23" s="705" t="s">
        <v>244</v>
      </c>
      <c r="B23" s="706" t="s">
        <v>245</v>
      </c>
      <c r="C23" s="707">
        <v>4700</v>
      </c>
      <c r="D23" s="707">
        <v>4700</v>
      </c>
      <c r="E23" s="708">
        <v>12.5</v>
      </c>
      <c r="F23" s="707">
        <v>587</v>
      </c>
      <c r="G23" s="709">
        <v>4700</v>
      </c>
      <c r="H23" s="710">
        <v>3601</v>
      </c>
      <c r="I23" s="710">
        <v>0</v>
      </c>
      <c r="J23" s="710">
        <v>0</v>
      </c>
      <c r="K23" s="708">
        <v>2521</v>
      </c>
      <c r="L23" s="707">
        <v>0</v>
      </c>
      <c r="M23" s="710">
        <v>2206</v>
      </c>
      <c r="N23" s="709">
        <v>0</v>
      </c>
      <c r="O23" s="15"/>
    </row>
    <row r="24" spans="1:15" ht="24" customHeight="1">
      <c r="A24" s="691" t="s">
        <v>246</v>
      </c>
      <c r="B24" s="692" t="s">
        <v>247</v>
      </c>
      <c r="C24" s="693">
        <v>1404</v>
      </c>
      <c r="D24" s="693">
        <v>1404</v>
      </c>
      <c r="E24" s="694">
        <v>0</v>
      </c>
      <c r="F24" s="693">
        <v>0</v>
      </c>
      <c r="G24" s="695">
        <v>1404</v>
      </c>
      <c r="H24" s="696">
        <v>1404</v>
      </c>
      <c r="I24" s="697">
        <v>0</v>
      </c>
      <c r="J24" s="697">
        <v>0</v>
      </c>
      <c r="K24" s="698">
        <v>188</v>
      </c>
      <c r="L24" s="699">
        <v>0</v>
      </c>
      <c r="M24" s="697">
        <v>188</v>
      </c>
      <c r="N24" s="700">
        <v>0</v>
      </c>
      <c r="O24" s="15"/>
    </row>
    <row r="25" spans="1:15" ht="24" customHeight="1">
      <c r="A25" s="691" t="s">
        <v>248</v>
      </c>
      <c r="B25" s="701" t="s">
        <v>249</v>
      </c>
      <c r="C25" s="693">
        <v>897</v>
      </c>
      <c r="D25" s="693">
        <v>897</v>
      </c>
      <c r="E25" s="711">
        <v>20</v>
      </c>
      <c r="F25" s="693">
        <v>179</v>
      </c>
      <c r="G25" s="695">
        <v>897</v>
      </c>
      <c r="H25" s="696">
        <v>897</v>
      </c>
      <c r="I25" s="697">
        <v>0</v>
      </c>
      <c r="J25" s="697">
        <v>0</v>
      </c>
      <c r="K25" s="698">
        <v>671</v>
      </c>
      <c r="L25" s="699">
        <v>0</v>
      </c>
      <c r="M25" s="697">
        <v>486</v>
      </c>
      <c r="N25" s="700">
        <v>0</v>
      </c>
      <c r="O25" s="15"/>
    </row>
    <row r="26" spans="1:15" ht="24" customHeight="1">
      <c r="A26" s="691" t="s">
        <v>250</v>
      </c>
      <c r="B26" s="692" t="s">
        <v>251</v>
      </c>
      <c r="C26" s="693">
        <v>1050</v>
      </c>
      <c r="D26" s="693">
        <v>1050</v>
      </c>
      <c r="E26" s="694">
        <v>0</v>
      </c>
      <c r="F26" s="693">
        <v>0</v>
      </c>
      <c r="G26" s="695">
        <v>1050</v>
      </c>
      <c r="H26" s="696">
        <v>1050</v>
      </c>
      <c r="I26" s="697">
        <v>0</v>
      </c>
      <c r="J26" s="697">
        <v>0</v>
      </c>
      <c r="K26" s="698">
        <v>588</v>
      </c>
      <c r="L26" s="699">
        <v>0</v>
      </c>
      <c r="M26" s="697">
        <v>575</v>
      </c>
      <c r="N26" s="700">
        <v>0</v>
      </c>
      <c r="O26" s="15"/>
    </row>
    <row r="27" spans="1:15" ht="24" customHeight="1">
      <c r="A27" s="712">
        <v>236100</v>
      </c>
      <c r="B27" s="692" t="s">
        <v>252</v>
      </c>
      <c r="C27" s="693">
        <v>5919</v>
      </c>
      <c r="D27" s="693">
        <v>5919</v>
      </c>
      <c r="E27" s="711">
        <v>48</v>
      </c>
      <c r="F27" s="693">
        <v>2889</v>
      </c>
      <c r="G27" s="695">
        <v>5919</v>
      </c>
      <c r="H27" s="696">
        <v>5919</v>
      </c>
      <c r="I27" s="697">
        <v>0</v>
      </c>
      <c r="J27" s="697">
        <v>0</v>
      </c>
      <c r="K27" s="698">
        <v>5770</v>
      </c>
      <c r="L27" s="699">
        <v>0</v>
      </c>
      <c r="M27" s="697">
        <v>0</v>
      </c>
      <c r="N27" s="700">
        <v>0</v>
      </c>
      <c r="O27" s="15"/>
    </row>
    <row r="28" spans="1:15" ht="24" customHeight="1">
      <c r="A28" s="712">
        <v>236101</v>
      </c>
      <c r="B28" s="701" t="s">
        <v>253</v>
      </c>
      <c r="C28" s="693">
        <v>1302</v>
      </c>
      <c r="D28" s="693">
        <v>1302</v>
      </c>
      <c r="E28" s="711">
        <v>25</v>
      </c>
      <c r="F28" s="693">
        <v>326</v>
      </c>
      <c r="G28" s="695">
        <v>570</v>
      </c>
      <c r="H28" s="696">
        <v>570</v>
      </c>
      <c r="I28" s="697">
        <v>0</v>
      </c>
      <c r="J28" s="697">
        <v>0</v>
      </c>
      <c r="K28" s="698">
        <v>1213</v>
      </c>
      <c r="L28" s="699">
        <v>1</v>
      </c>
      <c r="M28" s="697">
        <v>727</v>
      </c>
      <c r="N28" s="700">
        <v>347</v>
      </c>
      <c r="O28" s="15"/>
    </row>
    <row r="29" spans="1:15" ht="27" customHeight="1">
      <c r="A29" s="691" t="s">
        <v>381</v>
      </c>
      <c r="B29" s="692" t="s">
        <v>254</v>
      </c>
      <c r="C29" s="693">
        <v>121654</v>
      </c>
      <c r="D29" s="693">
        <v>156581</v>
      </c>
      <c r="E29" s="711">
        <v>10</v>
      </c>
      <c r="F29" s="693">
        <v>15591</v>
      </c>
      <c r="G29" s="695">
        <v>20680</v>
      </c>
      <c r="H29" s="696">
        <v>18541</v>
      </c>
      <c r="I29" s="697">
        <v>0</v>
      </c>
      <c r="J29" s="697">
        <v>2139</v>
      </c>
      <c r="K29" s="698">
        <v>57425</v>
      </c>
      <c r="L29" s="699">
        <v>0</v>
      </c>
      <c r="M29" s="697">
        <v>41872</v>
      </c>
      <c r="N29" s="700">
        <v>0</v>
      </c>
      <c r="O29" s="15"/>
    </row>
    <row r="30" spans="1:15" ht="27" customHeight="1">
      <c r="A30" s="691" t="s">
        <v>861</v>
      </c>
      <c r="B30" s="692" t="s">
        <v>255</v>
      </c>
      <c r="C30" s="693">
        <v>54264</v>
      </c>
      <c r="D30" s="713">
        <v>47102</v>
      </c>
      <c r="E30" s="711">
        <v>11.4</v>
      </c>
      <c r="F30" s="693">
        <v>5377</v>
      </c>
      <c r="G30" s="695">
        <v>8103</v>
      </c>
      <c r="H30" s="696">
        <v>6400</v>
      </c>
      <c r="I30" s="697">
        <v>0</v>
      </c>
      <c r="J30" s="697">
        <v>1703</v>
      </c>
      <c r="K30" s="698">
        <v>18197</v>
      </c>
      <c r="L30" s="699">
        <v>0</v>
      </c>
      <c r="M30" s="697">
        <v>13268</v>
      </c>
      <c r="N30" s="700">
        <v>460</v>
      </c>
      <c r="O30" s="15"/>
    </row>
    <row r="31" spans="1:15" ht="27" customHeight="1">
      <c r="A31" s="691" t="s">
        <v>382</v>
      </c>
      <c r="B31" s="692" t="s">
        <v>256</v>
      </c>
      <c r="C31" s="693">
        <v>136100</v>
      </c>
      <c r="D31" s="693">
        <v>130366</v>
      </c>
      <c r="E31" s="711">
        <v>13</v>
      </c>
      <c r="F31" s="693">
        <v>16947</v>
      </c>
      <c r="G31" s="695">
        <v>19515</v>
      </c>
      <c r="H31" s="696">
        <v>18849</v>
      </c>
      <c r="I31" s="697">
        <v>0</v>
      </c>
      <c r="J31" s="697">
        <v>666</v>
      </c>
      <c r="K31" s="698">
        <v>54693</v>
      </c>
      <c r="L31" s="699">
        <v>0</v>
      </c>
      <c r="M31" s="697">
        <v>39880</v>
      </c>
      <c r="N31" s="700">
        <v>0</v>
      </c>
      <c r="O31" s="15"/>
    </row>
    <row r="32" spans="1:15" ht="26.25" customHeight="1">
      <c r="A32" s="691" t="s">
        <v>893</v>
      </c>
      <c r="B32" s="692" t="s">
        <v>257</v>
      </c>
      <c r="C32" s="693">
        <v>40978</v>
      </c>
      <c r="D32" s="693">
        <v>33984</v>
      </c>
      <c r="E32" s="711">
        <v>12</v>
      </c>
      <c r="F32" s="693">
        <v>3947</v>
      </c>
      <c r="G32" s="695">
        <v>5800</v>
      </c>
      <c r="H32" s="696">
        <v>5423</v>
      </c>
      <c r="I32" s="697">
        <v>0</v>
      </c>
      <c r="J32" s="697">
        <v>377</v>
      </c>
      <c r="K32" s="698">
        <v>14207</v>
      </c>
      <c r="L32" s="699">
        <v>0</v>
      </c>
      <c r="M32" s="697">
        <v>19835</v>
      </c>
      <c r="N32" s="700">
        <v>0</v>
      </c>
      <c r="O32" s="15"/>
    </row>
    <row r="33" spans="1:14" ht="22.5" customHeight="1">
      <c r="A33" s="691" t="s">
        <v>383</v>
      </c>
      <c r="B33" s="692" t="s">
        <v>258</v>
      </c>
      <c r="C33" s="693">
        <v>97037</v>
      </c>
      <c r="D33" s="693">
        <v>69870</v>
      </c>
      <c r="E33" s="694">
        <v>9.5</v>
      </c>
      <c r="F33" s="693">
        <v>6651</v>
      </c>
      <c r="G33" s="695">
        <v>8988</v>
      </c>
      <c r="H33" s="696">
        <v>7006</v>
      </c>
      <c r="I33" s="697">
        <v>0</v>
      </c>
      <c r="J33" s="697">
        <v>1982</v>
      </c>
      <c r="K33" s="698">
        <v>58616</v>
      </c>
      <c r="L33" s="699">
        <v>7</v>
      </c>
      <c r="M33" s="697">
        <v>53058</v>
      </c>
      <c r="N33" s="700">
        <v>0</v>
      </c>
    </row>
    <row r="34" spans="1:15" ht="21" customHeight="1">
      <c r="A34" s="691" t="s">
        <v>384</v>
      </c>
      <c r="B34" s="692" t="s">
        <v>259</v>
      </c>
      <c r="C34" s="693">
        <v>4616</v>
      </c>
      <c r="D34" s="693">
        <v>4616</v>
      </c>
      <c r="E34" s="694">
        <v>100</v>
      </c>
      <c r="F34" s="693">
        <v>4616</v>
      </c>
      <c r="G34" s="695">
        <v>4616</v>
      </c>
      <c r="H34" s="696">
        <v>4356</v>
      </c>
      <c r="I34" s="697">
        <v>0</v>
      </c>
      <c r="J34" s="697">
        <v>260</v>
      </c>
      <c r="K34" s="698">
        <v>4377</v>
      </c>
      <c r="L34" s="699">
        <v>0</v>
      </c>
      <c r="M34" s="697">
        <v>0</v>
      </c>
      <c r="N34" s="700">
        <v>0</v>
      </c>
      <c r="O34" s="15"/>
    </row>
    <row r="35" spans="1:15" ht="24" customHeight="1">
      <c r="A35" s="691" t="s">
        <v>386</v>
      </c>
      <c r="B35" s="692" t="s">
        <v>260</v>
      </c>
      <c r="C35" s="693">
        <v>9131</v>
      </c>
      <c r="D35" s="693">
        <v>9131</v>
      </c>
      <c r="E35" s="711">
        <v>25</v>
      </c>
      <c r="F35" s="693">
        <v>2283</v>
      </c>
      <c r="G35" s="695">
        <v>9131</v>
      </c>
      <c r="H35" s="696">
        <v>7720</v>
      </c>
      <c r="I35" s="697">
        <v>0</v>
      </c>
      <c r="J35" s="697">
        <v>1411</v>
      </c>
      <c r="K35" s="698">
        <v>4567</v>
      </c>
      <c r="L35" s="699">
        <v>0</v>
      </c>
      <c r="M35" s="697">
        <v>0</v>
      </c>
      <c r="N35" s="700">
        <v>0</v>
      </c>
      <c r="O35" s="15"/>
    </row>
    <row r="36" spans="1:15" ht="24" customHeight="1">
      <c r="A36" s="691" t="s">
        <v>1021</v>
      </c>
      <c r="B36" s="692" t="s">
        <v>261</v>
      </c>
      <c r="C36" s="693">
        <v>778</v>
      </c>
      <c r="D36" s="693">
        <v>778</v>
      </c>
      <c r="E36" s="711">
        <v>15</v>
      </c>
      <c r="F36" s="693">
        <v>117</v>
      </c>
      <c r="G36" s="695">
        <v>795</v>
      </c>
      <c r="H36" s="696">
        <v>557</v>
      </c>
      <c r="I36" s="697">
        <v>0</v>
      </c>
      <c r="J36" s="696">
        <v>238</v>
      </c>
      <c r="K36" s="698">
        <v>557</v>
      </c>
      <c r="L36" s="699">
        <v>0</v>
      </c>
      <c r="M36" s="697">
        <v>445</v>
      </c>
      <c r="N36" s="700">
        <v>0</v>
      </c>
      <c r="O36" s="15"/>
    </row>
    <row r="37" spans="1:15" ht="24" customHeight="1">
      <c r="A37" s="691" t="s">
        <v>965</v>
      </c>
      <c r="B37" s="692" t="s">
        <v>262</v>
      </c>
      <c r="C37" s="693">
        <v>18655</v>
      </c>
      <c r="D37" s="693">
        <v>18655</v>
      </c>
      <c r="E37" s="711">
        <v>15</v>
      </c>
      <c r="F37" s="693">
        <v>2798</v>
      </c>
      <c r="G37" s="695">
        <v>19069</v>
      </c>
      <c r="H37" s="696">
        <v>7293</v>
      </c>
      <c r="I37" s="697">
        <v>3986</v>
      </c>
      <c r="J37" s="696">
        <v>7790</v>
      </c>
      <c r="K37" s="698">
        <v>7293</v>
      </c>
      <c r="L37" s="699">
        <v>3986</v>
      </c>
      <c r="M37" s="697">
        <v>0</v>
      </c>
      <c r="N37" s="700">
        <v>0</v>
      </c>
      <c r="O37" s="15"/>
    </row>
    <row r="38" spans="1:15" ht="24" customHeight="1">
      <c r="A38" s="712">
        <v>236108</v>
      </c>
      <c r="B38" s="692" t="s">
        <v>139</v>
      </c>
      <c r="C38" s="693">
        <v>12000</v>
      </c>
      <c r="D38" s="693">
        <v>12000</v>
      </c>
      <c r="E38" s="711">
        <v>10</v>
      </c>
      <c r="F38" s="693">
        <v>1200</v>
      </c>
      <c r="G38" s="709">
        <v>12000</v>
      </c>
      <c r="H38" s="696">
        <v>50</v>
      </c>
      <c r="I38" s="697">
        <v>0</v>
      </c>
      <c r="J38" s="714">
        <v>11950</v>
      </c>
      <c r="K38" s="698">
        <v>8</v>
      </c>
      <c r="L38" s="699">
        <v>1</v>
      </c>
      <c r="M38" s="697">
        <v>0</v>
      </c>
      <c r="N38" s="700">
        <v>0</v>
      </c>
      <c r="O38" s="15"/>
    </row>
    <row r="39" spans="1:15" ht="24" customHeight="1">
      <c r="A39" s="691" t="s">
        <v>616</v>
      </c>
      <c r="B39" s="701" t="s">
        <v>263</v>
      </c>
      <c r="C39" s="693">
        <v>305088</v>
      </c>
      <c r="D39" s="693">
        <v>305088</v>
      </c>
      <c r="E39" s="711">
        <v>7.5</v>
      </c>
      <c r="F39" s="693">
        <v>22882</v>
      </c>
      <c r="G39" s="926">
        <v>700000</v>
      </c>
      <c r="H39" s="696">
        <v>16000</v>
      </c>
      <c r="I39" s="697">
        <v>0</v>
      </c>
      <c r="J39" s="929">
        <v>457779</v>
      </c>
      <c r="K39" s="698">
        <v>15179</v>
      </c>
      <c r="L39" s="699">
        <v>219</v>
      </c>
      <c r="M39" s="697">
        <v>0</v>
      </c>
      <c r="N39" s="700">
        <v>0</v>
      </c>
      <c r="O39" s="15"/>
    </row>
    <row r="40" spans="1:15" ht="24" customHeight="1">
      <c r="A40" s="691" t="s">
        <v>264</v>
      </c>
      <c r="B40" s="701" t="s">
        <v>265</v>
      </c>
      <c r="C40" s="693">
        <v>20000</v>
      </c>
      <c r="D40" s="693">
        <v>0</v>
      </c>
      <c r="E40" s="711">
        <v>15</v>
      </c>
      <c r="F40" s="693">
        <v>0</v>
      </c>
      <c r="G40" s="927"/>
      <c r="H40" s="696">
        <v>2000</v>
      </c>
      <c r="I40" s="697">
        <v>0</v>
      </c>
      <c r="J40" s="930"/>
      <c r="K40" s="698">
        <v>431</v>
      </c>
      <c r="L40" s="699">
        <v>0</v>
      </c>
      <c r="M40" s="697">
        <v>0</v>
      </c>
      <c r="N40" s="700">
        <v>0</v>
      </c>
      <c r="O40" s="15"/>
    </row>
    <row r="41" spans="1:15" ht="24" customHeight="1">
      <c r="A41" s="691" t="s">
        <v>617</v>
      </c>
      <c r="B41" s="701" t="s">
        <v>266</v>
      </c>
      <c r="C41" s="693">
        <v>51792</v>
      </c>
      <c r="D41" s="693">
        <v>51792</v>
      </c>
      <c r="E41" s="711">
        <v>10</v>
      </c>
      <c r="F41" s="693">
        <v>5172</v>
      </c>
      <c r="G41" s="927"/>
      <c r="H41" s="696">
        <v>2100</v>
      </c>
      <c r="I41" s="697">
        <v>0</v>
      </c>
      <c r="J41" s="930"/>
      <c r="K41" s="698">
        <v>782</v>
      </c>
      <c r="L41" s="699">
        <v>0</v>
      </c>
      <c r="M41" s="697">
        <v>0</v>
      </c>
      <c r="N41" s="700">
        <v>0</v>
      </c>
      <c r="O41" s="15"/>
    </row>
    <row r="42" spans="1:15" ht="24" customHeight="1">
      <c r="A42" s="712">
        <v>236103</v>
      </c>
      <c r="B42" s="701" t="s">
        <v>267</v>
      </c>
      <c r="C42" s="693">
        <v>140000</v>
      </c>
      <c r="D42" s="693">
        <v>140000</v>
      </c>
      <c r="E42" s="711">
        <v>7.5</v>
      </c>
      <c r="F42" s="693">
        <v>10500</v>
      </c>
      <c r="G42" s="927"/>
      <c r="H42" s="696">
        <v>3000</v>
      </c>
      <c r="I42" s="697">
        <v>0</v>
      </c>
      <c r="J42" s="930"/>
      <c r="K42" s="698">
        <v>2137</v>
      </c>
      <c r="L42" s="699">
        <v>66</v>
      </c>
      <c r="M42" s="697">
        <v>0</v>
      </c>
      <c r="N42" s="700">
        <v>0</v>
      </c>
      <c r="O42" s="15"/>
    </row>
    <row r="43" spans="1:15" ht="24" customHeight="1">
      <c r="A43" s="712">
        <v>236104</v>
      </c>
      <c r="B43" s="701" t="s">
        <v>268</v>
      </c>
      <c r="C43" s="693">
        <v>82000</v>
      </c>
      <c r="D43" s="693">
        <v>82000</v>
      </c>
      <c r="E43" s="711">
        <v>7.5</v>
      </c>
      <c r="F43" s="693">
        <v>6150</v>
      </c>
      <c r="G43" s="927"/>
      <c r="H43" s="696">
        <v>700</v>
      </c>
      <c r="I43" s="697">
        <v>0</v>
      </c>
      <c r="J43" s="930"/>
      <c r="K43" s="698">
        <v>535</v>
      </c>
      <c r="L43" s="699">
        <v>0</v>
      </c>
      <c r="M43" s="697">
        <v>0</v>
      </c>
      <c r="N43" s="700">
        <v>0</v>
      </c>
      <c r="O43" s="15"/>
    </row>
    <row r="44" spans="1:15" ht="24" customHeight="1">
      <c r="A44" s="712">
        <v>236105</v>
      </c>
      <c r="B44" s="701" t="s">
        <v>269</v>
      </c>
      <c r="C44" s="693">
        <v>150000</v>
      </c>
      <c r="D44" s="693">
        <v>150000</v>
      </c>
      <c r="E44" s="711">
        <v>7.5</v>
      </c>
      <c r="F44" s="693">
        <v>11250</v>
      </c>
      <c r="G44" s="927"/>
      <c r="H44" s="696">
        <v>250</v>
      </c>
      <c r="I44" s="697">
        <v>0</v>
      </c>
      <c r="J44" s="930"/>
      <c r="K44" s="698">
        <v>220</v>
      </c>
      <c r="L44" s="699">
        <v>0</v>
      </c>
      <c r="M44" s="697">
        <v>0</v>
      </c>
      <c r="N44" s="700">
        <v>0</v>
      </c>
      <c r="O44" s="15"/>
    </row>
    <row r="45" spans="1:15" ht="24" customHeight="1">
      <c r="A45" s="712">
        <v>236106</v>
      </c>
      <c r="B45" s="701" t="s">
        <v>270</v>
      </c>
      <c r="C45" s="693">
        <v>80000</v>
      </c>
      <c r="D45" s="693">
        <v>80000</v>
      </c>
      <c r="E45" s="711">
        <v>7.5</v>
      </c>
      <c r="F45" s="693">
        <v>6000</v>
      </c>
      <c r="G45" s="927"/>
      <c r="H45" s="696">
        <v>800</v>
      </c>
      <c r="I45" s="697">
        <v>0</v>
      </c>
      <c r="J45" s="930"/>
      <c r="K45" s="698">
        <v>774</v>
      </c>
      <c r="L45" s="699">
        <v>0</v>
      </c>
      <c r="M45" s="697">
        <v>0</v>
      </c>
      <c r="N45" s="700">
        <v>0</v>
      </c>
      <c r="O45" s="15"/>
    </row>
    <row r="46" spans="1:15" ht="24" customHeight="1">
      <c r="A46" s="712">
        <v>236107</v>
      </c>
      <c r="B46" s="701" t="s">
        <v>271</v>
      </c>
      <c r="C46" s="693">
        <v>72114</v>
      </c>
      <c r="D46" s="693">
        <v>72114</v>
      </c>
      <c r="E46" s="711">
        <v>7.5</v>
      </c>
      <c r="F46" s="693">
        <v>5409</v>
      </c>
      <c r="G46" s="927"/>
      <c r="H46" s="696">
        <v>3000</v>
      </c>
      <c r="I46" s="697">
        <v>0</v>
      </c>
      <c r="J46" s="930"/>
      <c r="K46" s="698">
        <v>2181</v>
      </c>
      <c r="L46" s="699">
        <v>7</v>
      </c>
      <c r="M46" s="697">
        <v>0</v>
      </c>
      <c r="N46" s="700">
        <v>0</v>
      </c>
      <c r="O46" s="15"/>
    </row>
    <row r="47" spans="1:15" ht="24" customHeight="1">
      <c r="A47" s="712">
        <v>236109</v>
      </c>
      <c r="B47" s="701" t="s">
        <v>272</v>
      </c>
      <c r="C47" s="693">
        <v>50000</v>
      </c>
      <c r="D47" s="693">
        <v>50000</v>
      </c>
      <c r="E47" s="711">
        <v>7.5</v>
      </c>
      <c r="F47" s="693">
        <v>3750</v>
      </c>
      <c r="G47" s="927"/>
      <c r="H47" s="696">
        <v>1500</v>
      </c>
      <c r="I47" s="697">
        <v>0</v>
      </c>
      <c r="J47" s="930"/>
      <c r="K47" s="698">
        <v>1079</v>
      </c>
      <c r="L47" s="699">
        <v>145</v>
      </c>
      <c r="M47" s="697">
        <v>0</v>
      </c>
      <c r="N47" s="700">
        <v>0</v>
      </c>
      <c r="O47" s="15"/>
    </row>
    <row r="48" spans="1:15" ht="24" customHeight="1">
      <c r="A48" s="712">
        <v>236110</v>
      </c>
      <c r="B48" s="701" t="s">
        <v>273</v>
      </c>
      <c r="C48" s="693">
        <v>115000</v>
      </c>
      <c r="D48" s="693">
        <v>115000</v>
      </c>
      <c r="E48" s="711">
        <v>7.5</v>
      </c>
      <c r="F48" s="693">
        <v>8625</v>
      </c>
      <c r="G48" s="927"/>
      <c r="H48" s="696">
        <v>1000</v>
      </c>
      <c r="I48" s="697">
        <v>0</v>
      </c>
      <c r="J48" s="930"/>
      <c r="K48" s="698">
        <v>421</v>
      </c>
      <c r="L48" s="699">
        <v>124</v>
      </c>
      <c r="M48" s="697">
        <v>0</v>
      </c>
      <c r="N48" s="700">
        <v>0</v>
      </c>
      <c r="O48" s="15"/>
    </row>
    <row r="49" spans="1:15" ht="24" customHeight="1">
      <c r="A49" s="712">
        <v>236112</v>
      </c>
      <c r="B49" s="701" t="s">
        <v>274</v>
      </c>
      <c r="C49" s="693">
        <v>140000</v>
      </c>
      <c r="D49" s="693">
        <v>140000</v>
      </c>
      <c r="E49" s="711">
        <v>7.5</v>
      </c>
      <c r="F49" s="693">
        <v>10500</v>
      </c>
      <c r="G49" s="927"/>
      <c r="H49" s="696">
        <v>2510</v>
      </c>
      <c r="I49" s="697">
        <v>2000</v>
      </c>
      <c r="J49" s="930"/>
      <c r="K49" s="698">
        <v>2089</v>
      </c>
      <c r="L49" s="699">
        <v>1693</v>
      </c>
      <c r="M49" s="697">
        <v>0</v>
      </c>
      <c r="N49" s="700">
        <v>0</v>
      </c>
      <c r="O49" s="15"/>
    </row>
    <row r="50" spans="1:15" ht="24" customHeight="1">
      <c r="A50" s="712">
        <v>236113</v>
      </c>
      <c r="B50" s="701" t="s">
        <v>275</v>
      </c>
      <c r="C50" s="693">
        <v>40000</v>
      </c>
      <c r="D50" s="693">
        <v>40000</v>
      </c>
      <c r="E50" s="711">
        <v>7.5</v>
      </c>
      <c r="F50" s="693">
        <v>3000</v>
      </c>
      <c r="G50" s="927"/>
      <c r="H50" s="696">
        <v>3000</v>
      </c>
      <c r="I50" s="697">
        <v>0</v>
      </c>
      <c r="J50" s="930"/>
      <c r="K50" s="698">
        <v>2475</v>
      </c>
      <c r="L50" s="699">
        <v>0</v>
      </c>
      <c r="M50" s="697">
        <v>0</v>
      </c>
      <c r="N50" s="700">
        <v>0</v>
      </c>
      <c r="O50" s="15"/>
    </row>
    <row r="51" spans="1:15" ht="24" customHeight="1">
      <c r="A51" s="712">
        <v>236114</v>
      </c>
      <c r="B51" s="701" t="s">
        <v>276</v>
      </c>
      <c r="C51" s="693">
        <v>60000</v>
      </c>
      <c r="D51" s="693">
        <v>60000</v>
      </c>
      <c r="E51" s="711">
        <v>7.5</v>
      </c>
      <c r="F51" s="693">
        <v>4500</v>
      </c>
      <c r="G51" s="927"/>
      <c r="H51" s="696">
        <v>600</v>
      </c>
      <c r="I51" s="697">
        <v>0</v>
      </c>
      <c r="J51" s="930"/>
      <c r="K51" s="698">
        <v>583</v>
      </c>
      <c r="L51" s="699">
        <v>0</v>
      </c>
      <c r="M51" s="697">
        <v>0</v>
      </c>
      <c r="N51" s="700">
        <v>0</v>
      </c>
      <c r="O51" s="15"/>
    </row>
    <row r="52" spans="1:15" ht="24" customHeight="1">
      <c r="A52" s="712">
        <v>236115</v>
      </c>
      <c r="B52" s="701" t="s">
        <v>277</v>
      </c>
      <c r="C52" s="693">
        <v>50000</v>
      </c>
      <c r="D52" s="693">
        <v>50000</v>
      </c>
      <c r="E52" s="711">
        <v>7.5</v>
      </c>
      <c r="F52" s="693">
        <v>3750</v>
      </c>
      <c r="G52" s="927"/>
      <c r="H52" s="696">
        <v>1000</v>
      </c>
      <c r="I52" s="697">
        <v>0</v>
      </c>
      <c r="J52" s="930"/>
      <c r="K52" s="698">
        <v>985</v>
      </c>
      <c r="L52" s="699">
        <v>0</v>
      </c>
      <c r="M52" s="697">
        <v>0</v>
      </c>
      <c r="N52" s="700">
        <v>0</v>
      </c>
      <c r="O52" s="15"/>
    </row>
    <row r="53" spans="1:15" ht="24" customHeight="1">
      <c r="A53" s="712">
        <v>236116</v>
      </c>
      <c r="B53" s="701" t="s">
        <v>278</v>
      </c>
      <c r="C53" s="693">
        <v>100000</v>
      </c>
      <c r="D53" s="693">
        <v>100000</v>
      </c>
      <c r="E53" s="711">
        <v>7.5</v>
      </c>
      <c r="F53" s="693">
        <v>7500</v>
      </c>
      <c r="G53" s="928"/>
      <c r="H53" s="696">
        <v>2000</v>
      </c>
      <c r="I53" s="697">
        <v>1000</v>
      </c>
      <c r="J53" s="931"/>
      <c r="K53" s="698">
        <v>1839</v>
      </c>
      <c r="L53" s="699">
        <v>498</v>
      </c>
      <c r="M53" s="697">
        <v>0</v>
      </c>
      <c r="N53" s="700">
        <v>0</v>
      </c>
      <c r="O53" s="15"/>
    </row>
    <row r="54" spans="1:15" ht="24" customHeight="1">
      <c r="A54" s="712">
        <v>236117</v>
      </c>
      <c r="B54" s="701" t="s">
        <v>392</v>
      </c>
      <c r="C54" s="693">
        <v>270000</v>
      </c>
      <c r="D54" s="693">
        <v>270000</v>
      </c>
      <c r="E54" s="711">
        <v>7.5</v>
      </c>
      <c r="F54" s="693">
        <v>20250</v>
      </c>
      <c r="G54" s="932">
        <v>1200000</v>
      </c>
      <c r="H54" s="696">
        <v>500</v>
      </c>
      <c r="I54" s="697">
        <v>0</v>
      </c>
      <c r="J54" s="929">
        <v>1195900</v>
      </c>
      <c r="K54" s="698">
        <v>111</v>
      </c>
      <c r="L54" s="699">
        <v>0</v>
      </c>
      <c r="M54" s="697">
        <v>0</v>
      </c>
      <c r="N54" s="700">
        <v>0</v>
      </c>
      <c r="O54" s="15"/>
    </row>
    <row r="55" spans="1:15" ht="24" customHeight="1">
      <c r="A55" s="712">
        <v>236118</v>
      </c>
      <c r="B55" s="701" t="s">
        <v>279</v>
      </c>
      <c r="C55" s="693">
        <v>140000</v>
      </c>
      <c r="D55" s="693">
        <v>140000</v>
      </c>
      <c r="E55" s="711">
        <v>7.5</v>
      </c>
      <c r="F55" s="693">
        <v>10500</v>
      </c>
      <c r="G55" s="933"/>
      <c r="H55" s="696">
        <v>1000</v>
      </c>
      <c r="I55" s="697">
        <v>0</v>
      </c>
      <c r="J55" s="933"/>
      <c r="K55" s="698">
        <v>15</v>
      </c>
      <c r="L55" s="699">
        <v>0</v>
      </c>
      <c r="M55" s="697">
        <v>0</v>
      </c>
      <c r="N55" s="700">
        <v>0</v>
      </c>
      <c r="O55" s="15"/>
    </row>
    <row r="56" spans="1:15" ht="24" customHeight="1">
      <c r="A56" s="712">
        <v>236126</v>
      </c>
      <c r="B56" s="701" t="s">
        <v>280</v>
      </c>
      <c r="C56" s="693">
        <v>115000</v>
      </c>
      <c r="D56" s="693">
        <v>115000</v>
      </c>
      <c r="E56" s="711">
        <v>7.5</v>
      </c>
      <c r="F56" s="693">
        <v>8625</v>
      </c>
      <c r="G56" s="933"/>
      <c r="H56" s="696">
        <v>300</v>
      </c>
      <c r="I56" s="697">
        <v>0</v>
      </c>
      <c r="J56" s="933"/>
      <c r="K56" s="698">
        <v>277</v>
      </c>
      <c r="L56" s="699">
        <v>0</v>
      </c>
      <c r="M56" s="697">
        <v>0</v>
      </c>
      <c r="N56" s="700">
        <v>0</v>
      </c>
      <c r="O56" s="15"/>
    </row>
    <row r="57" spans="1:15" ht="24" customHeight="1">
      <c r="A57" s="712">
        <v>236127</v>
      </c>
      <c r="B57" s="701" t="s">
        <v>281</v>
      </c>
      <c r="C57" s="693">
        <v>104300</v>
      </c>
      <c r="D57" s="693">
        <v>104300</v>
      </c>
      <c r="E57" s="711">
        <v>7.5</v>
      </c>
      <c r="F57" s="693">
        <v>7823</v>
      </c>
      <c r="G57" s="933"/>
      <c r="H57" s="696">
        <v>200</v>
      </c>
      <c r="I57" s="697">
        <v>0</v>
      </c>
      <c r="J57" s="933"/>
      <c r="K57" s="698">
        <v>134</v>
      </c>
      <c r="L57" s="699">
        <v>0</v>
      </c>
      <c r="M57" s="697">
        <v>0</v>
      </c>
      <c r="N57" s="700">
        <v>0</v>
      </c>
      <c r="O57" s="15"/>
    </row>
    <row r="58" spans="1:15" ht="24" customHeight="1">
      <c r="A58" s="712">
        <v>236128</v>
      </c>
      <c r="B58" s="701" t="s">
        <v>282</v>
      </c>
      <c r="C58" s="693">
        <v>105000</v>
      </c>
      <c r="D58" s="693">
        <v>105000</v>
      </c>
      <c r="E58" s="711">
        <v>7.5</v>
      </c>
      <c r="F58" s="693">
        <v>7875</v>
      </c>
      <c r="G58" s="933"/>
      <c r="H58" s="696">
        <v>100</v>
      </c>
      <c r="I58" s="697">
        <v>0</v>
      </c>
      <c r="J58" s="933"/>
      <c r="K58" s="698">
        <v>0</v>
      </c>
      <c r="L58" s="699">
        <v>0</v>
      </c>
      <c r="M58" s="697">
        <v>0</v>
      </c>
      <c r="N58" s="700">
        <v>0</v>
      </c>
      <c r="O58" s="15"/>
    </row>
    <row r="59" spans="1:15" ht="22.5" customHeight="1">
      <c r="A59" s="712">
        <v>236137</v>
      </c>
      <c r="B59" s="701" t="s">
        <v>283</v>
      </c>
      <c r="C59" s="693">
        <v>100000</v>
      </c>
      <c r="D59" s="693">
        <v>100000</v>
      </c>
      <c r="E59" s="711">
        <v>7.5</v>
      </c>
      <c r="F59" s="693">
        <v>7500</v>
      </c>
      <c r="G59" s="931"/>
      <c r="H59" s="696">
        <v>2000</v>
      </c>
      <c r="I59" s="697">
        <v>0</v>
      </c>
      <c r="J59" s="931"/>
      <c r="K59" s="698">
        <v>1241</v>
      </c>
      <c r="L59" s="699">
        <v>0</v>
      </c>
      <c r="M59" s="697">
        <v>0</v>
      </c>
      <c r="N59" s="700">
        <v>0</v>
      </c>
      <c r="O59" s="15"/>
    </row>
    <row r="60" spans="1:15" ht="20.25" customHeight="1">
      <c r="A60" s="712" t="s">
        <v>727</v>
      </c>
      <c r="B60" s="701" t="s">
        <v>728</v>
      </c>
      <c r="C60" s="693">
        <v>245000</v>
      </c>
      <c r="D60" s="693">
        <v>245000</v>
      </c>
      <c r="E60" s="711">
        <v>15</v>
      </c>
      <c r="F60" s="693">
        <f>C60*0.15</f>
        <v>36750</v>
      </c>
      <c r="G60" s="695">
        <v>251000</v>
      </c>
      <c r="H60" s="696">
        <v>2083</v>
      </c>
      <c r="I60" s="697">
        <v>100000</v>
      </c>
      <c r="J60" s="697">
        <v>145000</v>
      </c>
      <c r="K60" s="698">
        <v>2079</v>
      </c>
      <c r="L60" s="699">
        <v>48</v>
      </c>
      <c r="M60" s="697">
        <v>0</v>
      </c>
      <c r="N60" s="700">
        <v>0</v>
      </c>
      <c r="O60" s="15"/>
    </row>
    <row r="61" spans="1:15" ht="24" customHeight="1">
      <c r="A61" s="712">
        <v>236138</v>
      </c>
      <c r="B61" s="701" t="s">
        <v>284</v>
      </c>
      <c r="C61" s="693">
        <v>404000</v>
      </c>
      <c r="D61" s="693">
        <v>404000</v>
      </c>
      <c r="E61" s="711">
        <v>64</v>
      </c>
      <c r="F61" s="693">
        <v>258560</v>
      </c>
      <c r="G61" s="695">
        <v>404000</v>
      </c>
      <c r="H61" s="696">
        <v>15301</v>
      </c>
      <c r="I61" s="697">
        <v>20000</v>
      </c>
      <c r="J61" s="697">
        <v>368699</v>
      </c>
      <c r="K61" s="698">
        <v>7623</v>
      </c>
      <c r="L61" s="699">
        <v>14510</v>
      </c>
      <c r="M61" s="697">
        <v>0</v>
      </c>
      <c r="N61" s="700">
        <v>0</v>
      </c>
      <c r="O61" s="15"/>
    </row>
    <row r="62" spans="1:15" ht="24" customHeight="1">
      <c r="A62" s="712">
        <v>236139</v>
      </c>
      <c r="B62" s="701" t="s">
        <v>285</v>
      </c>
      <c r="C62" s="693">
        <v>474000</v>
      </c>
      <c r="D62" s="693">
        <v>474000</v>
      </c>
      <c r="E62" s="711">
        <v>67</v>
      </c>
      <c r="F62" s="693">
        <v>317580</v>
      </c>
      <c r="G62" s="695">
        <v>474000</v>
      </c>
      <c r="H62" s="696">
        <v>25320</v>
      </c>
      <c r="I62" s="697">
        <v>8000</v>
      </c>
      <c r="J62" s="697">
        <v>440680</v>
      </c>
      <c r="K62" s="698">
        <v>11125</v>
      </c>
      <c r="L62" s="699">
        <v>14469</v>
      </c>
      <c r="M62" s="697">
        <v>0</v>
      </c>
      <c r="N62" s="700">
        <v>0</v>
      </c>
      <c r="O62" s="15"/>
    </row>
    <row r="63" spans="1:15" ht="24" customHeight="1">
      <c r="A63" s="712">
        <v>236140</v>
      </c>
      <c r="B63" s="701" t="s">
        <v>286</v>
      </c>
      <c r="C63" s="693">
        <v>310000</v>
      </c>
      <c r="D63" s="693">
        <v>310000</v>
      </c>
      <c r="E63" s="711">
        <v>60</v>
      </c>
      <c r="F63" s="693">
        <v>186000</v>
      </c>
      <c r="G63" s="695">
        <v>310000</v>
      </c>
      <c r="H63" s="696">
        <v>50</v>
      </c>
      <c r="I63" s="697">
        <v>0</v>
      </c>
      <c r="J63" s="697">
        <v>309950</v>
      </c>
      <c r="K63" s="698">
        <v>124</v>
      </c>
      <c r="L63" s="699">
        <v>0</v>
      </c>
      <c r="M63" s="697">
        <v>0</v>
      </c>
      <c r="N63" s="700">
        <v>0</v>
      </c>
      <c r="O63" s="15"/>
    </row>
    <row r="64" spans="1:15" ht="24" customHeight="1">
      <c r="A64" s="712">
        <v>236141</v>
      </c>
      <c r="B64" s="701" t="s">
        <v>287</v>
      </c>
      <c r="C64" s="693">
        <v>180000</v>
      </c>
      <c r="D64" s="693">
        <v>180000</v>
      </c>
      <c r="E64" s="711">
        <v>61</v>
      </c>
      <c r="F64" s="693">
        <v>109800</v>
      </c>
      <c r="G64" s="695">
        <v>180000</v>
      </c>
      <c r="H64" s="696">
        <v>9300</v>
      </c>
      <c r="I64" s="697">
        <v>20000</v>
      </c>
      <c r="J64" s="697">
        <v>150700</v>
      </c>
      <c r="K64" s="698">
        <v>302</v>
      </c>
      <c r="L64" s="699">
        <v>21397</v>
      </c>
      <c r="M64" s="697">
        <v>0</v>
      </c>
      <c r="N64" s="700">
        <v>0</v>
      </c>
      <c r="O64" s="15"/>
    </row>
    <row r="65" spans="1:15" ht="23.25" customHeight="1">
      <c r="A65" s="712">
        <v>236142</v>
      </c>
      <c r="B65" s="715" t="s">
        <v>288</v>
      </c>
      <c r="C65" s="693">
        <v>213570</v>
      </c>
      <c r="D65" s="693">
        <v>213570</v>
      </c>
      <c r="E65" s="711">
        <v>0</v>
      </c>
      <c r="F65" s="693">
        <v>0</v>
      </c>
      <c r="G65" s="695">
        <v>0</v>
      </c>
      <c r="H65" s="696">
        <v>0</v>
      </c>
      <c r="I65" s="697">
        <v>0</v>
      </c>
      <c r="J65" s="697">
        <v>0</v>
      </c>
      <c r="K65" s="698">
        <v>0</v>
      </c>
      <c r="L65" s="699">
        <v>15225</v>
      </c>
      <c r="M65" s="697">
        <v>53392</v>
      </c>
      <c r="N65" s="700">
        <v>0</v>
      </c>
      <c r="O65" s="15"/>
    </row>
    <row r="66" spans="1:15" ht="24" customHeight="1">
      <c r="A66" s="712">
        <v>236143</v>
      </c>
      <c r="B66" s="715" t="s">
        <v>289</v>
      </c>
      <c r="C66" s="693">
        <v>77661</v>
      </c>
      <c r="D66" s="693">
        <v>77661</v>
      </c>
      <c r="E66" s="711">
        <v>0</v>
      </c>
      <c r="F66" s="693">
        <v>0</v>
      </c>
      <c r="G66" s="695">
        <v>0</v>
      </c>
      <c r="H66" s="696">
        <v>0</v>
      </c>
      <c r="I66" s="697">
        <v>0</v>
      </c>
      <c r="J66" s="697">
        <v>0</v>
      </c>
      <c r="K66" s="698">
        <v>0</v>
      </c>
      <c r="L66" s="699">
        <v>4307</v>
      </c>
      <c r="M66" s="697">
        <v>19415</v>
      </c>
      <c r="N66" s="700">
        <v>0</v>
      </c>
      <c r="O66" s="15"/>
    </row>
    <row r="67" spans="1:15" ht="24" customHeight="1">
      <c r="A67" s="712">
        <v>236144</v>
      </c>
      <c r="B67" s="715" t="s">
        <v>290</v>
      </c>
      <c r="C67" s="693">
        <v>97077</v>
      </c>
      <c r="D67" s="693">
        <v>97077</v>
      </c>
      <c r="E67" s="711">
        <v>0</v>
      </c>
      <c r="F67" s="693">
        <v>0</v>
      </c>
      <c r="G67" s="695">
        <v>0</v>
      </c>
      <c r="H67" s="696">
        <v>0</v>
      </c>
      <c r="I67" s="697">
        <v>0</v>
      </c>
      <c r="J67" s="697">
        <v>0</v>
      </c>
      <c r="K67" s="698">
        <v>0</v>
      </c>
      <c r="L67" s="699">
        <v>1681</v>
      </c>
      <c r="M67" s="697">
        <v>24269</v>
      </c>
      <c r="N67" s="700">
        <v>0</v>
      </c>
      <c r="O67" s="15"/>
    </row>
    <row r="68" spans="1:15" ht="24" customHeight="1">
      <c r="A68" s="712">
        <v>236145</v>
      </c>
      <c r="B68" s="715" t="s">
        <v>811</v>
      </c>
      <c r="C68" s="693">
        <v>16933</v>
      </c>
      <c r="D68" s="693">
        <v>16933</v>
      </c>
      <c r="E68" s="711">
        <v>0</v>
      </c>
      <c r="F68" s="693">
        <v>0</v>
      </c>
      <c r="G68" s="695">
        <v>1500</v>
      </c>
      <c r="H68" s="696">
        <v>420</v>
      </c>
      <c r="I68" s="697">
        <v>0</v>
      </c>
      <c r="J68" s="697">
        <v>1080</v>
      </c>
      <c r="K68" s="698">
        <v>804</v>
      </c>
      <c r="L68" s="699">
        <v>518</v>
      </c>
      <c r="M68" s="697">
        <v>4233</v>
      </c>
      <c r="N68" s="700">
        <v>0</v>
      </c>
      <c r="O68" s="15"/>
    </row>
    <row r="69" spans="1:15" ht="24" customHeight="1">
      <c r="A69" s="712">
        <v>236146</v>
      </c>
      <c r="B69" s="715" t="s">
        <v>137</v>
      </c>
      <c r="C69" s="693">
        <v>940</v>
      </c>
      <c r="D69" s="693">
        <v>940</v>
      </c>
      <c r="E69" s="711">
        <v>0</v>
      </c>
      <c r="F69" s="693">
        <v>0</v>
      </c>
      <c r="G69" s="695">
        <v>400</v>
      </c>
      <c r="H69" s="696">
        <v>100</v>
      </c>
      <c r="I69" s="697">
        <v>0</v>
      </c>
      <c r="J69" s="697">
        <v>300</v>
      </c>
      <c r="K69" s="698">
        <v>23</v>
      </c>
      <c r="L69" s="699">
        <v>28</v>
      </c>
      <c r="M69" s="697">
        <v>235</v>
      </c>
      <c r="N69" s="700">
        <v>0</v>
      </c>
      <c r="O69" s="15"/>
    </row>
    <row r="70" spans="1:15" ht="24" customHeight="1">
      <c r="A70" s="712">
        <v>236147</v>
      </c>
      <c r="B70" s="715" t="s">
        <v>291</v>
      </c>
      <c r="C70" s="693">
        <v>940</v>
      </c>
      <c r="D70" s="693">
        <v>940</v>
      </c>
      <c r="E70" s="711">
        <v>0</v>
      </c>
      <c r="F70" s="693">
        <v>0</v>
      </c>
      <c r="G70" s="695">
        <v>0</v>
      </c>
      <c r="H70" s="696">
        <v>0</v>
      </c>
      <c r="I70" s="697">
        <v>0</v>
      </c>
      <c r="J70" s="697">
        <v>0</v>
      </c>
      <c r="K70" s="698">
        <v>3</v>
      </c>
      <c r="L70" s="699">
        <v>10</v>
      </c>
      <c r="M70" s="697">
        <v>235</v>
      </c>
      <c r="N70" s="700">
        <v>0</v>
      </c>
      <c r="O70" s="15"/>
    </row>
    <row r="71" spans="1:15" ht="19.5" customHeight="1">
      <c r="A71" s="712">
        <v>236148</v>
      </c>
      <c r="B71" s="715" t="s">
        <v>763</v>
      </c>
      <c r="C71" s="693">
        <v>6951</v>
      </c>
      <c r="D71" s="693">
        <v>6951</v>
      </c>
      <c r="E71" s="711">
        <v>15</v>
      </c>
      <c r="F71" s="693">
        <v>1042</v>
      </c>
      <c r="G71" s="695">
        <v>1000</v>
      </c>
      <c r="H71" s="696">
        <v>535</v>
      </c>
      <c r="I71" s="697">
        <v>0</v>
      </c>
      <c r="J71" s="697">
        <v>465</v>
      </c>
      <c r="K71" s="698">
        <v>170</v>
      </c>
      <c r="L71" s="699">
        <v>109</v>
      </c>
      <c r="M71" s="697">
        <v>0</v>
      </c>
      <c r="N71" s="700">
        <v>0</v>
      </c>
      <c r="O71" s="15"/>
    </row>
    <row r="72" spans="1:15" ht="35.25" customHeight="1">
      <c r="A72" s="712">
        <v>236149</v>
      </c>
      <c r="B72" s="715" t="s">
        <v>292</v>
      </c>
      <c r="C72" s="934" t="s">
        <v>293</v>
      </c>
      <c r="D72" s="935"/>
      <c r="E72" s="935"/>
      <c r="F72" s="902"/>
      <c r="G72" s="695">
        <v>0</v>
      </c>
      <c r="H72" s="696">
        <v>0</v>
      </c>
      <c r="I72" s="697">
        <v>0</v>
      </c>
      <c r="J72" s="697">
        <v>0</v>
      </c>
      <c r="K72" s="698">
        <v>157</v>
      </c>
      <c r="L72" s="699">
        <v>28</v>
      </c>
      <c r="M72" s="697">
        <v>0</v>
      </c>
      <c r="N72" s="700">
        <v>0</v>
      </c>
      <c r="O72" s="15"/>
    </row>
    <row r="73" spans="1:15" ht="19.5" customHeight="1">
      <c r="A73" s="712">
        <v>236150</v>
      </c>
      <c r="B73" s="715" t="s">
        <v>192</v>
      </c>
      <c r="C73" s="693">
        <v>53000</v>
      </c>
      <c r="D73" s="693">
        <v>53000</v>
      </c>
      <c r="E73" s="711">
        <v>60</v>
      </c>
      <c r="F73" s="693">
        <v>31800</v>
      </c>
      <c r="G73" s="695">
        <v>10000</v>
      </c>
      <c r="H73" s="696">
        <v>0</v>
      </c>
      <c r="I73" s="697">
        <v>250</v>
      </c>
      <c r="J73" s="697">
        <v>9750</v>
      </c>
      <c r="K73" s="698">
        <v>0</v>
      </c>
      <c r="L73" s="699">
        <v>173</v>
      </c>
      <c r="M73" s="697">
        <v>0</v>
      </c>
      <c r="N73" s="700">
        <v>0</v>
      </c>
      <c r="O73" s="15"/>
    </row>
    <row r="74" spans="1:15" ht="19.5" customHeight="1">
      <c r="A74" s="712">
        <v>236151</v>
      </c>
      <c r="B74" s="715" t="s">
        <v>294</v>
      </c>
      <c r="C74" s="693">
        <v>400000</v>
      </c>
      <c r="D74" s="693">
        <v>400000</v>
      </c>
      <c r="E74" s="711">
        <v>25</v>
      </c>
      <c r="F74" s="693">
        <v>100000</v>
      </c>
      <c r="G74" s="695">
        <v>50000</v>
      </c>
      <c r="H74" s="696">
        <v>25</v>
      </c>
      <c r="I74" s="697">
        <v>1200</v>
      </c>
      <c r="J74" s="697">
        <v>48775</v>
      </c>
      <c r="K74" s="698">
        <v>22</v>
      </c>
      <c r="L74" s="699">
        <v>65</v>
      </c>
      <c r="M74" s="697">
        <v>0</v>
      </c>
      <c r="N74" s="700">
        <v>0</v>
      </c>
      <c r="O74" s="15"/>
    </row>
    <row r="75" spans="1:15" ht="19.5" customHeight="1">
      <c r="A75" s="712">
        <v>236152</v>
      </c>
      <c r="B75" s="715" t="s">
        <v>2</v>
      </c>
      <c r="C75" s="693">
        <v>400000</v>
      </c>
      <c r="D75" s="693">
        <v>400000</v>
      </c>
      <c r="E75" s="711">
        <v>25</v>
      </c>
      <c r="F75" s="693">
        <v>100000</v>
      </c>
      <c r="G75" s="695">
        <v>50000</v>
      </c>
      <c r="H75" s="696">
        <v>150</v>
      </c>
      <c r="I75" s="697">
        <v>100</v>
      </c>
      <c r="J75" s="697">
        <v>49750</v>
      </c>
      <c r="K75" s="698">
        <v>119</v>
      </c>
      <c r="L75" s="699">
        <v>37</v>
      </c>
      <c r="M75" s="697">
        <v>0</v>
      </c>
      <c r="N75" s="700">
        <v>0</v>
      </c>
      <c r="O75" s="15"/>
    </row>
    <row r="76" spans="1:15" ht="19.5" customHeight="1">
      <c r="A76" s="712">
        <v>236153</v>
      </c>
      <c r="B76" s="715" t="s">
        <v>194</v>
      </c>
      <c r="C76" s="693">
        <v>175000</v>
      </c>
      <c r="D76" s="693">
        <v>175000</v>
      </c>
      <c r="E76" s="711">
        <v>7.5</v>
      </c>
      <c r="F76" s="693">
        <v>13125</v>
      </c>
      <c r="G76" s="695">
        <v>10000</v>
      </c>
      <c r="H76" s="696">
        <v>0</v>
      </c>
      <c r="I76" s="697">
        <v>600</v>
      </c>
      <c r="J76" s="697">
        <v>9400</v>
      </c>
      <c r="K76" s="698">
        <v>0</v>
      </c>
      <c r="L76" s="699">
        <v>41</v>
      </c>
      <c r="M76" s="697">
        <v>0</v>
      </c>
      <c r="N76" s="700">
        <v>0</v>
      </c>
      <c r="O76" s="15"/>
    </row>
    <row r="77" spans="1:15" ht="19.5" customHeight="1">
      <c r="A77" s="712">
        <v>236154</v>
      </c>
      <c r="B77" s="715" t="s">
        <v>191</v>
      </c>
      <c r="C77" s="693">
        <v>6735</v>
      </c>
      <c r="D77" s="693">
        <v>6735</v>
      </c>
      <c r="E77" s="711">
        <v>7.5</v>
      </c>
      <c r="F77" s="693">
        <v>505</v>
      </c>
      <c r="G77" s="695">
        <v>6735</v>
      </c>
      <c r="H77" s="696">
        <v>100</v>
      </c>
      <c r="I77" s="697">
        <v>0</v>
      </c>
      <c r="J77" s="697">
        <v>6635</v>
      </c>
      <c r="K77" s="698">
        <v>97</v>
      </c>
      <c r="L77" s="699">
        <v>0</v>
      </c>
      <c r="M77" s="697">
        <v>0</v>
      </c>
      <c r="N77" s="700">
        <v>0</v>
      </c>
      <c r="O77" s="15"/>
    </row>
    <row r="78" spans="1:15" ht="24" customHeight="1">
      <c r="A78" s="712">
        <v>236155</v>
      </c>
      <c r="B78" s="715" t="s">
        <v>295</v>
      </c>
      <c r="C78" s="693">
        <v>24119</v>
      </c>
      <c r="D78" s="693">
        <v>24119</v>
      </c>
      <c r="E78" s="711">
        <v>60</v>
      </c>
      <c r="F78" s="693">
        <v>14471</v>
      </c>
      <c r="G78" s="695">
        <v>24000</v>
      </c>
      <c r="H78" s="696">
        <v>0</v>
      </c>
      <c r="I78" s="697">
        <v>0</v>
      </c>
      <c r="J78" s="697">
        <v>24000</v>
      </c>
      <c r="K78" s="698">
        <v>0</v>
      </c>
      <c r="L78" s="699">
        <v>113</v>
      </c>
      <c r="M78" s="697">
        <v>0</v>
      </c>
      <c r="N78" s="700">
        <v>0</v>
      </c>
      <c r="O78" s="15"/>
    </row>
    <row r="79" spans="1:15" ht="24" customHeight="1">
      <c r="A79" s="712">
        <v>236156</v>
      </c>
      <c r="B79" s="715" t="s">
        <v>6</v>
      </c>
      <c r="C79" s="693">
        <v>2823</v>
      </c>
      <c r="D79" s="693">
        <v>2823</v>
      </c>
      <c r="E79" s="711">
        <v>15</v>
      </c>
      <c r="F79" s="693">
        <v>423</v>
      </c>
      <c r="G79" s="695">
        <v>600</v>
      </c>
      <c r="H79" s="696">
        <v>0</v>
      </c>
      <c r="I79" s="697">
        <v>360</v>
      </c>
      <c r="J79" s="697">
        <v>240</v>
      </c>
      <c r="K79" s="698">
        <v>0</v>
      </c>
      <c r="L79" s="699">
        <v>27</v>
      </c>
      <c r="M79" s="697">
        <v>0</v>
      </c>
      <c r="N79" s="700">
        <v>0</v>
      </c>
      <c r="O79" s="15"/>
    </row>
    <row r="80" spans="1:15" ht="19.5" customHeight="1">
      <c r="A80" s="712">
        <v>236157</v>
      </c>
      <c r="B80" s="715" t="s">
        <v>7</v>
      </c>
      <c r="C80" s="693">
        <v>4703</v>
      </c>
      <c r="D80" s="693">
        <v>4703</v>
      </c>
      <c r="E80" s="711">
        <v>15</v>
      </c>
      <c r="F80" s="693">
        <v>705</v>
      </c>
      <c r="G80" s="695">
        <v>4703</v>
      </c>
      <c r="H80" s="696">
        <v>705</v>
      </c>
      <c r="I80" s="697">
        <v>0</v>
      </c>
      <c r="J80" s="697">
        <v>3998</v>
      </c>
      <c r="K80" s="698">
        <v>516</v>
      </c>
      <c r="L80" s="699">
        <v>187</v>
      </c>
      <c r="M80" s="697">
        <v>0</v>
      </c>
      <c r="N80" s="700">
        <v>0</v>
      </c>
      <c r="O80" s="15"/>
    </row>
    <row r="81" spans="1:15" ht="19.5" customHeight="1">
      <c r="A81" s="712">
        <v>236158</v>
      </c>
      <c r="B81" s="715" t="s">
        <v>966</v>
      </c>
      <c r="C81" s="693">
        <v>35000</v>
      </c>
      <c r="D81" s="693">
        <v>35000</v>
      </c>
      <c r="E81" s="711">
        <v>10</v>
      </c>
      <c r="F81" s="693">
        <v>3500</v>
      </c>
      <c r="G81" s="695">
        <v>80000</v>
      </c>
      <c r="H81" s="696">
        <v>2000</v>
      </c>
      <c r="I81" s="697">
        <v>0</v>
      </c>
      <c r="J81" s="697">
        <v>78000</v>
      </c>
      <c r="K81" s="698">
        <v>1263</v>
      </c>
      <c r="L81" s="699">
        <v>73</v>
      </c>
      <c r="M81" s="697">
        <v>0</v>
      </c>
      <c r="N81" s="700">
        <v>0</v>
      </c>
      <c r="O81" s="15"/>
    </row>
    <row r="82" spans="1:15" ht="24" customHeight="1">
      <c r="A82" s="712">
        <v>236159</v>
      </c>
      <c r="B82" s="715" t="s">
        <v>336</v>
      </c>
      <c r="C82" s="693">
        <v>1500</v>
      </c>
      <c r="D82" s="693">
        <v>1500</v>
      </c>
      <c r="E82" s="711">
        <v>0</v>
      </c>
      <c r="F82" s="693">
        <v>0</v>
      </c>
      <c r="G82" s="695">
        <v>1500</v>
      </c>
      <c r="H82" s="696">
        <v>0</v>
      </c>
      <c r="I82" s="697">
        <v>1444</v>
      </c>
      <c r="J82" s="697">
        <v>56</v>
      </c>
      <c r="K82" s="698">
        <v>0</v>
      </c>
      <c r="L82" s="699">
        <v>982</v>
      </c>
      <c r="M82" s="697">
        <v>0</v>
      </c>
      <c r="N82" s="700">
        <v>0</v>
      </c>
      <c r="O82" s="15"/>
    </row>
    <row r="83" spans="1:15" ht="24" customHeight="1">
      <c r="A83" s="712">
        <v>236162</v>
      </c>
      <c r="B83" s="715" t="s">
        <v>296</v>
      </c>
      <c r="C83" s="693">
        <v>324609</v>
      </c>
      <c r="D83" s="693">
        <v>324609</v>
      </c>
      <c r="E83" s="711">
        <v>0</v>
      </c>
      <c r="F83" s="693">
        <v>0</v>
      </c>
      <c r="G83" s="695">
        <v>0</v>
      </c>
      <c r="H83" s="696">
        <v>0</v>
      </c>
      <c r="I83" s="697">
        <v>0</v>
      </c>
      <c r="J83" s="697">
        <v>0</v>
      </c>
      <c r="K83" s="698">
        <v>60</v>
      </c>
      <c r="L83" s="699">
        <v>0</v>
      </c>
      <c r="M83" s="697">
        <v>0</v>
      </c>
      <c r="N83" s="700">
        <v>0</v>
      </c>
      <c r="O83" s="15"/>
    </row>
    <row r="84" spans="1:15" ht="61.5" customHeight="1">
      <c r="A84" s="936" t="s">
        <v>297</v>
      </c>
      <c r="B84" s="937"/>
      <c r="C84" s="693"/>
      <c r="D84" s="693"/>
      <c r="E84" s="711"/>
      <c r="F84" s="693"/>
      <c r="G84" s="695">
        <v>-84037</v>
      </c>
      <c r="H84" s="696"/>
      <c r="I84" s="697"/>
      <c r="J84" s="697"/>
      <c r="K84" s="698"/>
      <c r="L84" s="699"/>
      <c r="M84" s="697"/>
      <c r="N84" s="700"/>
      <c r="O84" s="15"/>
    </row>
    <row r="85" spans="1:15" ht="23.25" customHeight="1">
      <c r="A85" s="938" t="s">
        <v>647</v>
      </c>
      <c r="B85" s="939"/>
      <c r="C85" s="9">
        <f>SUM(C5:C84)</f>
        <v>6790217</v>
      </c>
      <c r="D85" s="9">
        <f>SUM(D5:D84)</f>
        <v>6712263</v>
      </c>
      <c r="E85" s="716" t="s">
        <v>852</v>
      </c>
      <c r="F85" s="9">
        <f aca="true" t="shared" si="0" ref="F85:N85">SUM(F5:F84)</f>
        <v>1478183</v>
      </c>
      <c r="G85" s="9">
        <f t="shared" si="0"/>
        <v>4076529</v>
      </c>
      <c r="H85" s="9">
        <f t="shared" si="0"/>
        <v>388155</v>
      </c>
      <c r="I85" s="9">
        <f t="shared" si="0"/>
        <v>158940</v>
      </c>
      <c r="J85" s="9">
        <f t="shared" si="0"/>
        <v>3329673</v>
      </c>
      <c r="K85" s="9">
        <f t="shared" si="0"/>
        <v>547074</v>
      </c>
      <c r="L85" s="9">
        <f t="shared" si="0"/>
        <v>88989</v>
      </c>
      <c r="M85" s="9">
        <f t="shared" si="0"/>
        <v>479702</v>
      </c>
      <c r="N85" s="9">
        <f t="shared" si="0"/>
        <v>807</v>
      </c>
      <c r="O85" s="15"/>
    </row>
    <row r="86" spans="1:15" ht="23.25" customHeight="1">
      <c r="A86" s="717"/>
      <c r="B86" s="718"/>
      <c r="C86" s="228"/>
      <c r="D86" s="228"/>
      <c r="E86" s="339"/>
      <c r="F86" s="228"/>
      <c r="G86" s="228"/>
      <c r="H86" s="228"/>
      <c r="I86" s="228"/>
      <c r="J86" s="228"/>
      <c r="K86" s="228"/>
      <c r="L86" s="228"/>
      <c r="M86" s="228"/>
      <c r="N86" s="228"/>
      <c r="O86" s="15"/>
    </row>
    <row r="87" spans="2:14" ht="12.75">
      <c r="B87" s="940" t="s">
        <v>298</v>
      </c>
      <c r="C87" s="940"/>
      <c r="D87" s="940"/>
      <c r="E87" s="940"/>
      <c r="F87" s="940"/>
      <c r="G87" s="940"/>
      <c r="H87" s="940"/>
      <c r="I87" s="940"/>
      <c r="J87" s="940"/>
      <c r="K87" s="940"/>
      <c r="L87" s="940"/>
      <c r="M87" s="940"/>
      <c r="N87" s="940"/>
    </row>
    <row r="88" ht="12.75" customHeight="1">
      <c r="B88" t="s">
        <v>299</v>
      </c>
    </row>
  </sheetData>
  <mergeCells count="21">
    <mergeCell ref="C72:F72"/>
    <mergeCell ref="A84:B84"/>
    <mergeCell ref="A85:B85"/>
    <mergeCell ref="B87:N87"/>
    <mergeCell ref="G39:G53"/>
    <mergeCell ref="J39:J53"/>
    <mergeCell ref="G54:G59"/>
    <mergeCell ref="J54:J59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12" t="s">
        <v>997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</row>
    <row r="2" spans="2:17" ht="30" customHeight="1">
      <c r="B2" s="441"/>
      <c r="F2" s="913" t="s">
        <v>724</v>
      </c>
      <c r="G2" s="914"/>
      <c r="H2" s="914"/>
      <c r="I2" s="914"/>
      <c r="J2" s="913" t="s">
        <v>55</v>
      </c>
      <c r="K2" s="944"/>
      <c r="L2" s="916" t="s">
        <v>56</v>
      </c>
      <c r="M2" s="945"/>
      <c r="N2" s="945"/>
      <c r="O2" s="946"/>
      <c r="P2" s="916" t="s">
        <v>726</v>
      </c>
      <c r="Q2" s="946"/>
    </row>
    <row r="3" spans="1:17" ht="57" customHeight="1">
      <c r="A3" s="687" t="s">
        <v>379</v>
      </c>
      <c r="B3" s="687" t="s">
        <v>57</v>
      </c>
      <c r="C3" s="689" t="s">
        <v>58</v>
      </c>
      <c r="D3" s="689" t="s">
        <v>200</v>
      </c>
      <c r="E3" s="689" t="s">
        <v>201</v>
      </c>
      <c r="F3" s="689" t="s">
        <v>59</v>
      </c>
      <c r="G3" s="689" t="s">
        <v>60</v>
      </c>
      <c r="H3" s="690" t="s">
        <v>61</v>
      </c>
      <c r="I3" s="690" t="s">
        <v>205</v>
      </c>
      <c r="J3" s="690" t="s">
        <v>62</v>
      </c>
      <c r="K3" s="719" t="s">
        <v>63</v>
      </c>
      <c r="L3" s="719" t="s">
        <v>64</v>
      </c>
      <c r="M3" s="719" t="s">
        <v>65</v>
      </c>
      <c r="N3" s="719" t="s">
        <v>66</v>
      </c>
      <c r="O3" s="719" t="s">
        <v>67</v>
      </c>
      <c r="P3" s="719" t="s">
        <v>68</v>
      </c>
      <c r="Q3" s="689" t="s">
        <v>69</v>
      </c>
    </row>
    <row r="4" spans="1:18" ht="27" customHeight="1">
      <c r="A4" s="941" t="s">
        <v>70</v>
      </c>
      <c r="B4" s="692" t="s">
        <v>71</v>
      </c>
      <c r="C4" s="693">
        <v>185000</v>
      </c>
      <c r="D4" s="694">
        <v>25</v>
      </c>
      <c r="E4" s="693">
        <v>46250</v>
      </c>
      <c r="F4" s="695">
        <v>120000</v>
      </c>
      <c r="G4" s="696">
        <v>117700</v>
      </c>
      <c r="H4" s="697">
        <v>0</v>
      </c>
      <c r="I4" s="697">
        <v>0</v>
      </c>
      <c r="J4" s="698">
        <v>111019</v>
      </c>
      <c r="K4" s="699">
        <v>304</v>
      </c>
      <c r="L4" s="697">
        <v>62985</v>
      </c>
      <c r="M4" s="697">
        <v>62985</v>
      </c>
      <c r="N4" s="697">
        <v>0</v>
      </c>
      <c r="O4" s="720">
        <v>0</v>
      </c>
      <c r="P4" s="721">
        <v>122741</v>
      </c>
      <c r="Q4" s="699">
        <v>0</v>
      </c>
      <c r="R4" s="15"/>
    </row>
    <row r="5" spans="1:18" ht="27" customHeight="1">
      <c r="A5" s="942"/>
      <c r="B5" s="692" t="s">
        <v>72</v>
      </c>
      <c r="C5" s="693"/>
      <c r="D5" s="694"/>
      <c r="E5" s="693"/>
      <c r="F5" s="695">
        <v>-2300</v>
      </c>
      <c r="G5" s="696"/>
      <c r="H5" s="697"/>
      <c r="I5" s="697"/>
      <c r="J5" s="698"/>
      <c r="K5" s="699"/>
      <c r="L5" s="697"/>
      <c r="M5" s="697"/>
      <c r="N5" s="697"/>
      <c r="O5" s="720"/>
      <c r="P5" s="721"/>
      <c r="Q5" s="699"/>
      <c r="R5" s="15"/>
    </row>
    <row r="6" spans="1:18" ht="27" customHeight="1">
      <c r="A6" s="941" t="s">
        <v>73</v>
      </c>
      <c r="B6" s="692" t="s">
        <v>74</v>
      </c>
      <c r="C6" s="693">
        <v>22408</v>
      </c>
      <c r="D6" s="694">
        <v>25</v>
      </c>
      <c r="E6" s="693">
        <v>5602</v>
      </c>
      <c r="F6" s="695">
        <v>25000</v>
      </c>
      <c r="G6" s="696">
        <v>12000</v>
      </c>
      <c r="H6" s="697">
        <v>0</v>
      </c>
      <c r="I6" s="697">
        <v>0</v>
      </c>
      <c r="J6" s="698">
        <v>4628</v>
      </c>
      <c r="K6" s="699">
        <v>0</v>
      </c>
      <c r="L6" s="697">
        <v>11112</v>
      </c>
      <c r="M6" s="697">
        <v>11112</v>
      </c>
      <c r="N6" s="697">
        <v>0</v>
      </c>
      <c r="O6" s="720">
        <v>0</v>
      </c>
      <c r="P6" s="721">
        <v>11785</v>
      </c>
      <c r="Q6" s="699">
        <v>0</v>
      </c>
      <c r="R6" s="15"/>
    </row>
    <row r="7" spans="1:18" ht="27" customHeight="1">
      <c r="A7" s="942"/>
      <c r="B7" s="692" t="s">
        <v>72</v>
      </c>
      <c r="C7" s="693"/>
      <c r="D7" s="694"/>
      <c r="E7" s="693"/>
      <c r="F7" s="695">
        <v>-13000</v>
      </c>
      <c r="G7" s="696"/>
      <c r="H7" s="697"/>
      <c r="I7" s="697"/>
      <c r="J7" s="698"/>
      <c r="K7" s="699"/>
      <c r="L7" s="697"/>
      <c r="M7" s="697"/>
      <c r="N7" s="697"/>
      <c r="O7" s="720"/>
      <c r="P7" s="721"/>
      <c r="Q7" s="699"/>
      <c r="R7" s="15"/>
    </row>
    <row r="8" spans="1:18" ht="27" customHeight="1">
      <c r="A8" s="691" t="s">
        <v>75</v>
      </c>
      <c r="B8" s="692" t="s">
        <v>76</v>
      </c>
      <c r="C8" s="693">
        <v>40818</v>
      </c>
      <c r="D8" s="694">
        <v>25</v>
      </c>
      <c r="E8" s="693">
        <v>10105</v>
      </c>
      <c r="F8" s="695">
        <v>43000</v>
      </c>
      <c r="G8" s="696">
        <v>15573</v>
      </c>
      <c r="H8" s="697">
        <v>0</v>
      </c>
      <c r="I8" s="697">
        <v>0</v>
      </c>
      <c r="J8" s="698">
        <v>13503</v>
      </c>
      <c r="K8" s="699">
        <v>0</v>
      </c>
      <c r="L8" s="697">
        <v>14681</v>
      </c>
      <c r="M8" s="697">
        <v>14681</v>
      </c>
      <c r="N8" s="697">
        <v>0</v>
      </c>
      <c r="O8" s="720">
        <v>0</v>
      </c>
      <c r="P8" s="721">
        <v>19898</v>
      </c>
      <c r="Q8" s="699">
        <v>0</v>
      </c>
      <c r="R8" s="15"/>
    </row>
    <row r="9" spans="1:18" ht="27" customHeight="1">
      <c r="A9" s="691"/>
      <c r="B9" s="692" t="s">
        <v>72</v>
      </c>
      <c r="C9" s="693"/>
      <c r="D9" s="694"/>
      <c r="E9" s="693"/>
      <c r="F9" s="695">
        <v>-27427</v>
      </c>
      <c r="G9" s="696"/>
      <c r="H9" s="697"/>
      <c r="I9" s="697"/>
      <c r="J9" s="698"/>
      <c r="K9" s="699"/>
      <c r="L9" s="697"/>
      <c r="M9" s="697"/>
      <c r="N9" s="697"/>
      <c r="O9" s="720"/>
      <c r="P9" s="721"/>
      <c r="Q9" s="699"/>
      <c r="R9" s="15"/>
    </row>
    <row r="10" spans="1:18" ht="27" customHeight="1">
      <c r="A10" s="691" t="s">
        <v>612</v>
      </c>
      <c r="B10" s="692" t="s">
        <v>77</v>
      </c>
      <c r="C10" s="693">
        <v>141442</v>
      </c>
      <c r="D10" s="694">
        <v>7.5</v>
      </c>
      <c r="E10" s="693">
        <v>10768</v>
      </c>
      <c r="F10" s="722" t="s">
        <v>78</v>
      </c>
      <c r="G10" s="696">
        <v>4000</v>
      </c>
      <c r="H10" s="697">
        <v>5000</v>
      </c>
      <c r="I10" s="722" t="s">
        <v>78</v>
      </c>
      <c r="J10" s="698">
        <v>2110</v>
      </c>
      <c r="K10" s="699">
        <v>3433</v>
      </c>
      <c r="L10" s="697">
        <v>8661</v>
      </c>
      <c r="M10" s="697">
        <v>0</v>
      </c>
      <c r="N10" s="697">
        <v>0</v>
      </c>
      <c r="O10" s="720">
        <v>0</v>
      </c>
      <c r="P10" s="721">
        <v>0</v>
      </c>
      <c r="Q10" s="699">
        <v>0</v>
      </c>
      <c r="R10" s="15"/>
    </row>
    <row r="11" spans="1:18" ht="27" customHeight="1">
      <c r="A11" s="691" t="s">
        <v>613</v>
      </c>
      <c r="B11" s="692" t="s">
        <v>79</v>
      </c>
      <c r="C11" s="693">
        <v>98462</v>
      </c>
      <c r="D11" s="694">
        <v>7.5</v>
      </c>
      <c r="E11" s="693">
        <v>7385</v>
      </c>
      <c r="F11" s="722" t="s">
        <v>78</v>
      </c>
      <c r="G11" s="696">
        <v>22000</v>
      </c>
      <c r="H11" s="697">
        <v>0</v>
      </c>
      <c r="I11" s="722" t="s">
        <v>78</v>
      </c>
      <c r="J11" s="698">
        <v>20435</v>
      </c>
      <c r="K11" s="699">
        <v>100</v>
      </c>
      <c r="L11" s="697">
        <v>34000</v>
      </c>
      <c r="M11" s="697">
        <v>0</v>
      </c>
      <c r="N11" s="697">
        <v>0</v>
      </c>
      <c r="O11" s="720">
        <v>0</v>
      </c>
      <c r="P11" s="721">
        <v>0</v>
      </c>
      <c r="Q11" s="699">
        <v>0</v>
      </c>
      <c r="R11" s="15"/>
    </row>
    <row r="12" spans="1:18" ht="27" customHeight="1">
      <c r="A12" s="691" t="s">
        <v>614</v>
      </c>
      <c r="B12" s="692" t="s">
        <v>80</v>
      </c>
      <c r="C12" s="693">
        <v>267801</v>
      </c>
      <c r="D12" s="711">
        <v>7.5</v>
      </c>
      <c r="E12" s="693">
        <v>20085</v>
      </c>
      <c r="F12" s="722" t="s">
        <v>78</v>
      </c>
      <c r="G12" s="696">
        <v>40000</v>
      </c>
      <c r="H12" s="697">
        <v>10000</v>
      </c>
      <c r="I12" s="722" t="s">
        <v>78</v>
      </c>
      <c r="J12" s="698">
        <v>38896</v>
      </c>
      <c r="K12" s="699">
        <v>7262</v>
      </c>
      <c r="L12" s="697">
        <v>25500</v>
      </c>
      <c r="M12" s="697">
        <v>0</v>
      </c>
      <c r="N12" s="697">
        <v>0</v>
      </c>
      <c r="O12" s="720">
        <v>0</v>
      </c>
      <c r="P12" s="721">
        <v>0</v>
      </c>
      <c r="Q12" s="699">
        <v>0</v>
      </c>
      <c r="R12" s="15"/>
    </row>
    <row r="13" spans="1:18" ht="27" customHeight="1">
      <c r="A13" s="691" t="s">
        <v>615</v>
      </c>
      <c r="B13" s="701" t="s">
        <v>81</v>
      </c>
      <c r="C13" s="693">
        <v>81736</v>
      </c>
      <c r="D13" s="711">
        <v>7.5</v>
      </c>
      <c r="E13" s="693">
        <v>8783</v>
      </c>
      <c r="F13" s="722" t="s">
        <v>78</v>
      </c>
      <c r="G13" s="696">
        <v>46175</v>
      </c>
      <c r="H13" s="697">
        <v>4013</v>
      </c>
      <c r="I13" s="722" t="s">
        <v>78</v>
      </c>
      <c r="J13" s="698">
        <v>46175</v>
      </c>
      <c r="K13" s="699">
        <v>0</v>
      </c>
      <c r="L13" s="697">
        <v>39698</v>
      </c>
      <c r="M13" s="697">
        <v>32564</v>
      </c>
      <c r="N13" s="697">
        <v>0</v>
      </c>
      <c r="O13" s="720">
        <v>0</v>
      </c>
      <c r="P13" s="721">
        <v>28551</v>
      </c>
      <c r="Q13" s="699">
        <v>0</v>
      </c>
      <c r="R13" s="15"/>
    </row>
    <row r="14" spans="1:18" ht="27" customHeight="1">
      <c r="A14" s="712">
        <v>236102</v>
      </c>
      <c r="B14" s="701" t="s">
        <v>82</v>
      </c>
      <c r="C14" s="693">
        <v>164689</v>
      </c>
      <c r="D14" s="711">
        <v>7.5</v>
      </c>
      <c r="E14" s="693">
        <v>12352</v>
      </c>
      <c r="F14" s="722" t="s">
        <v>78</v>
      </c>
      <c r="G14" s="696">
        <v>68573</v>
      </c>
      <c r="H14" s="697">
        <v>0</v>
      </c>
      <c r="I14" s="722" t="s">
        <v>78</v>
      </c>
      <c r="J14" s="698">
        <v>68573</v>
      </c>
      <c r="K14" s="699">
        <v>2</v>
      </c>
      <c r="L14" s="697">
        <v>104685</v>
      </c>
      <c r="M14" s="697">
        <v>44196</v>
      </c>
      <c r="N14" s="697">
        <v>0</v>
      </c>
      <c r="O14" s="720">
        <v>0</v>
      </c>
      <c r="P14" s="721">
        <v>53871</v>
      </c>
      <c r="Q14" s="699">
        <v>0</v>
      </c>
      <c r="R14" s="15"/>
    </row>
    <row r="15" spans="1:18" ht="27" customHeight="1">
      <c r="A15" s="723"/>
      <c r="B15" s="723" t="s">
        <v>647</v>
      </c>
      <c r="C15" s="9">
        <f>SUM(C4:C14)</f>
        <v>1002356</v>
      </c>
      <c r="D15" s="716" t="s">
        <v>852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19013</v>
      </c>
      <c r="I15" s="9">
        <f t="shared" si="0"/>
        <v>0</v>
      </c>
      <c r="J15" s="9">
        <f t="shared" si="0"/>
        <v>305339</v>
      </c>
      <c r="K15" s="9">
        <f t="shared" si="0"/>
        <v>11101</v>
      </c>
      <c r="L15" s="9">
        <f t="shared" si="0"/>
        <v>301322</v>
      </c>
      <c r="M15" s="9">
        <f t="shared" si="0"/>
        <v>165538</v>
      </c>
      <c r="N15" s="9">
        <f t="shared" si="0"/>
        <v>0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83</v>
      </c>
      <c r="N17" s="943" t="s">
        <v>84</v>
      </c>
      <c r="O17" s="943"/>
      <c r="P17" s="943"/>
      <c r="Q17" s="943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61"/>
  <sheetViews>
    <sheetView workbookViewId="0" topLeftCell="A1">
      <selection activeCell="H40" sqref="H40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31" t="s">
        <v>576</v>
      </c>
      <c r="B1" s="831"/>
      <c r="C1" s="831"/>
      <c r="D1" s="831"/>
      <c r="E1" s="831"/>
      <c r="F1" s="777"/>
      <c r="G1" s="777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1" t="s">
        <v>998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635</v>
      </c>
      <c r="E5" s="55"/>
    </row>
    <row r="6" ht="12" customHeight="1">
      <c r="E6" s="55" t="s">
        <v>862</v>
      </c>
    </row>
    <row r="7" spans="1:5" ht="23.25" customHeight="1">
      <c r="A7" s="72" t="s">
        <v>674</v>
      </c>
      <c r="B7" s="73" t="s">
        <v>675</v>
      </c>
      <c r="C7" s="469" t="s">
        <v>538</v>
      </c>
      <c r="D7" s="74" t="s">
        <v>942</v>
      </c>
      <c r="E7" s="74" t="s">
        <v>676</v>
      </c>
    </row>
    <row r="8" spans="1:5" ht="13.5" customHeight="1">
      <c r="A8" s="72"/>
      <c r="B8" s="73" t="s">
        <v>1000</v>
      </c>
      <c r="C8" s="468">
        <v>1700</v>
      </c>
      <c r="D8" s="245">
        <v>40000</v>
      </c>
      <c r="E8" s="76"/>
    </row>
    <row r="9" spans="1:5" ht="25.5">
      <c r="A9" s="415">
        <v>39819</v>
      </c>
      <c r="B9" s="416" t="s">
        <v>549</v>
      </c>
      <c r="C9" s="404">
        <v>3000</v>
      </c>
      <c r="D9" s="423">
        <v>-741</v>
      </c>
      <c r="E9" s="424">
        <v>39259</v>
      </c>
    </row>
    <row r="10" spans="1:5" ht="14.25" customHeight="1">
      <c r="A10" s="77">
        <v>39826</v>
      </c>
      <c r="B10" s="417" t="s">
        <v>550</v>
      </c>
      <c r="C10" s="404">
        <v>8001</v>
      </c>
      <c r="D10" s="425">
        <v>-600</v>
      </c>
      <c r="E10" s="424">
        <v>38659</v>
      </c>
    </row>
    <row r="11" spans="1:5" ht="25.5">
      <c r="A11" s="77">
        <v>39833</v>
      </c>
      <c r="B11" s="556" t="s">
        <v>551</v>
      </c>
      <c r="C11" s="404">
        <v>8001</v>
      </c>
      <c r="D11" s="144">
        <v>-1800</v>
      </c>
      <c r="E11" s="426">
        <v>36859</v>
      </c>
    </row>
    <row r="12" spans="1:5" ht="12.75">
      <c r="A12" s="75">
        <v>39833</v>
      </c>
      <c r="B12" s="417" t="s">
        <v>552</v>
      </c>
      <c r="C12" s="404">
        <v>9000</v>
      </c>
      <c r="D12" s="144">
        <v>-100</v>
      </c>
      <c r="E12" s="426">
        <v>36759</v>
      </c>
    </row>
    <row r="13" spans="1:5" ht="25.5">
      <c r="A13" s="419">
        <v>39833</v>
      </c>
      <c r="B13" s="417" t="s">
        <v>553</v>
      </c>
      <c r="C13" s="420">
        <v>6000</v>
      </c>
      <c r="D13" s="427">
        <v>-1770</v>
      </c>
      <c r="E13" s="428">
        <v>34989</v>
      </c>
    </row>
    <row r="14" spans="1:5" ht="25.5">
      <c r="A14" s="75">
        <v>39847</v>
      </c>
      <c r="B14" s="417" t="s">
        <v>554</v>
      </c>
      <c r="C14" s="404">
        <v>1800</v>
      </c>
      <c r="D14" s="144">
        <v>-20</v>
      </c>
      <c r="E14" s="426">
        <v>34969</v>
      </c>
    </row>
    <row r="15" spans="1:5" ht="25.5">
      <c r="A15" s="75">
        <v>39847</v>
      </c>
      <c r="B15" s="417" t="s">
        <v>555</v>
      </c>
      <c r="C15" s="41">
        <v>5000</v>
      </c>
      <c r="D15" s="144">
        <v>-245</v>
      </c>
      <c r="E15" s="426">
        <v>34724</v>
      </c>
    </row>
    <row r="16" spans="1:5" ht="12.75">
      <c r="A16" s="75">
        <v>39847</v>
      </c>
      <c r="B16" s="4" t="s">
        <v>556</v>
      </c>
      <c r="C16" s="41">
        <v>5100</v>
      </c>
      <c r="D16" s="144">
        <v>-7155</v>
      </c>
      <c r="E16" s="426">
        <v>27569</v>
      </c>
    </row>
    <row r="17" spans="1:5" ht="13.5" customHeight="1">
      <c r="A17" s="75">
        <v>39847</v>
      </c>
      <c r="B17" s="417" t="s">
        <v>557</v>
      </c>
      <c r="C17" s="404">
        <v>3000</v>
      </c>
      <c r="D17" s="144">
        <v>-169</v>
      </c>
      <c r="E17" s="426">
        <v>27400</v>
      </c>
    </row>
    <row r="18" spans="1:5" ht="13.5" customHeight="1">
      <c r="A18" s="75">
        <v>39847</v>
      </c>
      <c r="B18" s="556" t="s">
        <v>558</v>
      </c>
      <c r="C18" s="404">
        <v>1800</v>
      </c>
      <c r="D18" s="429">
        <v>-30</v>
      </c>
      <c r="E18" s="426">
        <v>27370</v>
      </c>
    </row>
    <row r="19" spans="1:5" ht="25.5">
      <c r="A19" s="419">
        <v>39854</v>
      </c>
      <c r="B19" s="556" t="s">
        <v>559</v>
      </c>
      <c r="C19" s="421" t="s">
        <v>954</v>
      </c>
      <c r="D19" s="430">
        <v>-85</v>
      </c>
      <c r="E19" s="428">
        <v>27285</v>
      </c>
    </row>
    <row r="20" spans="1:5" ht="12.75" customHeight="1">
      <c r="A20" s="75">
        <v>39854</v>
      </c>
      <c r="B20" s="417" t="s">
        <v>560</v>
      </c>
      <c r="C20" s="422">
        <v>1600</v>
      </c>
      <c r="D20" s="430">
        <v>-49</v>
      </c>
      <c r="E20" s="424">
        <v>27236</v>
      </c>
    </row>
    <row r="21" spans="1:5" ht="25.5">
      <c r="A21" s="75">
        <v>39861</v>
      </c>
      <c r="B21" s="417" t="s">
        <v>561</v>
      </c>
      <c r="C21" s="404">
        <v>8004</v>
      </c>
      <c r="D21" s="429">
        <v>-1000</v>
      </c>
      <c r="E21" s="424">
        <v>26236</v>
      </c>
    </row>
    <row r="22" spans="1:5" ht="12.75">
      <c r="A22" s="75">
        <v>39861</v>
      </c>
      <c r="B22" s="417" t="s">
        <v>562</v>
      </c>
      <c r="C22" s="404">
        <v>5100</v>
      </c>
      <c r="D22" s="429">
        <v>-836</v>
      </c>
      <c r="E22" s="424">
        <v>25400</v>
      </c>
    </row>
    <row r="23" spans="1:5" ht="12.75">
      <c r="A23" s="75">
        <v>39861</v>
      </c>
      <c r="B23" s="417" t="s">
        <v>563</v>
      </c>
      <c r="C23" s="404">
        <v>1900</v>
      </c>
      <c r="D23" s="429">
        <v>-903</v>
      </c>
      <c r="E23" s="426">
        <v>24497</v>
      </c>
    </row>
    <row r="24" spans="1:5" ht="25.5">
      <c r="A24" s="75">
        <v>39875</v>
      </c>
      <c r="B24" s="417" t="s">
        <v>824</v>
      </c>
      <c r="C24" s="404">
        <v>1600</v>
      </c>
      <c r="D24" s="429">
        <v>-500</v>
      </c>
      <c r="E24" s="424">
        <v>23997</v>
      </c>
    </row>
    <row r="25" spans="1:5" ht="14.25" customHeight="1">
      <c r="A25" s="75">
        <v>39875</v>
      </c>
      <c r="B25" s="417" t="s">
        <v>825</v>
      </c>
      <c r="C25" s="404">
        <v>1800</v>
      </c>
      <c r="D25" s="429">
        <v>-20</v>
      </c>
      <c r="E25" s="424">
        <v>23977</v>
      </c>
    </row>
    <row r="26" spans="1:5" ht="12.75">
      <c r="A26" s="75">
        <v>39875</v>
      </c>
      <c r="B26" s="417" t="s">
        <v>826</v>
      </c>
      <c r="C26" s="404">
        <v>1800</v>
      </c>
      <c r="D26" s="429">
        <v>-80</v>
      </c>
      <c r="E26" s="424">
        <v>23897</v>
      </c>
    </row>
    <row r="27" spans="1:5" ht="12.75">
      <c r="A27" s="75">
        <v>39875</v>
      </c>
      <c r="B27" s="417" t="s">
        <v>827</v>
      </c>
      <c r="C27" s="404">
        <v>1800</v>
      </c>
      <c r="D27" s="429">
        <v>-20</v>
      </c>
      <c r="E27" s="424">
        <v>23877</v>
      </c>
    </row>
    <row r="28" spans="1:5" ht="12.75">
      <c r="A28" s="75">
        <v>39875</v>
      </c>
      <c r="B28" s="417" t="s">
        <v>828</v>
      </c>
      <c r="C28" s="404">
        <v>3000</v>
      </c>
      <c r="D28" s="429">
        <v>-18</v>
      </c>
      <c r="E28" s="424">
        <v>23859</v>
      </c>
    </row>
    <row r="29" spans="1:5" ht="25.5">
      <c r="A29" s="75">
        <v>39875</v>
      </c>
      <c r="B29" s="417" t="s">
        <v>829</v>
      </c>
      <c r="C29" s="593">
        <v>3000</v>
      </c>
      <c r="D29" s="429">
        <v>-40</v>
      </c>
      <c r="E29" s="424">
        <v>23819</v>
      </c>
    </row>
    <row r="30" spans="1:5" ht="12.75">
      <c r="A30" s="75">
        <v>39875</v>
      </c>
      <c r="B30" s="556" t="s">
        <v>830</v>
      </c>
      <c r="C30" s="41">
        <v>5100</v>
      </c>
      <c r="D30" s="144">
        <v>-2946</v>
      </c>
      <c r="E30" s="424">
        <v>20873</v>
      </c>
    </row>
    <row r="31" spans="1:5" ht="25.5">
      <c r="A31" s="529">
        <v>39875</v>
      </c>
      <c r="B31" s="417" t="s">
        <v>831</v>
      </c>
      <c r="C31" s="530" t="s">
        <v>169</v>
      </c>
      <c r="D31" s="532">
        <v>-25</v>
      </c>
      <c r="E31" s="594">
        <v>20848</v>
      </c>
    </row>
    <row r="32" spans="1:5" ht="12.75">
      <c r="A32" s="529">
        <v>39875</v>
      </c>
      <c r="B32" s="417" t="s">
        <v>832</v>
      </c>
      <c r="C32" s="531">
        <v>1800</v>
      </c>
      <c r="D32" s="532">
        <v>-50</v>
      </c>
      <c r="E32" s="594">
        <v>20798</v>
      </c>
    </row>
    <row r="33" spans="1:5" ht="38.25">
      <c r="A33" s="529">
        <v>39888</v>
      </c>
      <c r="B33" s="417" t="s">
        <v>833</v>
      </c>
      <c r="C33" s="531">
        <v>8004</v>
      </c>
      <c r="D33" s="532">
        <v>-800</v>
      </c>
      <c r="E33" s="594">
        <v>19998</v>
      </c>
    </row>
    <row r="34" spans="1:5" ht="12.75">
      <c r="A34" s="75">
        <v>39888</v>
      </c>
      <c r="B34" s="417" t="s">
        <v>834</v>
      </c>
      <c r="C34" s="404">
        <v>9000</v>
      </c>
      <c r="D34" s="144">
        <v>-170.1</v>
      </c>
      <c r="E34" s="602">
        <v>19827.9</v>
      </c>
    </row>
    <row r="35" spans="1:5" ht="25.5">
      <c r="A35" s="529">
        <v>39896</v>
      </c>
      <c r="B35" s="417" t="s">
        <v>569</v>
      </c>
      <c r="C35" s="601" t="s">
        <v>164</v>
      </c>
      <c r="D35" s="532">
        <v>-40</v>
      </c>
      <c r="E35" s="602">
        <v>19787.9</v>
      </c>
    </row>
    <row r="36" spans="1:5" ht="12.75">
      <c r="A36" s="529">
        <v>39896</v>
      </c>
      <c r="B36" s="417" t="s">
        <v>570</v>
      </c>
      <c r="C36" s="531">
        <v>5000</v>
      </c>
      <c r="D36" s="532">
        <v>-70</v>
      </c>
      <c r="E36" s="602">
        <v>19717.9</v>
      </c>
    </row>
    <row r="37" spans="1:5" ht="25.5">
      <c r="A37" s="529">
        <v>39903</v>
      </c>
      <c r="B37" s="417" t="s">
        <v>571</v>
      </c>
      <c r="C37" s="531">
        <v>1600</v>
      </c>
      <c r="D37" s="532">
        <v>-1100</v>
      </c>
      <c r="E37" s="602">
        <v>18617.9</v>
      </c>
    </row>
    <row r="38" spans="1:5" ht="25.5">
      <c r="A38" s="529">
        <v>39903</v>
      </c>
      <c r="B38" s="417" t="s">
        <v>572</v>
      </c>
      <c r="C38" s="531">
        <v>1800</v>
      </c>
      <c r="D38" s="532">
        <v>-50</v>
      </c>
      <c r="E38" s="595">
        <v>18567.9</v>
      </c>
    </row>
    <row r="39" spans="1:5" ht="12.75">
      <c r="A39" s="75"/>
      <c r="B39" s="418"/>
      <c r="C39" s="41"/>
      <c r="D39" s="144"/>
      <c r="E39" s="144"/>
    </row>
    <row r="40" spans="1:5" ht="12.75" customHeight="1">
      <c r="A40" s="145"/>
      <c r="B40" s="146"/>
      <c r="C40" s="13"/>
      <c r="D40" s="24"/>
      <c r="E40" s="147"/>
    </row>
    <row r="41" spans="1:5" s="28" customFormat="1" ht="14.25" customHeight="1">
      <c r="A41" s="55" t="s">
        <v>677</v>
      </c>
      <c r="E41" s="55"/>
    </row>
    <row r="42" ht="13.5" customHeight="1">
      <c r="E42" s="55" t="s">
        <v>862</v>
      </c>
    </row>
    <row r="43" spans="1:5" ht="23.25" customHeight="1">
      <c r="A43" s="72" t="s">
        <v>674</v>
      </c>
      <c r="B43" s="73" t="s">
        <v>675</v>
      </c>
      <c r="C43" s="469" t="s">
        <v>538</v>
      </c>
      <c r="D43" s="74" t="s">
        <v>943</v>
      </c>
      <c r="E43" s="74" t="s">
        <v>676</v>
      </c>
    </row>
    <row r="44" spans="1:8" ht="14.25" customHeight="1">
      <c r="A44" s="72"/>
      <c r="B44" s="73" t="s">
        <v>1001</v>
      </c>
      <c r="C44" s="468">
        <v>1700</v>
      </c>
      <c r="D44" s="245">
        <v>10000</v>
      </c>
      <c r="E44" s="273" t="s">
        <v>679</v>
      </c>
      <c r="H44" s="2"/>
    </row>
    <row r="45" spans="1:8" ht="37.5" customHeight="1">
      <c r="A45" s="552">
        <v>39826</v>
      </c>
      <c r="B45" s="553" t="s">
        <v>547</v>
      </c>
      <c r="C45" s="554">
        <v>9000</v>
      </c>
      <c r="D45" s="555" t="s">
        <v>548</v>
      </c>
      <c r="E45" s="426">
        <v>8900</v>
      </c>
      <c r="H45" s="2"/>
    </row>
    <row r="46" spans="1:8" ht="26.25" customHeight="1">
      <c r="A46" s="419">
        <v>39896</v>
      </c>
      <c r="B46" s="417" t="s">
        <v>568</v>
      </c>
      <c r="C46" s="554">
        <v>1000</v>
      </c>
      <c r="D46" s="427">
        <v>-655</v>
      </c>
      <c r="E46" s="600">
        <v>8245</v>
      </c>
      <c r="H46" s="2"/>
    </row>
    <row r="47" spans="1:8" ht="12" customHeight="1">
      <c r="A47" s="410"/>
      <c r="B47" s="418"/>
      <c r="C47" s="31"/>
      <c r="D47" s="488"/>
      <c r="E47" s="489"/>
      <c r="H47" s="2"/>
    </row>
    <row r="48" spans="1:8" ht="12.75">
      <c r="A48" s="411"/>
      <c r="B48" s="412"/>
      <c r="C48" s="146"/>
      <c r="D48" s="413"/>
      <c r="E48" s="414"/>
      <c r="H48" s="2"/>
    </row>
    <row r="49" spans="1:5" s="28" customFormat="1" ht="13.5" customHeight="1">
      <c r="A49" s="55" t="s">
        <v>678</v>
      </c>
      <c r="E49" s="55"/>
    </row>
    <row r="50" ht="12" customHeight="1">
      <c r="E50" s="55" t="s">
        <v>862</v>
      </c>
    </row>
    <row r="51" spans="1:5" ht="23.25" customHeight="1">
      <c r="A51" s="72" t="s">
        <v>674</v>
      </c>
      <c r="B51" s="73" t="s">
        <v>675</v>
      </c>
      <c r="C51" s="469" t="s">
        <v>538</v>
      </c>
      <c r="D51" s="74" t="s">
        <v>944</v>
      </c>
      <c r="E51" s="74" t="s">
        <v>676</v>
      </c>
    </row>
    <row r="52" spans="1:7" ht="15" customHeight="1">
      <c r="A52" s="72"/>
      <c r="B52" s="73" t="s">
        <v>1001</v>
      </c>
      <c r="C52" s="468">
        <v>1700</v>
      </c>
      <c r="D52" s="245">
        <v>100000</v>
      </c>
      <c r="E52" s="76"/>
      <c r="G52" s="305"/>
    </row>
    <row r="53" spans="1:9" ht="25.5">
      <c r="A53" s="410">
        <v>39840</v>
      </c>
      <c r="B53" s="417" t="s">
        <v>544</v>
      </c>
      <c r="C53" s="31">
        <v>5000</v>
      </c>
      <c r="D53" s="452">
        <v>-30</v>
      </c>
      <c r="E53" s="489">
        <v>99970</v>
      </c>
      <c r="I53" s="226"/>
    </row>
    <row r="54" spans="1:9" ht="12.75">
      <c r="A54" s="410">
        <v>39840</v>
      </c>
      <c r="B54" s="417" t="s">
        <v>545</v>
      </c>
      <c r="C54" s="31">
        <v>5100</v>
      </c>
      <c r="D54" s="488" t="s">
        <v>546</v>
      </c>
      <c r="E54" s="489">
        <v>98250.7</v>
      </c>
      <c r="I54" s="226"/>
    </row>
    <row r="55" spans="1:9" ht="12.75">
      <c r="A55" s="410">
        <v>39882</v>
      </c>
      <c r="B55" s="417" t="s">
        <v>820</v>
      </c>
      <c r="C55" s="31">
        <v>1600</v>
      </c>
      <c r="D55" s="256">
        <v>-20000</v>
      </c>
      <c r="E55" s="489">
        <v>78250.7</v>
      </c>
      <c r="I55" s="226"/>
    </row>
    <row r="56" spans="1:9" ht="12.75">
      <c r="A56" s="957">
        <v>39882</v>
      </c>
      <c r="B56" s="953" t="s">
        <v>821</v>
      </c>
      <c r="C56" s="959">
        <v>4000</v>
      </c>
      <c r="D56" s="947">
        <v>-200</v>
      </c>
      <c r="E56" s="949">
        <v>78050.7</v>
      </c>
      <c r="I56" s="226"/>
    </row>
    <row r="57" spans="1:9" ht="12.75">
      <c r="A57" s="958"/>
      <c r="B57" s="954"/>
      <c r="C57" s="960"/>
      <c r="D57" s="948"/>
      <c r="E57" s="950"/>
      <c r="I57" s="226"/>
    </row>
    <row r="58" spans="1:9" ht="12.75">
      <c r="A58" s="957">
        <v>39882</v>
      </c>
      <c r="B58" s="955" t="s">
        <v>823</v>
      </c>
      <c r="C58" s="961" t="s">
        <v>162</v>
      </c>
      <c r="D58" s="947">
        <v>-1920</v>
      </c>
      <c r="E58" s="951">
        <v>76130.7</v>
      </c>
      <c r="I58" s="226"/>
    </row>
    <row r="59" spans="1:9" ht="12.75">
      <c r="A59" s="958"/>
      <c r="B59" s="956"/>
      <c r="C59" s="962"/>
      <c r="D59" s="948"/>
      <c r="E59" s="952"/>
      <c r="I59" s="226"/>
    </row>
    <row r="60" spans="1:9" ht="12.75">
      <c r="A60" s="535"/>
      <c r="B60" s="418"/>
      <c r="C60" s="487"/>
      <c r="D60" s="25"/>
      <c r="E60" s="489"/>
      <c r="I60" s="226"/>
    </row>
    <row r="61" spans="1:9" ht="12.75">
      <c r="A61" s="546"/>
      <c r="B61" s="542"/>
      <c r="C61" s="544"/>
      <c r="D61" s="24"/>
      <c r="E61" s="545"/>
      <c r="I61" s="226"/>
    </row>
  </sheetData>
  <mergeCells count="11">
    <mergeCell ref="D56:D57"/>
    <mergeCell ref="D58:D59"/>
    <mergeCell ref="E56:E57"/>
    <mergeCell ref="E58:E59"/>
    <mergeCell ref="A1:G1"/>
    <mergeCell ref="B56:B57"/>
    <mergeCell ref="B58:B59"/>
    <mergeCell ref="A56:A57"/>
    <mergeCell ref="A58:A59"/>
    <mergeCell ref="C56:C57"/>
    <mergeCell ref="C58:C59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2"/>
  <sheetViews>
    <sheetView workbookViewId="0" topLeftCell="A1">
      <selection activeCell="J82" sqref="J8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87" t="s">
        <v>985</v>
      </c>
      <c r="B1" s="787"/>
      <c r="C1" s="787"/>
      <c r="D1" s="787"/>
      <c r="E1" s="787"/>
      <c r="I1" t="s">
        <v>679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840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388</v>
      </c>
      <c r="B7" s="42" t="s">
        <v>664</v>
      </c>
      <c r="C7" s="51" t="s">
        <v>665</v>
      </c>
      <c r="D7" s="5" t="s">
        <v>389</v>
      </c>
      <c r="E7" s="43" t="s">
        <v>666</v>
      </c>
      <c r="F7" t="s">
        <v>768</v>
      </c>
      <c r="G7" s="285"/>
    </row>
    <row r="8" spans="1:5" ht="12.75">
      <c r="A8" s="81" t="s">
        <v>1013</v>
      </c>
      <c r="B8" s="279">
        <v>720000</v>
      </c>
      <c r="C8" s="279">
        <v>720000</v>
      </c>
      <c r="D8" s="686">
        <v>198946</v>
      </c>
      <c r="E8" s="311">
        <f aca="true" t="shared" si="0" ref="E8:E14">+D8/C8*100</f>
        <v>27.631388888888893</v>
      </c>
    </row>
    <row r="9" spans="1:5" ht="12.75">
      <c r="A9" s="80" t="s">
        <v>885</v>
      </c>
      <c r="B9" s="279">
        <v>69000</v>
      </c>
      <c r="C9" s="279">
        <v>69000</v>
      </c>
      <c r="D9" s="686">
        <v>16219</v>
      </c>
      <c r="E9" s="311">
        <f t="shared" si="0"/>
        <v>23.505797101449275</v>
      </c>
    </row>
    <row r="10" spans="1:5" ht="12.75">
      <c r="A10" s="80" t="s">
        <v>1014</v>
      </c>
      <c r="B10" s="279">
        <v>55000</v>
      </c>
      <c r="C10" s="279">
        <v>55000</v>
      </c>
      <c r="D10" s="686">
        <v>15988</v>
      </c>
      <c r="E10" s="311">
        <f t="shared" si="0"/>
        <v>29.06909090909091</v>
      </c>
    </row>
    <row r="11" spans="1:5" ht="12.75">
      <c r="A11" s="80" t="s">
        <v>886</v>
      </c>
      <c r="B11" s="279">
        <v>1060000</v>
      </c>
      <c r="C11" s="279">
        <v>1060000</v>
      </c>
      <c r="D11" s="686">
        <v>227586</v>
      </c>
      <c r="E11" s="311">
        <f t="shared" si="0"/>
        <v>21.470377358490566</v>
      </c>
    </row>
    <row r="12" spans="1:5" ht="12.75">
      <c r="A12" s="80" t="s">
        <v>716</v>
      </c>
      <c r="B12" s="279">
        <v>1712600</v>
      </c>
      <c r="C12" s="279">
        <v>1712600</v>
      </c>
      <c r="D12" s="686">
        <v>394818</v>
      </c>
      <c r="E12" s="311">
        <f t="shared" si="0"/>
        <v>23.053719490832652</v>
      </c>
    </row>
    <row r="13" spans="1:5" ht="12.75">
      <c r="A13" s="80" t="s">
        <v>541</v>
      </c>
      <c r="B13" s="279">
        <v>0</v>
      </c>
      <c r="C13" s="279">
        <v>0</v>
      </c>
      <c r="D13" s="686">
        <v>0</v>
      </c>
      <c r="E13" s="311" t="s">
        <v>852</v>
      </c>
    </row>
    <row r="14" spans="1:6" ht="12.75">
      <c r="A14" s="215" t="s">
        <v>390</v>
      </c>
      <c r="B14" s="279">
        <v>1382</v>
      </c>
      <c r="C14" s="279">
        <v>1382</v>
      </c>
      <c r="D14" s="686">
        <v>298</v>
      </c>
      <c r="E14" s="311">
        <f t="shared" si="0"/>
        <v>21.562952243125906</v>
      </c>
      <c r="F14" t="s">
        <v>765</v>
      </c>
    </row>
    <row r="15" spans="1:5" ht="12.75">
      <c r="A15" s="215" t="s">
        <v>1015</v>
      </c>
      <c r="B15" s="279">
        <v>0</v>
      </c>
      <c r="C15" s="279">
        <v>0</v>
      </c>
      <c r="D15" s="686">
        <v>74</v>
      </c>
      <c r="E15" s="311" t="s">
        <v>852</v>
      </c>
    </row>
    <row r="16" spans="1:5" ht="12.75">
      <c r="A16" s="215" t="s">
        <v>1016</v>
      </c>
      <c r="B16" s="279">
        <v>0</v>
      </c>
      <c r="C16" s="279">
        <v>0</v>
      </c>
      <c r="D16" s="686">
        <v>13</v>
      </c>
      <c r="E16" s="311" t="s">
        <v>852</v>
      </c>
    </row>
    <row r="17" spans="1:5" ht="12.75">
      <c r="A17" s="94" t="s">
        <v>859</v>
      </c>
      <c r="B17" s="95">
        <f>SUM(B8:B16)</f>
        <v>3617982</v>
      </c>
      <c r="C17" s="95">
        <f>SUM(C8:C16)</f>
        <v>3617982</v>
      </c>
      <c r="D17" s="269">
        <f>SUM(D8:D16)</f>
        <v>853942</v>
      </c>
      <c r="E17" s="214">
        <f>+D17/C17*100</f>
        <v>23.602715546954077</v>
      </c>
    </row>
    <row r="18" spans="1:5" ht="12.75">
      <c r="A18" s="505"/>
      <c r="B18" s="495"/>
      <c r="C18" s="495"/>
      <c r="D18" s="496"/>
      <c r="E18" s="506"/>
    </row>
    <row r="19" spans="1:5" ht="14.25" customHeight="1">
      <c r="A19" s="3" t="s">
        <v>842</v>
      </c>
      <c r="B19" s="9">
        <f>B17</f>
        <v>3617982</v>
      </c>
      <c r="C19" s="9">
        <f>C17</f>
        <v>3617982</v>
      </c>
      <c r="D19" s="9">
        <f>D17</f>
        <v>853942</v>
      </c>
      <c r="E19" s="26">
        <f>+D19/C19*100</f>
        <v>23.602715546954077</v>
      </c>
    </row>
    <row r="20" spans="1:5" ht="12.75">
      <c r="A20" s="508"/>
      <c r="B20" s="496"/>
      <c r="C20" s="496"/>
      <c r="D20" s="496"/>
      <c r="E20" s="509"/>
    </row>
    <row r="21" spans="1:5" ht="12.75">
      <c r="A21" s="227"/>
      <c r="B21" s="228"/>
      <c r="C21" s="228"/>
      <c r="D21" s="228"/>
      <c r="E21" s="262"/>
    </row>
    <row r="22" spans="1:5" ht="12.75">
      <c r="A22" s="227"/>
      <c r="B22" s="228"/>
      <c r="C22" s="228"/>
      <c r="D22" s="228"/>
      <c r="E22" s="262"/>
    </row>
    <row r="23" spans="1:11" ht="13.5" customHeight="1">
      <c r="A23" s="11" t="s">
        <v>841</v>
      </c>
      <c r="B23" s="18"/>
      <c r="C23" s="18"/>
      <c r="D23" s="228"/>
      <c r="E23" s="522"/>
      <c r="K23" t="s">
        <v>679</v>
      </c>
    </row>
    <row r="24" spans="1:5" ht="13.5" customHeight="1">
      <c r="A24" s="500"/>
      <c r="B24" s="498"/>
      <c r="C24" s="498"/>
      <c r="D24" s="493"/>
      <c r="E24" s="507"/>
    </row>
    <row r="25" spans="1:5" ht="26.25" customHeight="1">
      <c r="A25" s="5" t="s">
        <v>388</v>
      </c>
      <c r="B25" s="42" t="s">
        <v>664</v>
      </c>
      <c r="C25" s="51" t="s">
        <v>665</v>
      </c>
      <c r="D25" s="5" t="s">
        <v>389</v>
      </c>
      <c r="E25" s="43" t="s">
        <v>666</v>
      </c>
    </row>
    <row r="26" spans="1:7" ht="12.75">
      <c r="A26" s="32" t="s">
        <v>0</v>
      </c>
      <c r="B26" s="27">
        <v>632</v>
      </c>
      <c r="C26" s="281">
        <v>722</v>
      </c>
      <c r="D26" s="281">
        <v>558</v>
      </c>
      <c r="E26" s="311">
        <f aca="true" t="shared" si="1" ref="E26:E33">+D26/C26*100</f>
        <v>77.28531855955679</v>
      </c>
      <c r="G26" s="239"/>
    </row>
    <row r="27" spans="1:7" ht="12.75">
      <c r="A27" s="32" t="s">
        <v>1</v>
      </c>
      <c r="B27" s="27">
        <v>500</v>
      </c>
      <c r="C27" s="281">
        <v>500</v>
      </c>
      <c r="D27" s="281">
        <v>51</v>
      </c>
      <c r="E27" s="311">
        <f t="shared" si="1"/>
        <v>10.2</v>
      </c>
      <c r="G27" s="239"/>
    </row>
    <row r="28" spans="1:5" ht="12.75">
      <c r="A28" s="32" t="s">
        <v>851</v>
      </c>
      <c r="B28" s="27">
        <v>30000</v>
      </c>
      <c r="C28" s="281">
        <v>30000</v>
      </c>
      <c r="D28" s="281">
        <v>7896</v>
      </c>
      <c r="E28" s="311">
        <f t="shared" si="1"/>
        <v>26.32</v>
      </c>
    </row>
    <row r="29" spans="1:6" ht="12.75" customHeight="1">
      <c r="A29" s="22" t="s">
        <v>391</v>
      </c>
      <c r="B29" s="27">
        <v>82040</v>
      </c>
      <c r="C29" s="281">
        <v>82040</v>
      </c>
      <c r="D29" s="281">
        <v>4526</v>
      </c>
      <c r="E29" s="30">
        <f t="shared" si="1"/>
        <v>5.516821062896148</v>
      </c>
      <c r="F29" t="s">
        <v>766</v>
      </c>
    </row>
    <row r="30" spans="1:7" ht="13.5" customHeight="1">
      <c r="A30" s="22" t="s">
        <v>1017</v>
      </c>
      <c r="B30" s="27">
        <v>40300</v>
      </c>
      <c r="C30" s="281">
        <v>40405</v>
      </c>
      <c r="D30" s="281">
        <v>614</v>
      </c>
      <c r="E30" s="30">
        <f t="shared" si="1"/>
        <v>1.5196139091696572</v>
      </c>
      <c r="G30" s="239"/>
    </row>
    <row r="31" spans="1:7" ht="12" customHeight="1">
      <c r="A31" s="22" t="s">
        <v>941</v>
      </c>
      <c r="B31" s="27">
        <v>149200</v>
      </c>
      <c r="C31" s="281">
        <v>149200</v>
      </c>
      <c r="D31" s="221">
        <v>4</v>
      </c>
      <c r="E31" s="30">
        <f t="shared" si="1"/>
        <v>0.002680965147453083</v>
      </c>
      <c r="G31" s="239"/>
    </row>
    <row r="32" spans="1:9" ht="12.75">
      <c r="A32" s="22" t="s">
        <v>940</v>
      </c>
      <c r="B32" s="27">
        <v>13000</v>
      </c>
      <c r="C32" s="281">
        <v>13000</v>
      </c>
      <c r="D32" s="221">
        <v>6649</v>
      </c>
      <c r="E32" s="30">
        <f t="shared" si="1"/>
        <v>51.146153846153844</v>
      </c>
      <c r="H32">
        <v>2143</v>
      </c>
      <c r="I32">
        <v>2</v>
      </c>
    </row>
    <row r="33" spans="1:5" ht="12.75">
      <c r="A33" s="22" t="s">
        <v>668</v>
      </c>
      <c r="B33" s="27">
        <v>1460</v>
      </c>
      <c r="C33" s="281">
        <v>1460</v>
      </c>
      <c r="D33" s="281">
        <v>5864</v>
      </c>
      <c r="E33" s="30">
        <f t="shared" si="1"/>
        <v>401.6438356164383</v>
      </c>
    </row>
    <row r="34" spans="1:5" ht="12.75">
      <c r="A34" s="22" t="s">
        <v>953</v>
      </c>
      <c r="B34" s="27">
        <v>0</v>
      </c>
      <c r="C34" s="281">
        <v>0</v>
      </c>
      <c r="D34" s="281">
        <f>D43</f>
        <v>3601</v>
      </c>
      <c r="E34" s="314" t="s">
        <v>852</v>
      </c>
    </row>
    <row r="35" spans="1:5" ht="12.75">
      <c r="A35" s="94" t="s">
        <v>860</v>
      </c>
      <c r="B35" s="95">
        <f>SUM(B26:B34)</f>
        <v>317132</v>
      </c>
      <c r="C35" s="269">
        <f>SUM(C26:C34)</f>
        <v>317327</v>
      </c>
      <c r="D35" s="269">
        <f>SUM(D26:D34)</f>
        <v>29763</v>
      </c>
      <c r="E35" s="313">
        <f>+D35/C35*100</f>
        <v>9.37928383024451</v>
      </c>
    </row>
    <row r="36" spans="1:5" ht="12.75">
      <c r="A36" s="494"/>
      <c r="B36" s="495"/>
      <c r="C36" s="496"/>
      <c r="D36" s="496"/>
      <c r="E36" s="497"/>
    </row>
    <row r="37" spans="1:5" ht="12.75">
      <c r="A37" s="504" t="s">
        <v>952</v>
      </c>
      <c r="B37" s="498"/>
      <c r="C37" s="493"/>
      <c r="D37" s="493"/>
      <c r="E37" s="499"/>
    </row>
    <row r="38" spans="1:5" ht="12.75">
      <c r="A38" s="22" t="s">
        <v>815</v>
      </c>
      <c r="B38" s="27">
        <v>0</v>
      </c>
      <c r="C38" s="27">
        <v>0</v>
      </c>
      <c r="D38" s="221">
        <v>426</v>
      </c>
      <c r="E38" s="30" t="s">
        <v>852</v>
      </c>
    </row>
    <row r="39" spans="1:5" ht="12.75">
      <c r="A39" s="22" t="s">
        <v>45</v>
      </c>
      <c r="B39" s="27">
        <v>0</v>
      </c>
      <c r="C39" s="27">
        <v>0</v>
      </c>
      <c r="D39" s="221">
        <v>891</v>
      </c>
      <c r="E39" s="30" t="s">
        <v>852</v>
      </c>
    </row>
    <row r="40" spans="1:5" ht="12.75">
      <c r="A40" s="22" t="s">
        <v>44</v>
      </c>
      <c r="B40" s="27">
        <v>0</v>
      </c>
      <c r="C40" s="27">
        <v>0</v>
      </c>
      <c r="D40" s="221">
        <v>852</v>
      </c>
      <c r="E40" s="30" t="s">
        <v>852</v>
      </c>
    </row>
    <row r="41" spans="1:5" ht="12.75">
      <c r="A41" s="22" t="s">
        <v>816</v>
      </c>
      <c r="B41" s="27">
        <v>0</v>
      </c>
      <c r="C41" s="27">
        <v>0</v>
      </c>
      <c r="D41" s="221">
        <v>1400</v>
      </c>
      <c r="E41" s="311" t="s">
        <v>852</v>
      </c>
    </row>
    <row r="42" spans="1:5" ht="12.75">
      <c r="A42" s="22" t="s">
        <v>598</v>
      </c>
      <c r="B42" s="27">
        <v>0</v>
      </c>
      <c r="C42" s="27">
        <v>0</v>
      </c>
      <c r="D42" s="221">
        <v>32</v>
      </c>
      <c r="E42" s="311" t="s">
        <v>852</v>
      </c>
    </row>
    <row r="43" spans="1:5" ht="12.75">
      <c r="A43" s="111" t="s">
        <v>837</v>
      </c>
      <c r="B43" s="269">
        <v>0</v>
      </c>
      <c r="C43" s="269">
        <v>0</v>
      </c>
      <c r="D43" s="269">
        <f>SUM(D38:D42)</f>
        <v>3601</v>
      </c>
      <c r="E43" s="492" t="s">
        <v>852</v>
      </c>
    </row>
    <row r="44" spans="1:5" ht="12.75">
      <c r="A44" s="501"/>
      <c r="B44" s="502"/>
      <c r="C44" s="502"/>
      <c r="D44" s="502"/>
      <c r="E44" s="503"/>
    </row>
    <row r="45" spans="1:5" ht="14.25" customHeight="1">
      <c r="A45" s="3" t="s">
        <v>843</v>
      </c>
      <c r="B45" s="9">
        <f>B35</f>
        <v>317132</v>
      </c>
      <c r="C45" s="9">
        <f>C35</f>
        <v>317327</v>
      </c>
      <c r="D45" s="9">
        <f>D35</f>
        <v>29763</v>
      </c>
      <c r="E45" s="26">
        <f>+D45/C45*100</f>
        <v>9.37928383024451</v>
      </c>
    </row>
    <row r="46" spans="1:5" ht="12.75">
      <c r="A46" s="227"/>
      <c r="B46" s="228"/>
      <c r="C46" s="228"/>
      <c r="D46" s="228"/>
      <c r="E46" s="229"/>
    </row>
    <row r="47" spans="1:5" ht="12.75">
      <c r="A47" s="227"/>
      <c r="B47" s="228"/>
      <c r="C47" s="228"/>
      <c r="D47" s="228"/>
      <c r="E47" s="229"/>
    </row>
    <row r="48" spans="1:5" ht="12.75">
      <c r="A48" s="227"/>
      <c r="B48" s="228"/>
      <c r="C48" s="228"/>
      <c r="D48" s="228"/>
      <c r="E48" s="229"/>
    </row>
    <row r="49" spans="1:5" s="28" customFormat="1" ht="12.75">
      <c r="A49" s="55" t="s">
        <v>658</v>
      </c>
      <c r="C49" s="69"/>
      <c r="E49"/>
    </row>
    <row r="50" spans="1:5" s="28" customFormat="1" ht="12.75">
      <c r="A50" s="55"/>
      <c r="C50" s="69"/>
      <c r="E50"/>
    </row>
    <row r="51" spans="1:5" s="28" customFormat="1" ht="27.75" customHeight="1">
      <c r="A51" s="5" t="s">
        <v>388</v>
      </c>
      <c r="B51" s="42" t="s">
        <v>664</v>
      </c>
      <c r="C51" s="51" t="s">
        <v>665</v>
      </c>
      <c r="D51" s="5" t="s">
        <v>389</v>
      </c>
      <c r="E51" s="43" t="s">
        <v>666</v>
      </c>
    </row>
    <row r="52" spans="1:5" s="28" customFormat="1" ht="12.75">
      <c r="A52" s="22" t="s">
        <v>667</v>
      </c>
      <c r="B52" s="200">
        <v>7000</v>
      </c>
      <c r="C52" s="221">
        <v>7000</v>
      </c>
      <c r="D52" s="221">
        <v>3473</v>
      </c>
      <c r="E52" s="311">
        <f>+D52/C52*100</f>
        <v>49.614285714285714</v>
      </c>
    </row>
    <row r="53" spans="1:5" s="28" customFormat="1" ht="12.75">
      <c r="A53" s="22" t="s">
        <v>670</v>
      </c>
      <c r="B53" s="200">
        <v>24000</v>
      </c>
      <c r="C53" s="221">
        <v>24000</v>
      </c>
      <c r="D53" s="221">
        <v>0</v>
      </c>
      <c r="E53" s="311">
        <f>+D53/C53*100</f>
        <v>0</v>
      </c>
    </row>
    <row r="54" spans="1:5" s="28" customFormat="1" ht="12.75">
      <c r="A54" s="22" t="s">
        <v>1018</v>
      </c>
      <c r="B54" s="200">
        <v>0</v>
      </c>
      <c r="C54" s="221">
        <v>0</v>
      </c>
      <c r="D54" s="221">
        <v>241</v>
      </c>
      <c r="E54" s="311" t="s">
        <v>852</v>
      </c>
    </row>
    <row r="55" spans="1:5" s="28" customFormat="1" ht="12.75">
      <c r="A55" s="94" t="s">
        <v>867</v>
      </c>
      <c r="B55" s="216">
        <f>SUM(B52:B54)</f>
        <v>31000</v>
      </c>
      <c r="C55" s="293">
        <f>SUM(C52:C54)</f>
        <v>31000</v>
      </c>
      <c r="D55" s="293">
        <f>SUM(D52:D54)</f>
        <v>3714</v>
      </c>
      <c r="E55" s="107">
        <f>+D55/C55*100</f>
        <v>11.980645161290322</v>
      </c>
    </row>
    <row r="56" spans="1:5" ht="12.75">
      <c r="A56" s="227"/>
      <c r="B56" s="228"/>
      <c r="C56" s="228"/>
      <c r="D56" s="228"/>
      <c r="E56" s="229"/>
    </row>
    <row r="57" spans="1:5" ht="15.75" customHeight="1">
      <c r="A57" s="3" t="s">
        <v>844</v>
      </c>
      <c r="B57" s="9">
        <f>B55</f>
        <v>31000</v>
      </c>
      <c r="C57" s="9">
        <f>C55</f>
        <v>31000</v>
      </c>
      <c r="D57" s="9">
        <f>D55</f>
        <v>3714</v>
      </c>
      <c r="E57" s="26">
        <f>+D57/C57*100</f>
        <v>11.980645161290322</v>
      </c>
    </row>
    <row r="58" spans="1:5" ht="12.75">
      <c r="A58" s="227"/>
      <c r="B58" s="228"/>
      <c r="C58" s="228"/>
      <c r="D58" s="228"/>
      <c r="E58" s="229"/>
    </row>
    <row r="59" spans="1:5" ht="15">
      <c r="A59" s="510" t="s">
        <v>845</v>
      </c>
      <c r="B59" s="228"/>
      <c r="C59" s="228"/>
      <c r="D59" s="228"/>
      <c r="E59" s="229"/>
    </row>
    <row r="60" spans="1:5" ht="12.75">
      <c r="A60" s="227" t="s">
        <v>817</v>
      </c>
      <c r="B60" s="228"/>
      <c r="C60" s="228"/>
      <c r="D60" s="228"/>
      <c r="E60" s="229"/>
    </row>
    <row r="61" spans="1:5" ht="12.75">
      <c r="A61" s="227"/>
      <c r="B61" s="228"/>
      <c r="C61" s="228"/>
      <c r="D61" s="228"/>
      <c r="E61" s="229"/>
    </row>
    <row r="62" spans="1:5" ht="27" customHeight="1">
      <c r="A62" s="5" t="s">
        <v>388</v>
      </c>
      <c r="B62" s="42" t="s">
        <v>664</v>
      </c>
      <c r="C62" s="51" t="s">
        <v>665</v>
      </c>
      <c r="D62" s="5" t="s">
        <v>389</v>
      </c>
      <c r="E62" s="43" t="s">
        <v>666</v>
      </c>
    </row>
    <row r="63" spans="1:5" ht="12.75">
      <c r="A63" s="32" t="s">
        <v>809</v>
      </c>
      <c r="B63" s="27">
        <v>0</v>
      </c>
      <c r="C63" s="281">
        <v>960</v>
      </c>
      <c r="D63" s="281">
        <v>3533</v>
      </c>
      <c r="E63" s="30" t="s">
        <v>852</v>
      </c>
    </row>
    <row r="64" spans="1:5" ht="12.75">
      <c r="A64" s="22" t="s">
        <v>810</v>
      </c>
      <c r="B64" s="27">
        <v>75022</v>
      </c>
      <c r="C64" s="281">
        <v>75022</v>
      </c>
      <c r="D64" s="292">
        <v>18756</v>
      </c>
      <c r="E64" s="30">
        <f aca="true" t="shared" si="2" ref="E64:E70">+D64/C64*100</f>
        <v>25.000666471168458</v>
      </c>
    </row>
    <row r="65" spans="1:5" ht="12.75">
      <c r="A65" s="22" t="s">
        <v>596</v>
      </c>
      <c r="B65" s="27">
        <v>0</v>
      </c>
      <c r="C65" s="281">
        <v>27989</v>
      </c>
      <c r="D65" s="292">
        <v>0</v>
      </c>
      <c r="E65" s="30">
        <f t="shared" si="2"/>
        <v>0</v>
      </c>
    </row>
    <row r="66" spans="1:5" ht="12.75">
      <c r="A66" s="32" t="s">
        <v>812</v>
      </c>
      <c r="B66" s="27">
        <v>3772078</v>
      </c>
      <c r="C66" s="281">
        <v>3772078</v>
      </c>
      <c r="D66" s="292">
        <v>952135</v>
      </c>
      <c r="E66" s="30">
        <f t="shared" si="2"/>
        <v>25.24165725099004</v>
      </c>
    </row>
    <row r="67" spans="1:5" ht="12.75">
      <c r="A67" s="32" t="s">
        <v>813</v>
      </c>
      <c r="B67" s="27">
        <v>0</v>
      </c>
      <c r="C67" s="281">
        <v>211712</v>
      </c>
      <c r="D67" s="292">
        <v>138594</v>
      </c>
      <c r="E67" s="30">
        <f t="shared" si="2"/>
        <v>65.46345979443772</v>
      </c>
    </row>
    <row r="68" spans="1:5" ht="12.75">
      <c r="A68" s="32" t="s">
        <v>814</v>
      </c>
      <c r="B68" s="27">
        <v>1800</v>
      </c>
      <c r="C68" s="27">
        <v>1800</v>
      </c>
      <c r="D68" s="292">
        <v>96</v>
      </c>
      <c r="E68" s="30">
        <f t="shared" si="2"/>
        <v>5.333333333333334</v>
      </c>
    </row>
    <row r="69" spans="1:5" ht="12.75">
      <c r="A69" s="32" t="s">
        <v>90</v>
      </c>
      <c r="B69" s="27">
        <v>6500</v>
      </c>
      <c r="C69" s="27">
        <v>6500</v>
      </c>
      <c r="D69" s="292">
        <v>0</v>
      </c>
      <c r="E69" s="30">
        <f t="shared" si="2"/>
        <v>0</v>
      </c>
    </row>
    <row r="70" spans="1:5" ht="25.5">
      <c r="A70" s="217" t="s">
        <v>692</v>
      </c>
      <c r="B70" s="216">
        <f>SUM(B63:B69)</f>
        <v>3855400</v>
      </c>
      <c r="C70" s="216">
        <f>SUM(C63:C69)</f>
        <v>4096061</v>
      </c>
      <c r="D70" s="293">
        <f>SUM(D63:D69)</f>
        <v>1113114</v>
      </c>
      <c r="E70" s="30">
        <f t="shared" si="2"/>
        <v>27.175230056388322</v>
      </c>
    </row>
    <row r="71" spans="1:5" s="28" customFormat="1" ht="12.75" customHeight="1">
      <c r="A71" s="511"/>
      <c r="B71" s="512"/>
      <c r="C71" s="512"/>
      <c r="D71" s="513"/>
      <c r="E71" s="514"/>
    </row>
    <row r="72" spans="1:5" s="28" customFormat="1" ht="9.75" customHeight="1">
      <c r="A72" s="523"/>
      <c r="B72" s="524"/>
      <c r="C72" s="524"/>
      <c r="D72" s="525"/>
      <c r="E72" s="526"/>
    </row>
    <row r="73" spans="1:5" s="28" customFormat="1" ht="12.75">
      <c r="A73" s="527" t="s">
        <v>818</v>
      </c>
      <c r="B73" s="228"/>
      <c r="C73" s="228"/>
      <c r="D73" s="228"/>
      <c r="E73" s="528"/>
    </row>
    <row r="74" spans="1:5" s="28" customFormat="1" ht="12.75">
      <c r="A74" s="504"/>
      <c r="B74" s="493"/>
      <c r="C74" s="493"/>
      <c r="D74" s="493"/>
      <c r="E74" s="515"/>
    </row>
    <row r="75" spans="1:5" ht="26.25" customHeight="1">
      <c r="A75" s="5" t="s">
        <v>388</v>
      </c>
      <c r="B75" s="42" t="s">
        <v>664</v>
      </c>
      <c r="C75" s="51" t="s">
        <v>665</v>
      </c>
      <c r="D75" s="5" t="s">
        <v>389</v>
      </c>
      <c r="E75" s="43" t="s">
        <v>666</v>
      </c>
    </row>
    <row r="76" spans="1:5" ht="13.5" customHeight="1">
      <c r="A76" s="598" t="s">
        <v>597</v>
      </c>
      <c r="B76" s="432">
        <v>0</v>
      </c>
      <c r="C76" s="408">
        <v>24000</v>
      </c>
      <c r="D76" s="598">
        <v>0</v>
      </c>
      <c r="E76" s="599"/>
    </row>
    <row r="77" spans="1:5" ht="25.5">
      <c r="A77" s="217" t="s">
        <v>838</v>
      </c>
      <c r="B77" s="216">
        <v>0</v>
      </c>
      <c r="C77" s="216">
        <f>C76</f>
        <v>24000</v>
      </c>
      <c r="D77" s="216">
        <f>D76</f>
        <v>0</v>
      </c>
      <c r="E77" s="107" t="s">
        <v>852</v>
      </c>
    </row>
    <row r="78" spans="1:5" ht="12.75">
      <c r="A78" s="227"/>
      <c r="B78" s="228"/>
      <c r="C78" s="228"/>
      <c r="D78" s="228"/>
      <c r="E78" s="229"/>
    </row>
    <row r="79" spans="1:5" ht="12.75">
      <c r="A79" s="3" t="s">
        <v>846</v>
      </c>
      <c r="B79" s="9">
        <f>B70+B77</f>
        <v>3855400</v>
      </c>
      <c r="C79" s="9">
        <f>C70+C77</f>
        <v>4120061</v>
      </c>
      <c r="D79" s="9">
        <f>D70+D77</f>
        <v>1113114</v>
      </c>
      <c r="E79" s="10">
        <f>+D79/C79*100</f>
        <v>27.016930089141884</v>
      </c>
    </row>
    <row r="80" spans="1:5" ht="12.75">
      <c r="A80" s="227"/>
      <c r="B80" s="228"/>
      <c r="C80" s="228"/>
      <c r="D80" s="228"/>
      <c r="E80" s="229"/>
    </row>
    <row r="81" spans="1:5" ht="12.75">
      <c r="A81" s="3" t="s">
        <v>839</v>
      </c>
      <c r="B81" s="9">
        <f>B19+B45+B57+B79</f>
        <v>7821514</v>
      </c>
      <c r="C81" s="9">
        <f>C19+C45+C57+C79</f>
        <v>8086370</v>
      </c>
      <c r="D81" s="9">
        <f>D19+D45+D57+D79</f>
        <v>2000533</v>
      </c>
      <c r="E81" s="10">
        <f>+D81/C81*100</f>
        <v>24.73956793963175</v>
      </c>
    </row>
    <row r="82" spans="1:5" ht="12.75">
      <c r="A82" s="227"/>
      <c r="B82" s="228"/>
      <c r="C82" s="228"/>
      <c r="D82" s="228"/>
      <c r="E82" s="229"/>
    </row>
    <row r="83" spans="1:10" ht="15.75">
      <c r="A83" s="64" t="s">
        <v>4</v>
      </c>
      <c r="B83" s="2"/>
      <c r="C83" s="2"/>
      <c r="J83" t="s">
        <v>679</v>
      </c>
    </row>
    <row r="85" spans="1:5" ht="25.5" customHeight="1">
      <c r="A85" s="5" t="s">
        <v>4</v>
      </c>
      <c r="B85" s="42" t="s">
        <v>664</v>
      </c>
      <c r="C85" s="51" t="s">
        <v>665</v>
      </c>
      <c r="D85" s="5" t="s">
        <v>389</v>
      </c>
      <c r="E85" s="43" t="s">
        <v>666</v>
      </c>
    </row>
    <row r="86" spans="1:6" ht="26.25" customHeight="1">
      <c r="A86" s="328" t="s">
        <v>114</v>
      </c>
      <c r="B86" s="431">
        <v>22500</v>
      </c>
      <c r="C86" s="451">
        <v>22500</v>
      </c>
      <c r="D86" s="275">
        <v>0</v>
      </c>
      <c r="E86" s="270">
        <f>+D86/C86*100</f>
        <v>0</v>
      </c>
      <c r="F86" t="s">
        <v>767</v>
      </c>
    </row>
    <row r="87" spans="1:11" ht="26.25" customHeight="1">
      <c r="A87" s="534" t="s">
        <v>669</v>
      </c>
      <c r="B87" s="431">
        <v>8050</v>
      </c>
      <c r="C87" s="451">
        <v>8050</v>
      </c>
      <c r="D87" s="275">
        <v>0</v>
      </c>
      <c r="E87" s="270">
        <f>+D87/C87*100</f>
        <v>0</v>
      </c>
      <c r="K87" s="106"/>
    </row>
    <row r="88" spans="1:11" ht="26.25" customHeight="1">
      <c r="A88" s="534" t="s">
        <v>94</v>
      </c>
      <c r="B88" s="431">
        <v>0</v>
      </c>
      <c r="C88" s="451">
        <v>154504</v>
      </c>
      <c r="D88" s="275">
        <v>35967</v>
      </c>
      <c r="E88" s="270">
        <f>+D88/C88*100</f>
        <v>23.279008957696888</v>
      </c>
      <c r="K88" s="106"/>
    </row>
    <row r="89" spans="1:11" ht="19.5" customHeight="1">
      <c r="A89" s="579" t="s">
        <v>34</v>
      </c>
      <c r="B89" s="586">
        <f>SUM(B86:B88)</f>
        <v>30550</v>
      </c>
      <c r="C89" s="586">
        <f>SUM(C86:C88)</f>
        <v>185054</v>
      </c>
      <c r="D89" s="586">
        <f>SUM(D86:D88)</f>
        <v>35967</v>
      </c>
      <c r="E89" s="580">
        <f>+D89/C89*100</f>
        <v>19.435948425864883</v>
      </c>
      <c r="K89" s="106"/>
    </row>
    <row r="90" spans="1:11" ht="21" customHeight="1">
      <c r="A90" s="581"/>
      <c r="B90" s="582"/>
      <c r="C90" s="583"/>
      <c r="D90" s="584"/>
      <c r="E90" s="585"/>
      <c r="K90" s="106"/>
    </row>
    <row r="91" spans="1:5" ht="12.75">
      <c r="A91" s="3" t="s">
        <v>880</v>
      </c>
      <c r="B91" s="9">
        <f>B81+B89</f>
        <v>7852064</v>
      </c>
      <c r="C91" s="9">
        <f>C81+C89</f>
        <v>8271424</v>
      </c>
      <c r="D91" s="9">
        <f>D81+D89</f>
        <v>2036500</v>
      </c>
      <c r="E91" s="10">
        <f>+D91/C91*100</f>
        <v>24.620911707585055</v>
      </c>
    </row>
    <row r="95" spans="1:2" ht="12.75">
      <c r="A95" s="79"/>
      <c r="B95" s="79"/>
    </row>
    <row r="96" spans="1:2" ht="12.75">
      <c r="A96" s="79"/>
      <c r="B96" s="79"/>
    </row>
    <row r="97" spans="1:2" ht="12.75">
      <c r="A97" s="79"/>
      <c r="B97" s="79"/>
    </row>
    <row r="98" spans="1:2" ht="12.75">
      <c r="A98" s="79"/>
      <c r="B98" s="79"/>
    </row>
    <row r="99" spans="1:2" ht="12.75">
      <c r="A99" s="79"/>
      <c r="B99" s="79"/>
    </row>
    <row r="100" spans="1:5" ht="12.75">
      <c r="A100" s="789"/>
      <c r="B100" s="789"/>
      <c r="C100" s="789"/>
      <c r="D100" s="789"/>
      <c r="E100" s="789"/>
    </row>
    <row r="101" spans="1:5" ht="12.75">
      <c r="A101" s="79"/>
      <c r="B101" s="212"/>
      <c r="C101" s="213"/>
      <c r="D101" s="212"/>
      <c r="E101" s="212"/>
    </row>
    <row r="102" spans="1:5" ht="12.75">
      <c r="A102" s="79"/>
      <c r="B102" s="212"/>
      <c r="C102" s="213"/>
      <c r="D102" s="212"/>
      <c r="E102" s="212"/>
    </row>
  </sheetData>
  <mergeCells count="2">
    <mergeCell ref="A1:E1"/>
    <mergeCell ref="A100:E100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7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R40"/>
  <sheetViews>
    <sheetView workbookViewId="0" topLeftCell="A1">
      <selection activeCell="L3" sqref="L3"/>
    </sheetView>
  </sheetViews>
  <sheetFormatPr defaultColWidth="9.00390625" defaultRowHeight="12.75"/>
  <cols>
    <col min="1" max="1" width="32.375" style="0" customWidth="1"/>
    <col min="2" max="7" width="9.375" style="0" customWidth="1"/>
    <col min="8" max="8" width="0.12890625" style="0" customWidth="1"/>
    <col min="9" max="9" width="2.75390625" style="0" customWidth="1"/>
    <col min="10" max="10" width="6.75390625" style="0" customWidth="1"/>
    <col min="11" max="15" width="9.375" style="0" customWidth="1"/>
    <col min="16" max="16" width="11.375" style="0" customWidth="1"/>
    <col min="17" max="17" width="12.375" style="0" customWidth="1"/>
    <col min="18" max="18" width="8.875" style="0" customWidth="1"/>
  </cols>
  <sheetData>
    <row r="1" spans="1:18" ht="20.25" customHeight="1">
      <c r="A1" s="772" t="s">
        <v>305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27"/>
      <c r="R1" s="728"/>
    </row>
    <row r="2" spans="1:18" ht="9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5.5" customHeight="1" thickBot="1">
      <c r="A3" s="726" t="s">
        <v>388</v>
      </c>
      <c r="B3" s="726" t="s">
        <v>306</v>
      </c>
      <c r="C3" s="726" t="s">
        <v>307</v>
      </c>
      <c r="D3" s="726" t="s">
        <v>308</v>
      </c>
      <c r="E3" s="726" t="s">
        <v>309</v>
      </c>
      <c r="F3" s="726" t="s">
        <v>310</v>
      </c>
      <c r="G3" s="726" t="s">
        <v>311</v>
      </c>
      <c r="H3" s="770" t="s">
        <v>312</v>
      </c>
      <c r="I3" s="770"/>
      <c r="J3" s="770"/>
      <c r="K3" s="726" t="s">
        <v>313</v>
      </c>
      <c r="L3" s="726" t="s">
        <v>314</v>
      </c>
      <c r="M3" s="726" t="s">
        <v>315</v>
      </c>
      <c r="N3" s="726" t="s">
        <v>316</v>
      </c>
      <c r="O3" s="726" t="s">
        <v>317</v>
      </c>
      <c r="P3" s="726" t="s">
        <v>647</v>
      </c>
      <c r="Q3" s="729" t="s">
        <v>300</v>
      </c>
      <c r="R3" s="730" t="s">
        <v>301</v>
      </c>
    </row>
    <row r="4" spans="1:18" ht="13.5" thickBot="1">
      <c r="A4" s="731" t="s">
        <v>318</v>
      </c>
      <c r="B4" s="732">
        <v>97001.845</v>
      </c>
      <c r="C4" s="732">
        <v>50305.438</v>
      </c>
      <c r="D4" s="732">
        <v>51638.503</v>
      </c>
      <c r="E4" s="733">
        <v>0</v>
      </c>
      <c r="F4" s="733">
        <v>0</v>
      </c>
      <c r="G4" s="733">
        <v>0</v>
      </c>
      <c r="H4" s="791">
        <v>0</v>
      </c>
      <c r="I4" s="791"/>
      <c r="J4" s="791"/>
      <c r="K4" s="733">
        <v>0</v>
      </c>
      <c r="L4" s="733">
        <v>0</v>
      </c>
      <c r="M4" s="733">
        <v>0</v>
      </c>
      <c r="N4" s="733">
        <v>0</v>
      </c>
      <c r="O4" s="733">
        <v>0</v>
      </c>
      <c r="P4" s="732">
        <v>198945.786</v>
      </c>
      <c r="Q4" s="734">
        <v>720000</v>
      </c>
      <c r="R4" s="735">
        <f aca="true" t="shared" si="0" ref="R4:R9">P4/Q4*100</f>
        <v>27.631359166666662</v>
      </c>
    </row>
    <row r="5" spans="1:18" ht="13.5" thickBot="1">
      <c r="A5" s="731" t="s">
        <v>319</v>
      </c>
      <c r="B5" s="732">
        <v>9584.226</v>
      </c>
      <c r="C5" s="732">
        <v>1214.38</v>
      </c>
      <c r="D5" s="732">
        <v>5420.442</v>
      </c>
      <c r="E5" s="733">
        <v>0</v>
      </c>
      <c r="F5" s="733">
        <v>0</v>
      </c>
      <c r="G5" s="733">
        <v>0</v>
      </c>
      <c r="H5" s="791">
        <v>0</v>
      </c>
      <c r="I5" s="791"/>
      <c r="J5" s="791"/>
      <c r="K5" s="733">
        <v>0</v>
      </c>
      <c r="L5" s="733">
        <v>0</v>
      </c>
      <c r="M5" s="733">
        <v>0</v>
      </c>
      <c r="N5" s="733">
        <v>0</v>
      </c>
      <c r="O5" s="733">
        <v>0</v>
      </c>
      <c r="P5" s="732">
        <v>16219.048</v>
      </c>
      <c r="Q5" s="734">
        <v>69000</v>
      </c>
      <c r="R5" s="735">
        <f t="shared" si="0"/>
        <v>23.505866666666666</v>
      </c>
    </row>
    <row r="6" spans="1:18" ht="13.5" thickBot="1">
      <c r="A6" s="731" t="s">
        <v>320</v>
      </c>
      <c r="B6" s="732">
        <v>6825.264</v>
      </c>
      <c r="C6" s="732">
        <v>5300.21</v>
      </c>
      <c r="D6" s="732">
        <v>3862.699</v>
      </c>
      <c r="E6" s="733">
        <v>0</v>
      </c>
      <c r="F6" s="733">
        <v>0</v>
      </c>
      <c r="G6" s="733">
        <v>0</v>
      </c>
      <c r="H6" s="791">
        <v>0</v>
      </c>
      <c r="I6" s="791"/>
      <c r="J6" s="791"/>
      <c r="K6" s="733">
        <v>0</v>
      </c>
      <c r="L6" s="733">
        <v>0</v>
      </c>
      <c r="M6" s="733">
        <v>0</v>
      </c>
      <c r="N6" s="733">
        <v>0</v>
      </c>
      <c r="O6" s="733">
        <v>0</v>
      </c>
      <c r="P6" s="732">
        <v>15988.173</v>
      </c>
      <c r="Q6" s="734">
        <v>55000</v>
      </c>
      <c r="R6" s="735">
        <f t="shared" si="0"/>
        <v>29.069405454545453</v>
      </c>
    </row>
    <row r="7" spans="1:18" ht="13.5" thickBot="1">
      <c r="A7" s="731" t="s">
        <v>321</v>
      </c>
      <c r="B7" s="732">
        <v>162769.205</v>
      </c>
      <c r="C7" s="732">
        <v>7249.698</v>
      </c>
      <c r="D7" s="732">
        <v>57566.957</v>
      </c>
      <c r="E7" s="733">
        <v>0</v>
      </c>
      <c r="F7" s="733">
        <v>0</v>
      </c>
      <c r="G7" s="733">
        <v>0</v>
      </c>
      <c r="H7" s="791">
        <v>0</v>
      </c>
      <c r="I7" s="791"/>
      <c r="J7" s="791"/>
      <c r="K7" s="733">
        <v>0</v>
      </c>
      <c r="L7" s="733">
        <v>0</v>
      </c>
      <c r="M7" s="733">
        <v>0</v>
      </c>
      <c r="N7" s="733">
        <v>0</v>
      </c>
      <c r="O7" s="733">
        <v>0</v>
      </c>
      <c r="P7" s="732">
        <v>227585.86</v>
      </c>
      <c r="Q7" s="734">
        <v>1060000</v>
      </c>
      <c r="R7" s="735">
        <f t="shared" si="0"/>
        <v>21.470364150943393</v>
      </c>
    </row>
    <row r="8" spans="1:18" ht="13.5" thickBot="1">
      <c r="A8" s="731" t="s">
        <v>322</v>
      </c>
      <c r="B8" s="732">
        <v>133680.842</v>
      </c>
      <c r="C8" s="732">
        <v>261137.601</v>
      </c>
      <c r="D8" s="732">
        <v>0</v>
      </c>
      <c r="E8" s="733">
        <v>0</v>
      </c>
      <c r="F8" s="733">
        <v>0</v>
      </c>
      <c r="G8" s="733">
        <v>0</v>
      </c>
      <c r="H8" s="791">
        <v>0</v>
      </c>
      <c r="I8" s="791"/>
      <c r="J8" s="791"/>
      <c r="K8" s="733">
        <v>0</v>
      </c>
      <c r="L8" s="733">
        <v>0</v>
      </c>
      <c r="M8" s="733">
        <v>0</v>
      </c>
      <c r="N8" s="733">
        <v>0</v>
      </c>
      <c r="O8" s="733">
        <v>0</v>
      </c>
      <c r="P8" s="732">
        <v>394818.443</v>
      </c>
      <c r="Q8" s="734">
        <v>1712600</v>
      </c>
      <c r="R8" s="735">
        <f t="shared" si="0"/>
        <v>23.053745357935306</v>
      </c>
    </row>
    <row r="9" spans="1:18" ht="16.5" customHeight="1" thickBot="1">
      <c r="A9" s="736" t="s">
        <v>323</v>
      </c>
      <c r="B9" s="737">
        <v>409861.382</v>
      </c>
      <c r="C9" s="737">
        <v>325207.327</v>
      </c>
      <c r="D9" s="737">
        <v>118488.601</v>
      </c>
      <c r="E9" s="733">
        <v>0</v>
      </c>
      <c r="F9" s="733">
        <v>0</v>
      </c>
      <c r="G9" s="733">
        <v>0</v>
      </c>
      <c r="H9" s="791">
        <v>0</v>
      </c>
      <c r="I9" s="791"/>
      <c r="J9" s="791"/>
      <c r="K9" s="733">
        <v>0</v>
      </c>
      <c r="L9" s="733">
        <v>0</v>
      </c>
      <c r="M9" s="733">
        <v>0</v>
      </c>
      <c r="N9" s="733">
        <v>0</v>
      </c>
      <c r="O9" s="733">
        <v>0</v>
      </c>
      <c r="P9" s="737">
        <v>853557.31</v>
      </c>
      <c r="Q9" s="738">
        <v>3616600</v>
      </c>
      <c r="R9" s="739">
        <f t="shared" si="0"/>
        <v>23.601097992589725</v>
      </c>
    </row>
    <row r="10" spans="1:18" ht="13.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24.75" customHeight="1" thickBot="1">
      <c r="A11" s="791"/>
      <c r="B11" s="791"/>
      <c r="C11" s="791"/>
      <c r="D11" s="791"/>
      <c r="E11" s="791"/>
      <c r="F11" s="791"/>
      <c r="G11" s="791"/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</row>
    <row r="12" spans="1:18" ht="13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375" customHeight="1" thickBot="1">
      <c r="A13" s="790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</row>
    <row r="14" spans="1:18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3.5" customHeight="1">
      <c r="A15" s="771" t="s">
        <v>324</v>
      </c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28"/>
      <c r="R15" s="728"/>
    </row>
    <row r="16" spans="1:18" ht="15" customHeight="1">
      <c r="A16" s="771"/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28"/>
      <c r="R16" s="28"/>
    </row>
    <row r="17" spans="1:18" ht="13.5" customHeight="1">
      <c r="A17" s="740"/>
      <c r="B17" s="740"/>
      <c r="C17" s="740"/>
      <c r="D17" s="740"/>
      <c r="E17" s="740"/>
      <c r="F17" s="740"/>
      <c r="G17" s="740"/>
      <c r="H17" s="740"/>
      <c r="I17" s="740"/>
      <c r="J17" s="740"/>
      <c r="K17" s="740"/>
      <c r="L17" s="740"/>
      <c r="M17" s="740"/>
      <c r="N17" s="740"/>
      <c r="O17" s="740"/>
      <c r="P17" s="740"/>
      <c r="Q17" s="28"/>
      <c r="R17" s="28"/>
    </row>
    <row r="18" spans="1:18" ht="13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8.75" thickBot="1">
      <c r="A19" s="741" t="s">
        <v>325</v>
      </c>
      <c r="B19" s="742"/>
      <c r="C19" s="742"/>
      <c r="D19" s="742"/>
      <c r="E19" s="742"/>
      <c r="F19" s="742"/>
      <c r="G19" s="742"/>
      <c r="H19" s="783"/>
      <c r="I19" s="783"/>
      <c r="J19" s="783"/>
      <c r="K19" s="742"/>
      <c r="L19" s="742"/>
      <c r="M19" s="742"/>
      <c r="N19" s="742"/>
      <c r="O19" s="742"/>
      <c r="P19" s="768"/>
      <c r="Q19" s="769"/>
      <c r="R19" s="742"/>
    </row>
    <row r="20" spans="1:18" ht="25.5" customHeight="1" thickBot="1">
      <c r="A20" s="726" t="s">
        <v>388</v>
      </c>
      <c r="B20" s="726" t="s">
        <v>306</v>
      </c>
      <c r="C20" s="726" t="s">
        <v>307</v>
      </c>
      <c r="D20" s="726" t="s">
        <v>308</v>
      </c>
      <c r="E20" s="726" t="s">
        <v>309</v>
      </c>
      <c r="F20" s="726" t="s">
        <v>310</v>
      </c>
      <c r="G20" s="726" t="s">
        <v>311</v>
      </c>
      <c r="H20" s="770" t="s">
        <v>312</v>
      </c>
      <c r="I20" s="770"/>
      <c r="J20" s="770"/>
      <c r="K20" s="726" t="s">
        <v>313</v>
      </c>
      <c r="L20" s="726" t="s">
        <v>314</v>
      </c>
      <c r="M20" s="726" t="s">
        <v>315</v>
      </c>
      <c r="N20" s="726" t="s">
        <v>316</v>
      </c>
      <c r="O20" s="726" t="s">
        <v>317</v>
      </c>
      <c r="P20" s="726" t="s">
        <v>647</v>
      </c>
      <c r="Q20" s="729" t="s">
        <v>300</v>
      </c>
      <c r="R20" s="730" t="s">
        <v>301</v>
      </c>
    </row>
    <row r="21" spans="1:18" ht="13.5" thickBot="1">
      <c r="A21" s="731" t="s">
        <v>318</v>
      </c>
      <c r="B21" s="732">
        <v>97001.845</v>
      </c>
      <c r="C21" s="732">
        <v>50305.438</v>
      </c>
      <c r="D21" s="732">
        <v>51638.503</v>
      </c>
      <c r="E21" s="733">
        <v>0</v>
      </c>
      <c r="F21" s="733">
        <v>0</v>
      </c>
      <c r="G21" s="733">
        <v>0</v>
      </c>
      <c r="H21" s="791">
        <v>0</v>
      </c>
      <c r="I21" s="791"/>
      <c r="J21" s="791"/>
      <c r="K21" s="733">
        <v>0</v>
      </c>
      <c r="L21" s="733">
        <v>0</v>
      </c>
      <c r="M21" s="733">
        <v>0</v>
      </c>
      <c r="N21" s="733">
        <v>0</v>
      </c>
      <c r="O21" s="733">
        <v>0</v>
      </c>
      <c r="P21" s="732">
        <v>198945.786</v>
      </c>
      <c r="Q21" s="734">
        <v>720000</v>
      </c>
      <c r="R21" s="735">
        <f aca="true" t="shared" si="1" ref="R21:R26">P21/Q21*100</f>
        <v>27.631359166666662</v>
      </c>
    </row>
    <row r="22" spans="1:18" ht="13.5" thickBot="1">
      <c r="A22" s="731" t="s">
        <v>319</v>
      </c>
      <c r="B22" s="732">
        <v>9584.226</v>
      </c>
      <c r="C22" s="732">
        <v>1214.38</v>
      </c>
      <c r="D22" s="732">
        <v>5420.442</v>
      </c>
      <c r="E22" s="733">
        <v>0</v>
      </c>
      <c r="F22" s="733">
        <v>0</v>
      </c>
      <c r="G22" s="733">
        <v>0</v>
      </c>
      <c r="H22" s="791">
        <v>0</v>
      </c>
      <c r="I22" s="791"/>
      <c r="J22" s="791"/>
      <c r="K22" s="733">
        <v>0</v>
      </c>
      <c r="L22" s="733">
        <v>0</v>
      </c>
      <c r="M22" s="733">
        <v>0</v>
      </c>
      <c r="N22" s="733">
        <v>0</v>
      </c>
      <c r="O22" s="733">
        <v>0</v>
      </c>
      <c r="P22" s="732">
        <v>16219.048</v>
      </c>
      <c r="Q22" s="734">
        <v>69000</v>
      </c>
      <c r="R22" s="735">
        <f t="shared" si="1"/>
        <v>23.505866666666666</v>
      </c>
    </row>
    <row r="23" spans="1:18" ht="13.5" thickBot="1">
      <c r="A23" s="731" t="s">
        <v>320</v>
      </c>
      <c r="B23" s="732">
        <v>6825.264</v>
      </c>
      <c r="C23" s="732">
        <v>5300.21</v>
      </c>
      <c r="D23" s="732">
        <v>3862.699</v>
      </c>
      <c r="E23" s="733">
        <v>0</v>
      </c>
      <c r="F23" s="733">
        <v>0</v>
      </c>
      <c r="G23" s="733">
        <v>0</v>
      </c>
      <c r="H23" s="791">
        <v>0</v>
      </c>
      <c r="I23" s="791"/>
      <c r="J23" s="791"/>
      <c r="K23" s="733">
        <v>0</v>
      </c>
      <c r="L23" s="733">
        <v>0</v>
      </c>
      <c r="M23" s="733">
        <v>0</v>
      </c>
      <c r="N23" s="733">
        <v>0</v>
      </c>
      <c r="O23" s="733">
        <v>0</v>
      </c>
      <c r="P23" s="732">
        <v>15988.173</v>
      </c>
      <c r="Q23" s="734">
        <v>55000</v>
      </c>
      <c r="R23" s="735">
        <f t="shared" si="1"/>
        <v>29.069405454545453</v>
      </c>
    </row>
    <row r="24" spans="1:18" ht="13.5" thickBot="1">
      <c r="A24" s="731" t="s">
        <v>321</v>
      </c>
      <c r="B24" s="732">
        <v>162769.205</v>
      </c>
      <c r="C24" s="732">
        <v>7249.698</v>
      </c>
      <c r="D24" s="732">
        <v>57566.957</v>
      </c>
      <c r="E24" s="733">
        <v>0</v>
      </c>
      <c r="F24" s="733">
        <v>0</v>
      </c>
      <c r="G24" s="733">
        <v>0</v>
      </c>
      <c r="H24" s="791">
        <v>0</v>
      </c>
      <c r="I24" s="791"/>
      <c r="J24" s="791"/>
      <c r="K24" s="733">
        <v>0</v>
      </c>
      <c r="L24" s="733">
        <v>0</v>
      </c>
      <c r="M24" s="733">
        <v>0</v>
      </c>
      <c r="N24" s="733">
        <v>0</v>
      </c>
      <c r="O24" s="733">
        <v>0</v>
      </c>
      <c r="P24" s="732">
        <v>227585.86</v>
      </c>
      <c r="Q24" s="734">
        <v>1060000</v>
      </c>
      <c r="R24" s="735">
        <f t="shared" si="1"/>
        <v>21.470364150943393</v>
      </c>
    </row>
    <row r="25" spans="1:18" ht="13.5" thickBot="1">
      <c r="A25" s="731" t="s">
        <v>322</v>
      </c>
      <c r="B25" s="732">
        <v>133680.842</v>
      </c>
      <c r="C25" s="732">
        <v>261137.601</v>
      </c>
      <c r="D25" s="732">
        <v>0</v>
      </c>
      <c r="E25" s="733">
        <v>0</v>
      </c>
      <c r="F25" s="733">
        <v>0</v>
      </c>
      <c r="G25" s="733">
        <v>0</v>
      </c>
      <c r="H25" s="791">
        <v>0</v>
      </c>
      <c r="I25" s="791"/>
      <c r="J25" s="791"/>
      <c r="K25" s="733">
        <v>0</v>
      </c>
      <c r="L25" s="733">
        <v>0</v>
      </c>
      <c r="M25" s="733">
        <v>0</v>
      </c>
      <c r="N25" s="733">
        <v>0</v>
      </c>
      <c r="O25" s="733">
        <v>0</v>
      </c>
      <c r="P25" s="732">
        <v>394818.443</v>
      </c>
      <c r="Q25" s="734">
        <v>1712600</v>
      </c>
      <c r="R25" s="735">
        <f t="shared" si="1"/>
        <v>23.053745357935306</v>
      </c>
    </row>
    <row r="26" spans="1:18" ht="13.5" thickBot="1">
      <c r="A26" s="736" t="s">
        <v>323</v>
      </c>
      <c r="B26" s="737">
        <v>409861.382</v>
      </c>
      <c r="C26" s="737">
        <v>325207.327</v>
      </c>
      <c r="D26" s="737">
        <v>118488.601</v>
      </c>
      <c r="E26" s="733">
        <v>0</v>
      </c>
      <c r="F26" s="733">
        <v>0</v>
      </c>
      <c r="G26" s="733">
        <v>0</v>
      </c>
      <c r="H26" s="791">
        <v>0</v>
      </c>
      <c r="I26" s="791"/>
      <c r="J26" s="791"/>
      <c r="K26" s="733">
        <v>0</v>
      </c>
      <c r="L26" s="733">
        <v>0</v>
      </c>
      <c r="M26" s="733">
        <v>0</v>
      </c>
      <c r="N26" s="733">
        <v>0</v>
      </c>
      <c r="O26" s="733">
        <v>0</v>
      </c>
      <c r="P26" s="737">
        <v>853557.31</v>
      </c>
      <c r="Q26" s="738">
        <v>3616600</v>
      </c>
      <c r="R26" s="739">
        <f t="shared" si="1"/>
        <v>23.601097992589725</v>
      </c>
    </row>
    <row r="27" spans="1:18" ht="12.75">
      <c r="A27" s="743"/>
      <c r="B27" s="743"/>
      <c r="C27" s="743"/>
      <c r="D27" s="743"/>
      <c r="E27" s="743"/>
      <c r="F27" s="743"/>
      <c r="G27" s="743"/>
      <c r="H27" s="792"/>
      <c r="I27" s="792"/>
      <c r="J27" s="792"/>
      <c r="K27" s="743"/>
      <c r="L27" s="743"/>
      <c r="M27" s="743"/>
      <c r="N27" s="743"/>
      <c r="O27" s="743"/>
      <c r="P27" s="793"/>
      <c r="Q27" s="784"/>
      <c r="R27" s="743"/>
    </row>
    <row r="28" spans="1:18" ht="12.75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5"/>
      <c r="Q28" s="746"/>
      <c r="R28" s="744"/>
    </row>
    <row r="29" spans="1:18" ht="12.75">
      <c r="A29" s="744"/>
      <c r="B29" s="744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5"/>
      <c r="Q29" s="746"/>
      <c r="R29" s="744"/>
    </row>
    <row r="30" spans="1:18" ht="18.75" thickBot="1">
      <c r="A30" s="741" t="s">
        <v>326</v>
      </c>
      <c r="B30" s="742"/>
      <c r="C30" s="742"/>
      <c r="D30" s="742"/>
      <c r="E30" s="742"/>
      <c r="F30" s="742"/>
      <c r="G30" s="742"/>
      <c r="H30" s="783"/>
      <c r="I30" s="783"/>
      <c r="J30" s="783"/>
      <c r="K30" s="742"/>
      <c r="L30" s="742"/>
      <c r="M30" s="742"/>
      <c r="N30" s="742"/>
      <c r="O30" s="742"/>
      <c r="P30" s="768"/>
      <c r="Q30" s="769"/>
      <c r="R30" s="742"/>
    </row>
    <row r="31" spans="1:18" ht="35.25" customHeight="1" thickBot="1">
      <c r="A31" s="726" t="s">
        <v>388</v>
      </c>
      <c r="B31" s="726" t="s">
        <v>306</v>
      </c>
      <c r="C31" s="726" t="s">
        <v>307</v>
      </c>
      <c r="D31" s="726" t="s">
        <v>308</v>
      </c>
      <c r="E31" s="726" t="s">
        <v>309</v>
      </c>
      <c r="F31" s="726" t="s">
        <v>310</v>
      </c>
      <c r="G31" s="726" t="s">
        <v>311</v>
      </c>
      <c r="H31" s="770" t="s">
        <v>312</v>
      </c>
      <c r="I31" s="770"/>
      <c r="J31" s="770"/>
      <c r="K31" s="726" t="s">
        <v>313</v>
      </c>
      <c r="L31" s="726" t="s">
        <v>314</v>
      </c>
      <c r="M31" s="726" t="s">
        <v>315</v>
      </c>
      <c r="N31" s="726" t="s">
        <v>316</v>
      </c>
      <c r="O31" s="726" t="s">
        <v>317</v>
      </c>
      <c r="P31" s="747" t="s">
        <v>302</v>
      </c>
      <c r="Q31" s="747" t="s">
        <v>303</v>
      </c>
      <c r="R31" s="730" t="s">
        <v>304</v>
      </c>
    </row>
    <row r="32" spans="1:18" ht="13.5" thickBot="1">
      <c r="A32" s="731" t="s">
        <v>318</v>
      </c>
      <c r="B32" s="732">
        <v>102756.273</v>
      </c>
      <c r="C32" s="732">
        <v>53813.667</v>
      </c>
      <c r="D32" s="732">
        <v>53378.062</v>
      </c>
      <c r="E32" s="733">
        <v>0</v>
      </c>
      <c r="F32" s="733">
        <v>0</v>
      </c>
      <c r="G32" s="733">
        <v>0</v>
      </c>
      <c r="H32" s="791">
        <v>0</v>
      </c>
      <c r="I32" s="791"/>
      <c r="J32" s="791"/>
      <c r="K32" s="733">
        <v>0</v>
      </c>
      <c r="L32" s="733">
        <v>0</v>
      </c>
      <c r="M32" s="733">
        <v>0</v>
      </c>
      <c r="N32" s="733">
        <v>0</v>
      </c>
      <c r="O32" s="733">
        <v>0</v>
      </c>
      <c r="P32" s="748">
        <v>209948.002</v>
      </c>
      <c r="Q32" s="748">
        <v>684730</v>
      </c>
      <c r="R32" s="735">
        <f aca="true" t="shared" si="2" ref="R32:R37">P32/Q32*100</f>
        <v>30.661428884377784</v>
      </c>
    </row>
    <row r="33" spans="1:18" ht="13.5" thickBot="1">
      <c r="A33" s="731" t="s">
        <v>319</v>
      </c>
      <c r="B33" s="732">
        <v>7939.311</v>
      </c>
      <c r="C33" s="732">
        <v>1620.607</v>
      </c>
      <c r="D33" s="732">
        <v>12545.511</v>
      </c>
      <c r="E33" s="733">
        <v>0</v>
      </c>
      <c r="F33" s="733">
        <v>0</v>
      </c>
      <c r="G33" s="733">
        <v>0</v>
      </c>
      <c r="H33" s="791">
        <v>0</v>
      </c>
      <c r="I33" s="791"/>
      <c r="J33" s="791"/>
      <c r="K33" s="733">
        <v>0</v>
      </c>
      <c r="L33" s="733">
        <v>0</v>
      </c>
      <c r="M33" s="733">
        <v>0</v>
      </c>
      <c r="N33" s="733">
        <v>0</v>
      </c>
      <c r="O33" s="733">
        <v>0</v>
      </c>
      <c r="P33" s="748">
        <v>22105.429</v>
      </c>
      <c r="Q33" s="748">
        <v>54240</v>
      </c>
      <c r="R33" s="735">
        <f t="shared" si="2"/>
        <v>40.75484697640118</v>
      </c>
    </row>
    <row r="34" spans="1:18" ht="13.5" thickBot="1">
      <c r="A34" s="731" t="s">
        <v>320</v>
      </c>
      <c r="B34" s="732">
        <v>5998.106</v>
      </c>
      <c r="C34" s="732">
        <v>5925.726</v>
      </c>
      <c r="D34" s="732">
        <v>4764.228</v>
      </c>
      <c r="E34" s="733">
        <v>0</v>
      </c>
      <c r="F34" s="733">
        <v>0</v>
      </c>
      <c r="G34" s="733">
        <v>0</v>
      </c>
      <c r="H34" s="791">
        <v>0</v>
      </c>
      <c r="I34" s="791"/>
      <c r="J34" s="791"/>
      <c r="K34" s="733">
        <v>0</v>
      </c>
      <c r="L34" s="733">
        <v>0</v>
      </c>
      <c r="M34" s="733">
        <v>0</v>
      </c>
      <c r="N34" s="733">
        <v>0</v>
      </c>
      <c r="O34" s="733">
        <v>0</v>
      </c>
      <c r="P34" s="748">
        <v>16688.06</v>
      </c>
      <c r="Q34" s="748">
        <v>33900</v>
      </c>
      <c r="R34" s="735">
        <f t="shared" si="2"/>
        <v>49.22731563421829</v>
      </c>
    </row>
    <row r="35" spans="1:18" ht="13.5" thickBot="1">
      <c r="A35" s="731" t="s">
        <v>321</v>
      </c>
      <c r="B35" s="732">
        <v>139600.965</v>
      </c>
      <c r="C35" s="732">
        <v>11039.425</v>
      </c>
      <c r="D35" s="732">
        <v>137501.311</v>
      </c>
      <c r="E35" s="733">
        <v>0</v>
      </c>
      <c r="F35" s="733">
        <v>0</v>
      </c>
      <c r="G35" s="733">
        <v>0</v>
      </c>
      <c r="H35" s="791">
        <v>0</v>
      </c>
      <c r="I35" s="791"/>
      <c r="J35" s="791"/>
      <c r="K35" s="733">
        <v>0</v>
      </c>
      <c r="L35" s="733">
        <v>0</v>
      </c>
      <c r="M35" s="733">
        <v>0</v>
      </c>
      <c r="N35" s="733">
        <v>0</v>
      </c>
      <c r="O35" s="733">
        <v>0</v>
      </c>
      <c r="P35" s="748">
        <v>288141.701</v>
      </c>
      <c r="Q35" s="748">
        <v>1010150</v>
      </c>
      <c r="R35" s="735">
        <f t="shared" si="2"/>
        <v>28.524644953719747</v>
      </c>
    </row>
    <row r="36" spans="1:18" ht="13.5" thickBot="1">
      <c r="A36" s="731" t="s">
        <v>322</v>
      </c>
      <c r="B36" s="732">
        <v>137791.976</v>
      </c>
      <c r="C36" s="732">
        <v>261218.062</v>
      </c>
      <c r="D36" s="732">
        <v>0</v>
      </c>
      <c r="E36" s="733">
        <v>0</v>
      </c>
      <c r="F36" s="733">
        <v>0</v>
      </c>
      <c r="G36" s="733">
        <v>0</v>
      </c>
      <c r="H36" s="791">
        <v>0</v>
      </c>
      <c r="I36" s="791"/>
      <c r="J36" s="791"/>
      <c r="K36" s="733">
        <v>0</v>
      </c>
      <c r="L36" s="733">
        <v>0</v>
      </c>
      <c r="M36" s="733">
        <v>0</v>
      </c>
      <c r="N36" s="733">
        <v>0</v>
      </c>
      <c r="O36" s="733">
        <v>0</v>
      </c>
      <c r="P36" s="748">
        <v>399010.038</v>
      </c>
      <c r="Q36" s="748">
        <v>1647187</v>
      </c>
      <c r="R36" s="735">
        <f t="shared" si="2"/>
        <v>24.223724325167694</v>
      </c>
    </row>
    <row r="37" spans="1:18" ht="13.5" thickBot="1">
      <c r="A37" s="736" t="s">
        <v>323</v>
      </c>
      <c r="B37" s="737">
        <v>394086.631</v>
      </c>
      <c r="C37" s="737">
        <v>333617.487</v>
      </c>
      <c r="D37" s="737">
        <v>208189.112</v>
      </c>
      <c r="E37" s="733">
        <v>0</v>
      </c>
      <c r="F37" s="733">
        <v>0</v>
      </c>
      <c r="G37" s="733">
        <v>0</v>
      </c>
      <c r="H37" s="791">
        <v>0</v>
      </c>
      <c r="I37" s="791"/>
      <c r="J37" s="791"/>
      <c r="K37" s="733">
        <v>0</v>
      </c>
      <c r="L37" s="733">
        <v>0</v>
      </c>
      <c r="M37" s="733">
        <v>0</v>
      </c>
      <c r="N37" s="733">
        <v>0</v>
      </c>
      <c r="O37" s="733">
        <v>0</v>
      </c>
      <c r="P37" s="749">
        <v>935893.23</v>
      </c>
      <c r="Q37" s="749">
        <f>SUM(Q32:Q36)</f>
        <v>3430207</v>
      </c>
      <c r="R37" s="739">
        <f t="shared" si="2"/>
        <v>27.283870332023696</v>
      </c>
    </row>
    <row r="38" spans="1:18" ht="12.75">
      <c r="A38" s="743"/>
      <c r="B38" s="743"/>
      <c r="C38" s="743"/>
      <c r="D38" s="743"/>
      <c r="E38" s="743"/>
      <c r="F38" s="743"/>
      <c r="G38" s="743"/>
      <c r="H38" s="792"/>
      <c r="I38" s="792"/>
      <c r="J38" s="792"/>
      <c r="K38" s="743"/>
      <c r="L38" s="743"/>
      <c r="M38" s="743"/>
      <c r="N38" s="743"/>
      <c r="O38" s="743"/>
      <c r="P38" s="793"/>
      <c r="Q38" s="784"/>
      <c r="R38" s="743"/>
    </row>
    <row r="39" spans="1:18" ht="16.5" customHeight="1" thickBo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396.75" customHeight="1" thickBot="1">
      <c r="A40" s="790"/>
      <c r="B40" s="790"/>
      <c r="C40" s="790"/>
      <c r="D40" s="790"/>
      <c r="E40" s="790"/>
      <c r="F40" s="790"/>
      <c r="G40" s="790"/>
      <c r="H40" s="790"/>
      <c r="I40" s="750"/>
      <c r="J40" s="790"/>
      <c r="K40" s="790"/>
      <c r="L40" s="790"/>
      <c r="M40" s="790"/>
      <c r="N40" s="790"/>
      <c r="O40" s="790"/>
      <c r="P40" s="790"/>
      <c r="Q40" s="790"/>
      <c r="R40" s="790"/>
    </row>
  </sheetData>
  <mergeCells count="35">
    <mergeCell ref="A1:P1"/>
    <mergeCell ref="H3:J3"/>
    <mergeCell ref="H4:J4"/>
    <mergeCell ref="H5:J5"/>
    <mergeCell ref="H6:J6"/>
    <mergeCell ref="H7:J7"/>
    <mergeCell ref="H8:J8"/>
    <mergeCell ref="H9:J9"/>
    <mergeCell ref="A11:R11"/>
    <mergeCell ref="A13:R13"/>
    <mergeCell ref="A15:P16"/>
    <mergeCell ref="H19:J19"/>
    <mergeCell ref="P19:Q19"/>
    <mergeCell ref="H20:J20"/>
    <mergeCell ref="H21:J21"/>
    <mergeCell ref="H22:J22"/>
    <mergeCell ref="H23:J23"/>
    <mergeCell ref="H24:J24"/>
    <mergeCell ref="H25:J25"/>
    <mergeCell ref="H26:J26"/>
    <mergeCell ref="H27:J27"/>
    <mergeCell ref="P27:Q27"/>
    <mergeCell ref="H30:J30"/>
    <mergeCell ref="P30:Q30"/>
    <mergeCell ref="H31:J31"/>
    <mergeCell ref="H32:J32"/>
    <mergeCell ref="H33:J33"/>
    <mergeCell ref="H34:J34"/>
    <mergeCell ref="H35:J35"/>
    <mergeCell ref="A40:H40"/>
    <mergeCell ref="J40:R40"/>
    <mergeCell ref="H36:J36"/>
    <mergeCell ref="H37:J37"/>
    <mergeCell ref="H38:J38"/>
    <mergeCell ref="P38:Q38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70" r:id="rId2"/>
  <headerFooter alignWithMargins="0">
    <oddFooter>&amp;C&amp;P</oddFooter>
  </headerFooter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74"/>
  <sheetViews>
    <sheetView zoomScaleSheetLayoutView="70" workbookViewId="0" topLeftCell="A1">
      <selection activeCell="U565" sqref="U565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39.87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88" t="s">
        <v>986</v>
      </c>
      <c r="B1" s="788"/>
      <c r="C1" s="788"/>
      <c r="D1" s="788"/>
      <c r="E1" s="788"/>
      <c r="F1" s="788"/>
      <c r="G1" s="788"/>
      <c r="I1" s="8"/>
    </row>
    <row r="2" spans="1:9" ht="14.25" customHeight="1">
      <c r="A2" s="298"/>
      <c r="B2" s="298"/>
      <c r="C2" s="298"/>
      <c r="D2" s="298"/>
      <c r="E2" s="298"/>
      <c r="F2" s="298"/>
      <c r="G2" s="298"/>
      <c r="I2" s="8"/>
    </row>
    <row r="3" ht="12.75" hidden="1">
      <c r="G3" s="23"/>
    </row>
    <row r="4" spans="1:7" ht="26.25" customHeight="1">
      <c r="A4" s="812" t="s">
        <v>648</v>
      </c>
      <c r="B4" s="813"/>
      <c r="C4" s="814"/>
      <c r="D4" s="44" t="s">
        <v>664</v>
      </c>
      <c r="E4" s="51" t="s">
        <v>665</v>
      </c>
      <c r="F4" s="5" t="s">
        <v>389</v>
      </c>
      <c r="G4" s="43" t="s">
        <v>666</v>
      </c>
    </row>
    <row r="5" spans="1:256" s="28" customFormat="1" ht="15">
      <c r="A5" s="756" t="s">
        <v>636</v>
      </c>
      <c r="B5" s="757"/>
      <c r="C5" s="794"/>
      <c r="D5" s="290">
        <v>94350</v>
      </c>
      <c r="E5" s="290">
        <f>E51</f>
        <v>96348</v>
      </c>
      <c r="F5" s="290">
        <f>F51</f>
        <v>3102</v>
      </c>
      <c r="G5" s="311">
        <f aca="true" t="shared" si="0" ref="G5:G26">F5/E5*100</f>
        <v>3.219579026030639</v>
      </c>
      <c r="O5" s="69"/>
      <c r="P5" s="174"/>
      <c r="Q5" s="15"/>
      <c r="R5" s="15"/>
      <c r="S5" s="15"/>
      <c r="T5" s="134"/>
      <c r="U5" s="30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15" t="s">
        <v>790</v>
      </c>
      <c r="B6" s="816"/>
      <c r="C6" s="817"/>
      <c r="D6" s="290">
        <v>4175273</v>
      </c>
      <c r="E6" s="290">
        <f>E162</f>
        <v>4387535</v>
      </c>
      <c r="F6" s="290">
        <f>F162</f>
        <v>1112487</v>
      </c>
      <c r="G6" s="311">
        <f t="shared" si="0"/>
        <v>25.35562679272074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756" t="s">
        <v>637</v>
      </c>
      <c r="B7" s="757"/>
      <c r="C7" s="794"/>
      <c r="D7" s="290">
        <v>149638</v>
      </c>
      <c r="E7" s="290">
        <f>E211</f>
        <v>166795</v>
      </c>
      <c r="F7" s="290">
        <f>F211</f>
        <v>46851</v>
      </c>
      <c r="G7" s="311">
        <f t="shared" si="0"/>
        <v>28.0889714919512</v>
      </c>
      <c r="O7" s="69"/>
      <c r="P7" s="174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756" t="s">
        <v>638</v>
      </c>
      <c r="B8" s="757"/>
      <c r="C8" s="794"/>
      <c r="D8" s="290">
        <v>595070</v>
      </c>
      <c r="E8" s="290">
        <f>E251</f>
        <v>596030</v>
      </c>
      <c r="F8" s="290">
        <f>F251</f>
        <v>53223</v>
      </c>
      <c r="G8" s="311">
        <f t="shared" si="0"/>
        <v>8.929584081338188</v>
      </c>
      <c r="I8" s="69"/>
      <c r="O8" s="69"/>
      <c r="P8" s="174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756" t="s">
        <v>639</v>
      </c>
      <c r="B9" s="757"/>
      <c r="C9" s="794"/>
      <c r="D9" s="290">
        <v>10270</v>
      </c>
      <c r="E9" s="290">
        <f>E279</f>
        <v>12142</v>
      </c>
      <c r="F9" s="290">
        <f>F279</f>
        <v>4053</v>
      </c>
      <c r="G9" s="311">
        <f t="shared" si="0"/>
        <v>33.38000329435019</v>
      </c>
      <c r="O9" s="69"/>
      <c r="P9" s="175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756" t="s">
        <v>640</v>
      </c>
      <c r="B10" s="757"/>
      <c r="C10" s="794"/>
      <c r="D10" s="290">
        <v>8900</v>
      </c>
      <c r="E10" s="290">
        <f>E296</f>
        <v>8650</v>
      </c>
      <c r="F10" s="290">
        <f>F296</f>
        <v>215</v>
      </c>
      <c r="G10" s="311">
        <f>F10/E10*100</f>
        <v>2.485549132947977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756" t="s">
        <v>1038</v>
      </c>
      <c r="B11" s="757"/>
      <c r="C11" s="794"/>
      <c r="D11" s="290">
        <v>1644659</v>
      </c>
      <c r="E11" s="290">
        <f>E344</f>
        <v>1740804</v>
      </c>
      <c r="F11" s="290">
        <f>F344</f>
        <v>328421</v>
      </c>
      <c r="G11" s="311">
        <f t="shared" si="0"/>
        <v>18.866052697489206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756" t="s">
        <v>641</v>
      </c>
      <c r="B12" s="757"/>
      <c r="C12" s="794"/>
      <c r="D12" s="290">
        <v>84073</v>
      </c>
      <c r="E12" s="290">
        <f>E383</f>
        <v>96754</v>
      </c>
      <c r="F12" s="290">
        <f>F383</f>
        <v>48646</v>
      </c>
      <c r="G12" s="311">
        <f t="shared" si="0"/>
        <v>50.278024681150136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756" t="s">
        <v>642</v>
      </c>
      <c r="B13" s="757"/>
      <c r="C13" s="794"/>
      <c r="D13" s="290">
        <v>15220</v>
      </c>
      <c r="E13" s="290">
        <f>E408</f>
        <v>15220</v>
      </c>
      <c r="F13" s="290">
        <f>F408</f>
        <v>4401</v>
      </c>
      <c r="G13" s="311">
        <f t="shared" si="0"/>
        <v>28.915900131406048</v>
      </c>
      <c r="O13" s="69"/>
      <c r="P13" s="134"/>
      <c r="Q13" s="15"/>
      <c r="R13" s="15"/>
      <c r="S13" s="15"/>
      <c r="T13" s="134"/>
      <c r="U13" s="15"/>
      <c r="V13" s="15" t="s">
        <v>679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756" t="s">
        <v>643</v>
      </c>
      <c r="B14" s="757"/>
      <c r="C14" s="794"/>
      <c r="D14" s="290">
        <v>52190</v>
      </c>
      <c r="E14" s="290">
        <f>E444</f>
        <v>53296</v>
      </c>
      <c r="F14" s="290">
        <f>F444</f>
        <v>7773</v>
      </c>
      <c r="G14" s="311">
        <f t="shared" si="0"/>
        <v>14.584584208946264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756" t="s">
        <v>644</v>
      </c>
      <c r="B15" s="757"/>
      <c r="C15" s="794"/>
      <c r="D15" s="290">
        <v>273379</v>
      </c>
      <c r="E15" s="290">
        <f>E465</f>
        <v>274588</v>
      </c>
      <c r="F15" s="290">
        <f>F465</f>
        <v>61270</v>
      </c>
      <c r="G15" s="311">
        <f>F15/E15*100</f>
        <v>22.31342957448978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756" t="s">
        <v>645</v>
      </c>
      <c r="B16" s="757"/>
      <c r="C16" s="794"/>
      <c r="D16" s="290">
        <v>119965</v>
      </c>
      <c r="E16" s="290">
        <f>E504</f>
        <v>133897</v>
      </c>
      <c r="F16" s="290">
        <f>F504</f>
        <v>9003</v>
      </c>
      <c r="G16" s="311">
        <f>F16/E16*100</f>
        <v>6.723825029686998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15" t="s">
        <v>671</v>
      </c>
      <c r="B17" s="816"/>
      <c r="C17" s="817"/>
      <c r="D17" s="290">
        <v>445135</v>
      </c>
      <c r="E17" s="290">
        <f>E526</f>
        <v>528495</v>
      </c>
      <c r="F17" s="290">
        <f>F526</f>
        <v>25120</v>
      </c>
      <c r="G17" s="311">
        <f t="shared" si="0"/>
        <v>4.753119707849648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3" t="s">
        <v>881</v>
      </c>
      <c r="B18" s="264"/>
      <c r="C18" s="265"/>
      <c r="D18" s="290">
        <v>32482</v>
      </c>
      <c r="E18" s="290">
        <f>E544</f>
        <v>54131</v>
      </c>
      <c r="F18" s="290">
        <f>F544</f>
        <v>4438</v>
      </c>
      <c r="G18" s="311">
        <f>F18/E18*100</f>
        <v>8.198629251260831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1" t="s">
        <v>877</v>
      </c>
      <c r="B19" s="246"/>
      <c r="C19" s="242"/>
      <c r="D19" s="247">
        <f>SUM(D5:D18)</f>
        <v>7700604</v>
      </c>
      <c r="E19" s="491">
        <f>SUM(E5:E18)</f>
        <v>8164685</v>
      </c>
      <c r="F19" s="491">
        <f>SUM(F5:F18)</f>
        <v>1709003</v>
      </c>
      <c r="G19" s="96">
        <f t="shared" si="0"/>
        <v>20.931646475032412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756" t="s">
        <v>646</v>
      </c>
      <c r="B20" s="757"/>
      <c r="C20" s="794"/>
      <c r="D20" s="193">
        <f>D21+D22+D23</f>
        <v>150000</v>
      </c>
      <c r="E20" s="290">
        <f>E21+E22+E23</f>
        <v>102943.7</v>
      </c>
      <c r="F20" s="53" t="s">
        <v>852</v>
      </c>
      <c r="G20" s="53" t="s">
        <v>852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06" t="s">
        <v>1034</v>
      </c>
      <c r="B21" s="807"/>
      <c r="C21" s="808"/>
      <c r="D21" s="194">
        <v>100000</v>
      </c>
      <c r="E21" s="685">
        <f>E549</f>
        <v>76130.7</v>
      </c>
      <c r="F21" s="53" t="s">
        <v>852</v>
      </c>
      <c r="G21" s="53" t="s">
        <v>852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06" t="s">
        <v>798</v>
      </c>
      <c r="B22" s="807"/>
      <c r="C22" s="808"/>
      <c r="D22" s="194">
        <v>40000</v>
      </c>
      <c r="E22" s="685">
        <f>E550</f>
        <v>18568</v>
      </c>
      <c r="F22" s="53" t="s">
        <v>852</v>
      </c>
      <c r="G22" s="53" t="s">
        <v>852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06" t="s">
        <v>847</v>
      </c>
      <c r="B23" s="807"/>
      <c r="C23" s="808"/>
      <c r="D23" s="194">
        <v>10000</v>
      </c>
      <c r="E23" s="685">
        <f>E551</f>
        <v>8245</v>
      </c>
      <c r="F23" s="53" t="s">
        <v>852</v>
      </c>
      <c r="G23" s="53" t="s">
        <v>852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28" t="s">
        <v>91</v>
      </c>
      <c r="B24" s="829"/>
      <c r="C24" s="830"/>
      <c r="D24" s="195">
        <v>0</v>
      </c>
      <c r="E24" s="537">
        <v>0</v>
      </c>
      <c r="F24" s="537">
        <f>F557</f>
        <v>6584</v>
      </c>
      <c r="G24" s="311">
        <v>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18" t="s">
        <v>35</v>
      </c>
      <c r="B25" s="819"/>
      <c r="C25" s="820"/>
      <c r="D25" s="195">
        <f>D568</f>
        <v>1460</v>
      </c>
      <c r="E25" s="195">
        <f>E568</f>
        <v>3795</v>
      </c>
      <c r="F25" s="537">
        <f>F568</f>
        <v>2335</v>
      </c>
      <c r="G25" s="311">
        <f>F25/E25*100</f>
        <v>61.528326745718054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09" t="s">
        <v>647</v>
      </c>
      <c r="B26" s="810"/>
      <c r="C26" s="811"/>
      <c r="D26" s="95">
        <f>D19+D20+D25</f>
        <v>7852064</v>
      </c>
      <c r="E26" s="95">
        <f>E19+E20+E25</f>
        <v>8271423.7</v>
      </c>
      <c r="F26" s="95">
        <f>F19+F24+F25</f>
        <v>1717922</v>
      </c>
      <c r="G26" s="96">
        <f t="shared" si="0"/>
        <v>20.769362836533205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758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401"/>
    </row>
    <row r="30" spans="1:5" ht="14.25" customHeight="1">
      <c r="A30" s="821" t="s">
        <v>624</v>
      </c>
      <c r="B30" s="821"/>
      <c r="E30" s="69"/>
    </row>
    <row r="31" spans="1:5" ht="12" customHeight="1">
      <c r="A31" s="457"/>
      <c r="B31" s="457"/>
      <c r="E31" s="69"/>
    </row>
    <row r="32" spans="1:15" ht="24" customHeight="1">
      <c r="A32" s="7" t="s">
        <v>538</v>
      </c>
      <c r="B32" s="7" t="s">
        <v>539</v>
      </c>
      <c r="C32" s="5" t="s">
        <v>540</v>
      </c>
      <c r="D32" s="44" t="s">
        <v>664</v>
      </c>
      <c r="E32" s="51" t="s">
        <v>665</v>
      </c>
      <c r="F32" s="5" t="s">
        <v>389</v>
      </c>
      <c r="G32" s="43" t="s">
        <v>666</v>
      </c>
      <c r="O32" s="69"/>
    </row>
    <row r="33" spans="1:15" ht="15" customHeight="1">
      <c r="A33" s="317" t="s">
        <v>161</v>
      </c>
      <c r="B33" s="318">
        <v>1019</v>
      </c>
      <c r="C33" s="319" t="s">
        <v>959</v>
      </c>
      <c r="D33" s="320">
        <v>100</v>
      </c>
      <c r="E33" s="321">
        <v>100</v>
      </c>
      <c r="F33" s="321">
        <v>25</v>
      </c>
      <c r="G33" s="400">
        <f aca="true" t="shared" si="1" ref="G33:G41">F33/E33*100</f>
        <v>25</v>
      </c>
      <c r="O33" s="69"/>
    </row>
    <row r="34" spans="1:15" ht="15" customHeight="1">
      <c r="A34" s="317" t="s">
        <v>161</v>
      </c>
      <c r="B34" s="318">
        <v>1039</v>
      </c>
      <c r="C34" s="319" t="s">
        <v>1011</v>
      </c>
      <c r="D34" s="320">
        <v>300</v>
      </c>
      <c r="E34" s="321">
        <v>300</v>
      </c>
      <c r="F34" s="321">
        <v>5</v>
      </c>
      <c r="G34" s="396">
        <f t="shared" si="1"/>
        <v>1.6666666666666667</v>
      </c>
      <c r="O34" s="69"/>
    </row>
    <row r="35" spans="1:15" ht="14.25" customHeight="1">
      <c r="A35" s="317" t="s">
        <v>161</v>
      </c>
      <c r="B35" s="318">
        <v>2399</v>
      </c>
      <c r="C35" s="319" t="s">
        <v>1012</v>
      </c>
      <c r="D35" s="320">
        <v>300</v>
      </c>
      <c r="E35" s="321">
        <v>300</v>
      </c>
      <c r="F35" s="321">
        <v>60</v>
      </c>
      <c r="G35" s="396">
        <f t="shared" si="1"/>
        <v>20</v>
      </c>
      <c r="O35" s="69"/>
    </row>
    <row r="36" spans="1:15" ht="15" customHeight="1">
      <c r="A36" s="317" t="s">
        <v>161</v>
      </c>
      <c r="B36" s="351" t="s">
        <v>339</v>
      </c>
      <c r="C36" s="357" t="s">
        <v>956</v>
      </c>
      <c r="D36" s="321">
        <f>D37+D38+D39</f>
        <v>25000</v>
      </c>
      <c r="E36" s="321">
        <f>E37+E38+E39</f>
        <v>25000</v>
      </c>
      <c r="F36" s="321">
        <f>F37+F38+F39</f>
        <v>3012</v>
      </c>
      <c r="G36" s="396">
        <f t="shared" si="1"/>
        <v>12.048</v>
      </c>
      <c r="O36" s="69"/>
    </row>
    <row r="37" spans="1:15" ht="14.25" customHeight="1">
      <c r="A37" s="317"/>
      <c r="B37" s="352" t="s">
        <v>955</v>
      </c>
      <c r="C37" s="354" t="s">
        <v>340</v>
      </c>
      <c r="D37" s="371">
        <v>19000</v>
      </c>
      <c r="E37" s="372">
        <v>19000</v>
      </c>
      <c r="F37" s="354">
        <v>2221</v>
      </c>
      <c r="G37" s="382">
        <f t="shared" si="1"/>
        <v>11.689473684210526</v>
      </c>
      <c r="O37" s="69"/>
    </row>
    <row r="38" spans="1:15" ht="15" customHeight="1">
      <c r="A38" s="317"/>
      <c r="B38" s="353" t="s">
        <v>957</v>
      </c>
      <c r="C38" s="355" t="s">
        <v>341</v>
      </c>
      <c r="D38" s="371">
        <v>4500</v>
      </c>
      <c r="E38" s="372">
        <v>4500</v>
      </c>
      <c r="F38" s="354">
        <v>755</v>
      </c>
      <c r="G38" s="382">
        <f t="shared" si="1"/>
        <v>16.77777777777778</v>
      </c>
      <c r="O38" s="69"/>
    </row>
    <row r="39" spans="1:256" s="28" customFormat="1" ht="14.25" customHeight="1">
      <c r="A39" s="317"/>
      <c r="B39" s="353" t="s">
        <v>958</v>
      </c>
      <c r="C39" s="356" t="s">
        <v>342</v>
      </c>
      <c r="D39" s="373">
        <v>1500</v>
      </c>
      <c r="E39" s="385">
        <v>1500</v>
      </c>
      <c r="F39" s="684">
        <v>36</v>
      </c>
      <c r="G39" s="382">
        <f t="shared" si="1"/>
        <v>2.4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161</v>
      </c>
      <c r="B40" s="127">
        <v>1019</v>
      </c>
      <c r="C40" s="346" t="s">
        <v>579</v>
      </c>
      <c r="D40" s="157">
        <v>900</v>
      </c>
      <c r="E40" s="300">
        <v>900</v>
      </c>
      <c r="F40" s="300">
        <v>0</v>
      </c>
      <c r="G40" s="158">
        <f t="shared" si="1"/>
        <v>0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7"/>
      <c r="B41" s="323"/>
      <c r="C41" s="324" t="s">
        <v>853</v>
      </c>
      <c r="D41" s="325">
        <f>SUM(D33:D40)-D36</f>
        <v>26600</v>
      </c>
      <c r="E41" s="325">
        <f>SUM(E33:E40)-E36</f>
        <v>26600</v>
      </c>
      <c r="F41" s="375">
        <f>SUM(F33:F40)-F36</f>
        <v>3102</v>
      </c>
      <c r="G41" s="326">
        <f t="shared" si="1"/>
        <v>11.661654135338347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1"/>
      <c r="D42" s="162"/>
      <c r="E42" s="62"/>
      <c r="F42" s="299"/>
      <c r="G42" s="164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821" t="s">
        <v>783</v>
      </c>
      <c r="B43" s="821"/>
      <c r="C43" s="821"/>
      <c r="D43" s="16"/>
      <c r="E43" s="59"/>
      <c r="F43" s="444"/>
      <c r="G43" s="162"/>
      <c r="H43" s="62"/>
      <c r="I43" s="163"/>
      <c r="J43" s="164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7"/>
      <c r="B44" s="457"/>
      <c r="C44" s="457"/>
      <c r="D44" s="16"/>
      <c r="E44" s="59"/>
      <c r="F44" s="444"/>
      <c r="G44" s="162"/>
      <c r="H44" s="62"/>
      <c r="I44" s="163"/>
      <c r="J44" s="164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538</v>
      </c>
      <c r="B45" s="7" t="s">
        <v>539</v>
      </c>
      <c r="C45" s="5" t="s">
        <v>540</v>
      </c>
      <c r="D45" s="44" t="s">
        <v>664</v>
      </c>
      <c r="E45" s="51" t="s">
        <v>665</v>
      </c>
      <c r="F45" s="5" t="s">
        <v>389</v>
      </c>
      <c r="G45" s="43" t="s">
        <v>666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161</v>
      </c>
      <c r="B46" s="127">
        <v>2310</v>
      </c>
      <c r="C46" s="346" t="s">
        <v>581</v>
      </c>
      <c r="D46" s="157">
        <v>20000</v>
      </c>
      <c r="E46" s="300">
        <v>20000</v>
      </c>
      <c r="F46" s="300">
        <v>0</v>
      </c>
      <c r="G46" s="158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2" customFormat="1" ht="27.75" customHeight="1">
      <c r="A47" s="130" t="s">
        <v>161</v>
      </c>
      <c r="B47" s="127">
        <v>2321</v>
      </c>
      <c r="C47" s="118" t="s">
        <v>603</v>
      </c>
      <c r="D47" s="157">
        <v>46700</v>
      </c>
      <c r="E47" s="300">
        <v>48698</v>
      </c>
      <c r="F47" s="300">
        <v>0</v>
      </c>
      <c r="G47" s="158">
        <f>F47/E47*100</f>
        <v>0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s="28" customFormat="1" ht="39.75" customHeight="1">
      <c r="A48" s="130" t="s">
        <v>161</v>
      </c>
      <c r="B48" s="127">
        <v>2399</v>
      </c>
      <c r="C48" s="434" t="s">
        <v>582</v>
      </c>
      <c r="D48" s="157">
        <v>1050</v>
      </c>
      <c r="E48" s="300">
        <v>1050</v>
      </c>
      <c r="F48" s="300">
        <v>0</v>
      </c>
      <c r="G48" s="158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80"/>
      <c r="B49" s="197"/>
      <c r="C49" s="196" t="s">
        <v>854</v>
      </c>
      <c r="D49" s="181">
        <f>SUM(D46:D48)</f>
        <v>67750</v>
      </c>
      <c r="E49" s="181">
        <f>SUM(E46:E48)</f>
        <v>69748</v>
      </c>
      <c r="F49" s="291">
        <f>SUM(F46:F48)</f>
        <v>0</v>
      </c>
      <c r="G49" s="104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4"/>
      <c r="D50" s="185"/>
      <c r="E50" s="186"/>
      <c r="F50" s="187"/>
      <c r="G50" s="188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9"/>
      <c r="B51" s="199"/>
      <c r="C51" s="198" t="s">
        <v>855</v>
      </c>
      <c r="D51" s="190">
        <f>D41+D49</f>
        <v>94350</v>
      </c>
      <c r="E51" s="191">
        <f>E41+E49</f>
        <v>96348</v>
      </c>
      <c r="F51" s="192">
        <f>F41+F49</f>
        <v>3102</v>
      </c>
      <c r="G51" s="10">
        <f>F51/E51*100</f>
        <v>3.219579026030639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4"/>
      <c r="D52" s="185"/>
      <c r="E52" s="186"/>
      <c r="F52" s="187"/>
      <c r="G52" s="18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793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769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4.25" customHeight="1">
      <c r="A55" s="822" t="s">
        <v>624</v>
      </c>
      <c r="B55" s="822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9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538</v>
      </c>
      <c r="B58" s="7" t="s">
        <v>539</v>
      </c>
      <c r="C58" s="5" t="s">
        <v>540</v>
      </c>
      <c r="D58" s="44" t="s">
        <v>664</v>
      </c>
      <c r="E58" s="51" t="s">
        <v>665</v>
      </c>
      <c r="F58" s="5" t="s">
        <v>389</v>
      </c>
      <c r="G58" s="43" t="s">
        <v>666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804" t="s">
        <v>162</v>
      </c>
      <c r="B59" s="41">
        <v>3114</v>
      </c>
      <c r="C59" s="32" t="s">
        <v>565</v>
      </c>
      <c r="D59" s="149">
        <v>15882</v>
      </c>
      <c r="E59" s="149">
        <v>15882</v>
      </c>
      <c r="F59" s="682">
        <v>3973</v>
      </c>
      <c r="G59" s="150">
        <f aca="true" t="shared" si="2" ref="G59:G70">F59/E59*100</f>
        <v>25.015741090542754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804"/>
      <c r="B60" s="41">
        <v>3121</v>
      </c>
      <c r="C60" s="32" t="s">
        <v>566</v>
      </c>
      <c r="D60" s="151">
        <v>57346</v>
      </c>
      <c r="E60" s="151">
        <v>57364</v>
      </c>
      <c r="F60" s="682">
        <v>14356</v>
      </c>
      <c r="G60" s="150">
        <f t="shared" si="2"/>
        <v>25.026148804128024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04"/>
      <c r="B61" s="41">
        <v>3122</v>
      </c>
      <c r="C61" s="32" t="s">
        <v>567</v>
      </c>
      <c r="D61" s="151">
        <v>106102</v>
      </c>
      <c r="E61" s="151">
        <v>106102</v>
      </c>
      <c r="F61" s="682">
        <v>26529</v>
      </c>
      <c r="G61" s="150">
        <f t="shared" si="2"/>
        <v>25.003298712559612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04"/>
      <c r="B62" s="41">
        <v>3123</v>
      </c>
      <c r="C62" s="32" t="s">
        <v>618</v>
      </c>
      <c r="D62" s="149">
        <v>127767</v>
      </c>
      <c r="E62" s="149">
        <v>127976</v>
      </c>
      <c r="F62" s="682">
        <v>32353</v>
      </c>
      <c r="G62" s="150">
        <f t="shared" si="2"/>
        <v>25.280521347752703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804"/>
      <c r="B63" s="127">
        <v>3124</v>
      </c>
      <c r="C63" s="328" t="s">
        <v>930</v>
      </c>
      <c r="D63" s="157">
        <v>3614</v>
      </c>
      <c r="E63" s="157">
        <v>3614</v>
      </c>
      <c r="F63" s="300">
        <v>904</v>
      </c>
      <c r="G63" s="158">
        <f t="shared" si="2"/>
        <v>25.01383508577753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804"/>
      <c r="B64" s="127">
        <v>3125</v>
      </c>
      <c r="C64" s="328" t="s">
        <v>931</v>
      </c>
      <c r="D64" s="157">
        <v>1820</v>
      </c>
      <c r="E64" s="157">
        <v>1820</v>
      </c>
      <c r="F64" s="300">
        <v>910</v>
      </c>
      <c r="G64" s="158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804"/>
      <c r="B65" s="117">
        <v>3146</v>
      </c>
      <c r="C65" s="118" t="s">
        <v>680</v>
      </c>
      <c r="D65" s="151">
        <v>4342</v>
      </c>
      <c r="E65" s="151">
        <v>4342</v>
      </c>
      <c r="F65" s="683">
        <v>1087</v>
      </c>
      <c r="G65" s="152">
        <f t="shared" si="2"/>
        <v>25.034546292031322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04"/>
      <c r="B66" s="41">
        <v>3147</v>
      </c>
      <c r="C66" s="32" t="s">
        <v>932</v>
      </c>
      <c r="D66" s="151">
        <v>3771</v>
      </c>
      <c r="E66" s="151">
        <v>3771</v>
      </c>
      <c r="F66" s="683">
        <v>943</v>
      </c>
      <c r="G66" s="152">
        <f t="shared" si="2"/>
        <v>25.006629541235746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04"/>
      <c r="B67" s="41">
        <v>3299</v>
      </c>
      <c r="C67" s="32" t="s">
        <v>933</v>
      </c>
      <c r="D67" s="151">
        <v>5000</v>
      </c>
      <c r="E67" s="151">
        <v>5000</v>
      </c>
      <c r="F67" s="683">
        <v>1250</v>
      </c>
      <c r="G67" s="152">
        <f t="shared" si="2"/>
        <v>25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804"/>
      <c r="B68" s="41">
        <v>3421</v>
      </c>
      <c r="C68" s="32" t="s">
        <v>621</v>
      </c>
      <c r="D68" s="206">
        <v>5703</v>
      </c>
      <c r="E68" s="206">
        <v>5703</v>
      </c>
      <c r="F68" s="682">
        <v>1427</v>
      </c>
      <c r="G68" s="150">
        <f t="shared" si="2"/>
        <v>25.021918288620025</v>
      </c>
      <c r="R68" s="15" t="s">
        <v>679</v>
      </c>
    </row>
    <row r="69" spans="1:256" s="105" customFormat="1" ht="12.75">
      <c r="A69" s="804"/>
      <c r="B69" s="41">
        <v>4322</v>
      </c>
      <c r="C69" s="32" t="s">
        <v>622</v>
      </c>
      <c r="D69" s="206">
        <v>23053</v>
      </c>
      <c r="E69" s="206">
        <v>23053</v>
      </c>
      <c r="F69" s="682">
        <v>5764</v>
      </c>
      <c r="G69" s="150">
        <f t="shared" si="2"/>
        <v>25.003253372662993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97" t="s">
        <v>623</v>
      </c>
      <c r="B70" s="798"/>
      <c r="C70" s="799"/>
      <c r="D70" s="224">
        <f>SUM(D59:D69)</f>
        <v>354400</v>
      </c>
      <c r="E70" s="224">
        <f>SUM(E59:E69)</f>
        <v>354627</v>
      </c>
      <c r="F70" s="294">
        <f>SUM(F59:F69)</f>
        <v>89496</v>
      </c>
      <c r="G70" s="104">
        <f t="shared" si="2"/>
        <v>25.236657107326856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10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538</v>
      </c>
      <c r="B74" s="7" t="s">
        <v>539</v>
      </c>
      <c r="C74" s="5" t="s">
        <v>540</v>
      </c>
      <c r="D74" s="44" t="s">
        <v>664</v>
      </c>
      <c r="E74" s="51" t="s">
        <v>665</v>
      </c>
      <c r="F74" s="5" t="s">
        <v>389</v>
      </c>
      <c r="G74" s="43" t="s">
        <v>666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803" t="s">
        <v>162</v>
      </c>
      <c r="B75" s="119">
        <v>3111</v>
      </c>
      <c r="C75" s="120" t="s">
        <v>656</v>
      </c>
      <c r="D75" s="153">
        <v>0</v>
      </c>
      <c r="E75" s="153">
        <v>0</v>
      </c>
      <c r="F75" s="681">
        <v>94294</v>
      </c>
      <c r="G75" s="150">
        <v>0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04"/>
      <c r="B76" s="41">
        <v>3112</v>
      </c>
      <c r="C76" s="32" t="s">
        <v>564</v>
      </c>
      <c r="D76" s="153">
        <v>0</v>
      </c>
      <c r="E76" s="153">
        <v>0</v>
      </c>
      <c r="F76" s="281">
        <v>408</v>
      </c>
      <c r="G76" s="150">
        <v>0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04"/>
      <c r="B77" s="41">
        <v>3113</v>
      </c>
      <c r="C77" s="32" t="s">
        <v>663</v>
      </c>
      <c r="D77" s="153">
        <v>0</v>
      </c>
      <c r="E77" s="153">
        <v>0</v>
      </c>
      <c r="F77" s="281">
        <v>382533</v>
      </c>
      <c r="G77" s="150">
        <v>0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04"/>
      <c r="B78" s="41">
        <v>3114</v>
      </c>
      <c r="C78" s="32" t="s">
        <v>565</v>
      </c>
      <c r="D78" s="153">
        <v>0</v>
      </c>
      <c r="E78" s="153">
        <v>0</v>
      </c>
      <c r="F78" s="281">
        <v>29494</v>
      </c>
      <c r="G78" s="150">
        <v>0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04"/>
      <c r="B79" s="41">
        <v>3117</v>
      </c>
      <c r="C79" s="32" t="s">
        <v>899</v>
      </c>
      <c r="D79" s="153">
        <v>0</v>
      </c>
      <c r="E79" s="153">
        <v>0</v>
      </c>
      <c r="F79" s="281">
        <v>64039</v>
      </c>
      <c r="G79" s="150">
        <v>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04"/>
      <c r="B80" s="41">
        <v>3121</v>
      </c>
      <c r="C80" s="32" t="s">
        <v>566</v>
      </c>
      <c r="D80" s="153">
        <v>0</v>
      </c>
      <c r="E80" s="153">
        <v>0</v>
      </c>
      <c r="F80" s="281">
        <v>64541</v>
      </c>
      <c r="G80" s="150">
        <v>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04"/>
      <c r="B81" s="41">
        <v>3122</v>
      </c>
      <c r="C81" s="32" t="s">
        <v>567</v>
      </c>
      <c r="D81" s="153">
        <v>0</v>
      </c>
      <c r="E81" s="153">
        <v>0</v>
      </c>
      <c r="F81" s="281">
        <v>103275</v>
      </c>
      <c r="G81" s="150">
        <v>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04"/>
      <c r="B82" s="41">
        <v>3123</v>
      </c>
      <c r="C82" s="32" t="s">
        <v>618</v>
      </c>
      <c r="D82" s="153">
        <v>0</v>
      </c>
      <c r="E82" s="153">
        <v>0</v>
      </c>
      <c r="F82" s="281">
        <v>113883</v>
      </c>
      <c r="G82" s="150">
        <v>0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804"/>
      <c r="B83" s="127">
        <v>3124</v>
      </c>
      <c r="C83" s="328" t="s">
        <v>930</v>
      </c>
      <c r="D83" s="157">
        <v>0</v>
      </c>
      <c r="E83" s="300">
        <v>0</v>
      </c>
      <c r="F83" s="300">
        <v>3905</v>
      </c>
      <c r="G83" s="274">
        <v>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04"/>
      <c r="B84" s="41">
        <v>3141</v>
      </c>
      <c r="C84" s="32" t="s">
        <v>673</v>
      </c>
      <c r="D84" s="153">
        <v>0</v>
      </c>
      <c r="E84" s="153">
        <v>0</v>
      </c>
      <c r="F84" s="281">
        <v>3192</v>
      </c>
      <c r="G84" s="274">
        <v>0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804"/>
      <c r="B85" s="127">
        <v>3146</v>
      </c>
      <c r="C85" s="118" t="s">
        <v>681</v>
      </c>
      <c r="D85" s="157">
        <v>0</v>
      </c>
      <c r="E85" s="300">
        <v>0</v>
      </c>
      <c r="F85" s="300">
        <v>4558</v>
      </c>
      <c r="G85" s="274">
        <v>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04"/>
      <c r="B86" s="127">
        <v>3147</v>
      </c>
      <c r="C86" s="32" t="s">
        <v>932</v>
      </c>
      <c r="D86" s="153">
        <v>0</v>
      </c>
      <c r="E86" s="153">
        <v>0</v>
      </c>
      <c r="F86" s="275">
        <v>2342</v>
      </c>
      <c r="G86" s="150">
        <v>0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804"/>
      <c r="B87" s="41">
        <v>3231</v>
      </c>
      <c r="C87" s="32" t="s">
        <v>620</v>
      </c>
      <c r="D87" s="153">
        <v>0</v>
      </c>
      <c r="E87" s="153">
        <v>0</v>
      </c>
      <c r="F87" s="281">
        <v>36967</v>
      </c>
      <c r="G87" s="150">
        <v>0</v>
      </c>
    </row>
    <row r="88" spans="1:7" ht="12.75">
      <c r="A88" s="804"/>
      <c r="B88" s="41">
        <v>3299</v>
      </c>
      <c r="C88" s="32" t="s">
        <v>933</v>
      </c>
      <c r="D88" s="153">
        <v>3772078</v>
      </c>
      <c r="E88" s="153">
        <v>3772078</v>
      </c>
      <c r="F88" s="281"/>
      <c r="G88" s="150">
        <v>0</v>
      </c>
    </row>
    <row r="89" spans="1:7" ht="12.75">
      <c r="A89" s="804"/>
      <c r="B89" s="41">
        <v>3421</v>
      </c>
      <c r="C89" s="32" t="s">
        <v>621</v>
      </c>
      <c r="D89" s="153">
        <v>0</v>
      </c>
      <c r="E89" s="153">
        <v>0</v>
      </c>
      <c r="F89" s="281">
        <v>8060</v>
      </c>
      <c r="G89" s="150">
        <v>0</v>
      </c>
    </row>
    <row r="90" spans="1:20" ht="12.75">
      <c r="A90" s="804"/>
      <c r="B90" s="41">
        <v>4322</v>
      </c>
      <c r="C90" s="32" t="s">
        <v>622</v>
      </c>
      <c r="D90" s="153">
        <v>0</v>
      </c>
      <c r="E90" s="153">
        <v>0</v>
      </c>
      <c r="F90" s="281">
        <v>12922</v>
      </c>
      <c r="G90" s="150">
        <v>0</v>
      </c>
      <c r="T90" s="134"/>
    </row>
    <row r="91" spans="1:7" ht="12.75">
      <c r="A91" s="800" t="s">
        <v>660</v>
      </c>
      <c r="B91" s="801"/>
      <c r="C91" s="802"/>
      <c r="D91" s="225">
        <f>SUM(D75:D90)</f>
        <v>3772078</v>
      </c>
      <c r="E91" s="125">
        <f>SUM(E75:E90)</f>
        <v>3772078</v>
      </c>
      <c r="F91" s="405">
        <f>SUM(F75:F90)</f>
        <v>924413</v>
      </c>
      <c r="G91" s="104">
        <f>F91/E91*100</f>
        <v>24.5067307727995</v>
      </c>
    </row>
    <row r="92" spans="1:256" s="105" customFormat="1" ht="8.25" customHeight="1">
      <c r="A92" s="827"/>
      <c r="B92" s="827"/>
      <c r="C92" s="827"/>
      <c r="D92" s="827"/>
      <c r="E92" s="827"/>
      <c r="F92" s="827"/>
      <c r="G92" s="827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796" t="s">
        <v>27</v>
      </c>
      <c r="B93" s="796"/>
      <c r="C93" s="796"/>
      <c r="D93" s="796"/>
      <c r="E93" s="796"/>
      <c r="F93" s="796"/>
      <c r="G93" s="796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62"/>
      <c r="B94" s="462"/>
      <c r="C94" s="462"/>
      <c r="D94" s="462"/>
      <c r="E94" s="462"/>
      <c r="F94" s="462"/>
      <c r="G94" s="462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538</v>
      </c>
      <c r="B95" s="7" t="s">
        <v>539</v>
      </c>
      <c r="C95" s="5" t="s">
        <v>540</v>
      </c>
      <c r="D95" s="44" t="s">
        <v>664</v>
      </c>
      <c r="E95" s="51" t="s">
        <v>665</v>
      </c>
      <c r="F95" s="5" t="s">
        <v>389</v>
      </c>
      <c r="G95" s="43" t="s">
        <v>666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803" t="s">
        <v>162</v>
      </c>
      <c r="B96" s="121">
        <v>3111</v>
      </c>
      <c r="C96" s="32" t="s">
        <v>656</v>
      </c>
      <c r="D96" s="27">
        <v>0</v>
      </c>
      <c r="E96" s="435">
        <v>622</v>
      </c>
      <c r="F96" s="281">
        <v>355</v>
      </c>
      <c r="G96" s="150">
        <f aca="true" t="shared" si="3" ref="G96:G107">F96/E96*100</f>
        <v>57.073954983922825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04"/>
      <c r="B97" s="57">
        <v>3121</v>
      </c>
      <c r="C97" s="32" t="s">
        <v>566</v>
      </c>
      <c r="D97" s="27">
        <v>0</v>
      </c>
      <c r="E97" s="435">
        <v>1835</v>
      </c>
      <c r="F97" s="281">
        <v>1702</v>
      </c>
      <c r="G97" s="150">
        <f t="shared" si="3"/>
        <v>92.75204359673025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04"/>
      <c r="B98" s="122">
        <v>3122</v>
      </c>
      <c r="C98" s="123" t="s">
        <v>567</v>
      </c>
      <c r="D98" s="27">
        <v>0</v>
      </c>
      <c r="E98" s="435">
        <v>18103</v>
      </c>
      <c r="F98" s="680">
        <v>16896</v>
      </c>
      <c r="G98" s="150">
        <f t="shared" si="3"/>
        <v>93.33259680715904</v>
      </c>
      <c r="H98" s="28"/>
      <c r="I98" s="28"/>
      <c r="J98" s="28"/>
      <c r="K98" s="28"/>
      <c r="L98" s="28"/>
      <c r="M98" s="28"/>
      <c r="N98" s="28"/>
      <c r="O98" s="69"/>
      <c r="P98" s="15"/>
      <c r="Q98" s="240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04"/>
      <c r="B99" s="41">
        <v>3123</v>
      </c>
      <c r="C99" s="32" t="s">
        <v>618</v>
      </c>
      <c r="D99" s="27">
        <v>0</v>
      </c>
      <c r="E99" s="435">
        <v>9356</v>
      </c>
      <c r="F99" s="680">
        <v>8820</v>
      </c>
      <c r="G99" s="150">
        <f t="shared" si="3"/>
        <v>94.27105600684052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804"/>
      <c r="B100" s="127">
        <v>3125</v>
      </c>
      <c r="C100" s="118" t="s">
        <v>931</v>
      </c>
      <c r="D100" s="157">
        <v>0</v>
      </c>
      <c r="E100" s="300">
        <v>802</v>
      </c>
      <c r="F100" s="300">
        <v>533</v>
      </c>
      <c r="G100" s="158">
        <f t="shared" si="3"/>
        <v>66.45885286783042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04"/>
      <c r="B101" s="133">
        <v>3141</v>
      </c>
      <c r="C101" s="124" t="s">
        <v>657</v>
      </c>
      <c r="D101" s="157">
        <v>0</v>
      </c>
      <c r="E101" s="300">
        <v>712</v>
      </c>
      <c r="F101" s="300">
        <v>442</v>
      </c>
      <c r="G101" s="158">
        <f t="shared" si="3"/>
        <v>62.07865168539326</v>
      </c>
      <c r="H101" s="274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804"/>
      <c r="B102" s="57">
        <v>3142</v>
      </c>
      <c r="C102" s="32" t="s">
        <v>934</v>
      </c>
      <c r="D102" s="27">
        <v>0</v>
      </c>
      <c r="E102" s="435">
        <v>1234</v>
      </c>
      <c r="F102" s="281">
        <v>965</v>
      </c>
      <c r="G102" s="150">
        <f t="shared" si="3"/>
        <v>78.20097244732577</v>
      </c>
      <c r="H102" s="28"/>
      <c r="I102" s="28"/>
      <c r="J102" s="28"/>
      <c r="K102" s="28"/>
      <c r="L102" s="28"/>
      <c r="M102" s="28"/>
      <c r="N102" s="28"/>
      <c r="O102" s="69"/>
      <c r="P102" s="253" t="s">
        <v>879</v>
      </c>
      <c r="Q102" s="253"/>
      <c r="R102" s="253"/>
      <c r="S102" s="253"/>
    </row>
    <row r="103" spans="1:19" ht="12.75">
      <c r="A103" s="804"/>
      <c r="B103" s="57">
        <v>3147</v>
      </c>
      <c r="C103" s="32" t="s">
        <v>932</v>
      </c>
      <c r="D103" s="27">
        <v>0</v>
      </c>
      <c r="E103" s="435">
        <v>1197</v>
      </c>
      <c r="F103" s="281">
        <v>793</v>
      </c>
      <c r="G103" s="150">
        <f t="shared" si="3"/>
        <v>66.24895572263993</v>
      </c>
      <c r="H103" s="28"/>
      <c r="I103" s="28"/>
      <c r="J103" s="28"/>
      <c r="K103" s="28"/>
      <c r="L103" s="28"/>
      <c r="M103" s="28"/>
      <c r="N103" s="28"/>
      <c r="O103" s="69"/>
      <c r="P103" s="253"/>
      <c r="Q103" s="253"/>
      <c r="R103" s="253"/>
      <c r="S103" s="253"/>
    </row>
    <row r="104" spans="1:7" ht="12.75">
      <c r="A104" s="804"/>
      <c r="B104" s="57">
        <v>3150</v>
      </c>
      <c r="C104" s="32" t="s">
        <v>619</v>
      </c>
      <c r="D104" s="27">
        <v>0</v>
      </c>
      <c r="E104" s="435">
        <v>3026</v>
      </c>
      <c r="F104" s="281">
        <v>2491</v>
      </c>
      <c r="G104" s="150">
        <f t="shared" si="3"/>
        <v>82.31989424983477</v>
      </c>
    </row>
    <row r="105" spans="1:7" ht="12.75">
      <c r="A105" s="804"/>
      <c r="B105" s="57">
        <v>3231</v>
      </c>
      <c r="C105" s="32" t="s">
        <v>620</v>
      </c>
      <c r="D105" s="27">
        <v>0</v>
      </c>
      <c r="E105" s="435">
        <v>1673</v>
      </c>
      <c r="F105" s="281">
        <v>1540</v>
      </c>
      <c r="G105" s="150">
        <f t="shared" si="3"/>
        <v>92.05020920502092</v>
      </c>
    </row>
    <row r="106" spans="1:7" ht="12.75">
      <c r="A106" s="804"/>
      <c r="B106" s="57">
        <v>3421</v>
      </c>
      <c r="C106" s="32" t="s">
        <v>621</v>
      </c>
      <c r="D106" s="27">
        <v>0</v>
      </c>
      <c r="E106" s="435">
        <v>1630</v>
      </c>
      <c r="F106" s="281">
        <v>1497</v>
      </c>
      <c r="G106" s="150">
        <f t="shared" si="3"/>
        <v>91.84049079754601</v>
      </c>
    </row>
    <row r="107" spans="1:22" ht="12.75">
      <c r="A107" s="805"/>
      <c r="B107" s="57">
        <v>4322</v>
      </c>
      <c r="C107" s="32" t="s">
        <v>622</v>
      </c>
      <c r="D107" s="27">
        <v>0</v>
      </c>
      <c r="E107" s="435">
        <v>2310</v>
      </c>
      <c r="F107" s="281">
        <v>2176</v>
      </c>
      <c r="G107" s="150">
        <f t="shared" si="3"/>
        <v>94.1991341991342</v>
      </c>
      <c r="V107" s="134"/>
    </row>
    <row r="108" spans="1:7" ht="12.75">
      <c r="A108" s="800" t="s">
        <v>661</v>
      </c>
      <c r="B108" s="801"/>
      <c r="C108" s="802"/>
      <c r="D108" s="125">
        <f>SUM(D96:D107)</f>
        <v>0</v>
      </c>
      <c r="E108" s="269">
        <f>SUM(E96:E107)</f>
        <v>42500</v>
      </c>
      <c r="F108" s="269">
        <f>SUM(F96:F107)</f>
        <v>38210</v>
      </c>
      <c r="G108" s="104">
        <f>F108/E108*100</f>
        <v>89.90588235294118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757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28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538</v>
      </c>
      <c r="B112" s="7" t="s">
        <v>960</v>
      </c>
      <c r="C112" s="5" t="s">
        <v>540</v>
      </c>
      <c r="D112" s="44" t="s">
        <v>664</v>
      </c>
      <c r="E112" s="51" t="s">
        <v>665</v>
      </c>
      <c r="F112" s="5" t="s">
        <v>389</v>
      </c>
      <c r="G112" s="43" t="s">
        <v>666</v>
      </c>
      <c r="H112" s="28" t="s">
        <v>757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322">
        <v>3000</v>
      </c>
      <c r="B113" s="57">
        <v>33005</v>
      </c>
      <c r="C113" s="433" t="s">
        <v>1003</v>
      </c>
      <c r="D113" s="543">
        <v>0</v>
      </c>
      <c r="E113" s="543">
        <v>150556</v>
      </c>
      <c r="F113" s="678">
        <v>37640</v>
      </c>
      <c r="G113" s="159">
        <f>F113/E113*100</f>
        <v>25.000664204681318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" customHeight="1">
      <c r="A114" s="566"/>
      <c r="B114" s="130">
        <v>33016</v>
      </c>
      <c r="C114" s="575" t="s">
        <v>117</v>
      </c>
      <c r="D114" s="157">
        <v>0</v>
      </c>
      <c r="E114" s="300">
        <v>16887</v>
      </c>
      <c r="F114" s="300">
        <v>16887</v>
      </c>
      <c r="G114" s="159">
        <f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66"/>
      <c r="B115" s="567">
        <v>33166</v>
      </c>
      <c r="C115" s="433" t="s">
        <v>118</v>
      </c>
      <c r="D115" s="155">
        <v>0</v>
      </c>
      <c r="E115" s="155">
        <v>1476</v>
      </c>
      <c r="F115" s="679">
        <v>1476</v>
      </c>
      <c r="G115" s="159">
        <f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5.5">
      <c r="A116" s="388"/>
      <c r="B116" s="130">
        <v>33354</v>
      </c>
      <c r="C116" s="129" t="s">
        <v>116</v>
      </c>
      <c r="D116" s="157">
        <v>0</v>
      </c>
      <c r="E116" s="300">
        <v>293</v>
      </c>
      <c r="F116" s="300">
        <v>293</v>
      </c>
      <c r="G116" s="159">
        <f>F116/E116*100</f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3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797" t="s">
        <v>196</v>
      </c>
      <c r="B117" s="798"/>
      <c r="C117" s="799"/>
      <c r="D117" s="295">
        <f>SUM(D113:D116)</f>
        <v>0</v>
      </c>
      <c r="E117" s="295">
        <f>SUM(E113:E116)</f>
        <v>169212</v>
      </c>
      <c r="F117" s="295">
        <f>SUM(F113:F116)</f>
        <v>56296</v>
      </c>
      <c r="G117" s="104">
        <f>F117/E117*100</f>
        <v>33.26950807271352</v>
      </c>
      <c r="H117" s="109" t="s">
        <v>756</v>
      </c>
      <c r="I117" s="28"/>
      <c r="J117" s="28"/>
      <c r="K117" s="28"/>
      <c r="L117" s="28"/>
      <c r="M117" s="28"/>
      <c r="N117" s="28"/>
      <c r="O117" s="69" t="s">
        <v>770</v>
      </c>
      <c r="P117" s="69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9" customHeight="1">
      <c r="A118" s="363"/>
      <c r="B118" s="364"/>
      <c r="C118" s="364"/>
      <c r="D118" s="15"/>
      <c r="E118" s="15"/>
      <c r="F118" s="15"/>
      <c r="G118"/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363" t="s">
        <v>964</v>
      </c>
      <c r="B119" s="364"/>
      <c r="C119" s="364"/>
      <c r="D119" s="15"/>
      <c r="E119" s="15"/>
      <c r="F119" s="15"/>
      <c r="G119"/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5.25" customHeight="1">
      <c r="A120" s="363"/>
      <c r="B120" s="364"/>
      <c r="C120" s="364"/>
      <c r="D120" s="15"/>
      <c r="E120" s="15"/>
      <c r="F120" s="15"/>
      <c r="G120"/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7" t="s">
        <v>538</v>
      </c>
      <c r="B121" s="7" t="s">
        <v>539</v>
      </c>
      <c r="C121" s="5" t="s">
        <v>540</v>
      </c>
      <c r="D121" s="44" t="s">
        <v>664</v>
      </c>
      <c r="E121" s="51" t="s">
        <v>665</v>
      </c>
      <c r="F121" s="5" t="s">
        <v>389</v>
      </c>
      <c r="G121" s="43" t="s">
        <v>666</v>
      </c>
      <c r="H121" s="28" t="s">
        <v>757</v>
      </c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6" customFormat="1" ht="12.75">
      <c r="A122" s="358">
        <v>3000</v>
      </c>
      <c r="B122" s="130" t="s">
        <v>371</v>
      </c>
      <c r="C122" s="432" t="s">
        <v>892</v>
      </c>
      <c r="D122" s="157">
        <v>60</v>
      </c>
      <c r="E122" s="300">
        <v>60</v>
      </c>
      <c r="F122" s="300">
        <v>9</v>
      </c>
      <c r="G122" s="159">
        <f aca="true" t="shared" si="4" ref="G122:G134">F122/E122*100</f>
        <v>15</v>
      </c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4"/>
      <c r="CN122" s="134"/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  <c r="DW122" s="134"/>
      <c r="DX122" s="134"/>
      <c r="DY122" s="134"/>
      <c r="DZ122" s="134"/>
      <c r="EA122" s="134"/>
      <c r="EB122" s="134"/>
      <c r="EC122" s="134"/>
      <c r="ED122" s="134"/>
      <c r="EE122" s="134"/>
      <c r="EF122" s="134"/>
      <c r="EG122" s="134"/>
      <c r="EH122" s="134"/>
      <c r="EI122" s="134"/>
      <c r="EJ122" s="134"/>
      <c r="EK122" s="134"/>
      <c r="EL122" s="134"/>
      <c r="EM122" s="134"/>
      <c r="EN122" s="134"/>
      <c r="EO122" s="134"/>
      <c r="EP122" s="134"/>
      <c r="EQ122" s="134"/>
      <c r="ER122" s="134"/>
      <c r="ES122" s="134"/>
      <c r="ET122" s="134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4"/>
      <c r="FK122" s="134"/>
      <c r="FL122" s="134"/>
      <c r="FM122" s="134"/>
      <c r="FN122" s="134"/>
      <c r="FO122" s="134"/>
      <c r="FP122" s="134"/>
      <c r="FQ122" s="134"/>
      <c r="FR122" s="134"/>
      <c r="FS122" s="134"/>
      <c r="FT122" s="134"/>
      <c r="FU122" s="134"/>
      <c r="FV122" s="134"/>
      <c r="FW122" s="134"/>
      <c r="FX122" s="134"/>
      <c r="FY122" s="134"/>
      <c r="FZ122" s="134"/>
      <c r="GA122" s="134"/>
      <c r="GB122" s="134"/>
      <c r="GC122" s="134"/>
      <c r="GD122" s="134"/>
      <c r="GE122" s="134"/>
      <c r="GF122" s="134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134"/>
      <c r="GS122" s="134"/>
      <c r="GT122" s="134"/>
      <c r="GU122" s="134"/>
      <c r="GV122" s="134"/>
      <c r="GW122" s="134"/>
      <c r="GX122" s="134"/>
      <c r="GY122" s="134"/>
      <c r="GZ122" s="134"/>
      <c r="HA122" s="134"/>
      <c r="HB122" s="134"/>
      <c r="HC122" s="134"/>
      <c r="HD122" s="134"/>
      <c r="HE122" s="134"/>
      <c r="HF122" s="134"/>
      <c r="HG122" s="134"/>
      <c r="HH122" s="134"/>
      <c r="HI122" s="134"/>
      <c r="HJ122" s="134"/>
      <c r="HK122" s="134"/>
      <c r="HL122" s="134"/>
      <c r="HM122" s="134"/>
      <c r="HN122" s="134"/>
      <c r="HO122" s="134"/>
      <c r="HP122" s="134"/>
      <c r="HQ122" s="134"/>
      <c r="HR122" s="134"/>
      <c r="HS122" s="134"/>
      <c r="HT122" s="134"/>
      <c r="HU122" s="134"/>
      <c r="HV122" s="134"/>
      <c r="HW122" s="134"/>
      <c r="HX122" s="134"/>
      <c r="HY122" s="134"/>
      <c r="HZ122" s="134"/>
      <c r="IA122" s="134"/>
      <c r="IB122" s="134"/>
      <c r="IC122" s="134"/>
      <c r="ID122" s="134"/>
      <c r="IE122" s="134"/>
      <c r="IF122" s="134"/>
      <c r="IG122" s="134"/>
      <c r="IH122" s="134"/>
      <c r="II122" s="134"/>
      <c r="IJ122" s="134"/>
      <c r="IK122" s="134"/>
      <c r="IL122" s="134"/>
      <c r="IM122" s="134"/>
      <c r="IN122" s="134"/>
      <c r="IO122" s="134"/>
      <c r="IP122" s="134"/>
      <c r="IQ122" s="134"/>
      <c r="IR122" s="134"/>
      <c r="IS122" s="134"/>
      <c r="IT122" s="134"/>
      <c r="IU122" s="134"/>
      <c r="IV122" s="134"/>
    </row>
    <row r="123" spans="1:256" s="106" customFormat="1" ht="25.5">
      <c r="A123" s="315"/>
      <c r="B123" s="130" t="s">
        <v>371</v>
      </c>
      <c r="C123" s="432" t="s">
        <v>143</v>
      </c>
      <c r="D123" s="157">
        <v>300</v>
      </c>
      <c r="E123" s="156">
        <v>300</v>
      </c>
      <c r="F123" s="268">
        <v>35</v>
      </c>
      <c r="G123" s="159">
        <f t="shared" si="4"/>
        <v>11.666666666666666</v>
      </c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</row>
    <row r="124" spans="1:256" s="106" customFormat="1" ht="12.75">
      <c r="A124" s="315"/>
      <c r="B124" s="130" t="s">
        <v>371</v>
      </c>
      <c r="C124" s="432" t="s">
        <v>891</v>
      </c>
      <c r="D124" s="157">
        <v>200</v>
      </c>
      <c r="E124" s="300">
        <v>200</v>
      </c>
      <c r="F124" s="300">
        <v>0</v>
      </c>
      <c r="G124" s="159">
        <f t="shared" si="4"/>
        <v>0</v>
      </c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  <c r="DW124" s="134"/>
      <c r="DX124" s="134"/>
      <c r="DY124" s="134"/>
      <c r="DZ124" s="134"/>
      <c r="EA124" s="134"/>
      <c r="EB124" s="134"/>
      <c r="EC124" s="134"/>
      <c r="ED124" s="134"/>
      <c r="EE124" s="134"/>
      <c r="EF124" s="134"/>
      <c r="EG124" s="134"/>
      <c r="EH124" s="134"/>
      <c r="EI124" s="134"/>
      <c r="EJ124" s="134"/>
      <c r="EK124" s="134"/>
      <c r="EL124" s="134"/>
      <c r="EM124" s="134"/>
      <c r="EN124" s="134"/>
      <c r="EO124" s="134"/>
      <c r="EP124" s="134"/>
      <c r="EQ124" s="134"/>
      <c r="ER124" s="134"/>
      <c r="ES124" s="134"/>
      <c r="ET124" s="134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4"/>
      <c r="FK124" s="134"/>
      <c r="FL124" s="134"/>
      <c r="FM124" s="134"/>
      <c r="FN124" s="134"/>
      <c r="FO124" s="134"/>
      <c r="FP124" s="134"/>
      <c r="FQ124" s="134"/>
      <c r="FR124" s="134"/>
      <c r="FS124" s="134"/>
      <c r="FT124" s="134"/>
      <c r="FU124" s="134"/>
      <c r="FV124" s="134"/>
      <c r="FW124" s="134"/>
      <c r="FX124" s="134"/>
      <c r="FY124" s="134"/>
      <c r="FZ124" s="134"/>
      <c r="GA124" s="134"/>
      <c r="GB124" s="134"/>
      <c r="GC124" s="134"/>
      <c r="GD124" s="134"/>
      <c r="GE124" s="134"/>
      <c r="GF124" s="134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134"/>
      <c r="GS124" s="134"/>
      <c r="GT124" s="134"/>
      <c r="GU124" s="134"/>
      <c r="GV124" s="134"/>
      <c r="GW124" s="134"/>
      <c r="GX124" s="134"/>
      <c r="GY124" s="134"/>
      <c r="GZ124" s="134"/>
      <c r="HA124" s="134"/>
      <c r="HB124" s="134"/>
      <c r="HC124" s="134"/>
      <c r="HD124" s="134"/>
      <c r="HE124" s="134"/>
      <c r="HF124" s="134"/>
      <c r="HG124" s="134"/>
      <c r="HH124" s="134"/>
      <c r="HI124" s="134"/>
      <c r="HJ124" s="134"/>
      <c r="HK124" s="134"/>
      <c r="HL124" s="134"/>
      <c r="HM124" s="134"/>
      <c r="HN124" s="134"/>
      <c r="HO124" s="134"/>
      <c r="HP124" s="134"/>
      <c r="HQ124" s="134"/>
      <c r="HR124" s="134"/>
      <c r="HS124" s="134"/>
      <c r="HT124" s="134"/>
      <c r="HU124" s="134"/>
      <c r="HV124" s="134"/>
      <c r="HW124" s="134"/>
      <c r="HX124" s="134"/>
      <c r="HY124" s="134"/>
      <c r="HZ124" s="134"/>
      <c r="IA124" s="134"/>
      <c r="IB124" s="134"/>
      <c r="IC124" s="134"/>
      <c r="ID124" s="134"/>
      <c r="IE124" s="134"/>
      <c r="IF124" s="134"/>
      <c r="IG124" s="134"/>
      <c r="IH124" s="134"/>
      <c r="II124" s="134"/>
      <c r="IJ124" s="134"/>
      <c r="IK124" s="134"/>
      <c r="IL124" s="134"/>
      <c r="IM124" s="134"/>
      <c r="IN124" s="134"/>
      <c r="IO124" s="134"/>
      <c r="IP124" s="134"/>
      <c r="IQ124" s="134"/>
      <c r="IR124" s="134"/>
      <c r="IS124" s="134"/>
      <c r="IT124" s="134"/>
      <c r="IU124" s="134"/>
      <c r="IV124" s="134"/>
    </row>
    <row r="125" spans="1:256" s="105" customFormat="1" ht="13.5" customHeight="1">
      <c r="A125" s="358"/>
      <c r="B125" s="130" t="s">
        <v>371</v>
      </c>
      <c r="C125" s="432" t="s">
        <v>144</v>
      </c>
      <c r="D125" s="157">
        <v>30</v>
      </c>
      <c r="E125" s="300">
        <v>30</v>
      </c>
      <c r="F125" s="300">
        <v>15</v>
      </c>
      <c r="G125" s="159">
        <f t="shared" si="4"/>
        <v>50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4" customHeight="1">
      <c r="A126" s="358"/>
      <c r="B126" s="130" t="s">
        <v>371</v>
      </c>
      <c r="C126" s="432" t="s">
        <v>145</v>
      </c>
      <c r="D126" s="157">
        <v>1000</v>
      </c>
      <c r="E126" s="300">
        <v>1000</v>
      </c>
      <c r="F126" s="300">
        <v>160</v>
      </c>
      <c r="G126" s="159">
        <f t="shared" si="4"/>
        <v>16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15"/>
      <c r="B127" s="330" t="s">
        <v>372</v>
      </c>
      <c r="C127" s="131" t="s">
        <v>11</v>
      </c>
      <c r="D127" s="157">
        <v>1500</v>
      </c>
      <c r="E127" s="157">
        <v>1500</v>
      </c>
      <c r="F127" s="300">
        <v>925</v>
      </c>
      <c r="G127" s="159">
        <f t="shared" si="4"/>
        <v>61.66666666666667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315"/>
      <c r="B128" s="329" t="s">
        <v>371</v>
      </c>
      <c r="C128" s="32" t="s">
        <v>26</v>
      </c>
      <c r="D128" s="155">
        <v>505</v>
      </c>
      <c r="E128" s="27">
        <v>505</v>
      </c>
      <c r="F128" s="281">
        <v>45</v>
      </c>
      <c r="G128" s="159">
        <f t="shared" si="4"/>
        <v>8.91089108910891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315"/>
      <c r="B129" s="331">
        <v>3299</v>
      </c>
      <c r="C129" s="131" t="s">
        <v>961</v>
      </c>
      <c r="D129" s="157">
        <v>1100</v>
      </c>
      <c r="E129" s="157">
        <v>1100</v>
      </c>
      <c r="F129" s="268">
        <v>36</v>
      </c>
      <c r="G129" s="159">
        <f t="shared" si="4"/>
        <v>3.272727272727273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15"/>
      <c r="B130" s="329" t="s">
        <v>372</v>
      </c>
      <c r="C130" s="32" t="s">
        <v>962</v>
      </c>
      <c r="D130" s="155">
        <v>230</v>
      </c>
      <c r="E130" s="281">
        <v>230</v>
      </c>
      <c r="F130" s="281">
        <v>230</v>
      </c>
      <c r="G130" s="159">
        <f t="shared" si="4"/>
        <v>100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12.75">
      <c r="A131" s="315"/>
      <c r="B131" s="330" t="s">
        <v>370</v>
      </c>
      <c r="C131" s="131" t="s">
        <v>963</v>
      </c>
      <c r="D131" s="157">
        <v>13718</v>
      </c>
      <c r="E131" s="300">
        <v>13718</v>
      </c>
      <c r="F131" s="300">
        <v>284</v>
      </c>
      <c r="G131" s="159">
        <f t="shared" si="4"/>
        <v>2.0702726344948243</v>
      </c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15"/>
      <c r="B132" s="330" t="s">
        <v>370</v>
      </c>
      <c r="C132" s="131" t="s">
        <v>146</v>
      </c>
      <c r="D132" s="157">
        <v>2000</v>
      </c>
      <c r="E132" s="300">
        <v>0</v>
      </c>
      <c r="F132" s="300">
        <v>0</v>
      </c>
      <c r="G132" s="159" t="s">
        <v>852</v>
      </c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15"/>
      <c r="B133" s="330" t="s">
        <v>370</v>
      </c>
      <c r="C133" s="131" t="s">
        <v>147</v>
      </c>
      <c r="D133" s="157">
        <v>40</v>
      </c>
      <c r="E133" s="300">
        <v>40</v>
      </c>
      <c r="F133" s="300">
        <v>0</v>
      </c>
      <c r="G133" s="159">
        <f t="shared" si="4"/>
        <v>0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12.75">
      <c r="A134" s="315"/>
      <c r="B134" s="130" t="s">
        <v>371</v>
      </c>
      <c r="C134" s="131" t="s">
        <v>49</v>
      </c>
      <c r="D134" s="157">
        <v>0</v>
      </c>
      <c r="E134" s="300">
        <v>49</v>
      </c>
      <c r="F134" s="300">
        <v>0</v>
      </c>
      <c r="G134" s="159">
        <f t="shared" si="4"/>
        <v>0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34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797" t="s">
        <v>327</v>
      </c>
      <c r="B135" s="798"/>
      <c r="C135" s="799"/>
      <c r="D135" s="295">
        <f>SUM(D122:D134)</f>
        <v>20683</v>
      </c>
      <c r="E135" s="295">
        <f>SUM(E122:E134)</f>
        <v>18732</v>
      </c>
      <c r="F135" s="295">
        <f>SUM(F122:F134)</f>
        <v>1739</v>
      </c>
      <c r="G135" s="104">
        <f>F135/E135*100</f>
        <v>9.283578902412982</v>
      </c>
      <c r="H135" s="109" t="s">
        <v>756</v>
      </c>
      <c r="I135" s="28"/>
      <c r="J135" s="28"/>
      <c r="K135" s="28"/>
      <c r="L135" s="28"/>
      <c r="M135" s="28"/>
      <c r="N135" s="28"/>
      <c r="O135" s="69" t="s">
        <v>770</v>
      </c>
      <c r="P135" s="69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7" ht="9" customHeight="1">
      <c r="A136" s="65"/>
      <c r="B136" s="38"/>
      <c r="C136" s="38"/>
      <c r="D136" s="47"/>
      <c r="E136" s="257"/>
      <c r="F136" s="46"/>
      <c r="G136" s="35"/>
    </row>
    <row r="137" spans="1:256" s="105" customFormat="1" ht="12.75">
      <c r="A137" s="40" t="s">
        <v>884</v>
      </c>
      <c r="B137" s="470"/>
      <c r="C137" s="11"/>
      <c r="D137" s="15"/>
      <c r="E137" s="15"/>
      <c r="F137" s="15"/>
      <c r="G137"/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6.75" customHeight="1">
      <c r="A138" s="361"/>
      <c r="B138" s="362"/>
      <c r="C138" s="17"/>
      <c r="D138" s="15"/>
      <c r="E138" s="15"/>
      <c r="F138" s="15"/>
      <c r="G138"/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25.5" customHeight="1">
      <c r="A139" s="7" t="s">
        <v>538</v>
      </c>
      <c r="B139" s="7" t="s">
        <v>960</v>
      </c>
      <c r="C139" s="5" t="s">
        <v>540</v>
      </c>
      <c r="D139" s="44" t="s">
        <v>664</v>
      </c>
      <c r="E139" s="51" t="s">
        <v>665</v>
      </c>
      <c r="F139" s="5" t="s">
        <v>389</v>
      </c>
      <c r="G139" s="43" t="s">
        <v>666</v>
      </c>
      <c r="H139" s="28" t="s">
        <v>757</v>
      </c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3.5" customHeight="1">
      <c r="A140" s="322">
        <v>3000</v>
      </c>
      <c r="B140" s="391" t="s">
        <v>954</v>
      </c>
      <c r="C140" s="32" t="s">
        <v>148</v>
      </c>
      <c r="D140" s="27">
        <v>5612</v>
      </c>
      <c r="E140" s="27">
        <v>7532</v>
      </c>
      <c r="F140" s="281">
        <v>2127</v>
      </c>
      <c r="G140" s="274">
        <f>F140/E140*100</f>
        <v>28.23951141795008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3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797" t="s">
        <v>328</v>
      </c>
      <c r="B141" s="798"/>
      <c r="C141" s="799"/>
      <c r="D141" s="103">
        <f>SUM(D140:D140)</f>
        <v>5612</v>
      </c>
      <c r="E141" s="103">
        <f>SUM(E140:E140)</f>
        <v>7532</v>
      </c>
      <c r="F141" s="295">
        <f>SUM(F140:F140)</f>
        <v>2127</v>
      </c>
      <c r="G141" s="350">
        <f>F141/E141*100</f>
        <v>28.23951141795008</v>
      </c>
      <c r="H141" s="109" t="s">
        <v>756</v>
      </c>
      <c r="I141" s="28"/>
      <c r="J141" s="28"/>
      <c r="K141" s="28"/>
      <c r="L141" s="28"/>
      <c r="M141" s="28"/>
      <c r="N141" s="28"/>
      <c r="O141" s="69" t="s">
        <v>770</v>
      </c>
      <c r="P141" s="6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7.5" customHeight="1">
      <c r="A142" s="359"/>
      <c r="B142" s="359"/>
      <c r="C142" s="359"/>
      <c r="D142" s="360"/>
      <c r="E142" s="360"/>
      <c r="F142" s="339"/>
      <c r="G142" s="29"/>
      <c r="H142" s="109"/>
      <c r="I142" s="28"/>
      <c r="J142" s="28"/>
      <c r="K142" s="28"/>
      <c r="L142" s="28"/>
      <c r="M142" s="28"/>
      <c r="N142" s="28"/>
      <c r="O142" s="69"/>
      <c r="P142" s="69"/>
      <c r="Q142" s="15"/>
      <c r="R142" s="15"/>
      <c r="S142" s="15"/>
      <c r="T142" s="15"/>
      <c r="U142" s="134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6" ht="15.75" customHeight="1">
      <c r="A143" s="773" t="s">
        <v>627</v>
      </c>
      <c r="B143" s="773"/>
      <c r="C143" s="773"/>
      <c r="D143" s="48"/>
      <c r="E143" s="18"/>
      <c r="F143" s="69"/>
    </row>
    <row r="144" spans="1:6" ht="8.25" customHeight="1">
      <c r="A144" s="20"/>
      <c r="B144" s="20"/>
      <c r="C144" s="20"/>
      <c r="D144" s="48"/>
      <c r="E144" s="18"/>
      <c r="F144" s="69"/>
    </row>
    <row r="145" spans="1:7" ht="25.5" customHeight="1">
      <c r="A145" s="7" t="s">
        <v>538</v>
      </c>
      <c r="B145" s="7" t="s">
        <v>539</v>
      </c>
      <c r="C145" s="5" t="s">
        <v>540</v>
      </c>
      <c r="D145" s="44" t="s">
        <v>664</v>
      </c>
      <c r="E145" s="51" t="s">
        <v>665</v>
      </c>
      <c r="F145" s="5" t="s">
        <v>389</v>
      </c>
      <c r="G145" s="43" t="s">
        <v>666</v>
      </c>
    </row>
    <row r="146" spans="1:7" ht="64.5" customHeight="1">
      <c r="A146" s="130" t="s">
        <v>162</v>
      </c>
      <c r="B146" s="340" t="s">
        <v>954</v>
      </c>
      <c r="C146" s="118" t="s">
        <v>149</v>
      </c>
      <c r="D146" s="157">
        <v>9500</v>
      </c>
      <c r="E146" s="156">
        <v>9500</v>
      </c>
      <c r="F146" s="268">
        <v>60</v>
      </c>
      <c r="G146" s="274">
        <f>F146/E146*100</f>
        <v>0.631578947368421</v>
      </c>
    </row>
    <row r="147" spans="1:256" s="28" customFormat="1" ht="12.75">
      <c r="A147" s="180"/>
      <c r="B147" s="197"/>
      <c r="C147" s="196" t="s">
        <v>854</v>
      </c>
      <c r="D147" s="181">
        <f>SUM(D146:D146)</f>
        <v>9500</v>
      </c>
      <c r="E147" s="181">
        <f>SUM(E146:E146)</f>
        <v>9500</v>
      </c>
      <c r="F147" s="181">
        <f>SUM(F146:F146)</f>
        <v>60</v>
      </c>
      <c r="G147" s="104">
        <f>F147/E147*100</f>
        <v>0.631578947368421</v>
      </c>
      <c r="O147" s="6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28" customFormat="1" ht="8.25" customHeight="1">
      <c r="A148" s="16"/>
      <c r="B148" s="59"/>
      <c r="C148" s="184"/>
      <c r="D148" s="185"/>
      <c r="E148" s="186"/>
      <c r="F148" s="230"/>
      <c r="G148" s="29"/>
      <c r="O148" s="69"/>
      <c r="P148" s="15"/>
      <c r="Q148" s="15"/>
      <c r="R148" s="15"/>
      <c r="S148" s="15"/>
      <c r="T148" s="15"/>
      <c r="U148" s="15"/>
      <c r="V148" s="134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8" customFormat="1" ht="14.25" customHeight="1">
      <c r="A149" s="824" t="s">
        <v>159</v>
      </c>
      <c r="B149" s="825"/>
      <c r="C149" s="826"/>
      <c r="D149" s="185"/>
      <c r="E149" s="186"/>
      <c r="F149" s="230"/>
      <c r="G149" s="29"/>
      <c r="O149" s="6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8" customFormat="1" ht="7.5" customHeight="1">
      <c r="A150" s="459"/>
      <c r="B150" s="460"/>
      <c r="C150" s="461"/>
      <c r="D150" s="185"/>
      <c r="E150" s="186"/>
      <c r="F150" s="230"/>
      <c r="G150" s="29"/>
      <c r="O150" s="6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24.75" customHeight="1">
      <c r="A151" s="7" t="s">
        <v>538</v>
      </c>
      <c r="B151" s="7" t="s">
        <v>539</v>
      </c>
      <c r="C151" s="5" t="s">
        <v>540</v>
      </c>
      <c r="D151" s="44" t="s">
        <v>664</v>
      </c>
      <c r="E151" s="51" t="s">
        <v>665</v>
      </c>
      <c r="F151" s="5" t="s">
        <v>389</v>
      </c>
      <c r="G151" s="43" t="s">
        <v>666</v>
      </c>
      <c r="H151" s="28" t="s">
        <v>757</v>
      </c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25.5" customHeight="1">
      <c r="A152" s="130" t="s">
        <v>162</v>
      </c>
      <c r="B152" s="392" t="s">
        <v>889</v>
      </c>
      <c r="C152" s="328" t="s">
        <v>12</v>
      </c>
      <c r="D152" s="157">
        <v>1000</v>
      </c>
      <c r="E152" s="157">
        <v>1000</v>
      </c>
      <c r="F152" s="268">
        <v>0</v>
      </c>
      <c r="G152" s="274">
        <f>F152/E152*100</f>
        <v>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25.5">
      <c r="A153" s="130" t="s">
        <v>162</v>
      </c>
      <c r="B153" s="392" t="s">
        <v>190</v>
      </c>
      <c r="C153" s="328" t="s">
        <v>967</v>
      </c>
      <c r="D153" s="157">
        <v>1000</v>
      </c>
      <c r="E153" s="157">
        <v>1000</v>
      </c>
      <c r="F153" s="268">
        <v>0</v>
      </c>
      <c r="G153" s="274">
        <f>F153/E153*100</f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25.5">
      <c r="A154" s="130" t="s">
        <v>162</v>
      </c>
      <c r="B154" s="392" t="s">
        <v>371</v>
      </c>
      <c r="C154" s="328" t="s">
        <v>3</v>
      </c>
      <c r="D154" s="157">
        <v>1000</v>
      </c>
      <c r="E154" s="157">
        <v>1299</v>
      </c>
      <c r="F154" s="268">
        <v>146</v>
      </c>
      <c r="G154" s="274">
        <f>F154/E154*100</f>
        <v>11.239414934565051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2.75">
      <c r="A155" s="797" t="s">
        <v>329</v>
      </c>
      <c r="B155" s="798"/>
      <c r="C155" s="799"/>
      <c r="D155" s="103">
        <f>SUM(D152:D154)</f>
        <v>3000</v>
      </c>
      <c r="E155" s="103">
        <f>SUM(E152:E154)</f>
        <v>3299</v>
      </c>
      <c r="F155" s="103">
        <f>SUM(F152:F154)</f>
        <v>146</v>
      </c>
      <c r="G155" s="350">
        <f>F155/E155*100</f>
        <v>4.425583510154593</v>
      </c>
      <c r="H155" s="109" t="s">
        <v>756</v>
      </c>
      <c r="I155" s="28"/>
      <c r="J155" s="28"/>
      <c r="K155" s="28"/>
      <c r="L155" s="28"/>
      <c r="M155" s="28"/>
      <c r="N155" s="28"/>
      <c r="O155" s="69" t="s">
        <v>770</v>
      </c>
      <c r="P155" s="69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10.5" customHeight="1">
      <c r="A156" s="359"/>
      <c r="B156" s="359"/>
      <c r="C156" s="359"/>
      <c r="D156" s="360"/>
      <c r="E156" s="360"/>
      <c r="F156" s="339"/>
      <c r="G156" s="442"/>
      <c r="H156" s="109"/>
      <c r="I156" s="28"/>
      <c r="J156" s="28"/>
      <c r="K156" s="28"/>
      <c r="L156" s="28"/>
      <c r="M156" s="28"/>
      <c r="N156" s="28"/>
      <c r="O156" s="69"/>
      <c r="P156" s="69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4.25" customHeight="1">
      <c r="A157" s="773" t="s">
        <v>180</v>
      </c>
      <c r="B157" s="773"/>
      <c r="C157" s="773"/>
      <c r="D157" s="773"/>
      <c r="E157" s="773"/>
      <c r="F157" s="339"/>
      <c r="G157" s="442"/>
      <c r="H157" s="109"/>
      <c r="I157" s="28"/>
      <c r="J157" s="28"/>
      <c r="K157" s="28"/>
      <c r="L157" s="28"/>
      <c r="M157" s="28"/>
      <c r="N157" s="28"/>
      <c r="O157" s="69"/>
      <c r="P157" s="69"/>
      <c r="Q157" s="15"/>
      <c r="R157" s="15"/>
      <c r="S157" s="15"/>
      <c r="T157" s="15"/>
      <c r="U157" s="134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8.25" customHeight="1">
      <c r="A158" s="458"/>
      <c r="B158" s="458"/>
      <c r="C158" s="458"/>
      <c r="D158" s="458"/>
      <c r="E158" s="458"/>
      <c r="F158" s="339"/>
      <c r="G158" s="442"/>
      <c r="H158" s="109"/>
      <c r="I158" s="28"/>
      <c r="J158" s="28"/>
      <c r="K158" s="28"/>
      <c r="L158" s="28"/>
      <c r="M158" s="28"/>
      <c r="N158" s="28"/>
      <c r="O158" s="69"/>
      <c r="P158" s="69"/>
      <c r="Q158" s="15"/>
      <c r="R158" s="15"/>
      <c r="S158" s="15"/>
      <c r="T158" s="15"/>
      <c r="U158" s="134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24.75" customHeight="1">
      <c r="A159" s="7" t="s">
        <v>538</v>
      </c>
      <c r="B159" s="7" t="s">
        <v>539</v>
      </c>
      <c r="C159" s="5" t="s">
        <v>540</v>
      </c>
      <c r="D159" s="44" t="s">
        <v>664</v>
      </c>
      <c r="E159" s="51" t="s">
        <v>665</v>
      </c>
      <c r="F159" s="5" t="s">
        <v>389</v>
      </c>
      <c r="G159" s="43" t="s">
        <v>666</v>
      </c>
      <c r="H159" s="28" t="s">
        <v>757</v>
      </c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34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24" customHeight="1">
      <c r="A160" s="574" t="s">
        <v>115</v>
      </c>
      <c r="B160" s="392" t="s">
        <v>193</v>
      </c>
      <c r="C160" s="131" t="s">
        <v>181</v>
      </c>
      <c r="D160" s="157">
        <v>10000</v>
      </c>
      <c r="E160" s="157">
        <v>10055</v>
      </c>
      <c r="F160" s="268">
        <v>0</v>
      </c>
      <c r="G160" s="274">
        <f>F160/E160*100</f>
        <v>0</v>
      </c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34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28" customFormat="1" ht="12" customHeight="1">
      <c r="A161" s="16"/>
      <c r="B161" s="59"/>
      <c r="C161" s="184"/>
      <c r="D161" s="185"/>
      <c r="E161" s="186"/>
      <c r="F161" s="230"/>
      <c r="G161" s="29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12.75">
      <c r="A162" s="189"/>
      <c r="B162" s="199"/>
      <c r="C162" s="198" t="s">
        <v>855</v>
      </c>
      <c r="D162" s="190">
        <f>D70+D91+D108+D117+D135+D141+D147+D155+D160</f>
        <v>4175273</v>
      </c>
      <c r="E162" s="190">
        <f>E70+E91+E108+E117+E135+E141+E147+E155+E160</f>
        <v>4387535</v>
      </c>
      <c r="F162" s="190">
        <f>F70+F91+F108+F117+F135+F141+F147+F155+F160</f>
        <v>1112487</v>
      </c>
      <c r="G162" s="376">
        <f>F162/E162*100</f>
        <v>25.35562679272074</v>
      </c>
      <c r="O162" s="6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8.25" customHeight="1">
      <c r="A163" s="16"/>
      <c r="B163" s="59"/>
      <c r="C163" s="184"/>
      <c r="D163" s="185"/>
      <c r="E163" s="186"/>
      <c r="F163" s="187"/>
      <c r="G163" s="188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105" customFormat="1" ht="15.75">
      <c r="A164" s="64" t="s">
        <v>628</v>
      </c>
      <c r="B164" s="28"/>
      <c r="C164" s="28"/>
      <c r="D164" s="69"/>
      <c r="E164" s="69"/>
      <c r="F164" s="69"/>
      <c r="G164" s="28"/>
      <c r="H164" s="28"/>
      <c r="I164" s="28"/>
      <c r="J164" s="28"/>
      <c r="K164" s="28"/>
      <c r="L164" s="28"/>
      <c r="M164" s="28"/>
      <c r="N164" s="28"/>
      <c r="O164" s="69" t="s">
        <v>772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7.5" customHeight="1">
      <c r="A165" s="28"/>
      <c r="B165"/>
      <c r="C165"/>
      <c r="D165" s="15"/>
      <c r="E165" s="15"/>
      <c r="F165" s="15"/>
      <c r="G165"/>
      <c r="H165" s="28"/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14.25" customHeight="1">
      <c r="A166" s="55" t="s">
        <v>624</v>
      </c>
      <c r="B166"/>
      <c r="C166"/>
      <c r="D166" s="15"/>
      <c r="E166" s="15"/>
      <c r="F166" s="15"/>
      <c r="G166"/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9" customHeight="1">
      <c r="A167" s="55"/>
      <c r="B167"/>
      <c r="C167"/>
      <c r="D167" s="15"/>
      <c r="E167" s="15"/>
      <c r="F167" s="15"/>
      <c r="G167"/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4.75" customHeight="1">
      <c r="A168" s="7" t="s">
        <v>538</v>
      </c>
      <c r="B168" s="7" t="s">
        <v>539</v>
      </c>
      <c r="C168" s="5" t="s">
        <v>540</v>
      </c>
      <c r="D168" s="44" t="s">
        <v>664</v>
      </c>
      <c r="E168" s="51" t="s">
        <v>665</v>
      </c>
      <c r="F168" s="5" t="s">
        <v>389</v>
      </c>
      <c r="G168" s="43" t="s">
        <v>666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34"/>
      <c r="T168" s="15"/>
      <c r="U168" s="134"/>
      <c r="V168" s="134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18" ht="26.25" customHeight="1">
      <c r="A169" s="392" t="s">
        <v>163</v>
      </c>
      <c r="B169" s="340">
        <v>3313</v>
      </c>
      <c r="C169" s="267" t="s">
        <v>136</v>
      </c>
      <c r="D169" s="300">
        <v>200</v>
      </c>
      <c r="E169" s="268">
        <v>200</v>
      </c>
      <c r="F169" s="268">
        <v>0</v>
      </c>
      <c r="G169" s="274">
        <f>F169/E169*100</f>
        <v>0</v>
      </c>
      <c r="R169" s="167"/>
    </row>
    <row r="170" spans="1:18" ht="25.5">
      <c r="A170" s="392" t="s">
        <v>163</v>
      </c>
      <c r="B170" s="340">
        <v>3317</v>
      </c>
      <c r="C170" s="267" t="s">
        <v>39</v>
      </c>
      <c r="D170" s="300">
        <v>150</v>
      </c>
      <c r="E170" s="156">
        <v>150</v>
      </c>
      <c r="F170" s="268">
        <v>0</v>
      </c>
      <c r="G170" s="274">
        <f>F170/E170*100</f>
        <v>0</v>
      </c>
      <c r="R170" s="167"/>
    </row>
    <row r="171" spans="1:19" ht="51">
      <c r="A171" s="392" t="s">
        <v>163</v>
      </c>
      <c r="B171" s="340">
        <v>3319</v>
      </c>
      <c r="C171" s="267" t="s">
        <v>40</v>
      </c>
      <c r="D171" s="300">
        <v>1260</v>
      </c>
      <c r="E171" s="156">
        <v>1260</v>
      </c>
      <c r="F171" s="268">
        <v>0</v>
      </c>
      <c r="G171" s="274">
        <f>F171/E171*100</f>
        <v>0</v>
      </c>
      <c r="S171" s="134"/>
    </row>
    <row r="172" spans="1:7" ht="12.75" customHeight="1" hidden="1">
      <c r="A172" s="231"/>
      <c r="B172" s="232"/>
      <c r="C172" s="436" t="s">
        <v>784</v>
      </c>
      <c r="D172" s="437"/>
      <c r="E172" s="384"/>
      <c r="F172" s="296"/>
      <c r="G172" s="63"/>
    </row>
    <row r="173" spans="1:7" ht="12.75" customHeight="1" hidden="1">
      <c r="A173" s="823" t="s">
        <v>785</v>
      </c>
      <c r="B173" s="823"/>
      <c r="C173" s="823"/>
      <c r="D173" s="823"/>
      <c r="E173" s="384"/>
      <c r="F173" s="296"/>
      <c r="G173" s="63"/>
    </row>
    <row r="174" spans="1:7" ht="12.75" customHeight="1" hidden="1">
      <c r="A174" s="823" t="s">
        <v>786</v>
      </c>
      <c r="B174" s="823"/>
      <c r="C174" s="823"/>
      <c r="D174" s="823"/>
      <c r="E174" s="384"/>
      <c r="F174" s="296"/>
      <c r="G174" s="63"/>
    </row>
    <row r="175" spans="1:7" ht="12.75" customHeight="1" hidden="1">
      <c r="A175" s="823" t="s">
        <v>787</v>
      </c>
      <c r="B175" s="823"/>
      <c r="C175" s="823"/>
      <c r="D175" s="823"/>
      <c r="E175" s="384"/>
      <c r="F175" s="296"/>
      <c r="G175" s="63"/>
    </row>
    <row r="176" spans="1:7" ht="12.75" customHeight="1" hidden="1">
      <c r="A176" s="823" t="s">
        <v>788</v>
      </c>
      <c r="B176" s="823"/>
      <c r="C176" s="823"/>
      <c r="D176" s="823"/>
      <c r="E176" s="384"/>
      <c r="F176" s="296"/>
      <c r="G176" s="63"/>
    </row>
    <row r="177" spans="1:7" ht="12.75" customHeight="1" hidden="1">
      <c r="A177" s="795" t="s">
        <v>789</v>
      </c>
      <c r="B177" s="795"/>
      <c r="C177" s="795"/>
      <c r="D177" s="795"/>
      <c r="E177" s="384"/>
      <c r="F177" s="296"/>
      <c r="G177" s="63"/>
    </row>
    <row r="178" spans="1:256" s="105" customFormat="1" ht="12.75">
      <c r="A178" s="180"/>
      <c r="B178" s="197"/>
      <c r="C178" s="196" t="s">
        <v>853</v>
      </c>
      <c r="D178" s="223">
        <f>SUM(D169:D177)</f>
        <v>1610</v>
      </c>
      <c r="E178" s="223">
        <f>SUM(E169:E177)</f>
        <v>1610</v>
      </c>
      <c r="F178" s="445">
        <f>SUM(F169:F177)</f>
        <v>0</v>
      </c>
      <c r="G178" s="350">
        <f>F178/E178*100</f>
        <v>0</v>
      </c>
      <c r="H178" s="109" t="s">
        <v>634</v>
      </c>
      <c r="I178" s="28"/>
      <c r="J178" s="28"/>
      <c r="K178" s="28"/>
      <c r="L178" s="28"/>
      <c r="M178" s="28"/>
      <c r="N178" s="28"/>
      <c r="O178" s="69" t="s">
        <v>771</v>
      </c>
      <c r="P178" s="69"/>
      <c r="Q178" s="15"/>
      <c r="R178" s="134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12.75" customHeight="1">
      <c r="A179" s="16"/>
      <c r="B179" s="59"/>
      <c r="C179" s="184"/>
      <c r="D179" s="349"/>
      <c r="E179" s="186"/>
      <c r="F179" s="230"/>
      <c r="G179" s="29"/>
      <c r="H179" s="109"/>
      <c r="I179" s="28"/>
      <c r="J179" s="28"/>
      <c r="K179" s="28"/>
      <c r="L179" s="28"/>
      <c r="M179" s="28"/>
      <c r="N179" s="28"/>
      <c r="O179" s="69"/>
      <c r="P179" s="69"/>
      <c r="Q179" s="15"/>
      <c r="R179" s="134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14.25" customHeight="1">
      <c r="A180" s="345" t="s">
        <v>125</v>
      </c>
      <c r="B180" s="185"/>
      <c r="C180" s="186"/>
      <c r="D180" s="230"/>
      <c r="E180" s="186"/>
      <c r="F180" s="230"/>
      <c r="G180" s="29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34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2.75" customHeight="1">
      <c r="A181" s="345"/>
      <c r="B181" s="185"/>
      <c r="C181" s="186"/>
      <c r="D181" s="230"/>
      <c r="E181" s="186"/>
      <c r="F181" s="230"/>
      <c r="G181" s="29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34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25.5" customHeight="1">
      <c r="A182" s="7" t="s">
        <v>538</v>
      </c>
      <c r="B182" s="7" t="s">
        <v>539</v>
      </c>
      <c r="C182" s="5" t="s">
        <v>540</v>
      </c>
      <c r="D182" s="44" t="s">
        <v>664</v>
      </c>
      <c r="E182" s="51" t="s">
        <v>665</v>
      </c>
      <c r="F182" s="5" t="s">
        <v>389</v>
      </c>
      <c r="G182" s="43" t="s">
        <v>666</v>
      </c>
      <c r="H182" s="109"/>
      <c r="I182" s="28"/>
      <c r="J182" s="28"/>
      <c r="K182" s="28"/>
      <c r="L182" s="28"/>
      <c r="M182" s="28"/>
      <c r="N182" s="28"/>
      <c r="O182" s="69"/>
      <c r="P182" s="69"/>
      <c r="Q182" s="15"/>
      <c r="R182" s="13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12.75">
      <c r="A183" s="130" t="s">
        <v>163</v>
      </c>
      <c r="B183" s="127">
        <v>3311</v>
      </c>
      <c r="C183" s="118" t="s">
        <v>330</v>
      </c>
      <c r="D183" s="300">
        <v>29060</v>
      </c>
      <c r="E183" s="268">
        <v>29165</v>
      </c>
      <c r="F183" s="268">
        <v>7368</v>
      </c>
      <c r="G183" s="274">
        <f>F183/E183*100</f>
        <v>25.263157894736842</v>
      </c>
      <c r="H183" s="109"/>
      <c r="I183" s="28"/>
      <c r="J183" s="28"/>
      <c r="K183" s="28"/>
      <c r="L183" s="28"/>
      <c r="M183" s="28"/>
      <c r="N183" s="28"/>
      <c r="O183" s="69"/>
      <c r="P183" s="69"/>
      <c r="Q183" s="15"/>
      <c r="R183" s="134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05" customFormat="1" ht="12.75" customHeight="1">
      <c r="A184" s="130" t="s">
        <v>163</v>
      </c>
      <c r="B184" s="307">
        <v>3314</v>
      </c>
      <c r="C184" s="310" t="s">
        <v>13</v>
      </c>
      <c r="D184" s="308">
        <v>21670</v>
      </c>
      <c r="E184" s="309">
        <v>21670</v>
      </c>
      <c r="F184" s="268">
        <v>3729</v>
      </c>
      <c r="G184" s="274">
        <f>F184/E184*100</f>
        <v>17.20812182741117</v>
      </c>
      <c r="H184" s="109"/>
      <c r="I184" s="28"/>
      <c r="J184" s="28"/>
      <c r="K184" s="28"/>
      <c r="L184" s="28"/>
      <c r="M184" s="28"/>
      <c r="N184" s="28"/>
      <c r="O184" s="69"/>
      <c r="P184" s="69"/>
      <c r="Q184" s="15"/>
      <c r="R184" s="13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05" customFormat="1" ht="12.75">
      <c r="A185" s="130" t="s">
        <v>163</v>
      </c>
      <c r="B185" s="307">
        <v>3315</v>
      </c>
      <c r="C185" s="310" t="s">
        <v>189</v>
      </c>
      <c r="D185" s="308">
        <v>61929</v>
      </c>
      <c r="E185" s="309">
        <v>61929</v>
      </c>
      <c r="F185" s="268">
        <v>15614</v>
      </c>
      <c r="G185" s="274">
        <f>F185/E185*100</f>
        <v>25.21274362576499</v>
      </c>
      <c r="H185" s="109"/>
      <c r="I185" s="28"/>
      <c r="J185" s="28"/>
      <c r="K185" s="28"/>
      <c r="L185" s="28"/>
      <c r="M185" s="28"/>
      <c r="N185" s="28"/>
      <c r="O185" s="69"/>
      <c r="P185" s="69"/>
      <c r="Q185" s="15"/>
      <c r="R185" s="13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2.75">
      <c r="A186" s="130" t="s">
        <v>163</v>
      </c>
      <c r="B186" s="127">
        <v>3321</v>
      </c>
      <c r="C186" s="128" t="s">
        <v>935</v>
      </c>
      <c r="D186" s="431">
        <v>1800</v>
      </c>
      <c r="E186" s="268">
        <v>1800</v>
      </c>
      <c r="F186" s="268">
        <v>450</v>
      </c>
      <c r="G186" s="274">
        <f>F186/E186*100</f>
        <v>25</v>
      </c>
      <c r="H186" s="109"/>
      <c r="I186" s="28"/>
      <c r="J186" s="28"/>
      <c r="K186" s="28"/>
      <c r="L186" s="28"/>
      <c r="M186" s="28"/>
      <c r="N186" s="28"/>
      <c r="O186" s="69"/>
      <c r="P186" s="69"/>
      <c r="Q186" s="15"/>
      <c r="R186" s="13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12.75">
      <c r="A187" s="180"/>
      <c r="B187" s="197"/>
      <c r="C187" s="196" t="s">
        <v>343</v>
      </c>
      <c r="D187" s="181">
        <f>SUM(D183:D186)</f>
        <v>114459</v>
      </c>
      <c r="E187" s="181">
        <f>SUM(E183:E186)</f>
        <v>114564</v>
      </c>
      <c r="F187" s="348">
        <f>SUM(F183:F186)</f>
        <v>27161</v>
      </c>
      <c r="G187" s="104">
        <f>F187/E187*100</f>
        <v>23.708145665304983</v>
      </c>
      <c r="H187" s="109"/>
      <c r="I187" s="28"/>
      <c r="J187" s="28"/>
      <c r="K187" s="28"/>
      <c r="L187" s="28"/>
      <c r="M187" s="28"/>
      <c r="N187" s="28"/>
      <c r="O187" s="69"/>
      <c r="P187" s="69"/>
      <c r="Q187" s="15"/>
      <c r="R187" s="13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11.25" customHeight="1">
      <c r="A188" s="16"/>
      <c r="B188" s="59"/>
      <c r="C188" s="184"/>
      <c r="D188" s="185"/>
      <c r="E188" s="186"/>
      <c r="F188" s="230"/>
      <c r="G188" s="29"/>
      <c r="H188" s="109"/>
      <c r="I188" s="28"/>
      <c r="J188" s="28"/>
      <c r="K188" s="28"/>
      <c r="L188" s="28"/>
      <c r="M188" s="28"/>
      <c r="N188" s="28"/>
      <c r="O188" s="69"/>
      <c r="P188" s="69"/>
      <c r="Q188" s="15"/>
      <c r="R188" s="13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15" customHeight="1">
      <c r="A189" s="782" t="s">
        <v>126</v>
      </c>
      <c r="B189" s="782"/>
      <c r="C189" s="782"/>
      <c r="D189" s="782"/>
      <c r="E189" s="782"/>
      <c r="F189" s="782"/>
      <c r="G189" s="782"/>
      <c r="H189" s="109"/>
      <c r="I189" s="28"/>
      <c r="J189" s="28"/>
      <c r="K189" s="28"/>
      <c r="L189" s="28"/>
      <c r="M189" s="28"/>
      <c r="N189" s="28"/>
      <c r="O189" s="69"/>
      <c r="P189" s="69"/>
      <c r="Q189" s="15"/>
      <c r="R189" s="13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1.25" customHeight="1">
      <c r="A190" s="463"/>
      <c r="B190" s="463"/>
      <c r="C190" s="463"/>
      <c r="D190" s="463"/>
      <c r="E190" s="463"/>
      <c r="F190" s="463"/>
      <c r="G190" s="463"/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24.75" customHeight="1">
      <c r="A191" s="7" t="s">
        <v>538</v>
      </c>
      <c r="B191" s="7" t="s">
        <v>539</v>
      </c>
      <c r="C191" s="5" t="s">
        <v>540</v>
      </c>
      <c r="D191" s="44" t="s">
        <v>664</v>
      </c>
      <c r="E191" s="51" t="s">
        <v>665</v>
      </c>
      <c r="F191" s="5" t="s">
        <v>389</v>
      </c>
      <c r="G191" s="43" t="s">
        <v>666</v>
      </c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38.25">
      <c r="A192" s="130" t="s">
        <v>163</v>
      </c>
      <c r="B192" s="127">
        <v>3314</v>
      </c>
      <c r="C192" s="267" t="s">
        <v>611</v>
      </c>
      <c r="D192" s="431">
        <v>8519</v>
      </c>
      <c r="E192" s="268">
        <v>8519</v>
      </c>
      <c r="F192" s="268">
        <v>2840</v>
      </c>
      <c r="G192" s="159">
        <f>F192/E192*100</f>
        <v>33.337246155652075</v>
      </c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24.75" customHeight="1">
      <c r="A193" s="130" t="s">
        <v>163</v>
      </c>
      <c r="B193" s="127">
        <v>3399</v>
      </c>
      <c r="C193" s="267" t="s">
        <v>41</v>
      </c>
      <c r="D193" s="431">
        <v>3000</v>
      </c>
      <c r="E193" s="268">
        <v>3053</v>
      </c>
      <c r="F193" s="268">
        <v>31</v>
      </c>
      <c r="G193" s="159">
        <f>F193/E193*100</f>
        <v>1.0153946937438585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34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27" customHeight="1">
      <c r="A194" s="130" t="s">
        <v>163</v>
      </c>
      <c r="B194" s="127">
        <v>3330</v>
      </c>
      <c r="C194" s="267" t="s">
        <v>42</v>
      </c>
      <c r="D194" s="431">
        <v>300</v>
      </c>
      <c r="E194" s="268">
        <v>300</v>
      </c>
      <c r="F194" s="268">
        <v>0</v>
      </c>
      <c r="G194" s="159">
        <f>F194/E194*100</f>
        <v>0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39" customHeight="1">
      <c r="A195" s="130" t="s">
        <v>163</v>
      </c>
      <c r="B195" s="127">
        <v>3317</v>
      </c>
      <c r="C195" s="267" t="s">
        <v>791</v>
      </c>
      <c r="D195" s="431">
        <v>0</v>
      </c>
      <c r="E195" s="268">
        <v>200</v>
      </c>
      <c r="F195" s="268">
        <v>0</v>
      </c>
      <c r="G195" s="159">
        <f>F195/E195*100</f>
        <v>0</v>
      </c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2.75">
      <c r="A196" s="180"/>
      <c r="B196" s="197"/>
      <c r="C196" s="196" t="s">
        <v>344</v>
      </c>
      <c r="D196" s="181">
        <f>SUM(D192:D195)</f>
        <v>11819</v>
      </c>
      <c r="E196" s="181">
        <f>SUM(E192:E195)</f>
        <v>12072</v>
      </c>
      <c r="F196" s="348">
        <f>SUM(F192:F195)</f>
        <v>2871</v>
      </c>
      <c r="G196" s="104">
        <f>F196/E196*100</f>
        <v>23.782306163021868</v>
      </c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3.5" customHeight="1">
      <c r="A197" s="16"/>
      <c r="B197" s="59"/>
      <c r="C197" s="184"/>
      <c r="D197" s="61"/>
      <c r="E197" s="186"/>
      <c r="F197" s="187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3.5" customHeight="1">
      <c r="A198" s="780" t="s">
        <v>159</v>
      </c>
      <c r="B198" s="781"/>
      <c r="C198" s="184"/>
      <c r="D198" s="61"/>
      <c r="E198" s="186"/>
      <c r="F198" s="187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 customHeight="1">
      <c r="A199" s="345"/>
      <c r="B199" s="185"/>
      <c r="C199" s="186"/>
      <c r="D199" s="230"/>
      <c r="E199" s="186"/>
      <c r="F199" s="230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5.5" customHeight="1">
      <c r="A200" s="7" t="s">
        <v>538</v>
      </c>
      <c r="B200" s="7" t="s">
        <v>539</v>
      </c>
      <c r="C200" s="5" t="s">
        <v>540</v>
      </c>
      <c r="D200" s="44" t="s">
        <v>664</v>
      </c>
      <c r="E200" s="51" t="s">
        <v>665</v>
      </c>
      <c r="F200" s="5" t="s">
        <v>389</v>
      </c>
      <c r="G200" s="43" t="s">
        <v>666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5.5">
      <c r="A201" s="392" t="s">
        <v>163</v>
      </c>
      <c r="B201" s="340">
        <v>3322</v>
      </c>
      <c r="C201" s="267" t="s">
        <v>936</v>
      </c>
      <c r="D201" s="300">
        <v>750</v>
      </c>
      <c r="E201" s="268">
        <v>750</v>
      </c>
      <c r="F201" s="268">
        <v>20</v>
      </c>
      <c r="G201" s="274">
        <f>F201/E201*100</f>
        <v>2.666666666666667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25.5">
      <c r="A202" s="392">
        <v>4000</v>
      </c>
      <c r="B202" s="340">
        <v>3322</v>
      </c>
      <c r="C202" s="267" t="s">
        <v>123</v>
      </c>
      <c r="D202" s="300">
        <v>3000</v>
      </c>
      <c r="E202" s="268">
        <v>3000</v>
      </c>
      <c r="F202" s="268">
        <v>0</v>
      </c>
      <c r="G202" s="274">
        <f>F202/E202*100</f>
        <v>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392">
        <v>4000</v>
      </c>
      <c r="B203" s="340">
        <v>3322</v>
      </c>
      <c r="C203" s="267" t="s">
        <v>124</v>
      </c>
      <c r="D203" s="300">
        <v>18000</v>
      </c>
      <c r="E203" s="268">
        <v>18000</v>
      </c>
      <c r="F203" s="268">
        <v>0</v>
      </c>
      <c r="G203" s="274">
        <f>F203/E203*100</f>
        <v>0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80"/>
      <c r="B204" s="197"/>
      <c r="C204" s="196" t="s">
        <v>854</v>
      </c>
      <c r="D204" s="453">
        <f>SUM(D201:D203)</f>
        <v>21750</v>
      </c>
      <c r="E204" s="453">
        <f>SUM(E201:E203)</f>
        <v>21750</v>
      </c>
      <c r="F204" s="453">
        <f>SUM(F201:F203)</f>
        <v>20</v>
      </c>
      <c r="G204" s="104">
        <f>G201</f>
        <v>2.666666666666667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2.75">
      <c r="A205" s="16"/>
      <c r="B205" s="59"/>
      <c r="C205" s="184"/>
      <c r="D205" s="536"/>
      <c r="E205" s="536"/>
      <c r="F205" s="536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>
      <c r="A206" s="773" t="s">
        <v>43</v>
      </c>
      <c r="B206" s="773"/>
      <c r="C206" s="773"/>
      <c r="D206" s="773"/>
      <c r="E206" s="773"/>
      <c r="F206" s="339"/>
      <c r="G206" s="442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12.75">
      <c r="A207" s="458"/>
      <c r="B207" s="458"/>
      <c r="C207" s="458"/>
      <c r="D207" s="458"/>
      <c r="E207" s="458"/>
      <c r="F207" s="339"/>
      <c r="G207" s="442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538</v>
      </c>
      <c r="B208" s="7" t="s">
        <v>539</v>
      </c>
      <c r="C208" s="5" t="s">
        <v>540</v>
      </c>
      <c r="D208" s="44" t="s">
        <v>664</v>
      </c>
      <c r="E208" s="51" t="s">
        <v>665</v>
      </c>
      <c r="F208" s="5" t="s">
        <v>389</v>
      </c>
      <c r="G208" s="43" t="s">
        <v>666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5.5">
      <c r="A209" s="130" t="s">
        <v>163</v>
      </c>
      <c r="B209" s="127" t="s">
        <v>625</v>
      </c>
      <c r="C209" s="328" t="s">
        <v>626</v>
      </c>
      <c r="D209" s="431">
        <v>0</v>
      </c>
      <c r="E209" s="268">
        <v>16799</v>
      </c>
      <c r="F209" s="268">
        <v>16799</v>
      </c>
      <c r="G209" s="274">
        <f>F209/E209*100</f>
        <v>100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34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12.75">
      <c r="A210" s="16"/>
      <c r="B210" s="59"/>
      <c r="C210" s="184"/>
      <c r="D210" s="185"/>
      <c r="E210" s="186"/>
      <c r="F210" s="187"/>
      <c r="G210" s="188"/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>
      <c r="A211" s="189"/>
      <c r="B211" s="199"/>
      <c r="C211" s="198" t="s">
        <v>855</v>
      </c>
      <c r="D211" s="190">
        <f>D178+D187+D196+D204+D209</f>
        <v>149638</v>
      </c>
      <c r="E211" s="190">
        <f>E178+E187+E196+E204+E209</f>
        <v>166795</v>
      </c>
      <c r="F211" s="190">
        <f>F178+F187+F196+F204+F209</f>
        <v>46851</v>
      </c>
      <c r="G211" s="10">
        <f>F211/E211*100</f>
        <v>28.0889714919512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 customHeight="1">
      <c r="A212" s="16"/>
      <c r="B212" s="59"/>
      <c r="C212" s="184"/>
      <c r="D212" s="185"/>
      <c r="E212" s="186"/>
      <c r="F212" s="187"/>
      <c r="G212" s="188"/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5.75">
      <c r="A213" s="64" t="s">
        <v>759</v>
      </c>
      <c r="B213" s="28"/>
      <c r="C213" s="28"/>
      <c r="D213" s="69"/>
      <c r="E213" s="69"/>
      <c r="F213" s="69"/>
      <c r="G213" s="28"/>
      <c r="H213" s="28"/>
      <c r="I213" s="28"/>
      <c r="J213" s="28"/>
      <c r="K213" s="28"/>
      <c r="L213" s="28"/>
      <c r="M213" s="28"/>
      <c r="N213" s="28"/>
      <c r="O213" s="6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2.75" customHeight="1">
      <c r="A214" s="64"/>
      <c r="B214" s="28"/>
      <c r="C214" s="28"/>
      <c r="D214" s="69"/>
      <c r="E214" s="69"/>
      <c r="F214" s="69"/>
      <c r="G214" s="28"/>
      <c r="H214" s="28"/>
      <c r="I214" s="28"/>
      <c r="J214" s="28"/>
      <c r="K214" s="28"/>
      <c r="L214" s="28"/>
      <c r="M214" s="28"/>
      <c r="N214" s="28"/>
      <c r="O214" s="69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5" customHeight="1">
      <c r="A215" s="55" t="s">
        <v>624</v>
      </c>
      <c r="B215"/>
      <c r="C215"/>
      <c r="D215" s="15"/>
      <c r="E215" s="15"/>
      <c r="F215" s="15"/>
      <c r="G215"/>
      <c r="H215" s="28"/>
      <c r="I215" s="28"/>
      <c r="J215" s="28"/>
      <c r="K215" s="28"/>
      <c r="L215" s="28"/>
      <c r="M215" s="28"/>
      <c r="N215" s="28"/>
      <c r="O215" s="69"/>
      <c r="P215" s="15"/>
      <c r="Q215" s="15"/>
      <c r="R215" s="15"/>
      <c r="S215" s="15"/>
      <c r="T215" s="15"/>
      <c r="U215" s="15"/>
      <c r="V215" s="13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12.75">
      <c r="A216" s="55"/>
      <c r="B216"/>
      <c r="C216"/>
      <c r="D216" s="15"/>
      <c r="E216" s="15"/>
      <c r="F216" s="15"/>
      <c r="G216"/>
      <c r="H216" s="28"/>
      <c r="I216" s="28"/>
      <c r="J216" s="28"/>
      <c r="K216" s="28"/>
      <c r="L216" s="28"/>
      <c r="M216" s="28"/>
      <c r="N216" s="28"/>
      <c r="O216" s="69"/>
      <c r="P216" s="15"/>
      <c r="Q216" s="15"/>
      <c r="R216" s="15"/>
      <c r="S216" s="15"/>
      <c r="T216" s="15"/>
      <c r="U216" s="15"/>
      <c r="V216" s="13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538</v>
      </c>
      <c r="B217" s="7" t="s">
        <v>539</v>
      </c>
      <c r="C217" s="5" t="s">
        <v>540</v>
      </c>
      <c r="D217" s="44" t="s">
        <v>664</v>
      </c>
      <c r="E217" s="51" t="s">
        <v>665</v>
      </c>
      <c r="F217" s="5" t="s">
        <v>389</v>
      </c>
      <c r="G217" s="43" t="s">
        <v>666</v>
      </c>
      <c r="H217" s="28"/>
      <c r="I217" s="28"/>
      <c r="J217" s="28"/>
      <c r="K217" s="28"/>
      <c r="L217" s="28"/>
      <c r="M217" s="28"/>
      <c r="N217" s="28"/>
      <c r="O217" s="69"/>
      <c r="P217" s="15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130" t="s">
        <v>164</v>
      </c>
      <c r="B218" s="127">
        <v>3539</v>
      </c>
      <c r="C218" s="128" t="s">
        <v>346</v>
      </c>
      <c r="D218" s="201">
        <v>4600</v>
      </c>
      <c r="E218" s="268">
        <v>4600</v>
      </c>
      <c r="F218" s="268">
        <v>1082</v>
      </c>
      <c r="G218" s="270">
        <f aca="true" t="shared" si="5" ref="G218:G231">F218/E218*100</f>
        <v>23.52173913043478</v>
      </c>
      <c r="H218" s="28"/>
      <c r="I218" s="28"/>
      <c r="J218" s="28"/>
      <c r="K218" s="28"/>
      <c r="L218" s="28"/>
      <c r="M218" s="28"/>
      <c r="N218" s="28"/>
      <c r="O218" s="69"/>
      <c r="P218" s="15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130" t="s">
        <v>164</v>
      </c>
      <c r="B219" s="127">
        <v>3549</v>
      </c>
      <c r="C219" s="118" t="s">
        <v>186</v>
      </c>
      <c r="D219" s="201">
        <v>300</v>
      </c>
      <c r="E219" s="268">
        <v>300</v>
      </c>
      <c r="F219" s="268">
        <v>0</v>
      </c>
      <c r="G219" s="270">
        <f t="shared" si="5"/>
        <v>0</v>
      </c>
      <c r="H219" s="28"/>
      <c r="I219" s="28"/>
      <c r="J219" s="28"/>
      <c r="K219" s="28"/>
      <c r="L219" s="28"/>
      <c r="M219" s="28"/>
      <c r="N219" s="28"/>
      <c r="O219" s="69"/>
      <c r="P219" s="15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3.25" customHeight="1">
      <c r="A220" s="130" t="s">
        <v>164</v>
      </c>
      <c r="B220" s="127">
        <v>3569</v>
      </c>
      <c r="C220" s="128" t="s">
        <v>127</v>
      </c>
      <c r="D220" s="201">
        <v>600</v>
      </c>
      <c r="E220" s="268">
        <v>600</v>
      </c>
      <c r="F220" s="268">
        <v>0</v>
      </c>
      <c r="G220" s="270">
        <f t="shared" si="5"/>
        <v>0</v>
      </c>
      <c r="H220" s="28"/>
      <c r="I220" s="28"/>
      <c r="J220" s="28"/>
      <c r="K220" s="28"/>
      <c r="L220" s="28"/>
      <c r="M220" s="28"/>
      <c r="N220" s="28"/>
      <c r="O220" s="69"/>
      <c r="P220" s="15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38.25">
      <c r="A221" s="130" t="s">
        <v>164</v>
      </c>
      <c r="B221" s="127">
        <v>3592</v>
      </c>
      <c r="C221" s="118" t="s">
        <v>130</v>
      </c>
      <c r="D221" s="201">
        <v>1500</v>
      </c>
      <c r="E221" s="268">
        <v>1500</v>
      </c>
      <c r="F221" s="268">
        <v>431</v>
      </c>
      <c r="G221" s="270">
        <f>F221/E221*100</f>
        <v>28.733333333333334</v>
      </c>
      <c r="H221" s="28"/>
      <c r="I221" s="28"/>
      <c r="J221" s="28"/>
      <c r="K221" s="28"/>
      <c r="L221" s="28"/>
      <c r="M221" s="28"/>
      <c r="N221" s="28"/>
      <c r="O221" s="69"/>
      <c r="P221" s="15"/>
      <c r="Q221" s="15"/>
      <c r="R221" s="134"/>
      <c r="S221" s="15"/>
      <c r="T221" s="15"/>
      <c r="U221" s="134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2.75">
      <c r="A222" s="130" t="s">
        <v>164</v>
      </c>
      <c r="B222" s="127" t="s">
        <v>128</v>
      </c>
      <c r="C222" s="118" t="s">
        <v>331</v>
      </c>
      <c r="D222" s="268">
        <f>D223+D224+D225+D226+D227</f>
        <v>8120</v>
      </c>
      <c r="E222" s="268">
        <f>E223+E224+E225+E226+E227</f>
        <v>8765</v>
      </c>
      <c r="F222" s="268">
        <f>F223+F224+F225+F226+F227</f>
        <v>1737</v>
      </c>
      <c r="G222" s="270">
        <f>F222/E222*100</f>
        <v>19.81745579007416</v>
      </c>
      <c r="H222" s="28"/>
      <c r="I222" s="28"/>
      <c r="J222" s="28"/>
      <c r="K222" s="28"/>
      <c r="L222" s="28"/>
      <c r="M222" s="28"/>
      <c r="N222" s="28"/>
      <c r="O222" s="69"/>
      <c r="P222" s="15"/>
      <c r="Q222" s="15"/>
      <c r="R222" s="134"/>
      <c r="S222" s="15"/>
      <c r="T222" s="15"/>
      <c r="U222" s="15"/>
      <c r="V222" s="134"/>
      <c r="W222" s="134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30" t="s">
        <v>164</v>
      </c>
      <c r="B223" s="366" t="s">
        <v>14</v>
      </c>
      <c r="C223" s="367" t="s">
        <v>969</v>
      </c>
      <c r="D223" s="407">
        <v>2900</v>
      </c>
      <c r="E223" s="369">
        <v>2900</v>
      </c>
      <c r="F223" s="369">
        <v>0</v>
      </c>
      <c r="G223" s="448">
        <f t="shared" si="5"/>
        <v>0</v>
      </c>
      <c r="H223" s="28"/>
      <c r="I223" s="28"/>
      <c r="J223" s="28"/>
      <c r="K223" s="28"/>
      <c r="L223" s="28"/>
      <c r="M223" s="28"/>
      <c r="N223" s="28"/>
      <c r="O223" s="69"/>
      <c r="P223" s="15"/>
      <c r="Q223" s="15"/>
      <c r="R223" s="134"/>
      <c r="S223" s="15"/>
      <c r="T223" s="15"/>
      <c r="U223" s="15"/>
      <c r="V223" s="15"/>
      <c r="W223" s="134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12.75">
      <c r="A224" s="130" t="s">
        <v>164</v>
      </c>
      <c r="B224" s="366" t="s">
        <v>1004</v>
      </c>
      <c r="C224" s="367" t="s">
        <v>349</v>
      </c>
      <c r="D224" s="407">
        <v>750</v>
      </c>
      <c r="E224" s="369">
        <v>750</v>
      </c>
      <c r="F224" s="369">
        <v>702</v>
      </c>
      <c r="G224" s="448">
        <f t="shared" si="5"/>
        <v>93.60000000000001</v>
      </c>
      <c r="H224" s="28"/>
      <c r="I224" s="28"/>
      <c r="J224" s="28"/>
      <c r="K224" s="28"/>
      <c r="L224" s="28"/>
      <c r="M224" s="28"/>
      <c r="N224" s="28"/>
      <c r="O224" s="69"/>
      <c r="P224" s="15"/>
      <c r="Q224" s="15"/>
      <c r="R224" s="134"/>
      <c r="S224" s="15"/>
      <c r="T224" s="15"/>
      <c r="U224" s="15"/>
      <c r="V224" s="15"/>
      <c r="W224" s="134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2.75">
      <c r="A225" s="130" t="s">
        <v>164</v>
      </c>
      <c r="B225" s="366" t="s">
        <v>350</v>
      </c>
      <c r="C225" s="367" t="s">
        <v>351</v>
      </c>
      <c r="D225" s="407">
        <v>1810</v>
      </c>
      <c r="E225" s="369">
        <v>1810</v>
      </c>
      <c r="F225" s="369">
        <v>521</v>
      </c>
      <c r="G225" s="448">
        <f t="shared" si="5"/>
        <v>28.784530386740332</v>
      </c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34"/>
      <c r="S225" s="15"/>
      <c r="T225" s="15"/>
      <c r="U225" s="15"/>
      <c r="V225" s="15"/>
      <c r="W225" s="134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12.75">
      <c r="A226" s="130" t="s">
        <v>164</v>
      </c>
      <c r="B226" s="366" t="s">
        <v>350</v>
      </c>
      <c r="C226" s="367" t="s">
        <v>352</v>
      </c>
      <c r="D226" s="368">
        <v>2460</v>
      </c>
      <c r="E226" s="369">
        <v>3105</v>
      </c>
      <c r="F226" s="369">
        <v>447</v>
      </c>
      <c r="G226" s="448">
        <f t="shared" si="5"/>
        <v>14.396135265700483</v>
      </c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34"/>
      <c r="S226" s="15"/>
      <c r="T226" s="15"/>
      <c r="U226" s="134"/>
      <c r="V226" s="15"/>
      <c r="W226" s="134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12.75">
      <c r="A227" s="130" t="s">
        <v>164</v>
      </c>
      <c r="B227" s="366" t="s">
        <v>347</v>
      </c>
      <c r="C227" s="367" t="s">
        <v>348</v>
      </c>
      <c r="D227" s="368">
        <v>200</v>
      </c>
      <c r="E227" s="369">
        <v>200</v>
      </c>
      <c r="F227" s="369">
        <v>67</v>
      </c>
      <c r="G227" s="448">
        <f>F227/E227*100</f>
        <v>33.5</v>
      </c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34"/>
      <c r="S227" s="15"/>
      <c r="T227" s="15"/>
      <c r="U227" s="134"/>
      <c r="V227" s="15"/>
      <c r="W227" s="134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5.5">
      <c r="A228" s="130">
        <v>5000</v>
      </c>
      <c r="B228" s="340">
        <v>4324</v>
      </c>
      <c r="C228" s="128" t="s">
        <v>610</v>
      </c>
      <c r="D228" s="157">
        <v>0</v>
      </c>
      <c r="E228" s="156">
        <v>0</v>
      </c>
      <c r="F228" s="268">
        <v>439</v>
      </c>
      <c r="G228" s="274" t="s">
        <v>852</v>
      </c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34"/>
      <c r="S228" s="15"/>
      <c r="T228" s="15"/>
      <c r="U228" s="134"/>
      <c r="V228" s="15"/>
      <c r="W228" s="134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4.25" customHeight="1">
      <c r="A229" s="130" t="s">
        <v>164</v>
      </c>
      <c r="B229" s="127">
        <v>3592</v>
      </c>
      <c r="C229" s="118" t="s">
        <v>48</v>
      </c>
      <c r="D229" s="201">
        <v>0</v>
      </c>
      <c r="E229" s="268">
        <v>275</v>
      </c>
      <c r="F229" s="268">
        <v>0</v>
      </c>
      <c r="G229" s="270">
        <f t="shared" si="5"/>
        <v>0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34"/>
      <c r="V229" s="15"/>
      <c r="W229" s="13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4.25" customHeight="1">
      <c r="A230" s="130" t="s">
        <v>164</v>
      </c>
      <c r="B230" s="127">
        <v>3531</v>
      </c>
      <c r="C230" s="118" t="s">
        <v>197</v>
      </c>
      <c r="D230" s="201">
        <v>0</v>
      </c>
      <c r="E230" s="268">
        <v>40</v>
      </c>
      <c r="F230" s="268">
        <v>0</v>
      </c>
      <c r="G230" s="270">
        <f t="shared" si="5"/>
        <v>0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34"/>
      <c r="V230" s="15"/>
      <c r="W230" s="13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80"/>
      <c r="B231" s="197"/>
      <c r="C231" s="196" t="s">
        <v>357</v>
      </c>
      <c r="D231" s="181">
        <f>SUM(D218:D229)-D222</f>
        <v>15120</v>
      </c>
      <c r="E231" s="181">
        <f>SUM(E218:E230)-E222</f>
        <v>16080</v>
      </c>
      <c r="F231" s="181">
        <f>SUM(F218:F230)-F222</f>
        <v>3689</v>
      </c>
      <c r="G231" s="395">
        <f t="shared" si="5"/>
        <v>22.941542288557216</v>
      </c>
      <c r="H231" s="109" t="s">
        <v>634</v>
      </c>
      <c r="I231" s="28"/>
      <c r="J231" s="28"/>
      <c r="K231" s="28"/>
      <c r="L231" s="28"/>
      <c r="M231" s="28"/>
      <c r="N231" s="28"/>
      <c r="O231" s="69" t="s">
        <v>771</v>
      </c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16"/>
      <c r="B232" s="59"/>
      <c r="C232" s="184"/>
      <c r="D232" s="185"/>
      <c r="E232" s="185"/>
      <c r="F232" s="185"/>
      <c r="G232" s="387"/>
      <c r="H232" s="109"/>
      <c r="I232" s="28"/>
      <c r="J232" s="28"/>
      <c r="K232" s="28"/>
      <c r="L232" s="28"/>
      <c r="M232" s="28"/>
      <c r="N232" s="28"/>
      <c r="O232" s="69"/>
      <c r="P232" s="69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5.75" customHeight="1">
      <c r="A233" s="345" t="s">
        <v>609</v>
      </c>
      <c r="B233" s="185"/>
      <c r="C233" s="186"/>
      <c r="D233" s="230"/>
      <c r="E233" s="186"/>
      <c r="F233" s="230"/>
      <c r="G233" s="99"/>
      <c r="H233" s="109"/>
      <c r="I233" s="28"/>
      <c r="J233" s="28"/>
      <c r="K233" s="28"/>
      <c r="L233" s="28"/>
      <c r="M233" s="28"/>
      <c r="N233" s="28"/>
      <c r="O233" s="69"/>
      <c r="P233" s="69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5" customHeight="1">
      <c r="A234" s="345"/>
      <c r="B234" s="185"/>
      <c r="C234" s="186"/>
      <c r="D234" s="230"/>
      <c r="E234" s="186"/>
      <c r="F234" s="230"/>
      <c r="G234" s="99"/>
      <c r="H234" s="109"/>
      <c r="I234" s="28"/>
      <c r="J234" s="28"/>
      <c r="K234" s="28"/>
      <c r="L234" s="28"/>
      <c r="M234" s="28"/>
      <c r="N234" s="28"/>
      <c r="O234" s="69"/>
      <c r="P234" s="69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4.75" customHeight="1">
      <c r="A235" s="7" t="s">
        <v>538</v>
      </c>
      <c r="B235" s="7" t="s">
        <v>539</v>
      </c>
      <c r="C235" s="5" t="s">
        <v>540</v>
      </c>
      <c r="D235" s="44" t="s">
        <v>664</v>
      </c>
      <c r="E235" s="51" t="s">
        <v>665</v>
      </c>
      <c r="F235" s="5" t="s">
        <v>389</v>
      </c>
      <c r="G235" s="43" t="s">
        <v>666</v>
      </c>
      <c r="H235" s="109"/>
      <c r="I235" s="28"/>
      <c r="J235" s="28"/>
      <c r="K235" s="28"/>
      <c r="L235" s="28"/>
      <c r="M235" s="28"/>
      <c r="N235" s="28"/>
      <c r="O235" s="69"/>
      <c r="P235" s="69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2.75">
      <c r="A236" s="307">
        <v>5000</v>
      </c>
      <c r="B236" s="307">
        <v>3522</v>
      </c>
      <c r="C236" s="310" t="s">
        <v>361</v>
      </c>
      <c r="D236" s="308">
        <v>6400</v>
      </c>
      <c r="E236" s="309">
        <v>6400</v>
      </c>
      <c r="F236" s="268">
        <v>1593</v>
      </c>
      <c r="G236" s="159">
        <f>F236/E236*100</f>
        <v>24.890625</v>
      </c>
      <c r="H236" s="109"/>
      <c r="I236" s="28"/>
      <c r="J236" s="28"/>
      <c r="K236" s="28"/>
      <c r="L236" s="28"/>
      <c r="M236" s="28"/>
      <c r="N236" s="28"/>
      <c r="O236" s="69"/>
      <c r="P236" s="69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2.75">
      <c r="A237" s="307">
        <v>5000</v>
      </c>
      <c r="B237" s="307">
        <v>3529</v>
      </c>
      <c r="C237" s="310" t="s">
        <v>187</v>
      </c>
      <c r="D237" s="308">
        <v>25537</v>
      </c>
      <c r="E237" s="309">
        <v>25537</v>
      </c>
      <c r="F237" s="268">
        <v>6381</v>
      </c>
      <c r="G237" s="159">
        <f>F237/E237*100</f>
        <v>24.987273368054197</v>
      </c>
      <c r="H237" s="109"/>
      <c r="I237" s="28"/>
      <c r="J237" s="28"/>
      <c r="K237" s="28"/>
      <c r="L237" s="28"/>
      <c r="M237" s="28"/>
      <c r="N237" s="28"/>
      <c r="O237" s="69"/>
      <c r="P237" s="69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12.75">
      <c r="A238" s="307">
        <v>5000</v>
      </c>
      <c r="B238" s="127">
        <v>3533</v>
      </c>
      <c r="C238" s="128" t="s">
        <v>188</v>
      </c>
      <c r="D238" s="347">
        <v>157061</v>
      </c>
      <c r="E238" s="268">
        <v>157061</v>
      </c>
      <c r="F238" s="268">
        <v>36444</v>
      </c>
      <c r="G238" s="159">
        <f>F238/E238*100</f>
        <v>23.203723394095288</v>
      </c>
      <c r="H238" s="109"/>
      <c r="I238" s="28"/>
      <c r="J238" s="28"/>
      <c r="K238" s="28"/>
      <c r="L238" s="28"/>
      <c r="M238" s="28"/>
      <c r="N238" s="28"/>
      <c r="O238" s="69"/>
      <c r="P238" s="69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80"/>
      <c r="B239" s="197"/>
      <c r="C239" s="196" t="s">
        <v>343</v>
      </c>
      <c r="D239" s="181">
        <f>SUM(D236:D238)</f>
        <v>188998</v>
      </c>
      <c r="E239" s="181">
        <f>SUM(E236:E238)</f>
        <v>188998</v>
      </c>
      <c r="F239" s="181">
        <f>SUM(F236:F238)</f>
        <v>44418</v>
      </c>
      <c r="G239" s="104">
        <f>F239/E239*100</f>
        <v>23.501835998264532</v>
      </c>
      <c r="H239" s="109"/>
      <c r="I239" s="28"/>
      <c r="J239" s="28"/>
      <c r="K239" s="28"/>
      <c r="L239" s="28"/>
      <c r="M239" s="28"/>
      <c r="N239" s="28"/>
      <c r="O239" s="69"/>
      <c r="P239" s="69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3.5" customHeight="1">
      <c r="A240" s="180"/>
      <c r="B240" s="197"/>
      <c r="C240" s="196" t="s">
        <v>853</v>
      </c>
      <c r="D240" s="181">
        <f>D231+D239</f>
        <v>204118</v>
      </c>
      <c r="E240" s="181">
        <f>E231+E239</f>
        <v>205078</v>
      </c>
      <c r="F240" s="181">
        <f>F231+F239</f>
        <v>48107</v>
      </c>
      <c r="G240" s="104">
        <f>F240/E240*100</f>
        <v>23.457903821960425</v>
      </c>
      <c r="H240" s="109"/>
      <c r="I240" s="28"/>
      <c r="J240" s="28"/>
      <c r="K240" s="28"/>
      <c r="L240" s="28"/>
      <c r="M240" s="28"/>
      <c r="N240" s="28"/>
      <c r="O240" s="69"/>
      <c r="P240" s="69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3.5" customHeight="1">
      <c r="A241" s="16"/>
      <c r="B241" s="59"/>
      <c r="C241" s="184"/>
      <c r="D241" s="185"/>
      <c r="E241" s="185"/>
      <c r="F241" s="185"/>
      <c r="G241" s="99"/>
      <c r="H241" s="109"/>
      <c r="I241" s="28"/>
      <c r="J241" s="28"/>
      <c r="K241" s="28"/>
      <c r="L241" s="28"/>
      <c r="M241" s="28"/>
      <c r="N241" s="28"/>
      <c r="O241" s="69"/>
      <c r="P241" s="69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3.5" customHeight="1">
      <c r="A242" s="345" t="s">
        <v>159</v>
      </c>
      <c r="B242" s="345"/>
      <c r="C242" s="345"/>
      <c r="D242" s="185"/>
      <c r="E242" s="185"/>
      <c r="F242" s="185"/>
      <c r="G242" s="99"/>
      <c r="H242" s="109"/>
      <c r="I242" s="28"/>
      <c r="J242" s="28"/>
      <c r="K242" s="28"/>
      <c r="L242" s="28"/>
      <c r="M242" s="28"/>
      <c r="N242" s="28"/>
      <c r="O242" s="69"/>
      <c r="P242" s="69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3.5" customHeight="1">
      <c r="A243" s="20"/>
      <c r="B243" s="20"/>
      <c r="C243" s="20"/>
      <c r="D243" s="185"/>
      <c r="E243" s="185"/>
      <c r="F243" s="185"/>
      <c r="G243" s="99"/>
      <c r="H243" s="109"/>
      <c r="I243" s="28"/>
      <c r="J243" s="28"/>
      <c r="K243" s="28"/>
      <c r="L243" s="28"/>
      <c r="M243" s="28"/>
      <c r="N243" s="28"/>
      <c r="O243" s="69"/>
      <c r="P243" s="69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7" ht="27" customHeight="1">
      <c r="A244" s="7" t="s">
        <v>538</v>
      </c>
      <c r="B244" s="7" t="s">
        <v>539</v>
      </c>
      <c r="C244" s="5" t="s">
        <v>540</v>
      </c>
      <c r="D244" s="44" t="s">
        <v>664</v>
      </c>
      <c r="E244" s="51" t="s">
        <v>665</v>
      </c>
      <c r="F244" s="5" t="s">
        <v>389</v>
      </c>
      <c r="G244" s="43" t="s">
        <v>666</v>
      </c>
    </row>
    <row r="245" spans="1:7" ht="15" customHeight="1">
      <c r="A245" s="130" t="s">
        <v>164</v>
      </c>
      <c r="B245" s="127">
        <v>3522</v>
      </c>
      <c r="C245" s="128" t="s">
        <v>132</v>
      </c>
      <c r="D245" s="347">
        <v>100000</v>
      </c>
      <c r="E245" s="268">
        <v>100000</v>
      </c>
      <c r="F245" s="268">
        <v>0</v>
      </c>
      <c r="G245" s="159">
        <f>F245/E245*100</f>
        <v>0</v>
      </c>
    </row>
    <row r="246" spans="1:7" ht="15" customHeight="1">
      <c r="A246" s="307">
        <v>5000</v>
      </c>
      <c r="B246" s="340" t="s">
        <v>1036</v>
      </c>
      <c r="C246" s="128" t="s">
        <v>968</v>
      </c>
      <c r="D246" s="157">
        <v>21452</v>
      </c>
      <c r="E246" s="268">
        <v>21452</v>
      </c>
      <c r="F246" s="268">
        <v>5116</v>
      </c>
      <c r="G246" s="274">
        <f>F246/E246*100</f>
        <v>23.84859220585493</v>
      </c>
    </row>
    <row r="247" spans="1:7" ht="26.25" customHeight="1">
      <c r="A247" s="130" t="s">
        <v>164</v>
      </c>
      <c r="B247" s="127">
        <v>3522</v>
      </c>
      <c r="C247" s="118" t="s">
        <v>129</v>
      </c>
      <c r="D247" s="201">
        <v>189500</v>
      </c>
      <c r="E247" s="268">
        <v>189500</v>
      </c>
      <c r="F247" s="268">
        <v>0</v>
      </c>
      <c r="G247" s="159">
        <f>F247/E247*100</f>
        <v>0</v>
      </c>
    </row>
    <row r="248" spans="1:7" ht="15" customHeight="1">
      <c r="A248" s="307">
        <v>5000</v>
      </c>
      <c r="B248" s="340">
        <v>3522</v>
      </c>
      <c r="C248" s="128" t="s">
        <v>131</v>
      </c>
      <c r="D248" s="157">
        <v>80000</v>
      </c>
      <c r="E248" s="268">
        <v>80000</v>
      </c>
      <c r="F248" s="268">
        <v>0</v>
      </c>
      <c r="G248" s="274">
        <f>F248/E248*100</f>
        <v>0</v>
      </c>
    </row>
    <row r="249" spans="1:256" s="28" customFormat="1" ht="12.75">
      <c r="A249" s="180"/>
      <c r="B249" s="197"/>
      <c r="C249" s="196" t="s">
        <v>799</v>
      </c>
      <c r="D249" s="181">
        <f>SUM(D245:D248)</f>
        <v>390952</v>
      </c>
      <c r="E249" s="181">
        <f>SUM(E245:E248)</f>
        <v>390952</v>
      </c>
      <c r="F249" s="181">
        <f>SUM(F245:F248)</f>
        <v>5116</v>
      </c>
      <c r="G249" s="104">
        <f>F249/E249*100</f>
        <v>1.3086005443123452</v>
      </c>
      <c r="O249" s="69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28" customFormat="1" ht="12.75">
      <c r="A250" s="16"/>
      <c r="B250" s="59"/>
      <c r="C250" s="184"/>
      <c r="D250" s="185"/>
      <c r="E250" s="186"/>
      <c r="F250" s="230"/>
      <c r="G250" s="29"/>
      <c r="O250" s="6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189"/>
      <c r="B251" s="199"/>
      <c r="C251" s="198" t="s">
        <v>855</v>
      </c>
      <c r="D251" s="190">
        <f>D240+D249</f>
        <v>595070</v>
      </c>
      <c r="E251" s="190">
        <f>E240+E249</f>
        <v>596030</v>
      </c>
      <c r="F251" s="190">
        <f>F240+F249</f>
        <v>53223</v>
      </c>
      <c r="G251" s="10">
        <f>F251/E251*100</f>
        <v>8.929584081338188</v>
      </c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5:6" ht="12.75" customHeight="1">
      <c r="E252" s="69"/>
      <c r="F252" s="69"/>
    </row>
    <row r="253" spans="1:256" s="28" customFormat="1" ht="15.75">
      <c r="A253" s="64" t="s">
        <v>629</v>
      </c>
      <c r="D253" s="69"/>
      <c r="E253" s="69"/>
      <c r="F253" s="69"/>
      <c r="O253" s="69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2:256" s="28" customFormat="1" ht="12" customHeight="1">
      <c r="B254"/>
      <c r="C254"/>
      <c r="D254" s="15"/>
      <c r="E254" s="15"/>
      <c r="F254" s="69"/>
      <c r="G254"/>
      <c r="O254" s="6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28" customFormat="1" ht="13.5" customHeight="1">
      <c r="A255" s="55" t="s">
        <v>624</v>
      </c>
      <c r="B255"/>
      <c r="C255"/>
      <c r="D255" s="15"/>
      <c r="E255" s="15"/>
      <c r="F255" s="69"/>
      <c r="G255"/>
      <c r="O255" s="69"/>
      <c r="P255" s="15"/>
      <c r="Q255" s="15"/>
      <c r="R255" s="15"/>
      <c r="S255" s="15"/>
      <c r="T255" s="15"/>
      <c r="U255" s="15"/>
      <c r="V255" s="15"/>
      <c r="W255" s="134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8" customFormat="1" ht="12.75">
      <c r="A256" s="55"/>
      <c r="B256"/>
      <c r="C256"/>
      <c r="D256" s="15"/>
      <c r="E256" s="15"/>
      <c r="F256" s="69"/>
      <c r="G256"/>
      <c r="O256" s="69"/>
      <c r="P256" s="15"/>
      <c r="Q256" s="15"/>
      <c r="R256" s="15"/>
      <c r="S256" s="15"/>
      <c r="T256" s="15"/>
      <c r="U256" s="15"/>
      <c r="V256" s="15"/>
      <c r="W256" s="134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28" customFormat="1" ht="25.5" customHeight="1">
      <c r="A257" s="7" t="s">
        <v>538</v>
      </c>
      <c r="B257" s="7" t="s">
        <v>539</v>
      </c>
      <c r="C257" s="5" t="s">
        <v>540</v>
      </c>
      <c r="D257" s="44" t="s">
        <v>664</v>
      </c>
      <c r="E257" s="51" t="s">
        <v>665</v>
      </c>
      <c r="F257" s="5" t="s">
        <v>389</v>
      </c>
      <c r="G257" s="43" t="s">
        <v>666</v>
      </c>
      <c r="O257" s="6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25.5">
      <c r="A258" s="130" t="s">
        <v>165</v>
      </c>
      <c r="B258" s="127">
        <v>3719</v>
      </c>
      <c r="C258" s="118" t="s">
        <v>589</v>
      </c>
      <c r="D258" s="201">
        <v>100</v>
      </c>
      <c r="E258" s="268">
        <v>100</v>
      </c>
      <c r="F258" s="268">
        <v>0</v>
      </c>
      <c r="G258" s="159">
        <f>F258/E258*100</f>
        <v>0</v>
      </c>
      <c r="O258" s="6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8" customFormat="1" ht="25.5">
      <c r="A259" s="130" t="s">
        <v>165</v>
      </c>
      <c r="B259" s="127">
        <v>3729</v>
      </c>
      <c r="C259" s="118" t="s">
        <v>590</v>
      </c>
      <c r="D259" s="201">
        <v>150</v>
      </c>
      <c r="E259" s="268">
        <v>150</v>
      </c>
      <c r="F259" s="268">
        <v>10</v>
      </c>
      <c r="G259" s="159">
        <f>F259/E259*100</f>
        <v>6.666666666666667</v>
      </c>
      <c r="O259" s="69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8" customFormat="1" ht="13.5" customHeight="1">
      <c r="A260" s="130" t="s">
        <v>165</v>
      </c>
      <c r="B260" s="127">
        <v>3742</v>
      </c>
      <c r="C260" s="118" t="s">
        <v>15</v>
      </c>
      <c r="D260" s="201">
        <v>5000</v>
      </c>
      <c r="E260" s="268">
        <v>5012</v>
      </c>
      <c r="F260" s="268">
        <v>65</v>
      </c>
      <c r="G260" s="159">
        <f>F260/E260*100</f>
        <v>1.2968874700718276</v>
      </c>
      <c r="O260" s="69"/>
      <c r="P260" s="15"/>
      <c r="Q260" s="15"/>
      <c r="R260" s="15"/>
      <c r="S260" s="15"/>
      <c r="T260" s="15"/>
      <c r="U260" s="134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8" customFormat="1" ht="15" customHeight="1">
      <c r="A261" s="130" t="s">
        <v>165</v>
      </c>
      <c r="B261" s="127">
        <v>3792</v>
      </c>
      <c r="C261" s="118" t="s">
        <v>353</v>
      </c>
      <c r="D261" s="201">
        <v>100</v>
      </c>
      <c r="E261" s="268">
        <v>100</v>
      </c>
      <c r="F261" s="268">
        <v>0</v>
      </c>
      <c r="G261" s="159">
        <f>F261/E261*100</f>
        <v>0</v>
      </c>
      <c r="O261" s="69"/>
      <c r="P261" s="15"/>
      <c r="Q261" s="15"/>
      <c r="R261" s="15"/>
      <c r="S261" s="15"/>
      <c r="T261" s="15"/>
      <c r="U261" s="134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8" customFormat="1" ht="14.25" customHeight="1">
      <c r="A262" s="130" t="s">
        <v>165</v>
      </c>
      <c r="B262" s="127">
        <v>3799</v>
      </c>
      <c r="C262" s="118" t="s">
        <v>185</v>
      </c>
      <c r="D262" s="201">
        <v>500</v>
      </c>
      <c r="E262" s="268">
        <v>500</v>
      </c>
      <c r="F262" s="268">
        <v>0</v>
      </c>
      <c r="G262" s="159">
        <f>F262/E262*100</f>
        <v>0</v>
      </c>
      <c r="O262" s="69"/>
      <c r="P262" s="15"/>
      <c r="Q262" s="15"/>
      <c r="R262" s="15"/>
      <c r="S262" s="15"/>
      <c r="T262" s="15"/>
      <c r="U262" s="134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8" customFormat="1" ht="13.5" customHeight="1">
      <c r="A263" s="130" t="s">
        <v>165</v>
      </c>
      <c r="B263" s="127">
        <v>3741</v>
      </c>
      <c r="C263" s="118" t="s">
        <v>360</v>
      </c>
      <c r="D263" s="201">
        <v>150</v>
      </c>
      <c r="E263" s="268">
        <v>150</v>
      </c>
      <c r="F263" s="268">
        <v>428</v>
      </c>
      <c r="G263" s="159" t="s">
        <v>852</v>
      </c>
      <c r="O263" s="69"/>
      <c r="P263" s="15"/>
      <c r="Q263" s="15"/>
      <c r="R263" s="15"/>
      <c r="S263" s="15"/>
      <c r="T263" s="15"/>
      <c r="U263" s="134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8" customFormat="1" ht="13.5" customHeight="1">
      <c r="A264" s="130" t="s">
        <v>165</v>
      </c>
      <c r="B264" s="127">
        <v>3771</v>
      </c>
      <c r="C264" s="118" t="s">
        <v>895</v>
      </c>
      <c r="D264" s="201">
        <v>0</v>
      </c>
      <c r="E264" s="268">
        <v>0</v>
      </c>
      <c r="F264" s="268">
        <v>930</v>
      </c>
      <c r="G264" s="159" t="s">
        <v>852</v>
      </c>
      <c r="O264" s="69"/>
      <c r="P264" s="15"/>
      <c r="Q264" s="15"/>
      <c r="R264" s="15"/>
      <c r="S264" s="15"/>
      <c r="T264" s="15"/>
      <c r="U264" s="134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8" customFormat="1" ht="14.25" customHeight="1">
      <c r="A265" s="130" t="s">
        <v>165</v>
      </c>
      <c r="B265" s="127">
        <v>3773</v>
      </c>
      <c r="C265" s="118" t="s">
        <v>896</v>
      </c>
      <c r="D265" s="201">
        <v>0</v>
      </c>
      <c r="E265" s="268">
        <v>0</v>
      </c>
      <c r="F265" s="268">
        <v>5</v>
      </c>
      <c r="G265" s="159" t="s">
        <v>852</v>
      </c>
      <c r="O265" s="69"/>
      <c r="P265" s="175"/>
      <c r="Q265" s="15"/>
      <c r="R265" s="15"/>
      <c r="S265" s="15"/>
      <c r="T265" s="15"/>
      <c r="U265" s="134"/>
      <c r="V265" s="15"/>
      <c r="W265" s="134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50.25" customHeight="1">
      <c r="A266" s="130" t="s">
        <v>165</v>
      </c>
      <c r="B266" s="127">
        <v>3727</v>
      </c>
      <c r="C266" s="118" t="s">
        <v>47</v>
      </c>
      <c r="D266" s="201">
        <v>0</v>
      </c>
      <c r="E266" s="268">
        <v>1860</v>
      </c>
      <c r="F266" s="268">
        <v>0</v>
      </c>
      <c r="G266" s="159">
        <f>F266/E266*100</f>
        <v>0</v>
      </c>
      <c r="O266" s="69"/>
      <c r="P266" s="175"/>
      <c r="Q266" s="15"/>
      <c r="R266" s="15"/>
      <c r="S266" s="15"/>
      <c r="T266" s="15"/>
      <c r="U266" s="134"/>
      <c r="V266" s="15"/>
      <c r="W266" s="134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14" s="69" customFormat="1" ht="12.75">
      <c r="A267" s="180"/>
      <c r="B267" s="197"/>
      <c r="C267" s="196" t="s">
        <v>853</v>
      </c>
      <c r="D267" s="181">
        <f>SUM(D258:D266)</f>
        <v>6000</v>
      </c>
      <c r="E267" s="182">
        <f>SUM(E258:E266)</f>
        <v>7872</v>
      </c>
      <c r="F267" s="211">
        <f>SUM(F258:F266)</f>
        <v>1438</v>
      </c>
      <c r="G267" s="104">
        <f>F267/E267*100</f>
        <v>18.26727642276423</v>
      </c>
      <c r="H267" s="28"/>
      <c r="I267" s="28"/>
      <c r="J267" s="28"/>
      <c r="K267" s="28"/>
      <c r="L267" s="28"/>
      <c r="M267" s="28"/>
      <c r="N267" s="28"/>
    </row>
    <row r="268" spans="1:14" s="69" customFormat="1" ht="12.75">
      <c r="A268" s="454" t="s">
        <v>976</v>
      </c>
      <c r="B268" s="455"/>
      <c r="C268" s="455"/>
      <c r="D268" s="455"/>
      <c r="E268" s="455"/>
      <c r="F268" s="455"/>
      <c r="G268" s="455"/>
      <c r="H268" s="28"/>
      <c r="I268" s="28"/>
      <c r="J268" s="28"/>
      <c r="K268" s="28"/>
      <c r="L268" s="28"/>
      <c r="M268" s="28"/>
      <c r="N268" s="28"/>
    </row>
    <row r="269" spans="1:256" s="28" customFormat="1" ht="12.75">
      <c r="A269" s="393" t="s">
        <v>897</v>
      </c>
      <c r="B269" s="394"/>
      <c r="C269" s="394"/>
      <c r="D269" s="394"/>
      <c r="E269" s="394"/>
      <c r="F269" s="394"/>
      <c r="G269" s="394"/>
      <c r="H269" s="10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28" customFormat="1" ht="12.75">
      <c r="A270" s="393" t="s">
        <v>977</v>
      </c>
      <c r="B270" s="394"/>
      <c r="C270" s="394"/>
      <c r="D270" s="394"/>
      <c r="E270" s="394"/>
      <c r="F270" s="394"/>
      <c r="G270" s="394"/>
      <c r="H270" s="10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28" customFormat="1" ht="12.75">
      <c r="A271" s="393" t="s">
        <v>982</v>
      </c>
      <c r="B271" s="394"/>
      <c r="C271" s="394"/>
      <c r="D271" s="394"/>
      <c r="E271" s="394"/>
      <c r="F271" s="394"/>
      <c r="G271" s="394"/>
      <c r="H271" s="10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28" customFormat="1" ht="12.75">
      <c r="A272" s="393"/>
      <c r="B272" s="394"/>
      <c r="C272" s="394"/>
      <c r="D272" s="394"/>
      <c r="E272" s="394"/>
      <c r="F272" s="394"/>
      <c r="G272" s="394"/>
      <c r="H272" s="10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105" customFormat="1" ht="13.5" customHeight="1">
      <c r="A273" s="773" t="s">
        <v>627</v>
      </c>
      <c r="B273" s="773"/>
      <c r="C273" s="773"/>
      <c r="D273" s="185"/>
      <c r="E273" s="185"/>
      <c r="F273" s="185"/>
      <c r="G273" s="99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3.5" customHeight="1">
      <c r="A274" s="20"/>
      <c r="B274" s="20"/>
      <c r="C274" s="20"/>
      <c r="D274" s="185"/>
      <c r="E274" s="185"/>
      <c r="F274" s="185"/>
      <c r="G274" s="99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7" ht="26.25" customHeight="1">
      <c r="A275" s="7" t="s">
        <v>538</v>
      </c>
      <c r="B275" s="7" t="s">
        <v>539</v>
      </c>
      <c r="C275" s="5" t="s">
        <v>540</v>
      </c>
      <c r="D275" s="44" t="s">
        <v>664</v>
      </c>
      <c r="E275" s="51" t="s">
        <v>665</v>
      </c>
      <c r="F275" s="5" t="s">
        <v>389</v>
      </c>
      <c r="G275" s="43" t="s">
        <v>666</v>
      </c>
    </row>
    <row r="276" spans="1:7" ht="39.75" customHeight="1">
      <c r="A276" s="130" t="s">
        <v>165</v>
      </c>
      <c r="B276" s="127">
        <v>3719</v>
      </c>
      <c r="C276" s="128" t="s">
        <v>588</v>
      </c>
      <c r="D276" s="347">
        <v>4270</v>
      </c>
      <c r="E276" s="268">
        <v>4270</v>
      </c>
      <c r="F276" s="268">
        <v>2615</v>
      </c>
      <c r="G276" s="159">
        <f>F276/E276*100</f>
        <v>61.241217798594846</v>
      </c>
    </row>
    <row r="277" spans="1:256" s="28" customFormat="1" ht="12.75">
      <c r="A277" s="180"/>
      <c r="B277" s="197"/>
      <c r="C277" s="196" t="s">
        <v>854</v>
      </c>
      <c r="D277" s="182">
        <f>SUM(D276:D276)</f>
        <v>4270</v>
      </c>
      <c r="E277" s="182">
        <f>SUM(E276:E276)</f>
        <v>4270</v>
      </c>
      <c r="F277" s="211">
        <f>SUM(F276:F276)</f>
        <v>2615</v>
      </c>
      <c r="G277" s="104">
        <f>F277/E277*100</f>
        <v>61.241217798594846</v>
      </c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2.75">
      <c r="A278" s="16"/>
      <c r="B278" s="59"/>
      <c r="C278" s="184"/>
      <c r="D278" s="185"/>
      <c r="E278" s="186"/>
      <c r="F278" s="230"/>
      <c r="G278" s="29"/>
      <c r="O278" s="6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189"/>
      <c r="B279" s="199"/>
      <c r="C279" s="198" t="s">
        <v>855</v>
      </c>
      <c r="D279" s="190">
        <f>D267+D276</f>
        <v>10270</v>
      </c>
      <c r="E279" s="190">
        <f>E267+E277</f>
        <v>12142</v>
      </c>
      <c r="F279" s="190">
        <f>F267+F277</f>
        <v>4053</v>
      </c>
      <c r="G279" s="10">
        <f>F279/E279*100</f>
        <v>33.38000329435019</v>
      </c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2.75">
      <c r="A280" s="231"/>
      <c r="B280" s="232"/>
      <c r="C280" s="233"/>
      <c r="D280" s="234"/>
      <c r="E280" s="235"/>
      <c r="F280" s="230"/>
      <c r="G280" s="229"/>
      <c r="H280" s="10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  <c r="FC280" s="69"/>
      <c r="FD280" s="69"/>
      <c r="FE280" s="69"/>
      <c r="FF280" s="69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  <c r="FU280" s="69"/>
      <c r="FV280" s="69"/>
      <c r="FW280" s="69"/>
      <c r="FX280" s="69"/>
      <c r="FY280" s="69"/>
      <c r="FZ280" s="69"/>
      <c r="GA280" s="69"/>
      <c r="GB280" s="69"/>
      <c r="GC280" s="69"/>
      <c r="GD280" s="69"/>
      <c r="GE280" s="69"/>
      <c r="GF280" s="69"/>
      <c r="GG280" s="69"/>
      <c r="GH280" s="69"/>
      <c r="GI280" s="69"/>
      <c r="GJ280" s="69"/>
      <c r="GK280" s="69"/>
      <c r="GL280" s="69"/>
      <c r="GM280" s="69"/>
      <c r="GN280" s="69"/>
      <c r="GO280" s="69"/>
      <c r="GP280" s="69"/>
      <c r="GQ280" s="69"/>
      <c r="GR280" s="69"/>
      <c r="GS280" s="69"/>
      <c r="GT280" s="69"/>
      <c r="GU280" s="69"/>
      <c r="GV280" s="69"/>
      <c r="GW280" s="69"/>
      <c r="GX280" s="69"/>
      <c r="GY280" s="69"/>
      <c r="GZ280" s="69"/>
      <c r="HA280" s="69"/>
      <c r="HB280" s="69"/>
      <c r="HC280" s="69"/>
      <c r="HD280" s="69"/>
      <c r="HE280" s="69"/>
      <c r="HF280" s="69"/>
      <c r="HG280" s="69"/>
      <c r="HH280" s="69"/>
      <c r="HI280" s="69"/>
      <c r="HJ280" s="69"/>
      <c r="HK280" s="69"/>
      <c r="HL280" s="69"/>
      <c r="HM280" s="69"/>
      <c r="HN280" s="69"/>
      <c r="HO280" s="69"/>
      <c r="HP280" s="69"/>
      <c r="HQ280" s="69"/>
      <c r="HR280" s="69"/>
      <c r="HS280" s="69"/>
      <c r="HT280" s="69"/>
      <c r="HU280" s="69"/>
      <c r="HV280" s="69"/>
      <c r="HW280" s="69"/>
      <c r="HX280" s="69"/>
      <c r="HY280" s="69"/>
      <c r="HZ280" s="69"/>
      <c r="IA280" s="69"/>
      <c r="IB280" s="69"/>
      <c r="IC280" s="69"/>
      <c r="ID280" s="69"/>
      <c r="IE280" s="69"/>
      <c r="IF280" s="69"/>
      <c r="IG280" s="69"/>
      <c r="IH280" s="69"/>
      <c r="II280" s="69"/>
      <c r="IJ280" s="69"/>
      <c r="IK280" s="69"/>
      <c r="IL280" s="69"/>
      <c r="IM280" s="69"/>
      <c r="IN280" s="69"/>
      <c r="IO280" s="69"/>
      <c r="IP280" s="69"/>
      <c r="IQ280" s="69"/>
      <c r="IR280" s="69"/>
      <c r="IS280" s="69"/>
      <c r="IT280" s="69"/>
      <c r="IU280" s="69"/>
      <c r="IV280" s="69"/>
    </row>
    <row r="281" spans="1:256" s="28" customFormat="1" ht="15.75">
      <c r="A281" s="64" t="s">
        <v>764</v>
      </c>
      <c r="D281" s="69"/>
      <c r="E281" s="69"/>
      <c r="F281" s="69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2:256" s="28" customFormat="1" ht="12.75">
      <c r="B282"/>
      <c r="C282"/>
      <c r="D282" s="15"/>
      <c r="E282" s="15"/>
      <c r="F282" s="15"/>
      <c r="G282"/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15" ht="13.5" customHeight="1">
      <c r="A283" s="55" t="s">
        <v>624</v>
      </c>
      <c r="O283" s="69"/>
    </row>
    <row r="284" spans="1:15" ht="13.5" customHeight="1">
      <c r="A284" s="55"/>
      <c r="O284" s="69"/>
    </row>
    <row r="285" spans="1:15" ht="25.5" customHeight="1">
      <c r="A285" s="7" t="s">
        <v>538</v>
      </c>
      <c r="B285" s="7" t="s">
        <v>539</v>
      </c>
      <c r="C285" s="5" t="s">
        <v>540</v>
      </c>
      <c r="D285" s="44" t="s">
        <v>664</v>
      </c>
      <c r="E285" s="51" t="s">
        <v>665</v>
      </c>
      <c r="F285" s="5" t="s">
        <v>389</v>
      </c>
      <c r="G285" s="43" t="s">
        <v>666</v>
      </c>
      <c r="O285" s="69"/>
    </row>
    <row r="286" spans="1:15" ht="15" customHeight="1">
      <c r="A286" s="130" t="s">
        <v>166</v>
      </c>
      <c r="B286" s="127">
        <v>3635</v>
      </c>
      <c r="C286" s="118" t="s">
        <v>16</v>
      </c>
      <c r="D286" s="201">
        <v>300</v>
      </c>
      <c r="E286" s="268">
        <v>300</v>
      </c>
      <c r="F286" s="268">
        <v>0</v>
      </c>
      <c r="G286" s="159">
        <v>0</v>
      </c>
      <c r="O286" s="69"/>
    </row>
    <row r="287" spans="1:7" ht="12.75">
      <c r="A287" s="180"/>
      <c r="B287" s="197"/>
      <c r="C287" s="196" t="s">
        <v>853</v>
      </c>
      <c r="D287" s="181">
        <f>D286</f>
        <v>300</v>
      </c>
      <c r="E287" s="182">
        <f>E286</f>
        <v>300</v>
      </c>
      <c r="F287" s="211">
        <f>F286</f>
        <v>0</v>
      </c>
      <c r="G287" s="96">
        <v>0</v>
      </c>
    </row>
    <row r="288" spans="1:7" ht="12.75">
      <c r="A288" s="16"/>
      <c r="B288" s="59"/>
      <c r="C288" s="184"/>
      <c r="D288" s="185"/>
      <c r="E288" s="186"/>
      <c r="F288" s="187"/>
      <c r="G288" s="29"/>
    </row>
    <row r="289" spans="1:6" ht="13.5" customHeight="1">
      <c r="A289" s="66" t="s">
        <v>627</v>
      </c>
      <c r="D289" s="69"/>
      <c r="E289" s="69"/>
      <c r="F289" s="69"/>
    </row>
    <row r="290" spans="1:6" ht="12.75">
      <c r="A290" s="66"/>
      <c r="D290" s="69"/>
      <c r="E290" s="69"/>
      <c r="F290" s="69"/>
    </row>
    <row r="291" spans="1:7" ht="25.5" customHeight="1">
      <c r="A291" s="7" t="s">
        <v>538</v>
      </c>
      <c r="B291" s="7" t="s">
        <v>539</v>
      </c>
      <c r="C291" s="5" t="s">
        <v>540</v>
      </c>
      <c r="D291" s="44" t="s">
        <v>664</v>
      </c>
      <c r="E291" s="51" t="s">
        <v>665</v>
      </c>
      <c r="F291" s="5" t="s">
        <v>389</v>
      </c>
      <c r="G291" s="43" t="s">
        <v>666</v>
      </c>
    </row>
    <row r="292" spans="1:21" ht="27" customHeight="1">
      <c r="A292" s="130" t="s">
        <v>166</v>
      </c>
      <c r="B292" s="127">
        <v>3635</v>
      </c>
      <c r="C292" s="346" t="s">
        <v>580</v>
      </c>
      <c r="D292" s="201">
        <v>600</v>
      </c>
      <c r="E292" s="268">
        <v>350</v>
      </c>
      <c r="F292" s="268">
        <v>0</v>
      </c>
      <c r="G292" s="159">
        <f>F292/E292*100</f>
        <v>0</v>
      </c>
      <c r="U292" s="134"/>
    </row>
    <row r="293" spans="1:7" ht="18" customHeight="1">
      <c r="A293" s="130" t="s">
        <v>166</v>
      </c>
      <c r="B293" s="127">
        <v>3635</v>
      </c>
      <c r="C293" s="131" t="s">
        <v>602</v>
      </c>
      <c r="D293" s="201">
        <v>8000</v>
      </c>
      <c r="E293" s="268">
        <v>8000</v>
      </c>
      <c r="F293" s="268">
        <v>215</v>
      </c>
      <c r="G293" s="159">
        <f>F293/E293*100</f>
        <v>2.6875</v>
      </c>
    </row>
    <row r="294" spans="1:7" ht="12.75">
      <c r="A294" s="180"/>
      <c r="B294" s="197"/>
      <c r="C294" s="196" t="s">
        <v>854</v>
      </c>
      <c r="D294" s="181">
        <f>SUM(D292:D293)</f>
        <v>8600</v>
      </c>
      <c r="E294" s="182">
        <f>SUM(E292:E293)</f>
        <v>8350</v>
      </c>
      <c r="F294" s="211">
        <f>SUM(F292:F293)</f>
        <v>215</v>
      </c>
      <c r="G294" s="96">
        <f>F294/E294*100</f>
        <v>2.5748502994011977</v>
      </c>
    </row>
    <row r="295" spans="1:7" ht="12.75">
      <c r="A295" s="16"/>
      <c r="B295" s="59"/>
      <c r="C295" s="184"/>
      <c r="D295" s="185"/>
      <c r="E295" s="186"/>
      <c r="F295" s="187"/>
      <c r="G295" s="188"/>
    </row>
    <row r="296" spans="1:256" s="105" customFormat="1" ht="12.75">
      <c r="A296" s="189"/>
      <c r="B296" s="199"/>
      <c r="C296" s="198" t="s">
        <v>855</v>
      </c>
      <c r="D296" s="190">
        <f>D294+D287</f>
        <v>8900</v>
      </c>
      <c r="E296" s="191">
        <f>E287+E294</f>
        <v>8650</v>
      </c>
      <c r="F296" s="192">
        <f>F287+F294</f>
        <v>215</v>
      </c>
      <c r="G296" s="26">
        <f>F296/E296*100</f>
        <v>2.485549132947977</v>
      </c>
      <c r="H296" s="109"/>
      <c r="I296" s="28"/>
      <c r="J296" s="28"/>
      <c r="K296" s="28"/>
      <c r="L296" s="28"/>
      <c r="M296" s="28"/>
      <c r="N296" s="28"/>
      <c r="O296" s="69"/>
      <c r="P296" s="69"/>
      <c r="Q296" s="134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ht="12.75">
      <c r="D297" s="69"/>
    </row>
    <row r="298" spans="1:256" s="28" customFormat="1" ht="15.75">
      <c r="A298" s="64" t="s">
        <v>760</v>
      </c>
      <c r="D298" s="69"/>
      <c r="E298" s="69"/>
      <c r="F298" s="69"/>
      <c r="O298" s="6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2:256" s="28" customFormat="1" ht="12.75">
      <c r="B299"/>
      <c r="C299"/>
      <c r="D299" s="15"/>
      <c r="E299" s="15"/>
      <c r="F299" s="15"/>
      <c r="G299"/>
      <c r="O299" s="6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28" customFormat="1" ht="15" customHeight="1">
      <c r="A300" s="55" t="s">
        <v>624</v>
      </c>
      <c r="B300"/>
      <c r="C300"/>
      <c r="D300" s="15"/>
      <c r="E300" s="15"/>
      <c r="F300" s="15"/>
      <c r="G300"/>
      <c r="O300" s="6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8" customFormat="1" ht="12.75">
      <c r="A301" s="55"/>
      <c r="B301"/>
      <c r="C301"/>
      <c r="D301" s="15"/>
      <c r="E301" s="15"/>
      <c r="F301" s="15"/>
      <c r="G301"/>
      <c r="O301" s="6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8" customFormat="1" ht="26.25" customHeight="1">
      <c r="A302" s="7" t="s">
        <v>538</v>
      </c>
      <c r="B302" s="7" t="s">
        <v>539</v>
      </c>
      <c r="C302" s="5" t="s">
        <v>540</v>
      </c>
      <c r="D302" s="44" t="s">
        <v>664</v>
      </c>
      <c r="E302" s="51" t="s">
        <v>665</v>
      </c>
      <c r="F302" s="5" t="s">
        <v>389</v>
      </c>
      <c r="G302" s="43" t="s">
        <v>666</v>
      </c>
      <c r="O302" s="69"/>
      <c r="P302" s="15"/>
      <c r="Q302" s="15"/>
      <c r="R302" s="134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25.5" customHeight="1">
      <c r="A303" s="130" t="s">
        <v>167</v>
      </c>
      <c r="B303" s="127">
        <v>2212</v>
      </c>
      <c r="C303" s="118" t="s">
        <v>592</v>
      </c>
      <c r="D303" s="201">
        <v>2040</v>
      </c>
      <c r="E303" s="156">
        <v>2040</v>
      </c>
      <c r="F303" s="268">
        <v>19</v>
      </c>
      <c r="G303" s="159">
        <f aca="true" t="shared" si="6" ref="G303:G311">F303/E303*100</f>
        <v>0.9313725490196079</v>
      </c>
      <c r="O303" s="15"/>
      <c r="P303" s="15"/>
      <c r="Q303" s="15"/>
      <c r="R303" s="15"/>
      <c r="S303" s="15"/>
      <c r="T303" s="13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8.75" customHeight="1">
      <c r="A304" s="130" t="s">
        <v>167</v>
      </c>
      <c r="B304" s="127">
        <v>2212</v>
      </c>
      <c r="C304" s="131" t="s">
        <v>593</v>
      </c>
      <c r="D304" s="201">
        <v>28000</v>
      </c>
      <c r="E304" s="156">
        <v>28000</v>
      </c>
      <c r="F304" s="268">
        <v>0</v>
      </c>
      <c r="G304" s="159">
        <f>F304/E304*100</f>
        <v>0</v>
      </c>
      <c r="O304" s="15"/>
      <c r="P304" s="15"/>
      <c r="Q304" s="15"/>
      <c r="R304" s="15"/>
      <c r="S304" s="15"/>
      <c r="T304" s="13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5" customHeight="1">
      <c r="A305" s="130" t="s">
        <v>167</v>
      </c>
      <c r="B305" s="127">
        <v>2221</v>
      </c>
      <c r="C305" s="118" t="s">
        <v>594</v>
      </c>
      <c r="D305" s="201">
        <v>140</v>
      </c>
      <c r="E305" s="156">
        <v>140</v>
      </c>
      <c r="F305" s="268">
        <v>71</v>
      </c>
      <c r="G305" s="159">
        <f t="shared" si="6"/>
        <v>50.71428571428571</v>
      </c>
      <c r="O305" s="15"/>
      <c r="P305" s="15"/>
      <c r="Q305" s="15"/>
      <c r="R305" s="15"/>
      <c r="S305" s="15"/>
      <c r="T305" s="134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4.25" customHeight="1">
      <c r="A306" s="130" t="s">
        <v>167</v>
      </c>
      <c r="B306" s="127">
        <v>2223</v>
      </c>
      <c r="C306" s="118" t="s">
        <v>945</v>
      </c>
      <c r="D306" s="201">
        <v>350</v>
      </c>
      <c r="E306" s="156">
        <v>350</v>
      </c>
      <c r="F306" s="268">
        <v>17</v>
      </c>
      <c r="G306" s="159">
        <f>F306/E306*100</f>
        <v>4.857142857142857</v>
      </c>
      <c r="O306" s="15"/>
      <c r="P306" s="15"/>
      <c r="Q306" s="15"/>
      <c r="R306" s="15"/>
      <c r="S306" s="15"/>
      <c r="T306" s="13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25.5" customHeight="1">
      <c r="A307" s="130" t="s">
        <v>167</v>
      </c>
      <c r="B307" s="127">
        <v>2221</v>
      </c>
      <c r="C307" s="118" t="s">
        <v>908</v>
      </c>
      <c r="D307" s="201">
        <v>256200</v>
      </c>
      <c r="E307" s="156">
        <v>257100</v>
      </c>
      <c r="F307" s="268">
        <v>62017</v>
      </c>
      <c r="G307" s="270">
        <f>F307/E307*100</f>
        <v>24.121742512640996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25.5">
      <c r="A308" s="130" t="s">
        <v>167</v>
      </c>
      <c r="B308" s="127">
        <v>2242</v>
      </c>
      <c r="C308" s="118" t="s">
        <v>354</v>
      </c>
      <c r="D308" s="201">
        <v>284699</v>
      </c>
      <c r="E308" s="156">
        <v>284699</v>
      </c>
      <c r="F308" s="268">
        <v>53323</v>
      </c>
      <c r="G308" s="159">
        <f t="shared" si="6"/>
        <v>18.72960565369039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8" customFormat="1" ht="27.75" customHeight="1">
      <c r="A309" s="130" t="s">
        <v>167</v>
      </c>
      <c r="B309" s="127" t="s">
        <v>355</v>
      </c>
      <c r="C309" s="118" t="s">
        <v>17</v>
      </c>
      <c r="D309" s="201">
        <v>30230</v>
      </c>
      <c r="E309" s="268">
        <v>30230</v>
      </c>
      <c r="F309" s="268">
        <v>4945</v>
      </c>
      <c r="G309" s="159">
        <f t="shared" si="6"/>
        <v>16.357922593450212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50.25" customHeight="1">
      <c r="A310" s="130" t="s">
        <v>167</v>
      </c>
      <c r="B310" s="127">
        <v>2299</v>
      </c>
      <c r="C310" s="267" t="s">
        <v>907</v>
      </c>
      <c r="D310" s="201">
        <v>0</v>
      </c>
      <c r="E310" s="268">
        <v>891</v>
      </c>
      <c r="F310" s="268">
        <v>235</v>
      </c>
      <c r="G310" s="159">
        <f t="shared" si="6"/>
        <v>26.374859708193043</v>
      </c>
      <c r="O310" s="15"/>
      <c r="P310" s="15"/>
      <c r="Q310" s="15"/>
      <c r="R310" s="15"/>
      <c r="S310" s="15"/>
      <c r="T310" s="15"/>
      <c r="U310" s="134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1" ht="12.75">
      <c r="A311" s="180"/>
      <c r="B311" s="197"/>
      <c r="C311" s="196" t="s">
        <v>853</v>
      </c>
      <c r="D311" s="181">
        <f>SUM(D303:D310)</f>
        <v>601659</v>
      </c>
      <c r="E311" s="181">
        <f>SUM(E303:E310)</f>
        <v>603450</v>
      </c>
      <c r="F311" s="181">
        <f>SUM(F303:F310)</f>
        <v>120627</v>
      </c>
      <c r="G311" s="96">
        <f t="shared" si="6"/>
        <v>19.98956002982849</v>
      </c>
      <c r="U311" s="134"/>
    </row>
    <row r="312" spans="1:21" ht="12.75">
      <c r="A312" s="165"/>
      <c r="B312" s="166"/>
      <c r="C312" s="386"/>
      <c r="D312" s="185"/>
      <c r="E312" s="186"/>
      <c r="F312" s="230"/>
      <c r="G312" s="99"/>
      <c r="U312" s="134"/>
    </row>
    <row r="313" spans="1:256" s="28" customFormat="1" ht="13.5" customHeight="1">
      <c r="A313" s="773" t="s">
        <v>972</v>
      </c>
      <c r="B313" s="773"/>
      <c r="C313" s="773"/>
      <c r="D313" s="187"/>
      <c r="E313" s="187"/>
      <c r="F313" s="547"/>
      <c r="G313" s="338"/>
      <c r="O313" s="69"/>
      <c r="P313" s="15"/>
      <c r="Q313" s="15"/>
      <c r="R313" s="15"/>
      <c r="S313" s="15"/>
      <c r="T313" s="15"/>
      <c r="U313" s="134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3.5" customHeight="1">
      <c r="A314" s="20"/>
      <c r="B314" s="20"/>
      <c r="C314" s="20"/>
      <c r="D314" s="187"/>
      <c r="E314" s="187"/>
      <c r="F314" s="187"/>
      <c r="G314" s="338"/>
      <c r="O314" s="69"/>
      <c r="P314" s="15"/>
      <c r="Q314" s="15"/>
      <c r="R314" s="15"/>
      <c r="S314" s="15"/>
      <c r="T314" s="15"/>
      <c r="U314" s="134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25.5" customHeight="1">
      <c r="A315" s="7" t="s">
        <v>538</v>
      </c>
      <c r="B315" s="7" t="s">
        <v>539</v>
      </c>
      <c r="C315" s="5" t="s">
        <v>540</v>
      </c>
      <c r="D315" s="44" t="s">
        <v>664</v>
      </c>
      <c r="E315" s="51" t="s">
        <v>665</v>
      </c>
      <c r="F315" s="5" t="s">
        <v>389</v>
      </c>
      <c r="G315" s="43" t="s">
        <v>666</v>
      </c>
      <c r="O315" s="69"/>
      <c r="P315" s="15"/>
      <c r="Q315" s="15"/>
      <c r="R315" s="15"/>
      <c r="S315" s="15"/>
      <c r="T315" s="15"/>
      <c r="U315" s="134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14.25" customHeight="1">
      <c r="A316" s="130" t="s">
        <v>29</v>
      </c>
      <c r="B316" s="130" t="s">
        <v>970</v>
      </c>
      <c r="C316" s="118" t="s">
        <v>974</v>
      </c>
      <c r="D316" s="201">
        <v>73300</v>
      </c>
      <c r="E316" s="268">
        <v>101289</v>
      </c>
      <c r="F316" s="268">
        <v>38</v>
      </c>
      <c r="G316" s="159">
        <f>F316/E316*100</f>
        <v>0.03751641343087601</v>
      </c>
      <c r="O316" s="69"/>
      <c r="P316" s="15"/>
      <c r="Q316" s="15"/>
      <c r="R316" s="15"/>
      <c r="S316" s="15"/>
      <c r="T316" s="15"/>
      <c r="U316" s="134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14.25" customHeight="1">
      <c r="A317" s="130" t="s">
        <v>30</v>
      </c>
      <c r="B317" s="130" t="s">
        <v>970</v>
      </c>
      <c r="C317" s="118" t="s">
        <v>973</v>
      </c>
      <c r="D317" s="201">
        <v>106700</v>
      </c>
      <c r="E317" s="268">
        <v>153060</v>
      </c>
      <c r="F317" s="268">
        <v>392</v>
      </c>
      <c r="G317" s="159">
        <f>F317/E317*100</f>
        <v>0.256108715536391</v>
      </c>
      <c r="O317" s="69"/>
      <c r="P317" s="15"/>
      <c r="Q317" s="15"/>
      <c r="R317" s="15"/>
      <c r="S317" s="15"/>
      <c r="T317" s="15"/>
      <c r="U317" s="134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8" customFormat="1" ht="14.25" customHeight="1">
      <c r="A318" s="180"/>
      <c r="B318" s="197"/>
      <c r="C318" s="196" t="s">
        <v>1032</v>
      </c>
      <c r="D318" s="183">
        <f>SUM(D316:D317)</f>
        <v>180000</v>
      </c>
      <c r="E318" s="183">
        <f>SUM(E316:E317)</f>
        <v>254349</v>
      </c>
      <c r="F318" s="211">
        <f>SUM(F316:F317)</f>
        <v>430</v>
      </c>
      <c r="G318" s="209">
        <f>F318/E318*100</f>
        <v>0.1690590487872962</v>
      </c>
      <c r="O318" s="69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7" ht="12.75">
      <c r="A319" s="16"/>
      <c r="B319" s="59"/>
      <c r="C319" s="184"/>
      <c r="D319" s="185"/>
      <c r="E319" s="186"/>
      <c r="F319" s="230"/>
      <c r="G319" s="99"/>
    </row>
    <row r="320" spans="1:256" s="28" customFormat="1" ht="14.25" customHeight="1">
      <c r="A320" s="773" t="s">
        <v>177</v>
      </c>
      <c r="B320" s="773"/>
      <c r="C320" s="773"/>
      <c r="D320" s="777"/>
      <c r="E320" s="777"/>
      <c r="F320" s="61"/>
      <c r="G320" s="70"/>
      <c r="O320" s="69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14.25" customHeight="1">
      <c r="A321" s="20"/>
      <c r="B321" s="20"/>
      <c r="C321" s="20"/>
      <c r="D321" s="61"/>
      <c r="E321" s="61"/>
      <c r="F321" s="61"/>
      <c r="G321" s="70"/>
      <c r="O321" s="6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25.5" customHeight="1">
      <c r="A322" s="7" t="s">
        <v>538</v>
      </c>
      <c r="B322" s="7" t="s">
        <v>539</v>
      </c>
      <c r="C322" s="5" t="s">
        <v>540</v>
      </c>
      <c r="D322" s="44" t="s">
        <v>664</v>
      </c>
      <c r="E322" s="51" t="s">
        <v>665</v>
      </c>
      <c r="F322" s="5" t="s">
        <v>389</v>
      </c>
      <c r="G322" s="43" t="s">
        <v>666</v>
      </c>
      <c r="O322" s="6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13.5" customHeight="1">
      <c r="A323" s="130" t="s">
        <v>167</v>
      </c>
      <c r="B323" s="127">
        <v>2212</v>
      </c>
      <c r="C323" s="118" t="s">
        <v>179</v>
      </c>
      <c r="D323" s="201">
        <f>D324+D325+D326</f>
        <v>803100</v>
      </c>
      <c r="E323" s="201">
        <f>E324+E325+E326</f>
        <v>823100</v>
      </c>
      <c r="F323" s="431">
        <f>F324+F325+F326</f>
        <v>185755</v>
      </c>
      <c r="G323" s="159">
        <f aca="true" t="shared" si="7" ref="G323:G328">F323/E323*100</f>
        <v>22.567731745838902</v>
      </c>
      <c r="O323" s="6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15" customHeight="1">
      <c r="A324" s="130"/>
      <c r="B324" s="560" t="s">
        <v>178</v>
      </c>
      <c r="C324" s="561" t="s">
        <v>800</v>
      </c>
      <c r="D324" s="562">
        <v>557400</v>
      </c>
      <c r="E324" s="563">
        <v>557400</v>
      </c>
      <c r="F324" s="563">
        <v>185755</v>
      </c>
      <c r="G324" s="564">
        <f t="shared" si="7"/>
        <v>33.32526013634733</v>
      </c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130"/>
      <c r="B325" s="565"/>
      <c r="C325" s="561" t="s">
        <v>971</v>
      </c>
      <c r="D325" s="562">
        <v>210000</v>
      </c>
      <c r="E325" s="563">
        <v>230000</v>
      </c>
      <c r="F325" s="563">
        <v>0</v>
      </c>
      <c r="G325" s="564">
        <f t="shared" si="7"/>
        <v>0</v>
      </c>
      <c r="O325" s="69"/>
      <c r="P325" s="15"/>
      <c r="Q325" s="15"/>
      <c r="R325" s="15"/>
      <c r="S325" s="15"/>
      <c r="T325" s="671" t="s">
        <v>906</v>
      </c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130"/>
      <c r="B326" s="565"/>
      <c r="C326" s="561" t="s">
        <v>25</v>
      </c>
      <c r="D326" s="562">
        <v>35700</v>
      </c>
      <c r="E326" s="563">
        <v>35700</v>
      </c>
      <c r="F326" s="563">
        <v>0</v>
      </c>
      <c r="G326" s="564">
        <f t="shared" si="7"/>
        <v>0</v>
      </c>
      <c r="O326" s="69"/>
      <c r="P326" s="15"/>
      <c r="Q326" s="15"/>
      <c r="R326" s="15"/>
      <c r="S326" s="15"/>
      <c r="T326" s="67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130" t="s">
        <v>167</v>
      </c>
      <c r="B327" s="127">
        <v>2212</v>
      </c>
      <c r="C327" s="559" t="s">
        <v>801</v>
      </c>
      <c r="D327" s="201">
        <v>14000</v>
      </c>
      <c r="E327" s="268">
        <v>14000</v>
      </c>
      <c r="F327" s="268">
        <v>0</v>
      </c>
      <c r="G327" s="159">
        <f t="shared" si="7"/>
        <v>0</v>
      </c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4.25" customHeight="1">
      <c r="A328" s="180"/>
      <c r="B328" s="197"/>
      <c r="C328" s="196" t="s">
        <v>1030</v>
      </c>
      <c r="D328" s="183">
        <f>D323+D327</f>
        <v>817100</v>
      </c>
      <c r="E328" s="183">
        <f>E323+E327</f>
        <v>837100</v>
      </c>
      <c r="F328" s="183">
        <f>F323+F327</f>
        <v>185755</v>
      </c>
      <c r="G328" s="209">
        <f t="shared" si="7"/>
        <v>22.190299844701947</v>
      </c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4.25" customHeight="1">
      <c r="A329" s="16"/>
      <c r="B329" s="59"/>
      <c r="C329" s="184"/>
      <c r="D329" s="187"/>
      <c r="E329" s="187"/>
      <c r="F329" s="187"/>
      <c r="G329" s="338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7" ht="17.25" customHeight="1">
      <c r="A330" s="778" t="s">
        <v>577</v>
      </c>
      <c r="B330" s="778"/>
      <c r="C330" s="778"/>
      <c r="D330" s="456"/>
      <c r="E330" s="456"/>
      <c r="F330" s="456"/>
      <c r="G330" s="99"/>
    </row>
    <row r="331" spans="1:7" ht="25.5" customHeight="1">
      <c r="A331" s="7" t="s">
        <v>538</v>
      </c>
      <c r="B331" s="7" t="s">
        <v>539</v>
      </c>
      <c r="C331" s="5" t="s">
        <v>540</v>
      </c>
      <c r="D331" s="44" t="s">
        <v>664</v>
      </c>
      <c r="E331" s="51" t="s">
        <v>665</v>
      </c>
      <c r="F331" s="5" t="s">
        <v>389</v>
      </c>
      <c r="G331" s="43" t="s">
        <v>666</v>
      </c>
    </row>
    <row r="332" spans="1:22" ht="21" customHeight="1">
      <c r="A332" s="130" t="s">
        <v>167</v>
      </c>
      <c r="B332" s="127">
        <v>2223</v>
      </c>
      <c r="C332" s="131" t="s">
        <v>600</v>
      </c>
      <c r="D332" s="300">
        <v>1500</v>
      </c>
      <c r="E332" s="300">
        <v>1500</v>
      </c>
      <c r="F332" s="300">
        <v>0</v>
      </c>
      <c r="G332" s="158">
        <f>F332/E332*100</f>
        <v>0</v>
      </c>
      <c r="V332" s="302"/>
    </row>
    <row r="333" spans="1:22" ht="22.5" customHeight="1">
      <c r="A333" s="130" t="s">
        <v>167</v>
      </c>
      <c r="B333" s="127">
        <v>2212</v>
      </c>
      <c r="C333" s="131" t="s">
        <v>113</v>
      </c>
      <c r="D333" s="300">
        <v>0</v>
      </c>
      <c r="E333" s="300">
        <v>5</v>
      </c>
      <c r="F333" s="300">
        <v>5</v>
      </c>
      <c r="G333" s="158">
        <f>F333/E333*100</f>
        <v>100</v>
      </c>
      <c r="V333" s="302"/>
    </row>
    <row r="334" spans="1:256" s="105" customFormat="1" ht="14.25" customHeight="1">
      <c r="A334" s="180"/>
      <c r="B334" s="197"/>
      <c r="C334" s="196" t="s">
        <v>854</v>
      </c>
      <c r="D334" s="181">
        <f>SUM(D332:D332)</f>
        <v>1500</v>
      </c>
      <c r="E334" s="303">
        <f>SUM(E332:E333)</f>
        <v>1505</v>
      </c>
      <c r="F334" s="211">
        <f>SUM(F332:F333)</f>
        <v>5</v>
      </c>
      <c r="G334" s="171">
        <f>F334/E334*100</f>
        <v>0.33222591362126247</v>
      </c>
      <c r="H334" s="109"/>
      <c r="I334" s="28"/>
      <c r="J334" s="28"/>
      <c r="K334" s="28"/>
      <c r="L334" s="28"/>
      <c r="M334" s="28"/>
      <c r="N334" s="28"/>
      <c r="O334" s="69"/>
      <c r="P334" s="69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7" ht="12.75" customHeight="1">
      <c r="A335" s="16"/>
      <c r="B335" s="59"/>
      <c r="C335" s="184"/>
      <c r="D335" s="456"/>
      <c r="E335" s="456"/>
      <c r="F335" s="456"/>
      <c r="G335" s="99"/>
    </row>
    <row r="336" spans="1:256" s="28" customFormat="1" ht="14.25" customHeight="1">
      <c r="A336" s="773" t="s">
        <v>574</v>
      </c>
      <c r="B336" s="773"/>
      <c r="C336" s="773"/>
      <c r="D336" s="777"/>
      <c r="E336" s="187"/>
      <c r="F336" s="187"/>
      <c r="G336" s="338"/>
      <c r="O336" s="6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7" t="s">
        <v>538</v>
      </c>
      <c r="B337" s="7" t="s">
        <v>539</v>
      </c>
      <c r="C337" s="5" t="s">
        <v>540</v>
      </c>
      <c r="D337" s="44" t="s">
        <v>664</v>
      </c>
      <c r="E337" s="51" t="s">
        <v>665</v>
      </c>
      <c r="F337" s="5" t="s">
        <v>389</v>
      </c>
      <c r="G337" s="43" t="s">
        <v>666</v>
      </c>
      <c r="O337" s="69"/>
      <c r="P337" s="15"/>
      <c r="Q337" s="15"/>
      <c r="R337" s="15"/>
      <c r="S337" s="15"/>
      <c r="T337" s="13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3.5" customHeight="1">
      <c r="A338" s="130" t="s">
        <v>168</v>
      </c>
      <c r="B338" s="130" t="s">
        <v>978</v>
      </c>
      <c r="C338" s="118" t="s">
        <v>591</v>
      </c>
      <c r="D338" s="201">
        <v>20000</v>
      </c>
      <c r="E338" s="268">
        <v>20000</v>
      </c>
      <c r="F338" s="268">
        <v>9409</v>
      </c>
      <c r="G338" s="159">
        <f>F338/E338*100</f>
        <v>47.044999999999995</v>
      </c>
      <c r="O338" s="69"/>
      <c r="P338" s="15"/>
      <c r="Q338" s="15"/>
      <c r="R338" s="15"/>
      <c r="S338" s="15"/>
      <c r="T338" s="15"/>
      <c r="U338" s="134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180"/>
      <c r="B339" s="197"/>
      <c r="C339" s="196" t="s">
        <v>357</v>
      </c>
      <c r="D339" s="183">
        <f>SUM(D338:D338)</f>
        <v>20000</v>
      </c>
      <c r="E339" s="183">
        <f>SUM(E338:E338)</f>
        <v>20000</v>
      </c>
      <c r="F339" s="183">
        <f>SUM(F338:F338)</f>
        <v>9409</v>
      </c>
      <c r="G339" s="209">
        <f>F339/E339*100</f>
        <v>47.044999999999995</v>
      </c>
      <c r="O339" s="6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2" customHeight="1">
      <c r="A340" s="16"/>
      <c r="B340" s="59"/>
      <c r="C340" s="184"/>
      <c r="D340" s="187"/>
      <c r="E340" s="187"/>
      <c r="F340" s="187"/>
      <c r="G340" s="338"/>
      <c r="O340" s="69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" customHeight="1">
      <c r="A341" s="64" t="s">
        <v>1035</v>
      </c>
      <c r="B341" s="2"/>
      <c r="C341" s="2"/>
      <c r="D341" s="187"/>
      <c r="E341" s="187"/>
      <c r="F341" s="187"/>
      <c r="G341" s="338"/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7" ht="12.75">
      <c r="A342" s="130" t="s">
        <v>954</v>
      </c>
      <c r="B342" s="130" t="s">
        <v>979</v>
      </c>
      <c r="C342" s="118" t="s">
        <v>980</v>
      </c>
      <c r="D342" s="201">
        <v>24400</v>
      </c>
      <c r="E342" s="268">
        <v>24400</v>
      </c>
      <c r="F342" s="268">
        <v>12195</v>
      </c>
      <c r="G342" s="159">
        <f>F342/E342*100</f>
        <v>49.97950819672131</v>
      </c>
    </row>
    <row r="343" spans="1:7" ht="12.75">
      <c r="A343" s="16"/>
      <c r="B343" s="59"/>
      <c r="C343" s="184"/>
      <c r="D343" s="185"/>
      <c r="E343" s="186"/>
      <c r="F343" s="230"/>
      <c r="G343" s="262"/>
    </row>
    <row r="344" spans="1:7" ht="12.75">
      <c r="A344" s="189"/>
      <c r="B344" s="199"/>
      <c r="C344" s="198" t="s">
        <v>855</v>
      </c>
      <c r="D344" s="190">
        <f>D311+D318+D328+D334+D339+D342</f>
        <v>1644659</v>
      </c>
      <c r="E344" s="190">
        <f>E311+E318+E328+E334+E339+E342</f>
        <v>1740804</v>
      </c>
      <c r="F344" s="190">
        <f>F311+F318+F328+F334+F339+F342</f>
        <v>328421</v>
      </c>
      <c r="G344" s="26">
        <f>F344/E344*100</f>
        <v>18.866052697489206</v>
      </c>
    </row>
    <row r="345" spans="1:7" ht="13.5" customHeight="1">
      <c r="A345" s="16"/>
      <c r="B345" s="59"/>
      <c r="C345" s="184"/>
      <c r="D345" s="185"/>
      <c r="E345" s="186"/>
      <c r="F345" s="230"/>
      <c r="G345" s="99"/>
    </row>
    <row r="346" spans="1:256" s="28" customFormat="1" ht="15.75">
      <c r="A346" s="64" t="s">
        <v>630</v>
      </c>
      <c r="D346" s="69"/>
      <c r="E346" s="69"/>
      <c r="F346" s="69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1.25" customHeight="1">
      <c r="A347" s="64"/>
      <c r="D347" s="69"/>
      <c r="E347" s="69"/>
      <c r="F347" s="69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4.25" customHeight="1">
      <c r="A348" s="55" t="s">
        <v>624</v>
      </c>
      <c r="D348" s="185"/>
      <c r="E348" s="186"/>
      <c r="F348" s="230"/>
      <c r="G348" s="205"/>
    </row>
    <row r="349" spans="1:7" ht="12" customHeight="1">
      <c r="A349" s="55"/>
      <c r="D349" s="185"/>
      <c r="E349" s="186"/>
      <c r="F349" s="230"/>
      <c r="G349" s="205"/>
    </row>
    <row r="350" spans="1:256" s="28" customFormat="1" ht="25.5" customHeight="1">
      <c r="A350" s="7" t="s">
        <v>538</v>
      </c>
      <c r="B350" s="7" t="s">
        <v>539</v>
      </c>
      <c r="C350" s="5" t="s">
        <v>540</v>
      </c>
      <c r="D350" s="44" t="s">
        <v>664</v>
      </c>
      <c r="E350" s="51" t="s">
        <v>665</v>
      </c>
      <c r="F350" s="5" t="s">
        <v>389</v>
      </c>
      <c r="G350" s="43" t="s">
        <v>666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 t="s">
        <v>169</v>
      </c>
      <c r="B351" s="127">
        <v>4332</v>
      </c>
      <c r="C351" s="267" t="s">
        <v>802</v>
      </c>
      <c r="D351" s="431">
        <v>1000</v>
      </c>
      <c r="E351" s="268">
        <v>1000</v>
      </c>
      <c r="F351" s="268">
        <v>199</v>
      </c>
      <c r="G351" s="159">
        <f aca="true" t="shared" si="8" ref="G351:G356">F351/E351*100</f>
        <v>19.900000000000002</v>
      </c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 t="s">
        <v>169</v>
      </c>
      <c r="B352" s="127">
        <v>4339</v>
      </c>
      <c r="C352" s="267" t="s">
        <v>937</v>
      </c>
      <c r="D352" s="431">
        <v>860</v>
      </c>
      <c r="E352" s="268">
        <v>860</v>
      </c>
      <c r="F352" s="268">
        <v>36</v>
      </c>
      <c r="G352" s="159">
        <f t="shared" si="8"/>
        <v>4.186046511627907</v>
      </c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25.5" customHeight="1">
      <c r="A353" s="130" t="s">
        <v>169</v>
      </c>
      <c r="B353" s="127">
        <v>4339</v>
      </c>
      <c r="C353" s="267" t="s">
        <v>573</v>
      </c>
      <c r="D353" s="431">
        <v>400</v>
      </c>
      <c r="E353" s="268">
        <v>400</v>
      </c>
      <c r="F353" s="268">
        <v>79</v>
      </c>
      <c r="G353" s="159">
        <f t="shared" si="8"/>
        <v>19.75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25.5">
      <c r="A354" s="130" t="s">
        <v>169</v>
      </c>
      <c r="B354" s="127">
        <v>4399</v>
      </c>
      <c r="C354" s="267" t="s">
        <v>182</v>
      </c>
      <c r="D354" s="431">
        <v>400</v>
      </c>
      <c r="E354" s="268">
        <v>400</v>
      </c>
      <c r="F354" s="268">
        <v>42</v>
      </c>
      <c r="G354" s="159">
        <f t="shared" si="8"/>
        <v>10.5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3.5" customHeight="1">
      <c r="A355" s="130" t="s">
        <v>169</v>
      </c>
      <c r="B355" s="127">
        <v>4399</v>
      </c>
      <c r="C355" s="267" t="s">
        <v>89</v>
      </c>
      <c r="D355" s="431">
        <v>0</v>
      </c>
      <c r="E355" s="268">
        <v>836</v>
      </c>
      <c r="F355" s="268">
        <v>183</v>
      </c>
      <c r="G355" s="159">
        <f t="shared" si="8"/>
        <v>21.88995215311005</v>
      </c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2.75">
      <c r="A356" s="180"/>
      <c r="B356" s="197"/>
      <c r="C356" s="196" t="s">
        <v>853</v>
      </c>
      <c r="D356" s="181">
        <f>SUM(D351:D355)</f>
        <v>2660</v>
      </c>
      <c r="E356" s="181">
        <f>SUM(E351:E355)</f>
        <v>3496</v>
      </c>
      <c r="F356" s="348">
        <f>SUM(F351:F355)</f>
        <v>539</v>
      </c>
      <c r="G356" s="395">
        <f t="shared" si="8"/>
        <v>15.417620137299771</v>
      </c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2:256" s="28" customFormat="1" ht="12" customHeight="1">
      <c r="B357"/>
      <c r="C357"/>
      <c r="D357" s="15"/>
      <c r="E357" s="15"/>
      <c r="F357" s="15"/>
      <c r="G357"/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66" t="s">
        <v>627</v>
      </c>
      <c r="B358" s="14"/>
      <c r="C358"/>
      <c r="D358" s="15"/>
      <c r="E358" s="15"/>
      <c r="F358" s="69"/>
      <c r="G358" s="15"/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1.25" customHeight="1">
      <c r="A359" s="66"/>
      <c r="B359" s="14"/>
      <c r="C359"/>
      <c r="D359" s="15"/>
      <c r="E359" s="15"/>
      <c r="F359" s="69"/>
      <c r="G359" s="15"/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8" customFormat="1" ht="24.75" customHeight="1">
      <c r="A360" s="7" t="s">
        <v>538</v>
      </c>
      <c r="B360" s="7" t="s">
        <v>539</v>
      </c>
      <c r="C360" s="5" t="s">
        <v>540</v>
      </c>
      <c r="D360" s="44" t="s">
        <v>664</v>
      </c>
      <c r="E360" s="51" t="s">
        <v>665</v>
      </c>
      <c r="F360" s="5" t="s">
        <v>389</v>
      </c>
      <c r="G360" s="43" t="s">
        <v>666</v>
      </c>
      <c r="O360" s="6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8" customFormat="1" ht="26.25" customHeight="1">
      <c r="A361" s="130" t="s">
        <v>169</v>
      </c>
      <c r="B361" s="127">
        <v>4357</v>
      </c>
      <c r="C361" s="118" t="s">
        <v>20</v>
      </c>
      <c r="D361" s="300">
        <v>1800</v>
      </c>
      <c r="E361" s="300">
        <v>1800</v>
      </c>
      <c r="F361" s="300">
        <v>0</v>
      </c>
      <c r="G361" s="158">
        <f>F361/E361*100</f>
        <v>0</v>
      </c>
      <c r="O361" s="69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8" customFormat="1" ht="15" customHeight="1">
      <c r="A362" s="180"/>
      <c r="B362" s="197"/>
      <c r="C362" s="196" t="s">
        <v>854</v>
      </c>
      <c r="D362" s="181">
        <f>SUM(D361:D361)</f>
        <v>1800</v>
      </c>
      <c r="E362" s="303">
        <f>SUM(E361:E361)</f>
        <v>1800</v>
      </c>
      <c r="F362" s="211">
        <f>SUM(F361:F361)</f>
        <v>0</v>
      </c>
      <c r="G362" s="171">
        <f>F362/E362*100</f>
        <v>0</v>
      </c>
      <c r="O362" s="69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2:256" s="28" customFormat="1" ht="10.5" customHeight="1">
      <c r="B363"/>
      <c r="C363"/>
      <c r="D363" s="15"/>
      <c r="E363" s="15"/>
      <c r="F363" s="15"/>
      <c r="G363"/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2.75">
      <c r="A364" s="345" t="s">
        <v>54</v>
      </c>
      <c r="B364" s="345"/>
      <c r="C364" s="345"/>
      <c r="D364" s="134"/>
      <c r="E364" s="134"/>
      <c r="F364" s="15"/>
      <c r="G364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8" customFormat="1" ht="10.5" customHeight="1">
      <c r="A365" s="345"/>
      <c r="B365" s="345"/>
      <c r="C365" s="345"/>
      <c r="D365" s="134"/>
      <c r="E365" s="134"/>
      <c r="F365" s="15"/>
      <c r="G365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4" customHeight="1">
      <c r="A366" s="7" t="s">
        <v>538</v>
      </c>
      <c r="B366" s="7" t="s">
        <v>539</v>
      </c>
      <c r="C366" s="5" t="s">
        <v>540</v>
      </c>
      <c r="D366" s="44" t="s">
        <v>664</v>
      </c>
      <c r="E366" s="51" t="s">
        <v>665</v>
      </c>
      <c r="F366" s="5" t="s">
        <v>389</v>
      </c>
      <c r="G366" s="43" t="s">
        <v>666</v>
      </c>
      <c r="O366" s="69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7" ht="23.25" customHeight="1">
      <c r="A367" s="130" t="s">
        <v>169</v>
      </c>
      <c r="B367" s="127">
        <v>4339</v>
      </c>
      <c r="C367" s="118" t="s">
        <v>803</v>
      </c>
      <c r="D367" s="300">
        <v>1355</v>
      </c>
      <c r="E367" s="268">
        <v>1355</v>
      </c>
      <c r="F367" s="268">
        <v>672</v>
      </c>
      <c r="G367" s="274">
        <f>F367/E367*100</f>
        <v>49.59409594095941</v>
      </c>
    </row>
    <row r="368" spans="1:7" ht="36.75" customHeight="1">
      <c r="A368" s="130" t="s">
        <v>169</v>
      </c>
      <c r="B368" s="127">
        <v>4357</v>
      </c>
      <c r="C368" s="118" t="s">
        <v>21</v>
      </c>
      <c r="D368" s="300">
        <v>37679</v>
      </c>
      <c r="E368" s="268">
        <v>37704</v>
      </c>
      <c r="F368" s="268">
        <v>18792</v>
      </c>
      <c r="G368" s="274">
        <f>F368/E368*100</f>
        <v>49.84086569064291</v>
      </c>
    </row>
    <row r="369" spans="1:7" ht="25.5" customHeight="1">
      <c r="A369" s="130" t="s">
        <v>169</v>
      </c>
      <c r="B369" s="127">
        <v>4357</v>
      </c>
      <c r="C369" s="118" t="s">
        <v>140</v>
      </c>
      <c r="D369" s="300">
        <v>4000</v>
      </c>
      <c r="E369" s="268">
        <v>4000</v>
      </c>
      <c r="F369" s="268">
        <v>0</v>
      </c>
      <c r="G369" s="158">
        <f>F369/E369*100</f>
        <v>0</v>
      </c>
    </row>
    <row r="370" spans="1:7" ht="25.5" customHeight="1">
      <c r="A370" s="130" t="s">
        <v>169</v>
      </c>
      <c r="B370" s="127" t="s">
        <v>792</v>
      </c>
      <c r="C370" s="118" t="s">
        <v>53</v>
      </c>
      <c r="D370" s="300">
        <v>0</v>
      </c>
      <c r="E370" s="268">
        <v>10101</v>
      </c>
      <c r="F370" s="268">
        <v>10101</v>
      </c>
      <c r="G370" s="158">
        <f>F370/E370*100</f>
        <v>100</v>
      </c>
    </row>
    <row r="371" spans="1:20" ht="12.75">
      <c r="A371" s="180"/>
      <c r="B371" s="197"/>
      <c r="C371" s="196" t="s">
        <v>183</v>
      </c>
      <c r="D371" s="181">
        <f>SUM(D367:D370)</f>
        <v>43034</v>
      </c>
      <c r="E371" s="181">
        <f>SUM(E367:E370)</f>
        <v>53160</v>
      </c>
      <c r="F371" s="181">
        <f>SUM(F367:F370)</f>
        <v>29565</v>
      </c>
      <c r="G371" s="171">
        <f>F371/E371*100</f>
        <v>55.615124153498876</v>
      </c>
      <c r="T371" s="134"/>
    </row>
    <row r="372" spans="1:7" ht="12.75" customHeight="1" hidden="1">
      <c r="A372" s="779" t="s">
        <v>795</v>
      </c>
      <c r="B372" s="779"/>
      <c r="C372" s="779"/>
      <c r="F372" s="69"/>
      <c r="G372" s="15"/>
    </row>
    <row r="373" spans="1:7" ht="12.75" customHeight="1" hidden="1">
      <c r="A373" s="759" t="s">
        <v>794</v>
      </c>
      <c r="B373" s="759"/>
      <c r="C373" s="759"/>
      <c r="F373" s="69"/>
      <c r="G373" s="15"/>
    </row>
    <row r="374" spans="1:7" ht="12.75" customHeight="1" hidden="1">
      <c r="A374" s="759" t="s">
        <v>797</v>
      </c>
      <c r="B374" s="759"/>
      <c r="C374" s="759"/>
      <c r="F374" s="69"/>
      <c r="G374" s="15"/>
    </row>
    <row r="375" spans="1:7" ht="14.25" customHeight="1">
      <c r="A375" s="58"/>
      <c r="B375" s="58"/>
      <c r="C375" s="58"/>
      <c r="F375" s="69"/>
      <c r="G375" s="15"/>
    </row>
    <row r="376" spans="1:7" ht="15" customHeight="1">
      <c r="A376" s="344" t="s">
        <v>1005</v>
      </c>
      <c r="B376" s="344"/>
      <c r="C376" s="343"/>
      <c r="F376" s="69"/>
      <c r="G376" s="15"/>
    </row>
    <row r="377" spans="1:7" ht="13.5" customHeight="1">
      <c r="A377" s="344"/>
      <c r="B377" s="344"/>
      <c r="C377" s="343"/>
      <c r="F377" s="69"/>
      <c r="G377" s="15"/>
    </row>
    <row r="378" spans="1:256" s="28" customFormat="1" ht="24" customHeight="1">
      <c r="A378" s="7" t="s">
        <v>538</v>
      </c>
      <c r="B378" s="7" t="s">
        <v>539</v>
      </c>
      <c r="C378" s="5" t="s">
        <v>540</v>
      </c>
      <c r="D378" s="44" t="s">
        <v>664</v>
      </c>
      <c r="E378" s="51" t="s">
        <v>665</v>
      </c>
      <c r="F378" s="5" t="s">
        <v>389</v>
      </c>
      <c r="G378" s="43" t="s">
        <v>666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24" customHeight="1">
      <c r="A379" s="130" t="s">
        <v>169</v>
      </c>
      <c r="B379" s="340" t="s">
        <v>954</v>
      </c>
      <c r="C379" s="341" t="s">
        <v>804</v>
      </c>
      <c r="D379" s="342">
        <v>36579</v>
      </c>
      <c r="E379" s="275">
        <v>38298</v>
      </c>
      <c r="F379" s="275">
        <v>18542</v>
      </c>
      <c r="G379" s="270">
        <f>F379/E379*100</f>
        <v>48.41506083868609</v>
      </c>
      <c r="O379" s="69"/>
      <c r="P379" s="15"/>
      <c r="Q379" s="15"/>
      <c r="R379" s="15"/>
      <c r="S379" s="15"/>
      <c r="T379" s="15"/>
      <c r="U379" s="134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7" ht="12.75">
      <c r="A380" s="180"/>
      <c r="B380" s="197"/>
      <c r="C380" s="196" t="s">
        <v>1031</v>
      </c>
      <c r="D380" s="211">
        <f>SUM(D379:D379)</f>
        <v>36579</v>
      </c>
      <c r="E380" s="211">
        <f>SUM(E379:E379)</f>
        <v>38298</v>
      </c>
      <c r="F380" s="211">
        <f>SUM(F379:F379)</f>
        <v>18542</v>
      </c>
      <c r="G380" s="171">
        <f>F380/E380*100</f>
        <v>48.41506083868609</v>
      </c>
    </row>
    <row r="381" spans="1:7" ht="12.75">
      <c r="A381" s="180"/>
      <c r="B381" s="197"/>
      <c r="C381" s="196" t="s">
        <v>856</v>
      </c>
      <c r="D381" s="181">
        <f>D356+D371+D380+D362</f>
        <v>84073</v>
      </c>
      <c r="E381" s="181">
        <f>E356+E371+E380+E362</f>
        <v>96754</v>
      </c>
      <c r="F381" s="181">
        <f>F356+F371+F380+F362</f>
        <v>48646</v>
      </c>
      <c r="G381" s="171">
        <f>F381/E381*100</f>
        <v>50.278024681150136</v>
      </c>
    </row>
    <row r="382" spans="1:7" ht="12.75" customHeight="1">
      <c r="A382" s="16"/>
      <c r="B382" s="59"/>
      <c r="C382" s="184"/>
      <c r="D382" s="185"/>
      <c r="E382" s="186"/>
      <c r="F382" s="230"/>
      <c r="G382" s="205"/>
    </row>
    <row r="383" spans="1:256" s="105" customFormat="1" ht="14.25" customHeight="1">
      <c r="A383" s="189"/>
      <c r="B383" s="199"/>
      <c r="C383" s="198" t="s">
        <v>855</v>
      </c>
      <c r="D383" s="190">
        <f>D381</f>
        <v>84073</v>
      </c>
      <c r="E383" s="190">
        <f>E381</f>
        <v>96754</v>
      </c>
      <c r="F383" s="190">
        <f>F381</f>
        <v>48646</v>
      </c>
      <c r="G383" s="202">
        <f>F383/E383*100</f>
        <v>50.278024681150136</v>
      </c>
      <c r="H383" s="109"/>
      <c r="I383" s="28"/>
      <c r="J383" s="28"/>
      <c r="K383" s="28"/>
      <c r="L383" s="28"/>
      <c r="M383" s="28"/>
      <c r="N383" s="28"/>
      <c r="O383" s="69"/>
      <c r="P383" s="69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105" customFormat="1" ht="14.25" customHeight="1">
      <c r="A384" s="231"/>
      <c r="B384" s="232"/>
      <c r="C384" s="233"/>
      <c r="D384" s="234"/>
      <c r="E384" s="339"/>
      <c r="F384" s="230"/>
      <c r="G384" s="229"/>
      <c r="H384" s="109"/>
      <c r="I384" s="28"/>
      <c r="J384" s="28"/>
      <c r="K384" s="28"/>
      <c r="L384" s="28"/>
      <c r="M384" s="28"/>
      <c r="N384" s="28"/>
      <c r="O384" s="69"/>
      <c r="P384" s="69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.75">
      <c r="A385" s="64" t="s">
        <v>632</v>
      </c>
      <c r="D385" s="69"/>
      <c r="E385" s="69"/>
      <c r="F385" s="69"/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9:15" ht="12" customHeight="1">
      <c r="I386" s="28"/>
      <c r="O386" s="69"/>
    </row>
    <row r="387" spans="1:15" ht="14.25" customHeight="1">
      <c r="A387" s="55" t="s">
        <v>624</v>
      </c>
      <c r="I387" s="28"/>
      <c r="O387" s="69"/>
    </row>
    <row r="388" spans="9:15" ht="13.5" customHeight="1">
      <c r="I388" s="28"/>
      <c r="O388" s="69"/>
    </row>
    <row r="389" spans="1:15" ht="24.75" customHeight="1">
      <c r="A389" s="7" t="s">
        <v>538</v>
      </c>
      <c r="B389" s="7" t="s">
        <v>539</v>
      </c>
      <c r="C389" s="5" t="s">
        <v>540</v>
      </c>
      <c r="D389" s="44" t="s">
        <v>664</v>
      </c>
      <c r="E389" s="51" t="s">
        <v>665</v>
      </c>
      <c r="F389" s="5" t="s">
        <v>389</v>
      </c>
      <c r="G389" s="43" t="s">
        <v>666</v>
      </c>
      <c r="I389" s="28"/>
      <c r="O389" s="69"/>
    </row>
    <row r="390" spans="1:15" ht="27.75" customHeight="1">
      <c r="A390" s="130" t="s">
        <v>170</v>
      </c>
      <c r="B390" s="127">
        <v>5399</v>
      </c>
      <c r="C390" s="118" t="s">
        <v>585</v>
      </c>
      <c r="D390" s="157">
        <v>60</v>
      </c>
      <c r="E390" s="157">
        <v>60</v>
      </c>
      <c r="F390" s="300">
        <v>0</v>
      </c>
      <c r="G390" s="274">
        <v>0</v>
      </c>
      <c r="I390" s="28"/>
      <c r="O390" s="69"/>
    </row>
    <row r="391" spans="1:15" ht="25.5">
      <c r="A391" s="130" t="s">
        <v>170</v>
      </c>
      <c r="B391" s="127">
        <v>5512</v>
      </c>
      <c r="C391" s="118" t="s">
        <v>586</v>
      </c>
      <c r="D391" s="157">
        <v>6500</v>
      </c>
      <c r="E391" s="157">
        <v>6500</v>
      </c>
      <c r="F391" s="300">
        <v>0</v>
      </c>
      <c r="G391" s="274">
        <f>F391/E391*100</f>
        <v>0</v>
      </c>
      <c r="I391" s="28"/>
      <c r="O391" s="69"/>
    </row>
    <row r="392" spans="1:15" ht="25.5">
      <c r="A392" s="130" t="s">
        <v>170</v>
      </c>
      <c r="B392" s="127">
        <v>5529</v>
      </c>
      <c r="C392" s="118" t="s">
        <v>587</v>
      </c>
      <c r="D392" s="157">
        <v>260</v>
      </c>
      <c r="E392" s="157">
        <v>260</v>
      </c>
      <c r="F392" s="300">
        <v>1</v>
      </c>
      <c r="G392" s="274">
        <f>F392/E392*100</f>
        <v>0.38461538461538464</v>
      </c>
      <c r="I392" s="28"/>
      <c r="O392" s="69"/>
    </row>
    <row r="393" spans="1:256" s="28" customFormat="1" ht="12.75">
      <c r="A393" s="180"/>
      <c r="B393" s="197"/>
      <c r="C393" s="196" t="s">
        <v>853</v>
      </c>
      <c r="D393" s="181">
        <f>SUM(D390:D392)</f>
        <v>6820</v>
      </c>
      <c r="E393" s="181">
        <f>SUM(E390:E392)</f>
        <v>6820</v>
      </c>
      <c r="F393" s="181">
        <f>SUM(F390:F392)</f>
        <v>1</v>
      </c>
      <c r="G393" s="209">
        <f>F393/E393*100</f>
        <v>0.01466275659824047</v>
      </c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7" ht="13.5" customHeight="1">
      <c r="A394" s="16"/>
      <c r="B394" s="59"/>
      <c r="C394" s="60"/>
      <c r="D394" s="168"/>
      <c r="E394" s="62"/>
      <c r="F394" s="46"/>
      <c r="G394" s="70"/>
    </row>
    <row r="395" spans="1:7" ht="15" customHeight="1">
      <c r="A395" s="782" t="s">
        <v>110</v>
      </c>
      <c r="B395" s="758"/>
      <c r="C395" s="758"/>
      <c r="D395" s="786"/>
      <c r="E395" s="62"/>
      <c r="F395" s="46"/>
      <c r="G395" s="70"/>
    </row>
    <row r="396" spans="1:7" ht="12" customHeight="1">
      <c r="A396" s="66"/>
      <c r="D396" s="168"/>
      <c r="E396" s="62"/>
      <c r="F396" s="46"/>
      <c r="G396" s="70"/>
    </row>
    <row r="397" spans="1:7" ht="23.25" customHeight="1">
      <c r="A397" s="7" t="s">
        <v>538</v>
      </c>
      <c r="B397" s="7" t="s">
        <v>539</v>
      </c>
      <c r="C397" s="5" t="s">
        <v>540</v>
      </c>
      <c r="D397" s="44" t="s">
        <v>664</v>
      </c>
      <c r="E397" s="51" t="s">
        <v>665</v>
      </c>
      <c r="F397" s="5" t="s">
        <v>389</v>
      </c>
      <c r="G397" s="43" t="s">
        <v>666</v>
      </c>
    </row>
    <row r="398" spans="1:7" ht="24.75" customHeight="1">
      <c r="A398" s="130" t="s">
        <v>170</v>
      </c>
      <c r="B398" s="127">
        <v>5311</v>
      </c>
      <c r="C398" s="118" t="s">
        <v>583</v>
      </c>
      <c r="D398" s="157">
        <v>1000</v>
      </c>
      <c r="E398" s="157">
        <v>1000</v>
      </c>
      <c r="F398" s="300">
        <v>0</v>
      </c>
      <c r="G398" s="158">
        <f>F398/E398*100</f>
        <v>0</v>
      </c>
    </row>
    <row r="399" spans="1:21" ht="12.75" customHeight="1">
      <c r="A399" s="130" t="s">
        <v>170</v>
      </c>
      <c r="B399" s="127">
        <v>5311</v>
      </c>
      <c r="C399" s="131" t="s">
        <v>584</v>
      </c>
      <c r="D399" s="157">
        <v>3000</v>
      </c>
      <c r="E399" s="157">
        <v>3000</v>
      </c>
      <c r="F399" s="300">
        <v>0</v>
      </c>
      <c r="G399" s="158">
        <f>F399/E399*100</f>
        <v>0</v>
      </c>
      <c r="U399" s="134"/>
    </row>
    <row r="400" spans="1:7" ht="12.75">
      <c r="A400" s="180"/>
      <c r="B400" s="197"/>
      <c r="C400" s="196" t="s">
        <v>854</v>
      </c>
      <c r="D400" s="181">
        <f>SUM(D398:D399)</f>
        <v>4000</v>
      </c>
      <c r="E400" s="181">
        <f>SUM(E398:E399)</f>
        <v>4000</v>
      </c>
      <c r="F400" s="181">
        <f>SUM(F398:F399)</f>
        <v>0</v>
      </c>
      <c r="G400" s="96">
        <f>F400/E400*100</f>
        <v>0</v>
      </c>
    </row>
    <row r="401" spans="1:7" ht="12.75" customHeight="1">
      <c r="A401" s="16"/>
      <c r="B401" s="59"/>
      <c r="C401" s="184"/>
      <c r="D401" s="185"/>
      <c r="E401" s="186"/>
      <c r="F401" s="230"/>
      <c r="G401" s="99"/>
    </row>
    <row r="402" spans="1:7" ht="15.75" customHeight="1">
      <c r="A402" s="782" t="s">
        <v>111</v>
      </c>
      <c r="B402" s="758"/>
      <c r="C402" s="758"/>
      <c r="D402" s="786"/>
      <c r="E402" s="777"/>
      <c r="F402" s="230"/>
      <c r="G402" s="338"/>
    </row>
    <row r="403" spans="1:7" ht="14.25" customHeight="1">
      <c r="A403" s="463"/>
      <c r="B403" s="464"/>
      <c r="C403" s="464"/>
      <c r="D403" s="467"/>
      <c r="E403" s="186"/>
      <c r="F403" s="230"/>
      <c r="G403" s="338"/>
    </row>
    <row r="404" spans="1:7" ht="23.25" customHeight="1">
      <c r="A404" s="7" t="s">
        <v>538</v>
      </c>
      <c r="B404" s="7" t="s">
        <v>539</v>
      </c>
      <c r="C404" s="5" t="s">
        <v>540</v>
      </c>
      <c r="D404" s="44" t="s">
        <v>664</v>
      </c>
      <c r="E404" s="51" t="s">
        <v>665</v>
      </c>
      <c r="F404" s="5" t="s">
        <v>389</v>
      </c>
      <c r="G404" s="43" t="s">
        <v>666</v>
      </c>
    </row>
    <row r="405" spans="1:7" ht="30.75" customHeight="1">
      <c r="A405" s="130" t="s">
        <v>170</v>
      </c>
      <c r="B405" s="127">
        <v>5511</v>
      </c>
      <c r="C405" s="131" t="s">
        <v>112</v>
      </c>
      <c r="D405" s="157">
        <v>4400</v>
      </c>
      <c r="E405" s="157">
        <v>4400</v>
      </c>
      <c r="F405" s="300">
        <v>4400</v>
      </c>
      <c r="G405" s="158">
        <f>F405/E405*100</f>
        <v>100</v>
      </c>
    </row>
    <row r="406" spans="1:7" ht="12.75">
      <c r="A406" s="180"/>
      <c r="B406" s="197"/>
      <c r="C406" s="196" t="s">
        <v>158</v>
      </c>
      <c r="D406" s="181">
        <f>SUM(D405:D405)</f>
        <v>4400</v>
      </c>
      <c r="E406" s="181">
        <f>SUM(E405:E405)</f>
        <v>4400</v>
      </c>
      <c r="F406" s="181">
        <f>SUM(F405:F405)</f>
        <v>4400</v>
      </c>
      <c r="G406" s="209">
        <f>F406/E406*100</f>
        <v>100</v>
      </c>
    </row>
    <row r="407" spans="1:7" ht="10.5" customHeight="1">
      <c r="A407" s="16"/>
      <c r="B407" s="59"/>
      <c r="C407" s="184"/>
      <c r="D407" s="185"/>
      <c r="E407" s="186"/>
      <c r="F407" s="230"/>
      <c r="G407" s="338"/>
    </row>
    <row r="408" spans="1:256" s="28" customFormat="1" ht="12.75">
      <c r="A408" s="189"/>
      <c r="B408" s="199"/>
      <c r="C408" s="198" t="s">
        <v>855</v>
      </c>
      <c r="D408" s="190">
        <f>D393+D406+D400</f>
        <v>15220</v>
      </c>
      <c r="E408" s="190">
        <f>E393+E406+E400</f>
        <v>15220</v>
      </c>
      <c r="F408" s="190">
        <f>F393+F406+F400</f>
        <v>4401</v>
      </c>
      <c r="G408" s="210">
        <f>F408/E408*100</f>
        <v>28.915900131406048</v>
      </c>
      <c r="H408" s="10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  <c r="FC408" s="69"/>
      <c r="FD408" s="69"/>
      <c r="FE408" s="69"/>
      <c r="FF408" s="69"/>
      <c r="FG408" s="69"/>
      <c r="FH408" s="69"/>
      <c r="FI408" s="69"/>
      <c r="FJ408" s="69"/>
      <c r="FK408" s="69"/>
      <c r="FL408" s="69"/>
      <c r="FM408" s="69"/>
      <c r="FN408" s="69"/>
      <c r="FO408" s="69"/>
      <c r="FP408" s="69"/>
      <c r="FQ408" s="69"/>
      <c r="FR408" s="69"/>
      <c r="FS408" s="69"/>
      <c r="FT408" s="69"/>
      <c r="FU408" s="69"/>
      <c r="FV408" s="69"/>
      <c r="FW408" s="69"/>
      <c r="FX408" s="69"/>
      <c r="FY408" s="69"/>
      <c r="FZ408" s="69"/>
      <c r="GA408" s="69"/>
      <c r="GB408" s="69"/>
      <c r="GC408" s="69"/>
      <c r="GD408" s="69"/>
      <c r="GE408" s="69"/>
      <c r="GF408" s="69"/>
      <c r="GG408" s="69"/>
      <c r="GH408" s="69"/>
      <c r="GI408" s="69"/>
      <c r="GJ408" s="69"/>
      <c r="GK408" s="69"/>
      <c r="GL408" s="69"/>
      <c r="GM408" s="69"/>
      <c r="GN408" s="69"/>
      <c r="GO408" s="69"/>
      <c r="GP408" s="69"/>
      <c r="GQ408" s="69"/>
      <c r="GR408" s="69"/>
      <c r="GS408" s="69"/>
      <c r="GT408" s="69"/>
      <c r="GU408" s="69"/>
      <c r="GV408" s="69"/>
      <c r="GW408" s="69"/>
      <c r="GX408" s="69"/>
      <c r="GY408" s="69"/>
      <c r="GZ408" s="69"/>
      <c r="HA408" s="69"/>
      <c r="HB408" s="69"/>
      <c r="HC408" s="69"/>
      <c r="HD408" s="69"/>
      <c r="HE408" s="69"/>
      <c r="HF408" s="69"/>
      <c r="HG408" s="69"/>
      <c r="HH408" s="69"/>
      <c r="HI408" s="69"/>
      <c r="HJ408" s="69"/>
      <c r="HK408" s="69"/>
      <c r="HL408" s="69"/>
      <c r="HM408" s="69"/>
      <c r="HN408" s="69"/>
      <c r="HO408" s="69"/>
      <c r="HP408" s="69"/>
      <c r="HQ408" s="69"/>
      <c r="HR408" s="69"/>
      <c r="HS408" s="69"/>
      <c r="HT408" s="69"/>
      <c r="HU408" s="69"/>
      <c r="HV408" s="69"/>
      <c r="HW408" s="69"/>
      <c r="HX408" s="69"/>
      <c r="HY408" s="69"/>
      <c r="HZ408" s="69"/>
      <c r="IA408" s="69"/>
      <c r="IB408" s="69"/>
      <c r="IC408" s="69"/>
      <c r="ID408" s="69"/>
      <c r="IE408" s="69"/>
      <c r="IF408" s="69"/>
      <c r="IG408" s="69"/>
      <c r="IH408" s="69"/>
      <c r="II408" s="69"/>
      <c r="IJ408" s="69"/>
      <c r="IK408" s="69"/>
      <c r="IL408" s="69"/>
      <c r="IM408" s="69"/>
      <c r="IN408" s="69"/>
      <c r="IO408" s="69"/>
      <c r="IP408" s="69"/>
      <c r="IQ408" s="69"/>
      <c r="IR408" s="69"/>
      <c r="IS408" s="69"/>
      <c r="IT408" s="69"/>
      <c r="IU408" s="69"/>
      <c r="IV408" s="69"/>
    </row>
    <row r="409" spans="1:23" s="208" customFormat="1" ht="12" customHeight="1">
      <c r="A409" s="16"/>
      <c r="B409" s="59"/>
      <c r="C409" s="184"/>
      <c r="D409" s="185"/>
      <c r="E409" s="252"/>
      <c r="F409" s="187"/>
      <c r="G409" s="70"/>
      <c r="W409" s="208" t="s">
        <v>679</v>
      </c>
    </row>
    <row r="410" spans="1:256" s="28" customFormat="1" ht="15.75">
      <c r="A410" s="207" t="s">
        <v>649</v>
      </c>
      <c r="B410" s="208"/>
      <c r="C410" s="208"/>
      <c r="D410" s="304"/>
      <c r="E410" s="208"/>
      <c r="F410" s="208"/>
      <c r="G410" s="208"/>
      <c r="O410" s="69" t="s">
        <v>773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8" customFormat="1" ht="12" customHeight="1">
      <c r="A411" s="58"/>
      <c r="B411" s="14"/>
      <c r="C411"/>
      <c r="D411" s="15"/>
      <c r="E411" s="15"/>
      <c r="F411" s="15"/>
      <c r="G411"/>
      <c r="O411" s="69" t="s">
        <v>774</v>
      </c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8" customFormat="1" ht="15" customHeight="1">
      <c r="A412" s="66" t="s">
        <v>624</v>
      </c>
      <c r="B412" s="14"/>
      <c r="C412"/>
      <c r="D412" s="15"/>
      <c r="E412" s="15"/>
      <c r="F412" s="15"/>
      <c r="G412"/>
      <c r="O412" s="6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12.75">
      <c r="A413" s="66"/>
      <c r="B413" s="14"/>
      <c r="C413"/>
      <c r="D413" s="15"/>
      <c r="E413" s="15"/>
      <c r="F413" s="15"/>
      <c r="G413"/>
      <c r="O413" s="6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8" customFormat="1" ht="25.5" customHeight="1">
      <c r="A414" s="7" t="s">
        <v>538</v>
      </c>
      <c r="B414" s="7" t="s">
        <v>539</v>
      </c>
      <c r="C414" s="5" t="s">
        <v>540</v>
      </c>
      <c r="D414" s="44" t="s">
        <v>664</v>
      </c>
      <c r="E414" s="51" t="s">
        <v>665</v>
      </c>
      <c r="F414" s="5" t="s">
        <v>389</v>
      </c>
      <c r="G414" s="43" t="s">
        <v>666</v>
      </c>
      <c r="O414" s="69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25.5" customHeight="1">
      <c r="A415" s="130" t="s">
        <v>171</v>
      </c>
      <c r="B415" s="127">
        <v>6113</v>
      </c>
      <c r="C415" s="118" t="s">
        <v>184</v>
      </c>
      <c r="D415" s="157">
        <v>38283</v>
      </c>
      <c r="E415" s="157">
        <v>39194</v>
      </c>
      <c r="F415" s="300">
        <v>6578</v>
      </c>
      <c r="G415" s="158">
        <f>F415/E415*100</f>
        <v>16.78318109914783</v>
      </c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8" customFormat="1" ht="14.25" customHeight="1">
      <c r="A416" s="130" t="s">
        <v>171</v>
      </c>
      <c r="B416" s="127">
        <v>6113</v>
      </c>
      <c r="C416" s="118" t="s">
        <v>22</v>
      </c>
      <c r="D416" s="157">
        <v>700</v>
      </c>
      <c r="E416" s="157">
        <v>700</v>
      </c>
      <c r="F416" s="300">
        <v>700</v>
      </c>
      <c r="G416" s="158">
        <f>F416/E416*100</f>
        <v>100</v>
      </c>
      <c r="O416" s="6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26.25" customHeight="1">
      <c r="A417" s="130" t="s">
        <v>171</v>
      </c>
      <c r="B417" s="127">
        <v>6223</v>
      </c>
      <c r="C417" s="118" t="s">
        <v>23</v>
      </c>
      <c r="D417" s="157">
        <v>6000</v>
      </c>
      <c r="E417" s="157">
        <v>6000</v>
      </c>
      <c r="F417" s="300">
        <v>2</v>
      </c>
      <c r="G417" s="158">
        <f>F417/E417*100</f>
        <v>0.03333333333333333</v>
      </c>
      <c r="O417" s="69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8" customFormat="1" ht="14.25" customHeight="1">
      <c r="A418" s="180"/>
      <c r="B418" s="197"/>
      <c r="C418" s="196" t="s">
        <v>853</v>
      </c>
      <c r="D418" s="183">
        <f>SUM(D415:D417)</f>
        <v>44983</v>
      </c>
      <c r="E418" s="183">
        <f>SUM(E415:E417)</f>
        <v>45894</v>
      </c>
      <c r="F418" s="183">
        <f>SUM(F415:F417)</f>
        <v>7280</v>
      </c>
      <c r="G418" s="209">
        <f>F418/E418*100</f>
        <v>15.862639996513705</v>
      </c>
      <c r="O418" s="6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4.25" customHeight="1">
      <c r="A419" s="773"/>
      <c r="B419" s="773"/>
      <c r="C419" s="773"/>
      <c r="D419" s="61"/>
      <c r="E419" s="61"/>
      <c r="F419" s="61"/>
      <c r="G419" s="70"/>
      <c r="O419" s="6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8" customFormat="1" ht="14.25" customHeight="1">
      <c r="A420" s="773" t="s">
        <v>627</v>
      </c>
      <c r="B420" s="773"/>
      <c r="C420" s="773"/>
      <c r="D420" s="61"/>
      <c r="E420" s="61"/>
      <c r="F420" s="61"/>
      <c r="G420" s="70"/>
      <c r="O420" s="6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8" customFormat="1" ht="14.25" customHeight="1">
      <c r="A421" s="237"/>
      <c r="B421" s="59"/>
      <c r="C421" s="60"/>
      <c r="D421" s="61"/>
      <c r="E421" s="61"/>
      <c r="F421" s="61"/>
      <c r="G421" s="70"/>
      <c r="O421" s="69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8" customFormat="1" ht="25.5" customHeight="1">
      <c r="A422" s="7" t="s">
        <v>538</v>
      </c>
      <c r="B422" s="7" t="s">
        <v>539</v>
      </c>
      <c r="C422" s="5" t="s">
        <v>540</v>
      </c>
      <c r="D422" s="44" t="s">
        <v>664</v>
      </c>
      <c r="E422" s="51" t="s">
        <v>665</v>
      </c>
      <c r="F422" s="5" t="s">
        <v>389</v>
      </c>
      <c r="G422" s="43" t="s">
        <v>666</v>
      </c>
      <c r="O422" s="69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8" customFormat="1" ht="14.25" customHeight="1">
      <c r="A423" s="116" t="s">
        <v>171</v>
      </c>
      <c r="B423" s="117">
        <v>6113</v>
      </c>
      <c r="C423" s="118" t="s">
        <v>31</v>
      </c>
      <c r="D423" s="154">
        <v>1050</v>
      </c>
      <c r="E423" s="154">
        <v>1050</v>
      </c>
      <c r="F423" s="408">
        <v>0</v>
      </c>
      <c r="G423" s="158">
        <f>F423/E423*100</f>
        <v>0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8" customFormat="1" ht="14.25" customHeight="1">
      <c r="A424" s="180"/>
      <c r="B424" s="197"/>
      <c r="C424" s="196" t="s">
        <v>854</v>
      </c>
      <c r="D424" s="183">
        <f>D423</f>
        <v>1050</v>
      </c>
      <c r="E424" s="183">
        <f>E423</f>
        <v>1050</v>
      </c>
      <c r="F424" s="269">
        <f>F423</f>
        <v>0</v>
      </c>
      <c r="G424" s="171">
        <f>F424/E424*100</f>
        <v>0</v>
      </c>
      <c r="O424" s="6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8" customFormat="1" ht="14.25" customHeight="1">
      <c r="A425" s="165"/>
      <c r="B425" s="166"/>
      <c r="C425" s="336"/>
      <c r="D425" s="337"/>
      <c r="E425" s="337"/>
      <c r="F425" s="61"/>
      <c r="G425" s="70"/>
      <c r="O425" s="69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25.5" customHeight="1">
      <c r="A426" s="7" t="s">
        <v>538</v>
      </c>
      <c r="B426" s="7" t="s">
        <v>539</v>
      </c>
      <c r="C426" s="5" t="s">
        <v>540</v>
      </c>
      <c r="D426" s="44" t="s">
        <v>664</v>
      </c>
      <c r="E426" s="51" t="s">
        <v>665</v>
      </c>
      <c r="F426" s="5" t="s">
        <v>389</v>
      </c>
      <c r="G426" s="43" t="s">
        <v>666</v>
      </c>
    </row>
    <row r="427" spans="1:7" ht="15" customHeight="1">
      <c r="A427" s="130" t="s">
        <v>176</v>
      </c>
      <c r="B427" s="127">
        <v>6330</v>
      </c>
      <c r="C427" s="118" t="s">
        <v>155</v>
      </c>
      <c r="D427" s="154">
        <v>267</v>
      </c>
      <c r="E427" s="154">
        <v>267</v>
      </c>
      <c r="F427" s="408">
        <v>67</v>
      </c>
      <c r="G427" s="158">
        <f>F427/E427*100</f>
        <v>25.0936329588015</v>
      </c>
    </row>
    <row r="428" spans="1:7" s="179" customFormat="1" ht="14.25" customHeight="1">
      <c r="A428" s="16"/>
      <c r="B428" s="59"/>
      <c r="C428" s="184"/>
      <c r="D428" s="185"/>
      <c r="E428" s="186"/>
      <c r="F428" s="187"/>
      <c r="G428" s="236"/>
    </row>
    <row r="429" spans="1:256" s="28" customFormat="1" ht="14.25" customHeight="1">
      <c r="A429" s="189"/>
      <c r="B429" s="199"/>
      <c r="C429" s="198" t="s">
        <v>156</v>
      </c>
      <c r="D429" s="190">
        <f>D418+D424+D427</f>
        <v>46300</v>
      </c>
      <c r="E429" s="190">
        <f>E418+E424+E427</f>
        <v>47211</v>
      </c>
      <c r="F429" s="190">
        <f>F418+F424+F427</f>
        <v>7347</v>
      </c>
      <c r="G429" s="202">
        <f>F429/E429*100</f>
        <v>15.562051216877423</v>
      </c>
      <c r="O429" s="69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7" s="179" customFormat="1" ht="14.25" customHeight="1">
      <c r="A430" s="16"/>
      <c r="B430" s="59"/>
      <c r="C430" s="184"/>
      <c r="D430" s="185"/>
      <c r="E430" s="186"/>
      <c r="F430" s="187"/>
      <c r="G430" s="236"/>
    </row>
    <row r="431" spans="1:6" s="179" customFormat="1" ht="14.25" customHeight="1">
      <c r="A431" s="763" t="s">
        <v>157</v>
      </c>
      <c r="B431" s="773"/>
      <c r="C431" s="773"/>
      <c r="D431" s="755"/>
      <c r="E431" s="755"/>
      <c r="F431" s="258"/>
    </row>
    <row r="432" spans="1:6" s="179" customFormat="1" ht="14.25" customHeight="1">
      <c r="A432" s="40"/>
      <c r="B432" s="20"/>
      <c r="C432" s="20"/>
      <c r="D432" s="316"/>
      <c r="E432" s="316"/>
      <c r="F432" s="258"/>
    </row>
    <row r="433" spans="1:256" s="28" customFormat="1" ht="25.5" customHeight="1">
      <c r="A433" s="7" t="s">
        <v>538</v>
      </c>
      <c r="B433" s="7" t="s">
        <v>539</v>
      </c>
      <c r="C433" s="5" t="s">
        <v>540</v>
      </c>
      <c r="D433" s="44" t="s">
        <v>664</v>
      </c>
      <c r="E433" s="51" t="s">
        <v>665</v>
      </c>
      <c r="F433" s="5" t="s">
        <v>389</v>
      </c>
      <c r="G433" s="43" t="s">
        <v>666</v>
      </c>
      <c r="O433" s="69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8" customFormat="1" ht="38.25" customHeight="1">
      <c r="A434" s="130" t="s">
        <v>171</v>
      </c>
      <c r="B434" s="127" t="s">
        <v>954</v>
      </c>
      <c r="C434" s="118" t="s">
        <v>141</v>
      </c>
      <c r="D434" s="390">
        <v>5150</v>
      </c>
      <c r="E434" s="157">
        <v>5150</v>
      </c>
      <c r="F434" s="300">
        <v>375</v>
      </c>
      <c r="G434" s="158">
        <f>F434/E434*100</f>
        <v>7.281553398058252</v>
      </c>
      <c r="O434" s="69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5" customHeight="1">
      <c r="A435" s="130" t="s">
        <v>171</v>
      </c>
      <c r="B435" s="127" t="s">
        <v>954</v>
      </c>
      <c r="C435" s="118" t="s">
        <v>938</v>
      </c>
      <c r="D435" s="390">
        <v>0</v>
      </c>
      <c r="E435" s="157">
        <v>195</v>
      </c>
      <c r="F435" s="300">
        <v>51</v>
      </c>
      <c r="G435" s="158">
        <f>F435/E435*100</f>
        <v>26.153846153846157</v>
      </c>
      <c r="O435" s="69"/>
      <c r="P435" s="15"/>
      <c r="Q435" s="15"/>
      <c r="R435" s="15"/>
      <c r="S435" s="15"/>
      <c r="T435" s="15"/>
      <c r="U435" s="134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14.25" customHeight="1">
      <c r="A436" s="180"/>
      <c r="B436" s="197"/>
      <c r="C436" s="196" t="s">
        <v>160</v>
      </c>
      <c r="D436" s="183">
        <f>SUM(D434:D435)</f>
        <v>5150</v>
      </c>
      <c r="E436" s="183">
        <f>SUM(E434:E435)</f>
        <v>5345</v>
      </c>
      <c r="F436" s="211">
        <f>SUM(F434:F435)</f>
        <v>426</v>
      </c>
      <c r="G436" s="209">
        <f>F436/E436*100</f>
        <v>7.970065481758653</v>
      </c>
      <c r="O436" s="69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6" s="179" customFormat="1" ht="14.25" customHeight="1">
      <c r="A437" s="40"/>
      <c r="B437" s="20"/>
      <c r="C437" s="20"/>
      <c r="D437" s="316"/>
      <c r="E437" s="316"/>
      <c r="F437" s="258"/>
    </row>
    <row r="438" spans="1:6" s="179" customFormat="1" ht="14.25" customHeight="1">
      <c r="A438" s="763" t="s">
        <v>601</v>
      </c>
      <c r="B438" s="764"/>
      <c r="C438" s="764"/>
      <c r="D438" s="316"/>
      <c r="E438" s="316"/>
      <c r="F438" s="258"/>
    </row>
    <row r="439" spans="1:6" s="179" customFormat="1" ht="15" customHeight="1">
      <c r="A439" s="465"/>
      <c r="B439" s="466"/>
      <c r="C439" s="466"/>
      <c r="D439" s="316"/>
      <c r="E439" s="316"/>
      <c r="F439" s="258"/>
    </row>
    <row r="440" spans="1:7" ht="24.75" customHeight="1">
      <c r="A440" s="7" t="s">
        <v>538</v>
      </c>
      <c r="B440" s="7" t="s">
        <v>539</v>
      </c>
      <c r="C440" s="5" t="s">
        <v>540</v>
      </c>
      <c r="D440" s="44" t="s">
        <v>664</v>
      </c>
      <c r="E440" s="51" t="s">
        <v>665</v>
      </c>
      <c r="F440" s="5" t="s">
        <v>389</v>
      </c>
      <c r="G440" s="43" t="s">
        <v>666</v>
      </c>
    </row>
    <row r="441" spans="1:7" ht="25.5">
      <c r="A441" s="130" t="s">
        <v>172</v>
      </c>
      <c r="B441" s="127">
        <v>3636</v>
      </c>
      <c r="C441" s="118" t="s">
        <v>606</v>
      </c>
      <c r="D441" s="157">
        <v>160</v>
      </c>
      <c r="E441" s="157">
        <v>160</v>
      </c>
      <c r="F441" s="300">
        <v>0</v>
      </c>
      <c r="G441" s="158">
        <f>F441/E441*100</f>
        <v>0</v>
      </c>
    </row>
    <row r="442" spans="1:7" ht="25.5">
      <c r="A442" s="130" t="s">
        <v>172</v>
      </c>
      <c r="B442" s="127">
        <v>6171</v>
      </c>
      <c r="C442" s="118" t="s">
        <v>607</v>
      </c>
      <c r="D442" s="157">
        <v>580</v>
      </c>
      <c r="E442" s="157">
        <v>580</v>
      </c>
      <c r="F442" s="300">
        <v>0</v>
      </c>
      <c r="G442" s="158">
        <f>F442/E442*100</f>
        <v>0</v>
      </c>
    </row>
    <row r="443" spans="1:256" s="105" customFormat="1" ht="12.75">
      <c r="A443" s="16"/>
      <c r="B443" s="59"/>
      <c r="C443" s="60"/>
      <c r="D443" s="61"/>
      <c r="E443" s="62"/>
      <c r="F443" s="46"/>
      <c r="G443" s="238"/>
      <c r="H443" s="109"/>
      <c r="I443" s="28"/>
      <c r="J443" s="28"/>
      <c r="K443" s="28"/>
      <c r="L443" s="28"/>
      <c r="M443" s="28"/>
      <c r="N443" s="28"/>
      <c r="O443" s="69"/>
      <c r="P443" s="69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7" ht="12.75">
      <c r="A444" s="189"/>
      <c r="B444" s="199"/>
      <c r="C444" s="198" t="s">
        <v>875</v>
      </c>
      <c r="D444" s="190">
        <f>D418+D424+D427+D436+D441+D442</f>
        <v>52190</v>
      </c>
      <c r="E444" s="190">
        <f>E418+E424+E427+E436+E441+E442</f>
        <v>53296</v>
      </c>
      <c r="F444" s="190">
        <f>F418+F424+F427+F436+F441+F442</f>
        <v>7773</v>
      </c>
      <c r="G444" s="202">
        <f>F444/E444*100</f>
        <v>14.584584208946264</v>
      </c>
    </row>
    <row r="445" spans="1:256" s="28" customFormat="1" ht="13.5" customHeight="1">
      <c r="A445" s="58"/>
      <c r="B445" s="14"/>
      <c r="C445"/>
      <c r="D445" s="69"/>
      <c r="E445" s="69"/>
      <c r="F445" s="69"/>
      <c r="G445"/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15.75">
      <c r="A446" s="132" t="s">
        <v>650</v>
      </c>
      <c r="B446" s="58"/>
      <c r="D446" s="69"/>
      <c r="E446" s="69"/>
      <c r="F446" s="69"/>
      <c r="O446" s="69" t="s">
        <v>775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3.5" customHeight="1">
      <c r="A447" s="58"/>
      <c r="B447" s="14"/>
      <c r="C447"/>
      <c r="D447" s="69"/>
      <c r="E447" s="69"/>
      <c r="F447" s="69"/>
      <c r="G447"/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6" ht="15" customHeight="1">
      <c r="A448" s="66" t="s">
        <v>624</v>
      </c>
      <c r="B448" s="14"/>
      <c r="D448" s="69"/>
      <c r="E448" s="69"/>
      <c r="F448" s="69"/>
    </row>
    <row r="449" spans="1:6" ht="13.5" customHeight="1">
      <c r="A449" s="58"/>
      <c r="B449" s="14"/>
      <c r="D449" s="69" t="s">
        <v>857</v>
      </c>
      <c r="E449" s="69"/>
      <c r="F449" s="69"/>
    </row>
    <row r="450" spans="1:256" s="28" customFormat="1" ht="26.25" customHeight="1">
      <c r="A450" s="7" t="s">
        <v>538</v>
      </c>
      <c r="B450" s="7" t="s">
        <v>539</v>
      </c>
      <c r="C450" s="5" t="s">
        <v>540</v>
      </c>
      <c r="D450" s="44" t="s">
        <v>664</v>
      </c>
      <c r="E450" s="51" t="s">
        <v>665</v>
      </c>
      <c r="F450" s="5" t="s">
        <v>389</v>
      </c>
      <c r="G450" s="43" t="s">
        <v>666</v>
      </c>
      <c r="O450" s="69" t="s">
        <v>782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>
      <c r="A451" s="130" t="s">
        <v>173</v>
      </c>
      <c r="B451" s="127">
        <v>6172</v>
      </c>
      <c r="C451" s="118" t="s">
        <v>939</v>
      </c>
      <c r="D451" s="157">
        <v>265162</v>
      </c>
      <c r="E451" s="157">
        <v>266331</v>
      </c>
      <c r="F451" s="300">
        <v>59281</v>
      </c>
      <c r="G451" s="158">
        <f>F451/E451*100</f>
        <v>22.258392751876425</v>
      </c>
      <c r="O451" s="69"/>
      <c r="P451" s="15"/>
      <c r="Q451" s="15"/>
      <c r="R451" s="15"/>
      <c r="S451" s="15"/>
      <c r="T451" s="15"/>
      <c r="U451" s="134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5.75" customHeight="1">
      <c r="A452" s="130" t="s">
        <v>173</v>
      </c>
      <c r="B452" s="127">
        <v>6115</v>
      </c>
      <c r="C452" s="118" t="s">
        <v>109</v>
      </c>
      <c r="D452" s="157">
        <v>0</v>
      </c>
      <c r="E452" s="157">
        <v>60</v>
      </c>
      <c r="F452" s="300">
        <v>5</v>
      </c>
      <c r="G452" s="158">
        <f>F452/E452*100</f>
        <v>8.333333333333332</v>
      </c>
      <c r="O452" s="69"/>
      <c r="P452" s="15"/>
      <c r="Q452" s="15"/>
      <c r="R452" s="15"/>
      <c r="S452" s="15"/>
      <c r="T452" s="15"/>
      <c r="U452" s="134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7" ht="14.25" customHeight="1">
      <c r="A453" s="180"/>
      <c r="B453" s="197"/>
      <c r="C453" s="196" t="s">
        <v>853</v>
      </c>
      <c r="D453" s="181">
        <f>SUM(D451:D451)</f>
        <v>265162</v>
      </c>
      <c r="E453" s="182">
        <f>SUM(E451:E452)</f>
        <v>266391</v>
      </c>
      <c r="F453" s="211">
        <f>SUM(F451:F452)</f>
        <v>59286</v>
      </c>
      <c r="G453" s="96">
        <f>F453/E453*100</f>
        <v>22.255256371273806</v>
      </c>
    </row>
    <row r="454" spans="1:18" ht="13.5" customHeight="1">
      <c r="A454" s="16"/>
      <c r="B454" s="59"/>
      <c r="C454" s="184"/>
      <c r="D454" s="185"/>
      <c r="E454" s="186"/>
      <c r="F454" s="187"/>
      <c r="G454" s="29"/>
      <c r="R454" s="134"/>
    </row>
    <row r="455" spans="1:18" ht="15" customHeight="1">
      <c r="A455" s="40" t="s">
        <v>627</v>
      </c>
      <c r="B455" s="19"/>
      <c r="C455" s="39"/>
      <c r="D455" s="49"/>
      <c r="E455" s="52"/>
      <c r="F455" s="46"/>
      <c r="G455" s="35"/>
      <c r="R455" s="134"/>
    </row>
    <row r="456" spans="1:18" ht="13.5" customHeight="1">
      <c r="A456" s="16"/>
      <c r="B456" s="19"/>
      <c r="C456" s="39"/>
      <c r="D456" s="49"/>
      <c r="E456" s="52"/>
      <c r="F456" s="46"/>
      <c r="G456" s="35"/>
      <c r="R456" s="134"/>
    </row>
    <row r="457" spans="1:256" s="28" customFormat="1" ht="24.75" customHeight="1">
      <c r="A457" s="7" t="s">
        <v>538</v>
      </c>
      <c r="B457" s="7" t="s">
        <v>539</v>
      </c>
      <c r="C457" s="5" t="s">
        <v>540</v>
      </c>
      <c r="D457" s="44" t="s">
        <v>664</v>
      </c>
      <c r="E457" s="51" t="s">
        <v>665</v>
      </c>
      <c r="F457" s="5" t="s">
        <v>389</v>
      </c>
      <c r="G457" s="43" t="s">
        <v>666</v>
      </c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7" ht="14.25" customHeight="1">
      <c r="A458" s="130" t="s">
        <v>173</v>
      </c>
      <c r="B458" s="127">
        <v>6172</v>
      </c>
      <c r="C458" s="118" t="s">
        <v>138</v>
      </c>
      <c r="D458" s="157">
        <v>3500</v>
      </c>
      <c r="E458" s="157">
        <v>3500</v>
      </c>
      <c r="F458" s="300">
        <v>805</v>
      </c>
      <c r="G458" s="158">
        <f>F458/E458*100</f>
        <v>23</v>
      </c>
    </row>
    <row r="459" spans="1:7" ht="12.75">
      <c r="A459" s="180"/>
      <c r="B459" s="197"/>
      <c r="C459" s="196" t="s">
        <v>854</v>
      </c>
      <c r="D459" s="181">
        <f>SUM(D458:D458)</f>
        <v>3500</v>
      </c>
      <c r="E459" s="182">
        <f>SUM(E458:E458)</f>
        <v>3500</v>
      </c>
      <c r="F459" s="211">
        <f>SUM(F458:F458)</f>
        <v>805</v>
      </c>
      <c r="G459" s="104">
        <f>F459/E459*100</f>
        <v>23</v>
      </c>
    </row>
    <row r="460" spans="1:7" ht="14.25" customHeight="1">
      <c r="A460" s="49"/>
      <c r="B460" s="52"/>
      <c r="C460" s="34"/>
      <c r="D460" s="35"/>
      <c r="E460" s="49"/>
      <c r="F460" s="52"/>
      <c r="G460" s="34"/>
    </row>
    <row r="461" spans="1:7" ht="26.25" customHeight="1">
      <c r="A461" s="7" t="s">
        <v>538</v>
      </c>
      <c r="B461" s="7" t="s">
        <v>539</v>
      </c>
      <c r="C461" s="5" t="s">
        <v>540</v>
      </c>
      <c r="D461" s="44" t="s">
        <v>664</v>
      </c>
      <c r="E461" s="51" t="s">
        <v>665</v>
      </c>
      <c r="F461" s="5" t="s">
        <v>389</v>
      </c>
      <c r="G461" s="43" t="s">
        <v>666</v>
      </c>
    </row>
    <row r="462" spans="1:7" ht="14.25" customHeight="1">
      <c r="A462" s="116" t="s">
        <v>168</v>
      </c>
      <c r="B462" s="117">
        <v>6330</v>
      </c>
      <c r="C462" s="118" t="s">
        <v>155</v>
      </c>
      <c r="D462" s="154">
        <v>4717</v>
      </c>
      <c r="E462" s="149">
        <v>4697</v>
      </c>
      <c r="F462" s="281">
        <v>1179</v>
      </c>
      <c r="G462" s="148">
        <f>F462/E462*100</f>
        <v>25.101128379816906</v>
      </c>
    </row>
    <row r="463" spans="1:7" ht="14.25" customHeight="1">
      <c r="A463" s="116" t="s">
        <v>168</v>
      </c>
      <c r="B463" s="117">
        <v>6399</v>
      </c>
      <c r="C463" s="118" t="s">
        <v>356</v>
      </c>
      <c r="D463" s="154">
        <v>0</v>
      </c>
      <c r="E463" s="149">
        <v>0</v>
      </c>
      <c r="F463" s="281">
        <v>0</v>
      </c>
      <c r="G463" s="158" t="s">
        <v>852</v>
      </c>
    </row>
    <row r="464" spans="1:7" ht="12.75">
      <c r="A464" s="16"/>
      <c r="B464" s="59"/>
      <c r="C464" s="60"/>
      <c r="D464" s="61"/>
      <c r="E464" s="62"/>
      <c r="F464" s="46"/>
      <c r="G464" s="238"/>
    </row>
    <row r="465" spans="1:256" s="28" customFormat="1" ht="12" customHeight="1">
      <c r="A465" s="189"/>
      <c r="B465" s="199"/>
      <c r="C465" s="198" t="s">
        <v>875</v>
      </c>
      <c r="D465" s="190">
        <f>D453+D459+D462+D463</f>
        <v>273379</v>
      </c>
      <c r="E465" s="190">
        <f>E453+E459+E462+E463</f>
        <v>274588</v>
      </c>
      <c r="F465" s="190">
        <f>F453+F459+F462+F463</f>
        <v>61270</v>
      </c>
      <c r="G465" s="202">
        <f>F465/E465*100</f>
        <v>22.31342957448978</v>
      </c>
      <c r="H465" s="10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  <c r="FC465" s="69"/>
      <c r="FD465" s="69"/>
      <c r="FE465" s="69"/>
      <c r="FF465" s="69"/>
      <c r="FG465" s="69"/>
      <c r="FH465" s="69"/>
      <c r="FI465" s="69"/>
      <c r="FJ465" s="69"/>
      <c r="FK465" s="69"/>
      <c r="FL465" s="69"/>
      <c r="FM465" s="69"/>
      <c r="FN465" s="69"/>
      <c r="FO465" s="69"/>
      <c r="FP465" s="69"/>
      <c r="FQ465" s="69"/>
      <c r="FR465" s="69"/>
      <c r="FS465" s="69"/>
      <c r="FT465" s="69"/>
      <c r="FU465" s="69"/>
      <c r="FV465" s="69"/>
      <c r="FW465" s="69"/>
      <c r="FX465" s="69"/>
      <c r="FY465" s="69"/>
      <c r="FZ465" s="69"/>
      <c r="GA465" s="69"/>
      <c r="GB465" s="69"/>
      <c r="GC465" s="69"/>
      <c r="GD465" s="69"/>
      <c r="GE465" s="69"/>
      <c r="GF465" s="69"/>
      <c r="GG465" s="69"/>
      <c r="GH465" s="69"/>
      <c r="GI465" s="69"/>
      <c r="GJ465" s="69"/>
      <c r="GK465" s="69"/>
      <c r="GL465" s="69"/>
      <c r="GM465" s="69"/>
      <c r="GN465" s="69"/>
      <c r="GO465" s="69"/>
      <c r="GP465" s="69"/>
      <c r="GQ465" s="69"/>
      <c r="GR465" s="69"/>
      <c r="GS465" s="69"/>
      <c r="GT465" s="69"/>
      <c r="GU465" s="69"/>
      <c r="GV465" s="69"/>
      <c r="GW465" s="69"/>
      <c r="GX465" s="69"/>
      <c r="GY465" s="69"/>
      <c r="GZ465" s="69"/>
      <c r="HA465" s="69"/>
      <c r="HB465" s="69"/>
      <c r="HC465" s="69"/>
      <c r="HD465" s="69"/>
      <c r="HE465" s="69"/>
      <c r="HF465" s="69"/>
      <c r="HG465" s="69"/>
      <c r="HH465" s="69"/>
      <c r="HI465" s="69"/>
      <c r="HJ465" s="69"/>
      <c r="HK465" s="69"/>
      <c r="HL465" s="69"/>
      <c r="HM465" s="69"/>
      <c r="HN465" s="69"/>
      <c r="HO465" s="69"/>
      <c r="HP465" s="69"/>
      <c r="HQ465" s="69"/>
      <c r="HR465" s="69"/>
      <c r="HS465" s="69"/>
      <c r="HT465" s="69"/>
      <c r="HU465" s="69"/>
      <c r="HV465" s="69"/>
      <c r="HW465" s="69"/>
      <c r="HX465" s="69"/>
      <c r="HY465" s="69"/>
      <c r="HZ465" s="69"/>
      <c r="IA465" s="69"/>
      <c r="IB465" s="69"/>
      <c r="IC465" s="69"/>
      <c r="ID465" s="69"/>
      <c r="IE465" s="69"/>
      <c r="IF465" s="69"/>
      <c r="IG465" s="69"/>
      <c r="IH465" s="69"/>
      <c r="II465" s="69"/>
      <c r="IJ465" s="69"/>
      <c r="IK465" s="69"/>
      <c r="IL465" s="69"/>
      <c r="IM465" s="69"/>
      <c r="IN465" s="69"/>
      <c r="IO465" s="69"/>
      <c r="IP465" s="69"/>
      <c r="IQ465" s="69"/>
      <c r="IR465" s="69"/>
      <c r="IS465" s="69"/>
      <c r="IT465" s="69"/>
      <c r="IU465" s="69"/>
      <c r="IV465" s="69"/>
    </row>
    <row r="466" spans="1:256" s="106" customFormat="1" ht="11.25" customHeight="1">
      <c r="A466" s="231"/>
      <c r="B466" s="232"/>
      <c r="C466" s="233"/>
      <c r="D466" s="234"/>
      <c r="E466" s="234"/>
      <c r="F466" s="234"/>
      <c r="G466" s="236"/>
      <c r="H466" s="239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  <c r="AV466" s="134"/>
      <c r="AW466" s="134"/>
      <c r="AX466" s="134"/>
      <c r="AY466" s="134"/>
      <c r="AZ466" s="134"/>
      <c r="BA466" s="134"/>
      <c r="BB466" s="134"/>
      <c r="BC466" s="134"/>
      <c r="BD466" s="134"/>
      <c r="BE466" s="134"/>
      <c r="BF466" s="134"/>
      <c r="BG466" s="134"/>
      <c r="BH466" s="134"/>
      <c r="BI466" s="134"/>
      <c r="BJ466" s="134"/>
      <c r="BK466" s="134"/>
      <c r="BL466" s="134"/>
      <c r="BM466" s="134"/>
      <c r="BN466" s="134"/>
      <c r="BO466" s="134"/>
      <c r="BP466" s="134"/>
      <c r="BQ466" s="134"/>
      <c r="BR466" s="134"/>
      <c r="BS466" s="134"/>
      <c r="BT466" s="134"/>
      <c r="BU466" s="134"/>
      <c r="BV466" s="134"/>
      <c r="BW466" s="134"/>
      <c r="BX466" s="134"/>
      <c r="BY466" s="134"/>
      <c r="BZ466" s="134"/>
      <c r="CA466" s="134"/>
      <c r="CB466" s="134"/>
      <c r="CC466" s="134"/>
      <c r="CD466" s="134"/>
      <c r="CE466" s="134"/>
      <c r="CF466" s="134"/>
      <c r="CG466" s="134"/>
      <c r="CH466" s="134"/>
      <c r="CI466" s="134"/>
      <c r="CJ466" s="134"/>
      <c r="CK466" s="134"/>
      <c r="CL466" s="134"/>
      <c r="CM466" s="134"/>
      <c r="CN466" s="134"/>
      <c r="CO466" s="134"/>
      <c r="CP466" s="134"/>
      <c r="CQ466" s="134"/>
      <c r="CR466" s="134"/>
      <c r="CS466" s="134"/>
      <c r="CT466" s="134"/>
      <c r="CU466" s="134"/>
      <c r="CV466" s="134"/>
      <c r="CW466" s="134"/>
      <c r="CX466" s="134"/>
      <c r="CY466" s="134"/>
      <c r="CZ466" s="134"/>
      <c r="DA466" s="134"/>
      <c r="DB466" s="134"/>
      <c r="DC466" s="134"/>
      <c r="DD466" s="134"/>
      <c r="DE466" s="134"/>
      <c r="DF466" s="134"/>
      <c r="DG466" s="134"/>
      <c r="DH466" s="134"/>
      <c r="DI466" s="134"/>
      <c r="DJ466" s="134"/>
      <c r="DK466" s="134"/>
      <c r="DL466" s="134"/>
      <c r="DM466" s="134"/>
      <c r="DN466" s="134"/>
      <c r="DO466" s="134"/>
      <c r="DP466" s="134"/>
      <c r="DQ466" s="134"/>
      <c r="DR466" s="134"/>
      <c r="DS466" s="134"/>
      <c r="DT466" s="134"/>
      <c r="DU466" s="134"/>
      <c r="DV466" s="134"/>
      <c r="DW466" s="134"/>
      <c r="DX466" s="134"/>
      <c r="DY466" s="134"/>
      <c r="DZ466" s="134"/>
      <c r="EA466" s="134"/>
      <c r="EB466" s="134"/>
      <c r="EC466" s="134"/>
      <c r="ED466" s="134"/>
      <c r="EE466" s="134"/>
      <c r="EF466" s="134"/>
      <c r="EG466" s="134"/>
      <c r="EH466" s="134"/>
      <c r="EI466" s="134"/>
      <c r="EJ466" s="134"/>
      <c r="EK466" s="134"/>
      <c r="EL466" s="134"/>
      <c r="EM466" s="134"/>
      <c r="EN466" s="134"/>
      <c r="EO466" s="134"/>
      <c r="EP466" s="134"/>
      <c r="EQ466" s="134"/>
      <c r="ER466" s="134"/>
      <c r="ES466" s="134"/>
      <c r="ET466" s="134"/>
      <c r="EU466" s="134"/>
      <c r="EV466" s="134"/>
      <c r="EW466" s="134"/>
      <c r="EX466" s="134"/>
      <c r="EY466" s="134"/>
      <c r="EZ466" s="134"/>
      <c r="FA466" s="134"/>
      <c r="FB466" s="134"/>
      <c r="FC466" s="134"/>
      <c r="FD466" s="134"/>
      <c r="FE466" s="134"/>
      <c r="FF466" s="134"/>
      <c r="FG466" s="134"/>
      <c r="FH466" s="134"/>
      <c r="FI466" s="134"/>
      <c r="FJ466" s="134"/>
      <c r="FK466" s="134"/>
      <c r="FL466" s="134"/>
      <c r="FM466" s="134"/>
      <c r="FN466" s="134"/>
      <c r="FO466" s="134"/>
      <c r="FP466" s="134"/>
      <c r="FQ466" s="134"/>
      <c r="FR466" s="134"/>
      <c r="FS466" s="134"/>
      <c r="FT466" s="134"/>
      <c r="FU466" s="134"/>
      <c r="FV466" s="134"/>
      <c r="FW466" s="134"/>
      <c r="FX466" s="134"/>
      <c r="FY466" s="134"/>
      <c r="FZ466" s="134"/>
      <c r="GA466" s="134"/>
      <c r="GB466" s="134"/>
      <c r="GC466" s="134"/>
      <c r="GD466" s="134"/>
      <c r="GE466" s="134"/>
      <c r="GF466" s="134"/>
      <c r="GG466" s="134"/>
      <c r="GH466" s="134"/>
      <c r="GI466" s="134"/>
      <c r="GJ466" s="134"/>
      <c r="GK466" s="134"/>
      <c r="GL466" s="134"/>
      <c r="GM466" s="134"/>
      <c r="GN466" s="134"/>
      <c r="GO466" s="134"/>
      <c r="GP466" s="134"/>
      <c r="GQ466" s="134"/>
      <c r="GR466" s="134"/>
      <c r="GS466" s="134"/>
      <c r="GT466" s="134"/>
      <c r="GU466" s="134"/>
      <c r="GV466" s="134"/>
      <c r="GW466" s="134"/>
      <c r="GX466" s="134"/>
      <c r="GY466" s="134"/>
      <c r="GZ466" s="134"/>
      <c r="HA466" s="134"/>
      <c r="HB466" s="134"/>
      <c r="HC466" s="134"/>
      <c r="HD466" s="134"/>
      <c r="HE466" s="134"/>
      <c r="HF466" s="134"/>
      <c r="HG466" s="134"/>
      <c r="HH466" s="134"/>
      <c r="HI466" s="134"/>
      <c r="HJ466" s="134"/>
      <c r="HK466" s="134"/>
      <c r="HL466" s="134"/>
      <c r="HM466" s="134"/>
      <c r="HN466" s="134"/>
      <c r="HO466" s="134"/>
      <c r="HP466" s="134"/>
      <c r="HQ466" s="134"/>
      <c r="HR466" s="134"/>
      <c r="HS466" s="134"/>
      <c r="HT466" s="134"/>
      <c r="HU466" s="134"/>
      <c r="HV466" s="134"/>
      <c r="HW466" s="134"/>
      <c r="HX466" s="134"/>
      <c r="HY466" s="134"/>
      <c r="HZ466" s="134"/>
      <c r="IA466" s="134"/>
      <c r="IB466" s="134"/>
      <c r="IC466" s="134"/>
      <c r="ID466" s="134"/>
      <c r="IE466" s="134"/>
      <c r="IF466" s="134"/>
      <c r="IG466" s="134"/>
      <c r="IH466" s="134"/>
      <c r="II466" s="134"/>
      <c r="IJ466" s="134"/>
      <c r="IK466" s="134"/>
      <c r="IL466" s="134"/>
      <c r="IM466" s="134"/>
      <c r="IN466" s="134"/>
      <c r="IO466" s="134"/>
      <c r="IP466" s="134"/>
      <c r="IQ466" s="134"/>
      <c r="IR466" s="134"/>
      <c r="IS466" s="134"/>
      <c r="IT466" s="134"/>
      <c r="IU466" s="134"/>
      <c r="IV466" s="134"/>
    </row>
    <row r="467" spans="1:256" s="28" customFormat="1" ht="15.75">
      <c r="A467" s="64" t="s">
        <v>633</v>
      </c>
      <c r="D467" s="69"/>
      <c r="E467" s="69"/>
      <c r="F467" s="69"/>
      <c r="O467" s="69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2:256" s="28" customFormat="1" ht="12" customHeight="1">
      <c r="B468"/>
      <c r="C468"/>
      <c r="D468" s="15"/>
      <c r="E468" s="15"/>
      <c r="F468" s="15"/>
      <c r="G468"/>
      <c r="O468" s="69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8" customFormat="1" ht="15.75" customHeight="1">
      <c r="A469" s="55" t="s">
        <v>24</v>
      </c>
      <c r="B469"/>
      <c r="C469"/>
      <c r="D469" s="15"/>
      <c r="E469" s="15"/>
      <c r="F469" s="15"/>
      <c r="G469"/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2.75" customHeight="1">
      <c r="A470" s="55"/>
      <c r="B470"/>
      <c r="C470"/>
      <c r="D470" s="15"/>
      <c r="E470" s="15"/>
      <c r="F470" s="15"/>
      <c r="G470"/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27.75" customHeight="1">
      <c r="A471" s="7" t="s">
        <v>538</v>
      </c>
      <c r="B471" s="7" t="s">
        <v>539</v>
      </c>
      <c r="C471" s="5" t="s">
        <v>540</v>
      </c>
      <c r="D471" s="44" t="s">
        <v>664</v>
      </c>
      <c r="E471" s="51" t="s">
        <v>665</v>
      </c>
      <c r="F471" s="5" t="s">
        <v>389</v>
      </c>
      <c r="G471" s="43" t="s">
        <v>666</v>
      </c>
      <c r="O471" s="69" t="s">
        <v>776</v>
      </c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15" ht="36">
      <c r="A472" s="130" t="s">
        <v>174</v>
      </c>
      <c r="B472" s="127">
        <v>2139</v>
      </c>
      <c r="C472" s="370" t="s">
        <v>599</v>
      </c>
      <c r="D472" s="157">
        <v>1000</v>
      </c>
      <c r="E472" s="268">
        <v>1000</v>
      </c>
      <c r="F472" s="677">
        <v>0</v>
      </c>
      <c r="G472" s="270">
        <f aca="true" t="shared" si="9" ref="G472:G485">F472/E472*100</f>
        <v>0</v>
      </c>
      <c r="H472" s="28"/>
      <c r="O472" s="134"/>
    </row>
    <row r="473" spans="1:15" ht="12.75">
      <c r="A473" s="130" t="s">
        <v>174</v>
      </c>
      <c r="B473" s="127">
        <v>2141</v>
      </c>
      <c r="C473" s="370" t="s">
        <v>150</v>
      </c>
      <c r="D473" s="157">
        <v>1528</v>
      </c>
      <c r="E473" s="268">
        <v>1528</v>
      </c>
      <c r="F473" s="677">
        <v>0</v>
      </c>
      <c r="G473" s="270">
        <f>F473/E473*100</f>
        <v>0</v>
      </c>
      <c r="H473" s="28"/>
      <c r="O473" s="134"/>
    </row>
    <row r="474" spans="1:15" ht="24">
      <c r="A474" s="130" t="s">
        <v>174</v>
      </c>
      <c r="B474" s="127" t="s">
        <v>32</v>
      </c>
      <c r="C474" s="370" t="s">
        <v>37</v>
      </c>
      <c r="D474" s="157">
        <v>832</v>
      </c>
      <c r="E474" s="268">
        <v>832</v>
      </c>
      <c r="F474" s="677">
        <v>50</v>
      </c>
      <c r="G474" s="270">
        <f>F474/E474*100</f>
        <v>6.009615384615385</v>
      </c>
      <c r="H474" s="28"/>
      <c r="O474" s="134"/>
    </row>
    <row r="475" spans="1:15" ht="24">
      <c r="A475" s="130" t="s">
        <v>174</v>
      </c>
      <c r="B475" s="127">
        <v>2143</v>
      </c>
      <c r="C475" s="370" t="s">
        <v>1006</v>
      </c>
      <c r="D475" s="157">
        <v>400</v>
      </c>
      <c r="E475" s="268">
        <v>400</v>
      </c>
      <c r="F475" s="677">
        <v>200</v>
      </c>
      <c r="G475" s="270">
        <f t="shared" si="9"/>
        <v>50</v>
      </c>
      <c r="H475" s="28"/>
      <c r="O475" s="134"/>
    </row>
    <row r="476" spans="1:256" s="13" customFormat="1" ht="25.5">
      <c r="A476" s="130" t="s">
        <v>174</v>
      </c>
      <c r="B476" s="127">
        <v>2199</v>
      </c>
      <c r="C476" s="118" t="s">
        <v>38</v>
      </c>
      <c r="D476" s="157">
        <v>700</v>
      </c>
      <c r="E476" s="156">
        <v>700</v>
      </c>
      <c r="F476" s="268">
        <v>8</v>
      </c>
      <c r="G476" s="270">
        <f t="shared" si="9"/>
        <v>1.1428571428571428</v>
      </c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13" customFormat="1" ht="36">
      <c r="A477" s="130" t="s">
        <v>174</v>
      </c>
      <c r="B477" s="127">
        <v>3299</v>
      </c>
      <c r="C477" s="370" t="s">
        <v>133</v>
      </c>
      <c r="D477" s="157">
        <v>200</v>
      </c>
      <c r="E477" s="268">
        <v>200</v>
      </c>
      <c r="F477" s="677">
        <v>0</v>
      </c>
      <c r="G477" s="270">
        <f t="shared" si="9"/>
        <v>0</v>
      </c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256" s="13" customFormat="1" ht="38.25">
      <c r="A478" s="130" t="s">
        <v>174</v>
      </c>
      <c r="B478" s="127">
        <v>3699</v>
      </c>
      <c r="C478" s="118" t="s">
        <v>911</v>
      </c>
      <c r="D478" s="157">
        <v>155</v>
      </c>
      <c r="E478" s="268">
        <v>155</v>
      </c>
      <c r="F478" s="677">
        <v>0</v>
      </c>
      <c r="G478" s="270">
        <f t="shared" si="9"/>
        <v>0</v>
      </c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  <c r="IT478" s="15"/>
      <c r="IU478" s="15"/>
      <c r="IV478" s="15"/>
    </row>
    <row r="479" spans="1:256" s="13" customFormat="1" ht="26.25" customHeight="1">
      <c r="A479" s="130" t="s">
        <v>174</v>
      </c>
      <c r="B479" s="127">
        <v>3699</v>
      </c>
      <c r="C479" s="118" t="s">
        <v>1007</v>
      </c>
      <c r="D479" s="157">
        <v>3000</v>
      </c>
      <c r="E479" s="268">
        <v>3492</v>
      </c>
      <c r="F479" s="677">
        <v>455</v>
      </c>
      <c r="G479" s="270">
        <f t="shared" si="9"/>
        <v>13.029782359679269</v>
      </c>
      <c r="O479" s="15"/>
      <c r="P479" s="15"/>
      <c r="Q479" s="15"/>
      <c r="R479" s="15"/>
      <c r="S479" s="15"/>
      <c r="T479" s="15"/>
      <c r="U479" s="134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256" s="13" customFormat="1" ht="25.5">
      <c r="A480" s="130" t="s">
        <v>174</v>
      </c>
      <c r="B480" s="127">
        <v>3699</v>
      </c>
      <c r="C480" s="118" t="s">
        <v>134</v>
      </c>
      <c r="D480" s="254">
        <v>80000</v>
      </c>
      <c r="E480" s="255">
        <v>81830</v>
      </c>
      <c r="F480" s="275">
        <v>0</v>
      </c>
      <c r="G480" s="270">
        <f t="shared" si="9"/>
        <v>0</v>
      </c>
      <c r="O480" s="15"/>
      <c r="P480" s="15"/>
      <c r="Q480" s="15"/>
      <c r="R480" s="15"/>
      <c r="S480" s="15"/>
      <c r="T480" s="15"/>
      <c r="U480" s="134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64.5" customHeight="1">
      <c r="A481" s="130" t="s">
        <v>174</v>
      </c>
      <c r="B481" s="127">
        <v>3699</v>
      </c>
      <c r="C481" s="559" t="s">
        <v>46</v>
      </c>
      <c r="D481" s="254">
        <v>0</v>
      </c>
      <c r="E481" s="255">
        <v>1100</v>
      </c>
      <c r="F481" s="275">
        <v>0</v>
      </c>
      <c r="G481" s="270">
        <f t="shared" si="9"/>
        <v>0</v>
      </c>
      <c r="O481" s="15"/>
      <c r="P481" s="15"/>
      <c r="Q481" s="15"/>
      <c r="R481" s="15"/>
      <c r="S481" s="15"/>
      <c r="T481" s="15"/>
      <c r="U481" s="134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25.5" customHeight="1">
      <c r="A482" s="130" t="s">
        <v>174</v>
      </c>
      <c r="B482" s="127">
        <v>3699</v>
      </c>
      <c r="C482" s="559" t="s">
        <v>552</v>
      </c>
      <c r="D482" s="254">
        <v>0</v>
      </c>
      <c r="E482" s="255">
        <v>150</v>
      </c>
      <c r="F482" s="275">
        <v>110</v>
      </c>
      <c r="G482" s="270">
        <f t="shared" si="9"/>
        <v>73.33333333333333</v>
      </c>
      <c r="O482" s="15"/>
      <c r="P482" s="15"/>
      <c r="Q482" s="15"/>
      <c r="R482" s="15"/>
      <c r="S482" s="15"/>
      <c r="T482" s="15"/>
      <c r="U482" s="134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25.5" customHeight="1">
      <c r="A483" s="130" t="s">
        <v>174</v>
      </c>
      <c r="B483" s="127">
        <v>3699</v>
      </c>
      <c r="C483" s="559" t="s">
        <v>51</v>
      </c>
      <c r="D483" s="254">
        <v>0</v>
      </c>
      <c r="E483" s="255">
        <v>1390</v>
      </c>
      <c r="F483" s="275">
        <v>1389</v>
      </c>
      <c r="G483" s="270">
        <f t="shared" si="9"/>
        <v>99.92805755395683</v>
      </c>
      <c r="O483" s="15"/>
      <c r="P483" s="15"/>
      <c r="Q483" s="15"/>
      <c r="R483" s="15"/>
      <c r="S483" s="15"/>
      <c r="T483" s="15"/>
      <c r="U483" s="134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13" customFormat="1" ht="25.5" customHeight="1">
      <c r="A484" s="130" t="s">
        <v>174</v>
      </c>
      <c r="B484" s="127">
        <v>3699</v>
      </c>
      <c r="C484" s="559" t="s">
        <v>912</v>
      </c>
      <c r="D484" s="254">
        <v>0</v>
      </c>
      <c r="E484" s="255">
        <v>170</v>
      </c>
      <c r="F484" s="275">
        <v>0</v>
      </c>
      <c r="G484" s="270">
        <f t="shared" si="9"/>
        <v>0</v>
      </c>
      <c r="O484" s="15"/>
      <c r="P484" s="15"/>
      <c r="Q484" s="15"/>
      <c r="R484" s="15"/>
      <c r="S484" s="15"/>
      <c r="T484" s="15"/>
      <c r="U484" s="134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3.5" customHeight="1">
      <c r="A485" s="180"/>
      <c r="B485" s="197"/>
      <c r="C485" s="196" t="s">
        <v>357</v>
      </c>
      <c r="D485" s="181">
        <f>SUM(D472:D484)</f>
        <v>87815</v>
      </c>
      <c r="E485" s="182">
        <f>SUM(E472:E484)</f>
        <v>92947</v>
      </c>
      <c r="F485" s="211">
        <f>SUM(F472:F484)</f>
        <v>2212</v>
      </c>
      <c r="G485" s="96">
        <f t="shared" si="9"/>
        <v>2.3798508827611435</v>
      </c>
    </row>
    <row r="486" spans="1:7" ht="12.75">
      <c r="A486" s="16"/>
      <c r="B486" s="59"/>
      <c r="C486" s="184"/>
      <c r="D486" s="185"/>
      <c r="E486" s="186"/>
      <c r="F486" s="230"/>
      <c r="G486" s="99"/>
    </row>
    <row r="487" spans="1:7" ht="12.75">
      <c r="A487" s="780" t="s">
        <v>36</v>
      </c>
      <c r="B487" s="781"/>
      <c r="C487" s="781"/>
      <c r="D487" s="781"/>
      <c r="E487" s="781"/>
      <c r="F487" s="781"/>
      <c r="G487" s="781"/>
    </row>
    <row r="488" spans="1:7" ht="12.75">
      <c r="A488" s="16"/>
      <c r="B488" s="59"/>
      <c r="C488" s="184"/>
      <c r="D488" s="185"/>
      <c r="E488" s="186"/>
      <c r="F488" s="230"/>
      <c r="G488" s="99"/>
    </row>
    <row r="489" spans="1:16" ht="24.75" customHeight="1">
      <c r="A489" s="7" t="s">
        <v>538</v>
      </c>
      <c r="B489" s="7" t="s">
        <v>539</v>
      </c>
      <c r="C489" s="5" t="s">
        <v>540</v>
      </c>
      <c r="D489" s="44" t="s">
        <v>664</v>
      </c>
      <c r="E489" s="51" t="s">
        <v>665</v>
      </c>
      <c r="F489" s="5" t="s">
        <v>389</v>
      </c>
      <c r="G489" s="43" t="s">
        <v>666</v>
      </c>
      <c r="P489" s="134"/>
    </row>
    <row r="490" spans="1:16" ht="24" customHeight="1">
      <c r="A490" s="130" t="s">
        <v>174</v>
      </c>
      <c r="B490" s="127">
        <v>6223</v>
      </c>
      <c r="C490" s="551" t="s">
        <v>1008</v>
      </c>
      <c r="D490" s="157">
        <v>5000</v>
      </c>
      <c r="E490" s="268">
        <v>5000</v>
      </c>
      <c r="F490" s="677">
        <v>386</v>
      </c>
      <c r="G490" s="270">
        <f>F490/E490*100</f>
        <v>7.720000000000001</v>
      </c>
      <c r="P490" s="134"/>
    </row>
    <row r="491" spans="1:7" ht="12.75">
      <c r="A491" s="180"/>
      <c r="B491" s="197"/>
      <c r="C491" s="196" t="s">
        <v>357</v>
      </c>
      <c r="D491" s="266">
        <f>SUM(D490:D490)</f>
        <v>5000</v>
      </c>
      <c r="E491" s="266">
        <f>SUM(E490:E490)</f>
        <v>5000</v>
      </c>
      <c r="F491" s="538">
        <f>SUM(F490:F490)</f>
        <v>386</v>
      </c>
      <c r="G491" s="159">
        <f>F491/E491*100</f>
        <v>7.720000000000001</v>
      </c>
    </row>
    <row r="492" spans="1:7" ht="12.75">
      <c r="A492" s="165"/>
      <c r="B492" s="166"/>
      <c r="C492" s="386"/>
      <c r="D492" s="471"/>
      <c r="E492" s="471"/>
      <c r="F492" s="472"/>
      <c r="G492" s="473"/>
    </row>
    <row r="493" spans="1:7" ht="12.75">
      <c r="A493" s="345" t="s">
        <v>151</v>
      </c>
      <c r="B493" s="185"/>
      <c r="C493" s="186"/>
      <c r="D493" s="230"/>
      <c r="E493" s="186"/>
      <c r="F493" s="478"/>
      <c r="G493" s="99"/>
    </row>
    <row r="494" spans="1:7" ht="12.75">
      <c r="A494" s="345"/>
      <c r="B494" s="185"/>
      <c r="C494" s="186"/>
      <c r="D494" s="230"/>
      <c r="E494" s="186"/>
      <c r="F494" s="478"/>
      <c r="G494" s="99"/>
    </row>
    <row r="495" spans="1:7" ht="27" customHeight="1">
      <c r="A495" s="7" t="s">
        <v>538</v>
      </c>
      <c r="B495" s="7" t="s">
        <v>539</v>
      </c>
      <c r="C495" s="5" t="s">
        <v>540</v>
      </c>
      <c r="D495" s="44" t="s">
        <v>664</v>
      </c>
      <c r="E495" s="51" t="s">
        <v>665</v>
      </c>
      <c r="F495" s="5" t="s">
        <v>389</v>
      </c>
      <c r="G495" s="43" t="s">
        <v>666</v>
      </c>
    </row>
    <row r="496" spans="1:7" ht="17.25" customHeight="1">
      <c r="A496" s="130" t="s">
        <v>174</v>
      </c>
      <c r="B496" s="127">
        <v>2143</v>
      </c>
      <c r="C496" s="118" t="s">
        <v>805</v>
      </c>
      <c r="D496" s="157">
        <v>4650</v>
      </c>
      <c r="E496" s="157">
        <v>4650</v>
      </c>
      <c r="F496" s="300">
        <v>1163</v>
      </c>
      <c r="G496" s="158">
        <f>F496/E496*100</f>
        <v>25.010752688172044</v>
      </c>
    </row>
    <row r="497" spans="1:21" ht="25.5">
      <c r="A497" s="130" t="s">
        <v>174</v>
      </c>
      <c r="B497" s="127">
        <v>2143</v>
      </c>
      <c r="C497" s="118" t="s">
        <v>50</v>
      </c>
      <c r="D497" s="157">
        <v>0</v>
      </c>
      <c r="E497" s="157">
        <v>8800</v>
      </c>
      <c r="F497" s="300">
        <v>2000</v>
      </c>
      <c r="G497" s="158">
        <f>F497/E497*100</f>
        <v>22.727272727272727</v>
      </c>
      <c r="U497" s="568"/>
    </row>
    <row r="498" spans="1:7" ht="12.75">
      <c r="A498" s="16"/>
      <c r="B498" s="59"/>
      <c r="C498" s="184"/>
      <c r="D498" s="456"/>
      <c r="E498" s="456"/>
      <c r="F498" s="478"/>
      <c r="G498" s="99"/>
    </row>
    <row r="499" spans="1:7" ht="12.75">
      <c r="A499" s="345" t="s">
        <v>135</v>
      </c>
      <c r="B499" s="185"/>
      <c r="C499" s="186"/>
      <c r="D499" s="230"/>
      <c r="E499" s="186"/>
      <c r="F499" s="478"/>
      <c r="G499" s="99"/>
    </row>
    <row r="500" spans="1:7" ht="12.75">
      <c r="A500" s="345"/>
      <c r="B500" s="185"/>
      <c r="C500" s="186"/>
      <c r="D500" s="230"/>
      <c r="E500" s="186"/>
      <c r="F500" s="478"/>
      <c r="G500" s="99"/>
    </row>
    <row r="501" spans="1:7" ht="27" customHeight="1">
      <c r="A501" s="7" t="s">
        <v>538</v>
      </c>
      <c r="B501" s="7" t="s">
        <v>539</v>
      </c>
      <c r="C501" s="5" t="s">
        <v>540</v>
      </c>
      <c r="D501" s="44" t="s">
        <v>664</v>
      </c>
      <c r="E501" s="51" t="s">
        <v>665</v>
      </c>
      <c r="F501" s="5" t="s">
        <v>389</v>
      </c>
      <c r="G501" s="43" t="s">
        <v>666</v>
      </c>
    </row>
    <row r="502" spans="1:7" ht="36">
      <c r="A502" s="130" t="s">
        <v>174</v>
      </c>
      <c r="B502" s="127">
        <v>3636</v>
      </c>
      <c r="C502" s="370" t="s">
        <v>135</v>
      </c>
      <c r="D502" s="157">
        <v>22500</v>
      </c>
      <c r="E502" s="268">
        <v>22500</v>
      </c>
      <c r="F502" s="677">
        <v>3242</v>
      </c>
      <c r="G502" s="270">
        <f>F502/E502*100</f>
        <v>14.408888888888887</v>
      </c>
    </row>
    <row r="503" spans="1:7" ht="12.75">
      <c r="A503" s="237"/>
      <c r="B503" s="323"/>
      <c r="C503" s="474"/>
      <c r="D503" s="475"/>
      <c r="E503" s="475"/>
      <c r="F503" s="476"/>
      <c r="G503" s="477"/>
    </row>
    <row r="504" spans="1:7" ht="12.75">
      <c r="A504" s="189"/>
      <c r="B504" s="199"/>
      <c r="C504" s="198" t="s">
        <v>855</v>
      </c>
      <c r="D504" s="190">
        <f>D485+D491+D496+D497+D502</f>
        <v>119965</v>
      </c>
      <c r="E504" s="190">
        <f>E485+E491+E496+E497+E502</f>
        <v>133897</v>
      </c>
      <c r="F504" s="190">
        <f>F485+F491+F496+F497+F502</f>
        <v>9003</v>
      </c>
      <c r="G504" s="26">
        <f>F504/E504*100</f>
        <v>6.723825029686998</v>
      </c>
    </row>
    <row r="505" spans="1:256" s="106" customFormat="1" ht="13.5" customHeight="1">
      <c r="A505" s="231"/>
      <c r="B505" s="232"/>
      <c r="C505" s="233"/>
      <c r="D505" s="234"/>
      <c r="E505" s="234"/>
      <c r="F505" s="234"/>
      <c r="G505" s="236"/>
      <c r="H505" s="239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  <c r="AV505" s="134"/>
      <c r="AW505" s="134"/>
      <c r="AX505" s="134"/>
      <c r="AY505" s="134"/>
      <c r="AZ505" s="134"/>
      <c r="BA505" s="134"/>
      <c r="BB505" s="134"/>
      <c r="BC505" s="134"/>
      <c r="BD505" s="134"/>
      <c r="BE505" s="134"/>
      <c r="BF505" s="134"/>
      <c r="BG505" s="134"/>
      <c r="BH505" s="134"/>
      <c r="BI505" s="134"/>
      <c r="BJ505" s="134"/>
      <c r="BK505" s="134"/>
      <c r="BL505" s="134"/>
      <c r="BM505" s="134"/>
      <c r="BN505" s="134"/>
      <c r="BO505" s="134"/>
      <c r="BP505" s="134"/>
      <c r="BQ505" s="134"/>
      <c r="BR505" s="134"/>
      <c r="BS505" s="134"/>
      <c r="BT505" s="134"/>
      <c r="BU505" s="134"/>
      <c r="BV505" s="134"/>
      <c r="BW505" s="134"/>
      <c r="BX505" s="134"/>
      <c r="BY505" s="134"/>
      <c r="BZ505" s="134"/>
      <c r="CA505" s="134"/>
      <c r="CB505" s="134"/>
      <c r="CC505" s="134"/>
      <c r="CD505" s="134"/>
      <c r="CE505" s="134"/>
      <c r="CF505" s="134"/>
      <c r="CG505" s="134"/>
      <c r="CH505" s="134"/>
      <c r="CI505" s="134"/>
      <c r="CJ505" s="134"/>
      <c r="CK505" s="134"/>
      <c r="CL505" s="134"/>
      <c r="CM505" s="134"/>
      <c r="CN505" s="134"/>
      <c r="CO505" s="134"/>
      <c r="CP505" s="134"/>
      <c r="CQ505" s="134"/>
      <c r="CR505" s="134"/>
      <c r="CS505" s="134"/>
      <c r="CT505" s="134"/>
      <c r="CU505" s="134"/>
      <c r="CV505" s="134"/>
      <c r="CW505" s="134"/>
      <c r="CX505" s="134"/>
      <c r="CY505" s="134"/>
      <c r="CZ505" s="134"/>
      <c r="DA505" s="134"/>
      <c r="DB505" s="134"/>
      <c r="DC505" s="134"/>
      <c r="DD505" s="134"/>
      <c r="DE505" s="134"/>
      <c r="DF505" s="134"/>
      <c r="DG505" s="134"/>
      <c r="DH505" s="134"/>
      <c r="DI505" s="134"/>
      <c r="DJ505" s="134"/>
      <c r="DK505" s="134"/>
      <c r="DL505" s="134"/>
      <c r="DM505" s="134"/>
      <c r="DN505" s="134"/>
      <c r="DO505" s="134"/>
      <c r="DP505" s="134"/>
      <c r="DQ505" s="134"/>
      <c r="DR505" s="134"/>
      <c r="DS505" s="134"/>
      <c r="DT505" s="134"/>
      <c r="DU505" s="134"/>
      <c r="DV505" s="134"/>
      <c r="DW505" s="134"/>
      <c r="DX505" s="134"/>
      <c r="DY505" s="134"/>
      <c r="DZ505" s="134"/>
      <c r="EA505" s="134"/>
      <c r="EB505" s="134"/>
      <c r="EC505" s="134"/>
      <c r="ED505" s="134"/>
      <c r="EE505" s="134"/>
      <c r="EF505" s="134"/>
      <c r="EG505" s="134"/>
      <c r="EH505" s="134"/>
      <c r="EI505" s="134"/>
      <c r="EJ505" s="134"/>
      <c r="EK505" s="134"/>
      <c r="EL505" s="134"/>
      <c r="EM505" s="134"/>
      <c r="EN505" s="134"/>
      <c r="EO505" s="134"/>
      <c r="EP505" s="134"/>
      <c r="EQ505" s="134"/>
      <c r="ER505" s="134"/>
      <c r="ES505" s="134"/>
      <c r="ET505" s="134"/>
      <c r="EU505" s="134"/>
      <c r="EV505" s="134"/>
      <c r="EW505" s="134"/>
      <c r="EX505" s="134"/>
      <c r="EY505" s="134"/>
      <c r="EZ505" s="134"/>
      <c r="FA505" s="134"/>
      <c r="FB505" s="134"/>
      <c r="FC505" s="134"/>
      <c r="FD505" s="134"/>
      <c r="FE505" s="134"/>
      <c r="FF505" s="134"/>
      <c r="FG505" s="134"/>
      <c r="FH505" s="134"/>
      <c r="FI505" s="134"/>
      <c r="FJ505" s="134"/>
      <c r="FK505" s="134"/>
      <c r="FL505" s="134"/>
      <c r="FM505" s="134"/>
      <c r="FN505" s="134"/>
      <c r="FO505" s="134"/>
      <c r="FP505" s="134"/>
      <c r="FQ505" s="134"/>
      <c r="FR505" s="134"/>
      <c r="FS505" s="134"/>
      <c r="FT505" s="134"/>
      <c r="FU505" s="134"/>
      <c r="FV505" s="134"/>
      <c r="FW505" s="134"/>
      <c r="FX505" s="134"/>
      <c r="FY505" s="134"/>
      <c r="FZ505" s="134"/>
      <c r="GA505" s="134"/>
      <c r="GB505" s="134"/>
      <c r="GC505" s="134"/>
      <c r="GD505" s="134"/>
      <c r="GE505" s="134"/>
      <c r="GF505" s="134"/>
      <c r="GG505" s="134"/>
      <c r="GH505" s="134"/>
      <c r="GI505" s="134"/>
      <c r="GJ505" s="134"/>
      <c r="GK505" s="134"/>
      <c r="GL505" s="134"/>
      <c r="GM505" s="134"/>
      <c r="GN505" s="134"/>
      <c r="GO505" s="134"/>
      <c r="GP505" s="134"/>
      <c r="GQ505" s="134"/>
      <c r="GR505" s="134"/>
      <c r="GS505" s="134"/>
      <c r="GT505" s="134"/>
      <c r="GU505" s="134"/>
      <c r="GV505" s="134"/>
      <c r="GW505" s="134"/>
      <c r="GX505" s="134"/>
      <c r="GY505" s="134"/>
      <c r="GZ505" s="134"/>
      <c r="HA505" s="134"/>
      <c r="HB505" s="134"/>
      <c r="HC505" s="134"/>
      <c r="HD505" s="134"/>
      <c r="HE505" s="134"/>
      <c r="HF505" s="134"/>
      <c r="HG505" s="134"/>
      <c r="HH505" s="134"/>
      <c r="HI505" s="134"/>
      <c r="HJ505" s="134"/>
      <c r="HK505" s="134"/>
      <c r="HL505" s="134"/>
      <c r="HM505" s="134"/>
      <c r="HN505" s="134"/>
      <c r="HO505" s="134"/>
      <c r="HP505" s="134"/>
      <c r="HQ505" s="134"/>
      <c r="HR505" s="134"/>
      <c r="HS505" s="134"/>
      <c r="HT505" s="134"/>
      <c r="HU505" s="134"/>
      <c r="HV505" s="134"/>
      <c r="HW505" s="134"/>
      <c r="HX505" s="134"/>
      <c r="HY505" s="134"/>
      <c r="HZ505" s="134"/>
      <c r="IA505" s="134"/>
      <c r="IB505" s="134"/>
      <c r="IC505" s="134"/>
      <c r="ID505" s="134"/>
      <c r="IE505" s="134"/>
      <c r="IF505" s="134"/>
      <c r="IG505" s="134"/>
      <c r="IH505" s="134"/>
      <c r="II505" s="134"/>
      <c r="IJ505" s="134"/>
      <c r="IK505" s="134"/>
      <c r="IL505" s="134"/>
      <c r="IM505" s="134"/>
      <c r="IN505" s="134"/>
      <c r="IO505" s="134"/>
      <c r="IP505" s="134"/>
      <c r="IQ505" s="134"/>
      <c r="IR505" s="134"/>
      <c r="IS505" s="134"/>
      <c r="IT505" s="134"/>
      <c r="IU505" s="134"/>
      <c r="IV505" s="134"/>
    </row>
    <row r="506" spans="1:256" s="28" customFormat="1" ht="18" customHeight="1">
      <c r="A506" s="132" t="s">
        <v>672</v>
      </c>
      <c r="B506" s="59"/>
      <c r="C506" s="39"/>
      <c r="D506" s="61"/>
      <c r="E506" s="62"/>
      <c r="F506" s="46"/>
      <c r="G506" s="63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14.25" customHeight="1">
      <c r="A507" s="67"/>
      <c r="B507" s="19"/>
      <c r="C507" s="60"/>
      <c r="D507" s="49"/>
      <c r="E507" s="52"/>
      <c r="F507" s="389"/>
      <c r="G507" s="35"/>
      <c r="O507" s="6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5" customHeight="1">
      <c r="A508" s="55" t="s">
        <v>24</v>
      </c>
      <c r="B508"/>
      <c r="C508" s="39"/>
      <c r="D508" s="15"/>
      <c r="E508" s="15"/>
      <c r="F508" s="15"/>
      <c r="G508"/>
      <c r="O508" s="6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12" customHeight="1">
      <c r="A509" s="55"/>
      <c r="B509"/>
      <c r="C509" s="39"/>
      <c r="D509" s="15"/>
      <c r="E509" s="15"/>
      <c r="F509" s="15"/>
      <c r="G509"/>
      <c r="O509" s="6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16" ht="26.25" customHeight="1">
      <c r="A510" s="71" t="s">
        <v>538</v>
      </c>
      <c r="B510" s="7" t="s">
        <v>539</v>
      </c>
      <c r="C510" s="5" t="s">
        <v>540</v>
      </c>
      <c r="D510" s="44" t="s">
        <v>664</v>
      </c>
      <c r="E510" s="51" t="s">
        <v>665</v>
      </c>
      <c r="F510" s="5" t="s">
        <v>389</v>
      </c>
      <c r="G510" s="43" t="s">
        <v>666</v>
      </c>
      <c r="P510" s="69"/>
    </row>
    <row r="511" spans="1:16" ht="38.25">
      <c r="A511" s="130" t="s">
        <v>947</v>
      </c>
      <c r="B511" s="133" t="s">
        <v>954</v>
      </c>
      <c r="C511" s="128" t="s">
        <v>99</v>
      </c>
      <c r="D511" s="157">
        <v>10000</v>
      </c>
      <c r="E511" s="300">
        <v>10000</v>
      </c>
      <c r="F511" s="676">
        <v>1725</v>
      </c>
      <c r="G511" s="159">
        <f aca="true" t="shared" si="10" ref="G511:G518">F511/E511*100</f>
        <v>17.25</v>
      </c>
      <c r="P511" s="176"/>
    </row>
    <row r="512" spans="1:21" ht="25.5">
      <c r="A512" s="130" t="s">
        <v>947</v>
      </c>
      <c r="B512" s="127">
        <v>3639</v>
      </c>
      <c r="C512" s="128" t="s">
        <v>142</v>
      </c>
      <c r="D512" s="201">
        <v>15000</v>
      </c>
      <c r="E512" s="431">
        <v>15305</v>
      </c>
      <c r="F512" s="677">
        <v>828</v>
      </c>
      <c r="G512" s="270">
        <f t="shared" si="10"/>
        <v>5.40999673309376</v>
      </c>
      <c r="P512" s="176"/>
      <c r="U512" s="134"/>
    </row>
    <row r="513" spans="1:21" ht="26.25" customHeight="1">
      <c r="A513" s="130" t="s">
        <v>948</v>
      </c>
      <c r="B513" s="133" t="s">
        <v>954</v>
      </c>
      <c r="C513" s="118" t="s">
        <v>100</v>
      </c>
      <c r="D513" s="157">
        <v>141000</v>
      </c>
      <c r="E513" s="300">
        <v>144596</v>
      </c>
      <c r="F513" s="676">
        <v>1043</v>
      </c>
      <c r="G513" s="159">
        <f t="shared" si="10"/>
        <v>0.721320091842098</v>
      </c>
      <c r="P513" s="134"/>
      <c r="U513" s="134"/>
    </row>
    <row r="514" spans="1:21" ht="25.5">
      <c r="A514" s="130" t="s">
        <v>949</v>
      </c>
      <c r="B514" s="127" t="s">
        <v>954</v>
      </c>
      <c r="C514" s="118" t="s">
        <v>101</v>
      </c>
      <c r="D514" s="157">
        <v>54800</v>
      </c>
      <c r="E514" s="300">
        <v>54800</v>
      </c>
      <c r="F514" s="677">
        <v>1628</v>
      </c>
      <c r="G514" s="159">
        <f t="shared" si="10"/>
        <v>2.9708029197080292</v>
      </c>
      <c r="P514" s="69"/>
      <c r="R514" s="167"/>
      <c r="U514" s="134"/>
    </row>
    <row r="515" spans="1:21" ht="25.5" customHeight="1">
      <c r="A515" s="130" t="s">
        <v>949</v>
      </c>
      <c r="B515" s="127" t="s">
        <v>954</v>
      </c>
      <c r="C515" s="118" t="s">
        <v>102</v>
      </c>
      <c r="D515" s="201">
        <v>2200</v>
      </c>
      <c r="E515" s="431">
        <v>2200</v>
      </c>
      <c r="F515" s="677">
        <v>0</v>
      </c>
      <c r="G515" s="159">
        <f t="shared" si="10"/>
        <v>0</v>
      </c>
      <c r="P515" s="69"/>
      <c r="R515" s="167"/>
      <c r="U515" s="134"/>
    </row>
    <row r="516" spans="1:21" ht="25.5">
      <c r="A516" s="130" t="s">
        <v>950</v>
      </c>
      <c r="B516" s="127" t="s">
        <v>954</v>
      </c>
      <c r="C516" s="118" t="s">
        <v>103</v>
      </c>
      <c r="D516" s="157">
        <v>19600</v>
      </c>
      <c r="E516" s="300">
        <v>19600</v>
      </c>
      <c r="F516" s="677">
        <v>103</v>
      </c>
      <c r="G516" s="270">
        <f t="shared" si="10"/>
        <v>0.5255102040816326</v>
      </c>
      <c r="P516" s="69"/>
      <c r="R516" s="167"/>
      <c r="U516" s="134"/>
    </row>
    <row r="517" spans="1:21" ht="15" customHeight="1">
      <c r="A517" s="130" t="s">
        <v>542</v>
      </c>
      <c r="B517" s="127" t="s">
        <v>954</v>
      </c>
      <c r="C517" s="118" t="s">
        <v>104</v>
      </c>
      <c r="D517" s="157">
        <v>81800</v>
      </c>
      <c r="E517" s="300">
        <v>110052</v>
      </c>
      <c r="F517" s="677">
        <v>7238</v>
      </c>
      <c r="G517" s="270">
        <f t="shared" si="10"/>
        <v>6.5768909242903355</v>
      </c>
      <c r="P517" s="69"/>
      <c r="R517" s="167"/>
      <c r="U517" s="134"/>
    </row>
    <row r="518" spans="1:21" ht="15" customHeight="1">
      <c r="A518" s="130" t="s">
        <v>542</v>
      </c>
      <c r="B518" s="127" t="s">
        <v>954</v>
      </c>
      <c r="C518" s="118" t="s">
        <v>105</v>
      </c>
      <c r="D518" s="157">
        <v>4735</v>
      </c>
      <c r="E518" s="300">
        <v>6535</v>
      </c>
      <c r="F518" s="677">
        <v>295</v>
      </c>
      <c r="G518" s="270">
        <f t="shared" si="10"/>
        <v>4.514154552410099</v>
      </c>
      <c r="P518" s="69"/>
      <c r="R518" s="167"/>
      <c r="U518" s="134"/>
    </row>
    <row r="519" spans="1:21" ht="15" customHeight="1">
      <c r="A519" s="116" t="s">
        <v>951</v>
      </c>
      <c r="B519" s="117" t="s">
        <v>954</v>
      </c>
      <c r="C519" s="118" t="s">
        <v>106</v>
      </c>
      <c r="D519" s="201">
        <v>66500</v>
      </c>
      <c r="E519" s="431">
        <v>97384</v>
      </c>
      <c r="F519" s="677">
        <v>8228</v>
      </c>
      <c r="G519" s="270">
        <f aca="true" t="shared" si="11" ref="G519:G524">F519/E519*100</f>
        <v>8.449026534132917</v>
      </c>
      <c r="P519" s="69"/>
      <c r="R519" s="167"/>
      <c r="U519" s="134"/>
    </row>
    <row r="520" spans="1:21" ht="15" customHeight="1">
      <c r="A520" s="116" t="s">
        <v>543</v>
      </c>
      <c r="B520" s="117" t="s">
        <v>954</v>
      </c>
      <c r="C520" s="118" t="s">
        <v>107</v>
      </c>
      <c r="D520" s="201">
        <v>46000</v>
      </c>
      <c r="E520" s="431">
        <v>46867</v>
      </c>
      <c r="F520" s="677">
        <v>1333</v>
      </c>
      <c r="G520" s="270">
        <f t="shared" si="11"/>
        <v>2.844218746666098</v>
      </c>
      <c r="P520" s="69"/>
      <c r="R520" s="167"/>
      <c r="U520" s="134"/>
    </row>
    <row r="521" spans="1:21" ht="29.25" customHeight="1">
      <c r="A521" s="130" t="s">
        <v>947</v>
      </c>
      <c r="B521" s="127">
        <v>6172</v>
      </c>
      <c r="C521" s="128" t="s">
        <v>108</v>
      </c>
      <c r="D521" s="201">
        <v>3500</v>
      </c>
      <c r="E521" s="431">
        <v>3500</v>
      </c>
      <c r="F521" s="677">
        <v>0</v>
      </c>
      <c r="G521" s="270">
        <f t="shared" si="11"/>
        <v>0</v>
      </c>
      <c r="P521" s="69"/>
      <c r="R521" s="167"/>
      <c r="U521" s="134"/>
    </row>
    <row r="522" spans="1:21" ht="15" customHeight="1">
      <c r="A522" s="130" t="s">
        <v>947</v>
      </c>
      <c r="B522" s="127">
        <v>3639</v>
      </c>
      <c r="C522" s="128" t="s">
        <v>52</v>
      </c>
      <c r="D522" s="201">
        <v>0</v>
      </c>
      <c r="E522" s="431">
        <v>1485</v>
      </c>
      <c r="F522" s="677">
        <v>1485</v>
      </c>
      <c r="G522" s="270">
        <f t="shared" si="11"/>
        <v>100</v>
      </c>
      <c r="P522" s="69"/>
      <c r="R522" s="167"/>
      <c r="U522" s="134"/>
    </row>
    <row r="523" spans="1:21" ht="15" customHeight="1">
      <c r="A523" s="130" t="s">
        <v>947</v>
      </c>
      <c r="B523" s="127">
        <v>6172</v>
      </c>
      <c r="C523" s="590" t="s">
        <v>1009</v>
      </c>
      <c r="D523" s="201">
        <v>0</v>
      </c>
      <c r="E523" s="431">
        <v>16171</v>
      </c>
      <c r="F523" s="677">
        <v>1214</v>
      </c>
      <c r="G523" s="270">
        <f t="shared" si="11"/>
        <v>7.507266093624389</v>
      </c>
      <c r="P523" s="69"/>
      <c r="R523" s="167"/>
      <c r="U523" s="134"/>
    </row>
    <row r="524" spans="1:256" s="28" customFormat="1" ht="13.5" customHeight="1">
      <c r="A524" s="180"/>
      <c r="B524" s="197"/>
      <c r="C524" s="196" t="s">
        <v>975</v>
      </c>
      <c r="D524" s="248">
        <f>SUM(D511:D523)</f>
        <v>445135</v>
      </c>
      <c r="E524" s="248">
        <f>SUM(E511:E523)</f>
        <v>528495</v>
      </c>
      <c r="F524" s="248">
        <f>SUM(F511:F523)</f>
        <v>25120</v>
      </c>
      <c r="G524" s="203">
        <f t="shared" si="11"/>
        <v>4.753119707849648</v>
      </c>
      <c r="O524" s="69"/>
      <c r="P524" s="15"/>
      <c r="Q524" s="15"/>
      <c r="R524" s="15"/>
      <c r="S524" s="15"/>
      <c r="T524" s="15"/>
      <c r="U524" s="15"/>
      <c r="V524" s="134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28" customFormat="1" ht="13.5" customHeight="1">
      <c r="A525" s="165"/>
      <c r="B525" s="166"/>
      <c r="C525" s="386"/>
      <c r="D525" s="332"/>
      <c r="E525" s="333"/>
      <c r="F525" s="334"/>
      <c r="G525" s="335"/>
      <c r="O525" s="69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28" customFormat="1" ht="14.25" customHeight="1">
      <c r="A526" s="189"/>
      <c r="B526" s="199"/>
      <c r="C526" s="198" t="s">
        <v>855</v>
      </c>
      <c r="D526" s="192">
        <f>D524</f>
        <v>445135</v>
      </c>
      <c r="E526" s="192">
        <f>E524</f>
        <v>528495</v>
      </c>
      <c r="F526" s="192">
        <f>F524</f>
        <v>25120</v>
      </c>
      <c r="G526" s="204">
        <f>F526/E526*100</f>
        <v>4.753119707849648</v>
      </c>
      <c r="H526" s="10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  <c r="FC526" s="69"/>
      <c r="FD526" s="69"/>
      <c r="FE526" s="69"/>
      <c r="FF526" s="69"/>
      <c r="FG526" s="69"/>
      <c r="FH526" s="69"/>
      <c r="FI526" s="69"/>
      <c r="FJ526" s="69"/>
      <c r="FK526" s="69"/>
      <c r="FL526" s="69"/>
      <c r="FM526" s="69"/>
      <c r="FN526" s="69"/>
      <c r="FO526" s="69"/>
      <c r="FP526" s="69"/>
      <c r="FQ526" s="69"/>
      <c r="FR526" s="69"/>
      <c r="FS526" s="69"/>
      <c r="FT526" s="69"/>
      <c r="FU526" s="69"/>
      <c r="FV526" s="69"/>
      <c r="FW526" s="69"/>
      <c r="FX526" s="69"/>
      <c r="FY526" s="69"/>
      <c r="FZ526" s="69"/>
      <c r="GA526" s="69"/>
      <c r="GB526" s="69"/>
      <c r="GC526" s="69"/>
      <c r="GD526" s="69"/>
      <c r="GE526" s="69"/>
      <c r="GF526" s="69"/>
      <c r="GG526" s="69"/>
      <c r="GH526" s="69"/>
      <c r="GI526" s="69"/>
      <c r="GJ526" s="69"/>
      <c r="GK526" s="69"/>
      <c r="GL526" s="69"/>
      <c r="GM526" s="69"/>
      <c r="GN526" s="69"/>
      <c r="GO526" s="69"/>
      <c r="GP526" s="69"/>
      <c r="GQ526" s="69"/>
      <c r="GR526" s="69"/>
      <c r="GS526" s="69"/>
      <c r="GT526" s="69"/>
      <c r="GU526" s="69"/>
      <c r="GV526" s="69"/>
      <c r="GW526" s="69"/>
      <c r="GX526" s="69"/>
      <c r="GY526" s="69"/>
      <c r="GZ526" s="69"/>
      <c r="HA526" s="69"/>
      <c r="HB526" s="69"/>
      <c r="HC526" s="69"/>
      <c r="HD526" s="69"/>
      <c r="HE526" s="69"/>
      <c r="HF526" s="69"/>
      <c r="HG526" s="69"/>
      <c r="HH526" s="69"/>
      <c r="HI526" s="69"/>
      <c r="HJ526" s="69"/>
      <c r="HK526" s="69"/>
      <c r="HL526" s="69"/>
      <c r="HM526" s="69"/>
      <c r="HN526" s="69"/>
      <c r="HO526" s="69"/>
      <c r="HP526" s="69"/>
      <c r="HQ526" s="69"/>
      <c r="HR526" s="69"/>
      <c r="HS526" s="69"/>
      <c r="HT526" s="69"/>
      <c r="HU526" s="69"/>
      <c r="HV526" s="69"/>
      <c r="HW526" s="69"/>
      <c r="HX526" s="69"/>
      <c r="HY526" s="69"/>
      <c r="HZ526" s="69"/>
      <c r="IA526" s="69"/>
      <c r="IB526" s="69"/>
      <c r="IC526" s="69"/>
      <c r="ID526" s="69"/>
      <c r="IE526" s="69"/>
      <c r="IF526" s="69"/>
      <c r="IG526" s="69"/>
      <c r="IH526" s="69"/>
      <c r="II526" s="69"/>
      <c r="IJ526" s="69"/>
      <c r="IK526" s="69"/>
      <c r="IL526" s="69"/>
      <c r="IM526" s="69"/>
      <c r="IN526" s="69"/>
      <c r="IO526" s="69"/>
      <c r="IP526" s="69"/>
      <c r="IQ526" s="69"/>
      <c r="IR526" s="69"/>
      <c r="IS526" s="69"/>
      <c r="IT526" s="69"/>
      <c r="IU526" s="69"/>
      <c r="IV526" s="69"/>
    </row>
    <row r="527" spans="1:256" s="28" customFormat="1" ht="14.25" customHeight="1">
      <c r="A527" s="16"/>
      <c r="B527" s="59"/>
      <c r="C527" s="184"/>
      <c r="D527" s="185"/>
      <c r="E527" s="69"/>
      <c r="F527" s="187"/>
      <c r="G527" s="29"/>
      <c r="O527" s="69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7" ht="15.75">
      <c r="A528" s="64" t="s">
        <v>882</v>
      </c>
      <c r="B528" s="28"/>
      <c r="C528" s="28"/>
      <c r="G528" s="15"/>
    </row>
    <row r="529" spans="1:7" ht="12.75">
      <c r="A529" s="16"/>
      <c r="B529" s="59"/>
      <c r="C529" s="184"/>
      <c r="G529" s="15"/>
    </row>
    <row r="530" spans="1:7" ht="14.25" customHeight="1">
      <c r="A530" s="66" t="s">
        <v>624</v>
      </c>
      <c r="B530" s="14"/>
      <c r="G530" s="15"/>
    </row>
    <row r="531" spans="1:4" ht="12.75">
      <c r="A531" s="58"/>
      <c r="B531" s="14"/>
      <c r="D531" s="15" t="s">
        <v>857</v>
      </c>
    </row>
    <row r="532" spans="1:16" ht="25.5" customHeight="1">
      <c r="A532" s="7" t="s">
        <v>538</v>
      </c>
      <c r="B532" s="7" t="s">
        <v>539</v>
      </c>
      <c r="C532" s="5" t="s">
        <v>540</v>
      </c>
      <c r="D532" s="44" t="s">
        <v>664</v>
      </c>
      <c r="E532" s="51" t="s">
        <v>665</v>
      </c>
      <c r="F532" s="5" t="s">
        <v>389</v>
      </c>
      <c r="G532" s="43" t="s">
        <v>666</v>
      </c>
      <c r="P532" s="134"/>
    </row>
    <row r="533" spans="1:21" ht="39.75" customHeight="1">
      <c r="A533" s="289" t="s">
        <v>175</v>
      </c>
      <c r="B533" s="127">
        <v>3636</v>
      </c>
      <c r="C533" s="131" t="s">
        <v>97</v>
      </c>
      <c r="D533" s="157">
        <v>5565</v>
      </c>
      <c r="E533" s="157">
        <v>5614</v>
      </c>
      <c r="F533" s="268">
        <v>795</v>
      </c>
      <c r="G533" s="159">
        <f>F533/E533*100</f>
        <v>14.16102600641254</v>
      </c>
      <c r="P533" s="134"/>
      <c r="U533" s="134"/>
    </row>
    <row r="534" spans="1:16" ht="25.5" customHeight="1">
      <c r="A534" s="130" t="s">
        <v>175</v>
      </c>
      <c r="B534" s="126">
        <v>6172</v>
      </c>
      <c r="C534" s="118" t="s">
        <v>96</v>
      </c>
      <c r="D534" s="157">
        <v>16917</v>
      </c>
      <c r="E534" s="157">
        <v>16917</v>
      </c>
      <c r="F534" s="268">
        <v>2789</v>
      </c>
      <c r="G534" s="159">
        <f>F534/E534*100</f>
        <v>16.4863746527162</v>
      </c>
      <c r="P534" s="134"/>
    </row>
    <row r="535" spans="1:20" ht="12.75">
      <c r="A535" s="180"/>
      <c r="B535" s="197"/>
      <c r="C535" s="196" t="s">
        <v>853</v>
      </c>
      <c r="D535" s="266">
        <f>SUM(D533:D534)</f>
        <v>22482</v>
      </c>
      <c r="E535" s="266">
        <f>SUM(E533:E534)</f>
        <v>22531</v>
      </c>
      <c r="F535" s="297">
        <f>SUM(F533:F534)</f>
        <v>3584</v>
      </c>
      <c r="G535" s="96">
        <f>F535/E535*100</f>
        <v>15.906972615507522</v>
      </c>
      <c r="T535" s="15" t="s">
        <v>679</v>
      </c>
    </row>
    <row r="536" spans="1:7" ht="12.75">
      <c r="A536" s="16"/>
      <c r="B536" s="59"/>
      <c r="C536" s="184"/>
      <c r="D536" s="185"/>
      <c r="E536" s="186"/>
      <c r="F536" s="230"/>
      <c r="G536" s="29"/>
    </row>
    <row r="537" spans="1:7" ht="14.25" customHeight="1">
      <c r="A537" s="40" t="s">
        <v>627</v>
      </c>
      <c r="B537" s="19"/>
      <c r="C537" s="39"/>
      <c r="D537" s="49"/>
      <c r="E537" s="52"/>
      <c r="F537" s="46"/>
      <c r="G537" s="35"/>
    </row>
    <row r="538" spans="1:7" ht="12.75">
      <c r="A538" s="16"/>
      <c r="B538" s="19"/>
      <c r="C538" s="39"/>
      <c r="D538" s="49"/>
      <c r="E538" s="52"/>
      <c r="F538" s="46"/>
      <c r="G538" s="35"/>
    </row>
    <row r="539" spans="1:7" ht="26.25" customHeight="1">
      <c r="A539" s="7" t="s">
        <v>538</v>
      </c>
      <c r="B539" s="7" t="s">
        <v>539</v>
      </c>
      <c r="C539" s="5" t="s">
        <v>540</v>
      </c>
      <c r="D539" s="44" t="s">
        <v>664</v>
      </c>
      <c r="E539" s="51" t="s">
        <v>665</v>
      </c>
      <c r="F539" s="5" t="s">
        <v>389</v>
      </c>
      <c r="G539" s="43" t="s">
        <v>666</v>
      </c>
    </row>
    <row r="540" spans="1:7" ht="50.25" customHeight="1">
      <c r="A540" s="130" t="s">
        <v>175</v>
      </c>
      <c r="B540" s="126">
        <v>3636</v>
      </c>
      <c r="C540" s="131" t="s">
        <v>98</v>
      </c>
      <c r="D540" s="157">
        <v>4500</v>
      </c>
      <c r="E540" s="157">
        <v>25600</v>
      </c>
      <c r="F540" s="268">
        <v>149</v>
      </c>
      <c r="G540" s="159">
        <f>F540/E540*100</f>
        <v>0.58203125</v>
      </c>
    </row>
    <row r="541" spans="1:7" ht="26.25" customHeight="1">
      <c r="A541" s="130" t="s">
        <v>175</v>
      </c>
      <c r="B541" s="126">
        <v>6172</v>
      </c>
      <c r="C541" s="118" t="s">
        <v>595</v>
      </c>
      <c r="D541" s="157">
        <v>5500</v>
      </c>
      <c r="E541" s="157">
        <v>6000</v>
      </c>
      <c r="F541" s="268">
        <v>705</v>
      </c>
      <c r="G541" s="159">
        <f>F541/E541*100</f>
        <v>11.75</v>
      </c>
    </row>
    <row r="542" spans="1:7" ht="12.75">
      <c r="A542" s="180"/>
      <c r="B542" s="197"/>
      <c r="C542" s="250" t="s">
        <v>854</v>
      </c>
      <c r="D542" s="248">
        <f>SUM(D540:D541)</f>
        <v>10000</v>
      </c>
      <c r="E542" s="249">
        <f>SUM(E540:E541)</f>
        <v>31600</v>
      </c>
      <c r="F542" s="249">
        <f>SUM(F540:F541)</f>
        <v>854</v>
      </c>
      <c r="G542" s="203">
        <f>F542/E542*100</f>
        <v>2.7025316455696204</v>
      </c>
    </row>
    <row r="543" spans="1:22" ht="12.75">
      <c r="A543" s="16"/>
      <c r="B543" s="59"/>
      <c r="C543" s="184"/>
      <c r="D543" s="185"/>
      <c r="E543" s="186"/>
      <c r="F543" s="230"/>
      <c r="G543" s="99"/>
      <c r="V543" s="374"/>
    </row>
    <row r="544" spans="1:256" s="13" customFormat="1" ht="12.75">
      <c r="A544" s="189"/>
      <c r="B544" s="199"/>
      <c r="C544" s="198" t="s">
        <v>855</v>
      </c>
      <c r="D544" s="190">
        <f>D535+D542</f>
        <v>32482</v>
      </c>
      <c r="E544" s="191">
        <f>E535+E542</f>
        <v>54131</v>
      </c>
      <c r="F544" s="192">
        <f>F535+F542</f>
        <v>4438</v>
      </c>
      <c r="G544" s="26">
        <f>F544/E544*100</f>
        <v>8.198629251260831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13" customFormat="1" ht="12.75">
      <c r="A545" s="15"/>
      <c r="B545" s="15"/>
      <c r="C545" s="15"/>
      <c r="D545" s="15"/>
      <c r="E545" s="15"/>
      <c r="F545" s="15"/>
      <c r="G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7.25" customHeight="1">
      <c r="A546" s="64" t="s">
        <v>651</v>
      </c>
      <c r="D546" s="69"/>
      <c r="E546" s="69"/>
      <c r="F546" s="69"/>
      <c r="O546" s="69"/>
      <c r="P546" s="15"/>
      <c r="Q546" s="15"/>
      <c r="R546" s="134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ht="12.75">
      <c r="R547" s="134"/>
    </row>
    <row r="548" spans="1:7" ht="24.75" customHeight="1">
      <c r="A548" s="7" t="s">
        <v>538</v>
      </c>
      <c r="B548" s="7" t="s">
        <v>539</v>
      </c>
      <c r="C548" s="5" t="s">
        <v>540</v>
      </c>
      <c r="D548" s="44" t="s">
        <v>664</v>
      </c>
      <c r="E548" s="51" t="s">
        <v>665</v>
      </c>
      <c r="F548" s="5" t="s">
        <v>389</v>
      </c>
      <c r="G548" s="43" t="s">
        <v>666</v>
      </c>
    </row>
    <row r="549" spans="1:7" ht="16.5" customHeight="1">
      <c r="A549" s="130" t="s">
        <v>168</v>
      </c>
      <c r="B549" s="127">
        <v>6409</v>
      </c>
      <c r="C549" s="128" t="s">
        <v>152</v>
      </c>
      <c r="D549" s="431">
        <v>100000</v>
      </c>
      <c r="E549" s="451">
        <v>76130.7</v>
      </c>
      <c r="F549" s="270" t="s">
        <v>852</v>
      </c>
      <c r="G549" s="270" t="s">
        <v>852</v>
      </c>
    </row>
    <row r="550" spans="1:7" ht="25.5">
      <c r="A550" s="130" t="s">
        <v>168</v>
      </c>
      <c r="B550" s="127">
        <v>6409</v>
      </c>
      <c r="C550" s="128" t="s">
        <v>153</v>
      </c>
      <c r="D550" s="431">
        <v>40000</v>
      </c>
      <c r="E550" s="451">
        <v>18568</v>
      </c>
      <c r="F550" s="270" t="s">
        <v>852</v>
      </c>
      <c r="G550" s="270" t="s">
        <v>852</v>
      </c>
    </row>
    <row r="551" spans="1:7" ht="25.5" customHeight="1">
      <c r="A551" s="130" t="s">
        <v>168</v>
      </c>
      <c r="B551" s="127">
        <v>6409</v>
      </c>
      <c r="C551" s="128" t="s">
        <v>154</v>
      </c>
      <c r="D551" s="431">
        <v>10000</v>
      </c>
      <c r="E551" s="451">
        <v>8245</v>
      </c>
      <c r="F551" s="270" t="s">
        <v>852</v>
      </c>
      <c r="G551" s="270" t="s">
        <v>852</v>
      </c>
    </row>
    <row r="552" spans="1:7" ht="12.75">
      <c r="A552" s="189"/>
      <c r="B552" s="199"/>
      <c r="C552" s="198" t="s">
        <v>855</v>
      </c>
      <c r="D552" s="190">
        <f>SUM(D549:D551)</f>
        <v>150000</v>
      </c>
      <c r="E552" s="191">
        <f>SUM(E549:E551)</f>
        <v>102943.7</v>
      </c>
      <c r="F552" s="192">
        <f>SUM(F549:F551)</f>
        <v>0</v>
      </c>
      <c r="G552" s="26">
        <f>F552/E552*100</f>
        <v>0</v>
      </c>
    </row>
    <row r="553" ht="12.75" customHeight="1"/>
    <row r="554" spans="1:3" ht="15.75">
      <c r="A554" s="64" t="s">
        <v>858</v>
      </c>
      <c r="B554" s="2"/>
      <c r="C554" s="2"/>
    </row>
    <row r="555" spans="1:19" ht="13.5" customHeight="1">
      <c r="A555" s="64"/>
      <c r="B555" s="2"/>
      <c r="C555" s="2"/>
      <c r="S555" s="134"/>
    </row>
    <row r="556" spans="1:7" ht="27" customHeight="1">
      <c r="A556" s="7" t="s">
        <v>538</v>
      </c>
      <c r="B556" s="7" t="s">
        <v>539</v>
      </c>
      <c r="C556" s="5" t="s">
        <v>540</v>
      </c>
      <c r="D556" s="44" t="s">
        <v>664</v>
      </c>
      <c r="E556" s="51" t="s">
        <v>665</v>
      </c>
      <c r="F556" s="5" t="s">
        <v>389</v>
      </c>
      <c r="G556" s="43" t="s">
        <v>666</v>
      </c>
    </row>
    <row r="557" spans="1:7" ht="12.75">
      <c r="A557" s="130" t="s">
        <v>954</v>
      </c>
      <c r="B557" s="127">
        <v>6402</v>
      </c>
      <c r="C557" s="128" t="s">
        <v>631</v>
      </c>
      <c r="D557" s="157">
        <v>0</v>
      </c>
      <c r="E557" s="268">
        <v>0</v>
      </c>
      <c r="F557" s="275">
        <v>6584</v>
      </c>
      <c r="G557" s="159">
        <v>0</v>
      </c>
    </row>
    <row r="558" spans="1:7" ht="12.75">
      <c r="A558" s="479"/>
      <c r="B558" s="480"/>
      <c r="C558" s="481"/>
      <c r="D558" s="482"/>
      <c r="E558" s="374"/>
      <c r="F558" s="483"/>
      <c r="G558" s="387"/>
    </row>
    <row r="559" spans="1:7" ht="14.25" customHeight="1">
      <c r="A559" s="760" t="s">
        <v>535</v>
      </c>
      <c r="B559" s="761"/>
      <c r="C559" s="762"/>
      <c r="D559" s="191">
        <f>D19+D20</f>
        <v>7850604</v>
      </c>
      <c r="E559" s="191">
        <f>E19+E20</f>
        <v>8267628.7</v>
      </c>
      <c r="F559" s="191">
        <f>F19+F24</f>
        <v>1715587</v>
      </c>
      <c r="G559" s="278">
        <f>G19</f>
        <v>20.931646475032412</v>
      </c>
    </row>
    <row r="560" spans="1:7" ht="12.75" customHeight="1">
      <c r="A560" s="479"/>
      <c r="B560" s="480"/>
      <c r="C560" s="481"/>
      <c r="D560" s="482"/>
      <c r="E560" s="374"/>
      <c r="F560" s="483"/>
      <c r="G560" s="387"/>
    </row>
    <row r="561" spans="1:7" ht="15" customHeight="1">
      <c r="A561" s="64" t="s">
        <v>1035</v>
      </c>
      <c r="B561" s="2"/>
      <c r="C561" s="2"/>
      <c r="D561" s="482"/>
      <c r="E561" s="374"/>
      <c r="F561" s="483"/>
      <c r="G561" s="387"/>
    </row>
    <row r="562" spans="1:7" ht="12" customHeight="1">
      <c r="A562" s="479"/>
      <c r="B562" s="480"/>
      <c r="C562" s="481"/>
      <c r="D562" s="482"/>
      <c r="E562" s="374"/>
      <c r="F562" s="483"/>
      <c r="G562" s="387"/>
    </row>
    <row r="563" spans="1:7" ht="27.75" customHeight="1">
      <c r="A563" s="774" t="s">
        <v>377</v>
      </c>
      <c r="B563" s="775"/>
      <c r="C563" s="776"/>
      <c r="D563" s="42" t="s">
        <v>664</v>
      </c>
      <c r="E563" s="51" t="s">
        <v>665</v>
      </c>
      <c r="F563" s="5" t="s">
        <v>389</v>
      </c>
      <c r="G563" s="43" t="s">
        <v>666</v>
      </c>
    </row>
    <row r="564" spans="1:7" ht="26.25" customHeight="1">
      <c r="A564" s="765" t="s">
        <v>95</v>
      </c>
      <c r="B564" s="766"/>
      <c r="C564" s="767"/>
      <c r="D564" s="431">
        <v>1460</v>
      </c>
      <c r="E564" s="451">
        <v>1460</v>
      </c>
      <c r="F564" s="275">
        <v>0</v>
      </c>
      <c r="G564" s="270">
        <f>F564/E564*100</f>
        <v>0</v>
      </c>
    </row>
    <row r="565" spans="1:7" ht="26.25" customHeight="1">
      <c r="A565" s="765" t="s">
        <v>119</v>
      </c>
      <c r="B565" s="766"/>
      <c r="C565" s="767"/>
      <c r="D565" s="431">
        <v>0</v>
      </c>
      <c r="E565" s="451">
        <v>250</v>
      </c>
      <c r="F565" s="275">
        <v>250</v>
      </c>
      <c r="G565" s="270">
        <f>F565/E565*100</f>
        <v>100</v>
      </c>
    </row>
    <row r="566" spans="1:7" ht="26.25" customHeight="1">
      <c r="A566" s="765" t="s">
        <v>120</v>
      </c>
      <c r="B566" s="766"/>
      <c r="C566" s="767"/>
      <c r="D566" s="431">
        <v>0</v>
      </c>
      <c r="E566" s="451">
        <v>2000</v>
      </c>
      <c r="F566" s="275">
        <v>2000</v>
      </c>
      <c r="G566" s="270">
        <f>F566/E566*100</f>
        <v>100</v>
      </c>
    </row>
    <row r="567" spans="1:21" ht="26.25" customHeight="1">
      <c r="A567" s="765" t="s">
        <v>121</v>
      </c>
      <c r="B567" s="766"/>
      <c r="C567" s="767"/>
      <c r="D567" s="431">
        <v>0</v>
      </c>
      <c r="E567" s="451">
        <v>85</v>
      </c>
      <c r="F567" s="275">
        <v>85</v>
      </c>
      <c r="G567" s="270">
        <f>F567/E567*100</f>
        <v>100</v>
      </c>
      <c r="U567" s="107"/>
    </row>
    <row r="568" spans="1:7" ht="20.25" customHeight="1">
      <c r="A568" s="752" t="s">
        <v>33</v>
      </c>
      <c r="B568" s="753"/>
      <c r="C568" s="754"/>
      <c r="D568" s="549">
        <f>SUM(D564:D567)</f>
        <v>1460</v>
      </c>
      <c r="E568" s="549">
        <f>SUM(E564:E567)</f>
        <v>3795</v>
      </c>
      <c r="F568" s="549">
        <f>SUM(F564:F567)</f>
        <v>2335</v>
      </c>
      <c r="G568" s="580">
        <f>F568/E568*100</f>
        <v>61.528326745718054</v>
      </c>
    </row>
    <row r="569" spans="1:7" ht="23.25" customHeight="1">
      <c r="A569" s="479"/>
      <c r="B569" s="480"/>
      <c r="C569" s="481"/>
      <c r="D569" s="482"/>
      <c r="E569" s="374"/>
      <c r="F569" s="483"/>
      <c r="G569" s="387"/>
    </row>
    <row r="570" spans="1:7" ht="12.75">
      <c r="A570" s="760" t="s">
        <v>1029</v>
      </c>
      <c r="B570" s="761"/>
      <c r="C570" s="762"/>
      <c r="D570" s="191">
        <f>D559+D568</f>
        <v>7852064</v>
      </c>
      <c r="E570" s="191">
        <f>E559+E568</f>
        <v>8271423.7</v>
      </c>
      <c r="F570" s="191">
        <f>F559+F568</f>
        <v>1717922</v>
      </c>
      <c r="G570" s="26">
        <f>F570/E570*100</f>
        <v>20.769362836533205</v>
      </c>
    </row>
    <row r="574" ht="12.75">
      <c r="F574" s="135"/>
    </row>
  </sheetData>
  <mergeCells count="71">
    <mergeCell ref="A16:C16"/>
    <mergeCell ref="A157:E157"/>
    <mergeCell ref="A92:G92"/>
    <mergeCell ref="A75:A90"/>
    <mergeCell ref="A108:C108"/>
    <mergeCell ref="A135:C135"/>
    <mergeCell ref="A141:C141"/>
    <mergeCell ref="A24:C24"/>
    <mergeCell ref="A206:E206"/>
    <mergeCell ref="A176:D176"/>
    <mergeCell ref="A175:D175"/>
    <mergeCell ref="A43:C43"/>
    <mergeCell ref="A174:D174"/>
    <mergeCell ref="A143:C143"/>
    <mergeCell ref="A155:C155"/>
    <mergeCell ref="A149:C149"/>
    <mergeCell ref="A173:D173"/>
    <mergeCell ref="A198:B198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8:C8"/>
    <mergeCell ref="A177:D177"/>
    <mergeCell ref="A189:G189"/>
    <mergeCell ref="A14:C14"/>
    <mergeCell ref="A13:C13"/>
    <mergeCell ref="A93:G93"/>
    <mergeCell ref="A70:C70"/>
    <mergeCell ref="A117:C117"/>
    <mergeCell ref="A91:C91"/>
    <mergeCell ref="A96:A107"/>
    <mergeCell ref="A374:C374"/>
    <mergeCell ref="A419:C419"/>
    <mergeCell ref="A431:E431"/>
    <mergeCell ref="A420:C420"/>
    <mergeCell ref="A402:E402"/>
    <mergeCell ref="A570:C570"/>
    <mergeCell ref="A438:C438"/>
    <mergeCell ref="A559:C559"/>
    <mergeCell ref="A564:C564"/>
    <mergeCell ref="A567:C567"/>
    <mergeCell ref="A568:C568"/>
    <mergeCell ref="A565:C565"/>
    <mergeCell ref="A566:C566"/>
    <mergeCell ref="A273:C273"/>
    <mergeCell ref="A313:C313"/>
    <mergeCell ref="A563:C563"/>
    <mergeCell ref="A336:D336"/>
    <mergeCell ref="A330:C330"/>
    <mergeCell ref="A320:E320"/>
    <mergeCell ref="A372:C372"/>
    <mergeCell ref="A487:G487"/>
    <mergeCell ref="A395:D395"/>
    <mergeCell ref="A373:C373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17" max="6" man="1"/>
    <brk id="178" max="6" man="1"/>
    <brk id="231" max="6" man="1"/>
    <brk id="279" max="6" man="1"/>
    <brk id="328" max="6" man="1"/>
    <brk id="383" max="6" man="1"/>
    <brk id="429" max="6" man="1"/>
    <brk id="465" max="6" man="1"/>
    <brk id="504" max="6" man="1"/>
    <brk id="5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3"/>
  <sheetViews>
    <sheetView workbookViewId="0" topLeftCell="A1">
      <selection activeCell="I13" sqref="I13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31" t="s">
        <v>987</v>
      </c>
      <c r="B1" s="831"/>
      <c r="C1" s="831"/>
      <c r="D1" s="831"/>
      <c r="E1" s="831"/>
      <c r="F1" s="831"/>
    </row>
    <row r="2" spans="1:6" ht="15.75">
      <c r="A2" s="64"/>
      <c r="B2" s="28"/>
      <c r="C2" s="28"/>
      <c r="D2" s="28"/>
      <c r="F2" s="100" t="s">
        <v>659</v>
      </c>
    </row>
    <row r="3" spans="1:7" ht="25.5" customHeight="1">
      <c r="A3" s="101" t="s">
        <v>682</v>
      </c>
      <c r="B3" s="101" t="s">
        <v>683</v>
      </c>
      <c r="C3" s="88" t="s">
        <v>664</v>
      </c>
      <c r="D3" s="89" t="s">
        <v>665</v>
      </c>
      <c r="E3" s="5" t="s">
        <v>389</v>
      </c>
      <c r="F3" s="43" t="s">
        <v>878</v>
      </c>
      <c r="G3" t="s">
        <v>777</v>
      </c>
    </row>
    <row r="4" spans="1:8" s="28" customFormat="1" ht="12.75">
      <c r="A4" s="32">
        <v>5011</v>
      </c>
      <c r="B4" s="32" t="s">
        <v>742</v>
      </c>
      <c r="C4" s="27">
        <v>157216</v>
      </c>
      <c r="D4" s="27">
        <v>156561</v>
      </c>
      <c r="E4" s="221">
        <v>36504</v>
      </c>
      <c r="F4" s="33">
        <f>E4/D4*100</f>
        <v>23.316151531990727</v>
      </c>
      <c r="G4" s="13"/>
      <c r="H4" s="177"/>
    </row>
    <row r="5" spans="1:8" s="28" customFormat="1" ht="12.75">
      <c r="A5" s="32">
        <v>5021</v>
      </c>
      <c r="B5" s="32" t="s">
        <v>743</v>
      </c>
      <c r="C5" s="27">
        <v>550</v>
      </c>
      <c r="D5" s="27">
        <v>550</v>
      </c>
      <c r="E5" s="221">
        <v>111</v>
      </c>
      <c r="F5" s="33">
        <f aca="true" t="shared" si="0" ref="F5:F52">E5/D5*100</f>
        <v>20.18181818181818</v>
      </c>
      <c r="G5" s="13"/>
      <c r="H5" s="177"/>
    </row>
    <row r="6" spans="1:8" s="28" customFormat="1" ht="12.75">
      <c r="A6" s="32">
        <v>5031</v>
      </c>
      <c r="B6" s="32" t="s">
        <v>744</v>
      </c>
      <c r="C6" s="27">
        <v>40179</v>
      </c>
      <c r="D6" s="27">
        <v>40016</v>
      </c>
      <c r="E6" s="221">
        <v>9252</v>
      </c>
      <c r="F6" s="33">
        <f t="shared" si="0"/>
        <v>23.120751699320273</v>
      </c>
      <c r="G6" s="13"/>
      <c r="H6" s="177"/>
    </row>
    <row r="7" spans="1:8" s="28" customFormat="1" ht="12.75">
      <c r="A7" s="32">
        <v>5032</v>
      </c>
      <c r="B7" s="32" t="s">
        <v>745</v>
      </c>
      <c r="C7" s="27">
        <v>14464</v>
      </c>
      <c r="D7" s="27">
        <v>14406</v>
      </c>
      <c r="E7" s="221">
        <v>3354</v>
      </c>
      <c r="F7" s="33">
        <f t="shared" si="0"/>
        <v>23.281965847563516</v>
      </c>
      <c r="G7" s="13"/>
      <c r="H7" s="24"/>
    </row>
    <row r="8" spans="1:8" s="28" customFormat="1" ht="12.75">
      <c r="A8" s="32">
        <v>5038</v>
      </c>
      <c r="B8" s="32" t="s">
        <v>746</v>
      </c>
      <c r="C8" s="27">
        <v>675</v>
      </c>
      <c r="D8" s="27">
        <v>673</v>
      </c>
      <c r="E8" s="221">
        <v>156</v>
      </c>
      <c r="F8" s="33">
        <f t="shared" si="0"/>
        <v>23.179791976225854</v>
      </c>
      <c r="G8" s="13"/>
      <c r="H8" s="69"/>
    </row>
    <row r="9" spans="1:8" ht="12.75">
      <c r="A9" s="111" t="s">
        <v>691</v>
      </c>
      <c r="B9" s="111" t="s">
        <v>693</v>
      </c>
      <c r="C9" s="95">
        <f>SUM(C4:C8)</f>
        <v>213084</v>
      </c>
      <c r="D9" s="95">
        <f>SUM(D4:D8)</f>
        <v>212206</v>
      </c>
      <c r="E9" s="95">
        <f>SUM(E4:E8)</f>
        <v>49377</v>
      </c>
      <c r="F9" s="107">
        <f t="shared" si="0"/>
        <v>23.26842784841145</v>
      </c>
      <c r="G9" s="110"/>
      <c r="H9" s="106"/>
    </row>
    <row r="10" spans="1:7" s="28" customFormat="1" ht="12.75">
      <c r="A10" s="22">
        <v>5132</v>
      </c>
      <c r="B10" s="22" t="s">
        <v>747</v>
      </c>
      <c r="C10" s="25">
        <v>50</v>
      </c>
      <c r="D10" s="25">
        <v>50</v>
      </c>
      <c r="E10" s="221">
        <v>12</v>
      </c>
      <c r="F10" s="33">
        <f t="shared" si="0"/>
        <v>24</v>
      </c>
      <c r="G10" s="13"/>
    </row>
    <row r="11" spans="1:7" s="28" customFormat="1" ht="12.75">
      <c r="A11" s="22">
        <v>5134</v>
      </c>
      <c r="B11" s="22" t="s">
        <v>748</v>
      </c>
      <c r="C11" s="25">
        <v>120</v>
      </c>
      <c r="D11" s="25">
        <v>120</v>
      </c>
      <c r="E11" s="221">
        <v>0</v>
      </c>
      <c r="F11" s="33">
        <f t="shared" si="0"/>
        <v>0</v>
      </c>
      <c r="G11" s="13"/>
    </row>
    <row r="12" spans="1:7" s="28" customFormat="1" ht="12.75">
      <c r="A12" s="22">
        <v>5136</v>
      </c>
      <c r="B12" s="22" t="s">
        <v>694</v>
      </c>
      <c r="C12" s="25">
        <v>500</v>
      </c>
      <c r="D12" s="25">
        <v>500</v>
      </c>
      <c r="E12" s="221">
        <v>51</v>
      </c>
      <c r="F12" s="33">
        <f t="shared" si="0"/>
        <v>10.2</v>
      </c>
      <c r="G12" s="13"/>
    </row>
    <row r="13" spans="1:9" s="28" customFormat="1" ht="12.75">
      <c r="A13" s="22">
        <v>5137</v>
      </c>
      <c r="B13" s="22" t="s">
        <v>749</v>
      </c>
      <c r="C13" s="25">
        <v>1500</v>
      </c>
      <c r="D13" s="25">
        <v>1666</v>
      </c>
      <c r="E13" s="221">
        <v>235</v>
      </c>
      <c r="F13" s="33">
        <f t="shared" si="0"/>
        <v>14.105642256902762</v>
      </c>
      <c r="G13" s="13"/>
      <c r="I13" s="28" t="s">
        <v>679</v>
      </c>
    </row>
    <row r="14" spans="1:7" s="28" customFormat="1" ht="12.75">
      <c r="A14" s="22">
        <v>5139</v>
      </c>
      <c r="B14" s="22" t="s">
        <v>750</v>
      </c>
      <c r="C14" s="25">
        <v>3500</v>
      </c>
      <c r="D14" s="25">
        <v>3500</v>
      </c>
      <c r="E14" s="221">
        <v>617</v>
      </c>
      <c r="F14" s="33">
        <f t="shared" si="0"/>
        <v>17.62857142857143</v>
      </c>
      <c r="G14" s="13"/>
    </row>
    <row r="15" spans="1:7" s="28" customFormat="1" ht="12.75">
      <c r="A15" s="22">
        <v>5142</v>
      </c>
      <c r="B15" s="22" t="s">
        <v>697</v>
      </c>
      <c r="C15" s="25">
        <v>250</v>
      </c>
      <c r="D15" s="25">
        <v>250</v>
      </c>
      <c r="E15" s="221">
        <v>37</v>
      </c>
      <c r="F15" s="33">
        <f t="shared" si="0"/>
        <v>14.799999999999999</v>
      </c>
      <c r="G15" s="13"/>
    </row>
    <row r="16" spans="1:7" s="28" customFormat="1" ht="12.75">
      <c r="A16" s="32">
        <v>5151</v>
      </c>
      <c r="B16" s="32" t="s">
        <v>751</v>
      </c>
      <c r="C16" s="25">
        <v>750</v>
      </c>
      <c r="D16" s="25">
        <v>750</v>
      </c>
      <c r="E16" s="221">
        <v>160</v>
      </c>
      <c r="F16" s="33">
        <f t="shared" si="0"/>
        <v>21.333333333333336</v>
      </c>
      <c r="G16" s="13"/>
    </row>
    <row r="17" spans="1:7" s="28" customFormat="1" ht="12.75">
      <c r="A17" s="32">
        <v>5152</v>
      </c>
      <c r="B17" s="32" t="s">
        <v>752</v>
      </c>
      <c r="C17" s="25">
        <v>160</v>
      </c>
      <c r="D17" s="25">
        <v>160</v>
      </c>
      <c r="E17" s="221">
        <v>31</v>
      </c>
      <c r="F17" s="33">
        <f t="shared" si="0"/>
        <v>19.375</v>
      </c>
      <c r="G17" s="13"/>
    </row>
    <row r="18" spans="1:7" s="28" customFormat="1" ht="12.75">
      <c r="A18" s="32">
        <v>5153</v>
      </c>
      <c r="B18" s="32" t="s">
        <v>698</v>
      </c>
      <c r="C18" s="25">
        <v>2200</v>
      </c>
      <c r="D18" s="25">
        <v>2200</v>
      </c>
      <c r="E18" s="221">
        <v>810</v>
      </c>
      <c r="F18" s="33">
        <f t="shared" si="0"/>
        <v>36.81818181818181</v>
      </c>
      <c r="G18" s="13"/>
    </row>
    <row r="19" spans="1:7" s="28" customFormat="1" ht="12.75">
      <c r="A19" s="32">
        <v>5154</v>
      </c>
      <c r="B19" s="32" t="s">
        <v>753</v>
      </c>
      <c r="C19" s="25">
        <v>4400</v>
      </c>
      <c r="D19" s="25">
        <v>4400</v>
      </c>
      <c r="E19" s="221">
        <v>923</v>
      </c>
      <c r="F19" s="33">
        <f t="shared" si="0"/>
        <v>20.977272727272727</v>
      </c>
      <c r="G19" s="13"/>
    </row>
    <row r="20" spans="1:7" s="28" customFormat="1" ht="12.75">
      <c r="A20" s="32">
        <v>5156</v>
      </c>
      <c r="B20" s="32" t="s">
        <v>699</v>
      </c>
      <c r="C20" s="25">
        <v>1900</v>
      </c>
      <c r="D20" s="25">
        <v>1900</v>
      </c>
      <c r="E20" s="221">
        <v>231</v>
      </c>
      <c r="F20" s="33">
        <f t="shared" si="0"/>
        <v>12.157894736842104</v>
      </c>
      <c r="G20" s="13"/>
    </row>
    <row r="21" spans="1:7" s="28" customFormat="1" ht="12.75">
      <c r="A21" s="32">
        <v>5161</v>
      </c>
      <c r="B21" s="32" t="s">
        <v>700</v>
      </c>
      <c r="C21" s="25">
        <v>2600</v>
      </c>
      <c r="D21" s="25">
        <v>2600</v>
      </c>
      <c r="E21" s="221">
        <v>487</v>
      </c>
      <c r="F21" s="33">
        <f t="shared" si="0"/>
        <v>18.73076923076923</v>
      </c>
      <c r="G21" s="13"/>
    </row>
    <row r="22" spans="1:7" s="28" customFormat="1" ht="12.75">
      <c r="A22" s="32">
        <v>5162</v>
      </c>
      <c r="B22" s="32" t="s">
        <v>701</v>
      </c>
      <c r="C22" s="25">
        <v>100</v>
      </c>
      <c r="D22" s="25">
        <v>100</v>
      </c>
      <c r="E22" s="221">
        <v>0</v>
      </c>
      <c r="F22" s="33">
        <f t="shared" si="0"/>
        <v>0</v>
      </c>
      <c r="G22" s="13"/>
    </row>
    <row r="23" spans="1:7" s="28" customFormat="1" ht="12.75">
      <c r="A23" s="22">
        <v>5163</v>
      </c>
      <c r="B23" s="22" t="s">
        <v>702</v>
      </c>
      <c r="C23" s="25">
        <v>1650</v>
      </c>
      <c r="D23" s="25">
        <v>1650</v>
      </c>
      <c r="E23" s="221">
        <v>870</v>
      </c>
      <c r="F23" s="33">
        <f t="shared" si="0"/>
        <v>52.72727272727272</v>
      </c>
      <c r="G23" s="13"/>
    </row>
    <row r="24" spans="1:8" s="28" customFormat="1" ht="12.75">
      <c r="A24" s="22">
        <v>5164</v>
      </c>
      <c r="B24" s="22" t="s">
        <v>703</v>
      </c>
      <c r="C24" s="25">
        <v>400</v>
      </c>
      <c r="D24" s="25">
        <v>1303</v>
      </c>
      <c r="E24" s="221">
        <v>58</v>
      </c>
      <c r="F24" s="33">
        <f t="shared" si="0"/>
        <v>4.451266308518802</v>
      </c>
      <c r="G24" s="13"/>
      <c r="H24" s="177"/>
    </row>
    <row r="25" spans="1:7" s="28" customFormat="1" ht="12.75">
      <c r="A25" s="22">
        <v>5166</v>
      </c>
      <c r="B25" s="22" t="s">
        <v>704</v>
      </c>
      <c r="C25" s="25">
        <v>500</v>
      </c>
      <c r="D25" s="25">
        <v>500</v>
      </c>
      <c r="E25" s="221">
        <v>112</v>
      </c>
      <c r="F25" s="33">
        <f t="shared" si="0"/>
        <v>22.400000000000002</v>
      </c>
      <c r="G25" s="13"/>
    </row>
    <row r="26" spans="1:7" s="28" customFormat="1" ht="12.75">
      <c r="A26" s="22">
        <v>5167</v>
      </c>
      <c r="B26" s="22" t="s">
        <v>705</v>
      </c>
      <c r="C26" s="25">
        <v>5060</v>
      </c>
      <c r="D26" s="25">
        <v>5060</v>
      </c>
      <c r="E26" s="221">
        <v>828</v>
      </c>
      <c r="F26" s="33">
        <f t="shared" si="0"/>
        <v>16.363636363636363</v>
      </c>
      <c r="G26" s="13"/>
    </row>
    <row r="27" spans="1:7" s="28" customFormat="1" ht="12.75">
      <c r="A27" s="32">
        <v>5169</v>
      </c>
      <c r="B27" s="32" t="s">
        <v>706</v>
      </c>
      <c r="C27" s="25">
        <v>9600</v>
      </c>
      <c r="D27" s="25">
        <v>9600</v>
      </c>
      <c r="E27" s="221">
        <v>2449</v>
      </c>
      <c r="F27" s="33">
        <f t="shared" si="0"/>
        <v>25.510416666666668</v>
      </c>
      <c r="G27" s="13"/>
    </row>
    <row r="28" spans="1:7" s="28" customFormat="1" ht="12.75">
      <c r="A28" s="32">
        <v>5171</v>
      </c>
      <c r="B28" s="32" t="s">
        <v>707</v>
      </c>
      <c r="C28" s="25">
        <v>1250</v>
      </c>
      <c r="D28" s="25">
        <v>1250</v>
      </c>
      <c r="E28" s="221">
        <v>212</v>
      </c>
      <c r="F28" s="33">
        <f t="shared" si="0"/>
        <v>16.96</v>
      </c>
      <c r="G28" s="13"/>
    </row>
    <row r="29" spans="1:7" s="28" customFormat="1" ht="12.75">
      <c r="A29" s="22">
        <v>5173</v>
      </c>
      <c r="B29" s="22" t="s">
        <v>848</v>
      </c>
      <c r="C29" s="25">
        <v>5500</v>
      </c>
      <c r="D29" s="25">
        <v>5500</v>
      </c>
      <c r="E29" s="221">
        <v>906</v>
      </c>
      <c r="F29" s="33">
        <f t="shared" si="0"/>
        <v>16.472727272727273</v>
      </c>
      <c r="G29" s="13"/>
    </row>
    <row r="30" spans="1:7" s="28" customFormat="1" ht="12.75">
      <c r="A30" s="22">
        <v>5175</v>
      </c>
      <c r="B30" s="22" t="s">
        <v>709</v>
      </c>
      <c r="C30" s="25">
        <v>550</v>
      </c>
      <c r="D30" s="25">
        <v>550</v>
      </c>
      <c r="E30" s="221">
        <v>120</v>
      </c>
      <c r="F30" s="33">
        <f t="shared" si="0"/>
        <v>21.818181818181817</v>
      </c>
      <c r="G30" s="13"/>
    </row>
    <row r="31" spans="1:7" s="28" customFormat="1" ht="12.75">
      <c r="A31" s="22">
        <v>5176</v>
      </c>
      <c r="B31" s="22" t="s">
        <v>710</v>
      </c>
      <c r="C31" s="25">
        <v>200</v>
      </c>
      <c r="D31" s="25">
        <v>200</v>
      </c>
      <c r="E31" s="221">
        <v>43</v>
      </c>
      <c r="F31" s="33">
        <f t="shared" si="0"/>
        <v>21.5</v>
      </c>
      <c r="G31" s="13"/>
    </row>
    <row r="32" spans="1:10" s="28" customFormat="1" ht="12.75">
      <c r="A32" s="22">
        <v>5179</v>
      </c>
      <c r="B32" s="22" t="s">
        <v>712</v>
      </c>
      <c r="C32" s="25">
        <v>3500</v>
      </c>
      <c r="D32" s="25">
        <v>3500</v>
      </c>
      <c r="E32" s="221">
        <v>659</v>
      </c>
      <c r="F32" s="33">
        <f t="shared" si="0"/>
        <v>18.82857142857143</v>
      </c>
      <c r="G32" s="13"/>
      <c r="H32" s="63"/>
      <c r="J32" s="170"/>
    </row>
    <row r="33" spans="1:10" s="28" customFormat="1" ht="12.75">
      <c r="A33" s="22">
        <v>5192</v>
      </c>
      <c r="B33" s="22" t="s">
        <v>876</v>
      </c>
      <c r="C33" s="25">
        <v>250</v>
      </c>
      <c r="D33" s="25">
        <v>250</v>
      </c>
      <c r="E33" s="221">
        <v>60</v>
      </c>
      <c r="F33" s="33">
        <f t="shared" si="0"/>
        <v>24</v>
      </c>
      <c r="G33" s="13"/>
      <c r="H33" s="63"/>
      <c r="J33" s="170"/>
    </row>
    <row r="34" spans="1:10" s="28" customFormat="1" ht="12.75">
      <c r="A34" s="22">
        <v>5195</v>
      </c>
      <c r="B34" s="22" t="s">
        <v>92</v>
      </c>
      <c r="C34" s="25">
        <v>0</v>
      </c>
      <c r="D34" s="25">
        <v>80</v>
      </c>
      <c r="E34" s="221">
        <v>0</v>
      </c>
      <c r="F34" s="33">
        <f t="shared" si="0"/>
        <v>0</v>
      </c>
      <c r="G34" s="13"/>
      <c r="H34" s="63"/>
      <c r="J34" s="170"/>
    </row>
    <row r="35" spans="1:7" ht="12.75">
      <c r="A35" s="94" t="s">
        <v>714</v>
      </c>
      <c r="B35" s="98" t="s">
        <v>715</v>
      </c>
      <c r="C35" s="95">
        <f>SUM(C10:C34)</f>
        <v>46490</v>
      </c>
      <c r="D35" s="95">
        <f>SUM(D10:D34)</f>
        <v>47639</v>
      </c>
      <c r="E35" s="95">
        <f>SUM(E10:E34)</f>
        <v>9911</v>
      </c>
      <c r="F35" s="96">
        <f t="shared" si="0"/>
        <v>20.804382963538277</v>
      </c>
      <c r="G35" s="13"/>
    </row>
    <row r="36" spans="1:7" s="28" customFormat="1" ht="12.75">
      <c r="A36" s="22">
        <v>5361</v>
      </c>
      <c r="B36" s="22" t="s">
        <v>718</v>
      </c>
      <c r="C36" s="25">
        <v>50</v>
      </c>
      <c r="D36" s="25">
        <v>50</v>
      </c>
      <c r="E36" s="281">
        <v>16</v>
      </c>
      <c r="F36" s="33">
        <f t="shared" si="0"/>
        <v>32</v>
      </c>
      <c r="G36" s="13"/>
    </row>
    <row r="37" spans="1:7" s="28" customFormat="1" ht="12.75">
      <c r="A37" s="22">
        <v>5362</v>
      </c>
      <c r="B37" s="22" t="s">
        <v>719</v>
      </c>
      <c r="C37" s="25">
        <v>80</v>
      </c>
      <c r="D37" s="25">
        <v>80</v>
      </c>
      <c r="E37" s="221">
        <v>10</v>
      </c>
      <c r="F37" s="33">
        <f>E37/D37*100</f>
        <v>12.5</v>
      </c>
      <c r="G37" s="13"/>
    </row>
    <row r="38" spans="1:7" s="28" customFormat="1" ht="12.75">
      <c r="A38" s="94" t="s">
        <v>720</v>
      </c>
      <c r="B38" s="94" t="s">
        <v>754</v>
      </c>
      <c r="C38" s="95">
        <f>SUM(C36:C37)</f>
        <v>130</v>
      </c>
      <c r="D38" s="95">
        <f>SUM(D36:D37)</f>
        <v>130</v>
      </c>
      <c r="E38" s="269">
        <f>SUM(E36:E37)</f>
        <v>26</v>
      </c>
      <c r="F38" s="96">
        <f t="shared" si="0"/>
        <v>20</v>
      </c>
      <c r="G38" s="13"/>
    </row>
    <row r="39" spans="1:7" s="28" customFormat="1" ht="12.75">
      <c r="A39" s="32">
        <v>5424</v>
      </c>
      <c r="B39" s="32" t="s">
        <v>93</v>
      </c>
      <c r="C39" s="27">
        <v>2883</v>
      </c>
      <c r="D39" s="27">
        <v>2883</v>
      </c>
      <c r="E39" s="281">
        <v>131</v>
      </c>
      <c r="F39" s="33">
        <f>E39/D39*100</f>
        <v>4.543877904960111</v>
      </c>
      <c r="G39" s="13"/>
    </row>
    <row r="40" spans="1:7" s="28" customFormat="1" ht="12.75">
      <c r="A40" s="94" t="s">
        <v>887</v>
      </c>
      <c r="B40" s="94" t="s">
        <v>888</v>
      </c>
      <c r="C40" s="95">
        <f>C39</f>
        <v>2883</v>
      </c>
      <c r="D40" s="95">
        <f>D39</f>
        <v>2883</v>
      </c>
      <c r="E40" s="269">
        <f>E39</f>
        <v>131</v>
      </c>
      <c r="F40" s="96">
        <f t="shared" si="0"/>
        <v>4.543877904960111</v>
      </c>
      <c r="G40" s="13"/>
    </row>
    <row r="41" spans="1:7" s="28" customFormat="1" ht="12.75">
      <c r="A41" s="32">
        <v>5901</v>
      </c>
      <c r="B41" s="32" t="s">
        <v>722</v>
      </c>
      <c r="C41" s="256">
        <v>2575</v>
      </c>
      <c r="D41" s="256">
        <v>3473</v>
      </c>
      <c r="E41" s="675">
        <v>0</v>
      </c>
      <c r="F41" s="33" t="s">
        <v>852</v>
      </c>
      <c r="G41" s="13"/>
    </row>
    <row r="42" spans="1:7" s="28" customFormat="1" ht="12.75">
      <c r="A42" s="32">
        <v>5909</v>
      </c>
      <c r="B42" s="32" t="s">
        <v>910</v>
      </c>
      <c r="C42" s="256">
        <v>0</v>
      </c>
      <c r="D42" s="256">
        <v>0</v>
      </c>
      <c r="E42" s="675">
        <v>-164</v>
      </c>
      <c r="F42" s="33" t="s">
        <v>852</v>
      </c>
      <c r="G42" s="13"/>
    </row>
    <row r="43" spans="1:12" s="28" customFormat="1" ht="12.75">
      <c r="A43" s="94" t="s">
        <v>723</v>
      </c>
      <c r="B43" s="94" t="s">
        <v>729</v>
      </c>
      <c r="C43" s="54">
        <f>C41</f>
        <v>2575</v>
      </c>
      <c r="D43" s="54">
        <f>D41</f>
        <v>3473</v>
      </c>
      <c r="E43" s="673">
        <f>E41+E42</f>
        <v>-164</v>
      </c>
      <c r="F43" s="96" t="s">
        <v>852</v>
      </c>
      <c r="G43" s="13"/>
      <c r="L43" s="169"/>
    </row>
    <row r="44" spans="1:12" s="28" customFormat="1" ht="12.75">
      <c r="A44" s="243"/>
      <c r="B44" s="244"/>
      <c r="C44" s="54"/>
      <c r="D44" s="54"/>
      <c r="E44" s="673"/>
      <c r="F44" s="96"/>
      <c r="G44" s="13"/>
      <c r="L44" s="169"/>
    </row>
    <row r="45" spans="1:7" s="28" customFormat="1" ht="12.75">
      <c r="A45" s="809" t="s">
        <v>730</v>
      </c>
      <c r="B45" s="811"/>
      <c r="C45" s="95">
        <f>C9+C35+C38+C43+C40</f>
        <v>265162</v>
      </c>
      <c r="D45" s="95">
        <f>D9+D35+D38+D43+D40</f>
        <v>266331</v>
      </c>
      <c r="E45" s="269">
        <f>E9+E35+E38+E43+E40</f>
        <v>59281</v>
      </c>
      <c r="F45" s="96">
        <f>E45/D45*100</f>
        <v>22.258392751876425</v>
      </c>
      <c r="G45" s="13"/>
    </row>
    <row r="46" spans="1:7" s="28" customFormat="1" ht="12.75">
      <c r="A46" s="241"/>
      <c r="B46" s="242"/>
      <c r="C46" s="95"/>
      <c r="D46" s="95"/>
      <c r="E46" s="269"/>
      <c r="F46" s="96"/>
      <c r="G46" s="13"/>
    </row>
    <row r="47" spans="1:7" s="28" customFormat="1" ht="12" customHeight="1">
      <c r="A47" s="22">
        <v>6121</v>
      </c>
      <c r="B47" s="22" t="s">
        <v>755</v>
      </c>
      <c r="C47" s="25">
        <v>500</v>
      </c>
      <c r="D47" s="25">
        <v>500</v>
      </c>
      <c r="E47" s="221">
        <v>0</v>
      </c>
      <c r="F47" s="33">
        <f>E47/D47*100</f>
        <v>0</v>
      </c>
      <c r="G47" s="13"/>
    </row>
    <row r="48" spans="1:7" s="28" customFormat="1" ht="12" customHeight="1">
      <c r="A48" s="22">
        <v>6122</v>
      </c>
      <c r="B48" s="22" t="s">
        <v>946</v>
      </c>
      <c r="C48" s="25">
        <v>500</v>
      </c>
      <c r="D48" s="25">
        <v>500</v>
      </c>
      <c r="E48" s="221">
        <v>0</v>
      </c>
      <c r="F48" s="33">
        <f>E48/D48*100</f>
        <v>0</v>
      </c>
      <c r="G48" s="13"/>
    </row>
    <row r="49" spans="1:7" s="28" customFormat="1" ht="12.75">
      <c r="A49" s="22">
        <v>6123</v>
      </c>
      <c r="B49" s="22" t="s">
        <v>731</v>
      </c>
      <c r="C49" s="25">
        <v>2500</v>
      </c>
      <c r="D49" s="25">
        <v>2500</v>
      </c>
      <c r="E49" s="221">
        <v>805</v>
      </c>
      <c r="F49" s="33">
        <f>E49/D49*100</f>
        <v>32.2</v>
      </c>
      <c r="G49" s="13"/>
    </row>
    <row r="50" spans="1:7" s="28" customFormat="1" ht="12.75">
      <c r="A50" s="94" t="s">
        <v>733</v>
      </c>
      <c r="B50" s="94" t="s">
        <v>734</v>
      </c>
      <c r="C50" s="95">
        <f>SUM(C47:C49)</f>
        <v>3500</v>
      </c>
      <c r="D50" s="95">
        <f>SUM(D47:D49)</f>
        <v>3500</v>
      </c>
      <c r="E50" s="95">
        <f>SUM(E47:E49)</f>
        <v>805</v>
      </c>
      <c r="F50" s="96">
        <f t="shared" si="0"/>
        <v>23</v>
      </c>
      <c r="G50" s="13"/>
    </row>
    <row r="51" spans="1:7" s="28" customFormat="1" ht="12.75">
      <c r="A51" s="243"/>
      <c r="B51" s="244"/>
      <c r="C51" s="95"/>
      <c r="D51" s="95"/>
      <c r="E51" s="95"/>
      <c r="F51" s="96"/>
      <c r="G51" s="13"/>
    </row>
    <row r="52" spans="1:7" ht="12.75">
      <c r="A52" s="832" t="s">
        <v>735</v>
      </c>
      <c r="B52" s="833"/>
      <c r="C52" s="9">
        <f>C45+C50</f>
        <v>268662</v>
      </c>
      <c r="D52" s="9">
        <f>D45+D50</f>
        <v>269831</v>
      </c>
      <c r="E52" s="9">
        <f>E45+E50</f>
        <v>60086</v>
      </c>
      <c r="F52" s="26">
        <f t="shared" si="0"/>
        <v>22.26801220022903</v>
      </c>
      <c r="G52" s="13"/>
    </row>
    <row r="53" spans="1:8" ht="12.75">
      <c r="A53" s="102"/>
      <c r="B53" s="13"/>
      <c r="C53" s="24"/>
      <c r="D53" s="24"/>
      <c r="E53" s="24"/>
      <c r="F53" s="63"/>
      <c r="G53" s="13"/>
      <c r="H53" s="28"/>
    </row>
    <row r="54" spans="1:6" ht="25.5" customHeight="1">
      <c r="A54" s="812" t="s">
        <v>736</v>
      </c>
      <c r="B54" s="814"/>
      <c r="C54" s="88" t="s">
        <v>664</v>
      </c>
      <c r="D54" s="89" t="s">
        <v>665</v>
      </c>
      <c r="E54" s="5" t="s">
        <v>389</v>
      </c>
      <c r="F54" s="43" t="s">
        <v>878</v>
      </c>
    </row>
    <row r="55" spans="1:6" ht="12.75">
      <c r="A55" s="834" t="s">
        <v>737</v>
      </c>
      <c r="B55" s="834"/>
      <c r="C55" s="25">
        <f>SUM(C4:C8)</f>
        <v>213084</v>
      </c>
      <c r="D55" s="25">
        <f>SUM(D4:D8)</f>
        <v>212206</v>
      </c>
      <c r="E55" s="25">
        <f>SUM(E4:E8)</f>
        <v>49377</v>
      </c>
      <c r="F55" s="33">
        <f>E55/E59*100</f>
        <v>82.17721266185136</v>
      </c>
    </row>
    <row r="56" spans="1:6" ht="12.75">
      <c r="A56" s="756" t="s">
        <v>738</v>
      </c>
      <c r="B56" s="794"/>
      <c r="C56" s="25">
        <f>C35+C38+C43+C40-C57</f>
        <v>32568</v>
      </c>
      <c r="D56" s="25">
        <f>D35+D38+D43+D40-D57</f>
        <v>34615</v>
      </c>
      <c r="E56" s="25">
        <f>E35+E38+E43+E40-E57</f>
        <v>5158</v>
      </c>
      <c r="F56" s="33">
        <f>E56/E59*100</f>
        <v>8.584362413873448</v>
      </c>
    </row>
    <row r="57" spans="1:6" ht="12.75">
      <c r="A57" s="756" t="s">
        <v>739</v>
      </c>
      <c r="B57" s="794"/>
      <c r="C57" s="25">
        <f>C21+C22+C23+C25+C26+C27</f>
        <v>19510</v>
      </c>
      <c r="D57" s="25">
        <f>D21+D22+D23+D25+D26+D27</f>
        <v>19510</v>
      </c>
      <c r="E57" s="25">
        <f>E21+E22+E23+E25+E26+E27</f>
        <v>4746</v>
      </c>
      <c r="F57" s="33">
        <f>E57/E59*100</f>
        <v>7.89867856072962</v>
      </c>
    </row>
    <row r="58" spans="1:6" ht="12.75">
      <c r="A58" s="756" t="s">
        <v>740</v>
      </c>
      <c r="B58" s="794"/>
      <c r="C58" s="25">
        <f>C50</f>
        <v>3500</v>
      </c>
      <c r="D58" s="25">
        <f>D50</f>
        <v>3500</v>
      </c>
      <c r="E58" s="25">
        <f>E50</f>
        <v>805</v>
      </c>
      <c r="F58" s="33">
        <f>E58/E59*100</f>
        <v>1.3397463635455846</v>
      </c>
    </row>
    <row r="59" spans="1:7" ht="12.75">
      <c r="A59" s="809" t="s">
        <v>741</v>
      </c>
      <c r="B59" s="811"/>
      <c r="C59" s="95">
        <f>SUM(C55:C58)</f>
        <v>268662</v>
      </c>
      <c r="D59" s="269">
        <f>SUM(D55:D58)</f>
        <v>269831</v>
      </c>
      <c r="E59" s="95">
        <f>SUM(E55:E58)</f>
        <v>60086</v>
      </c>
      <c r="F59" s="96">
        <f>E59/D59*100</f>
        <v>22.26801220022903</v>
      </c>
      <c r="G59" s="28"/>
    </row>
    <row r="60" spans="1:7" ht="12.75">
      <c r="A60" s="20"/>
      <c r="B60" s="20"/>
      <c r="C60" s="18"/>
      <c r="D60" s="18"/>
      <c r="E60" s="18"/>
      <c r="F60" s="99"/>
      <c r="G60" s="28"/>
    </row>
    <row r="61" spans="1:7" ht="12.75">
      <c r="A61" s="20"/>
      <c r="B61" s="20"/>
      <c r="C61" s="18"/>
      <c r="D61" s="18"/>
      <c r="E61" s="18"/>
      <c r="F61" s="99"/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</sheetData>
  <mergeCells count="9">
    <mergeCell ref="A59:B59"/>
    <mergeCell ref="A54:B54"/>
    <mergeCell ref="A55:B55"/>
    <mergeCell ref="A56:B56"/>
    <mergeCell ref="A57:B57"/>
    <mergeCell ref="A1:F1"/>
    <mergeCell ref="A58:B58"/>
    <mergeCell ref="A45:B45"/>
    <mergeCell ref="A52:B52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J21" sqref="J2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31" t="s">
        <v>988</v>
      </c>
      <c r="B1" s="831"/>
      <c r="C1" s="831"/>
      <c r="D1" s="831"/>
      <c r="E1" s="831"/>
      <c r="F1" s="831"/>
    </row>
    <row r="2" spans="1:6" ht="16.5">
      <c r="A2" s="85"/>
      <c r="F2" s="86" t="s">
        <v>659</v>
      </c>
    </row>
    <row r="3" spans="1:9" ht="26.25" customHeight="1">
      <c r="A3" s="87" t="s">
        <v>682</v>
      </c>
      <c r="B3" s="87" t="s">
        <v>683</v>
      </c>
      <c r="C3" s="88" t="s">
        <v>664</v>
      </c>
      <c r="D3" s="89" t="s">
        <v>665</v>
      </c>
      <c r="E3" s="68" t="s">
        <v>389</v>
      </c>
      <c r="F3" s="90" t="s">
        <v>666</v>
      </c>
      <c r="G3" s="91" t="s">
        <v>778</v>
      </c>
      <c r="H3" s="92"/>
      <c r="I3" s="83"/>
    </row>
    <row r="4" spans="1:11" s="28" customFormat="1" ht="12.75">
      <c r="A4" s="516">
        <v>5021</v>
      </c>
      <c r="B4" s="22" t="s">
        <v>684</v>
      </c>
      <c r="C4" s="27">
        <v>1160</v>
      </c>
      <c r="D4" s="27">
        <v>1680</v>
      </c>
      <c r="E4" s="221">
        <v>63</v>
      </c>
      <c r="F4" s="53">
        <f aca="true" t="shared" si="0" ref="F4:F51">E4/D4*100</f>
        <v>3.75</v>
      </c>
      <c r="G4" s="112"/>
      <c r="H4" s="112"/>
      <c r="I4" s="113"/>
      <c r="K4" s="114"/>
    </row>
    <row r="5" spans="1:11" s="28" customFormat="1" ht="12.75">
      <c r="A5" s="516">
        <v>5023</v>
      </c>
      <c r="B5" s="22" t="s">
        <v>685</v>
      </c>
      <c r="C5" s="27">
        <v>11500</v>
      </c>
      <c r="D5" s="27">
        <v>11500</v>
      </c>
      <c r="E5" s="221">
        <v>3014</v>
      </c>
      <c r="F5" s="53">
        <f t="shared" si="0"/>
        <v>26.208695652173912</v>
      </c>
      <c r="G5" s="112"/>
      <c r="H5" s="112"/>
      <c r="I5" s="113"/>
      <c r="K5" s="114"/>
    </row>
    <row r="6" spans="1:11" s="28" customFormat="1" ht="12.75">
      <c r="A6" s="516">
        <v>5029</v>
      </c>
      <c r="B6" s="22" t="s">
        <v>688</v>
      </c>
      <c r="C6" s="27">
        <v>500</v>
      </c>
      <c r="D6" s="27">
        <v>500</v>
      </c>
      <c r="E6" s="221">
        <v>21</v>
      </c>
      <c r="F6" s="53">
        <f t="shared" si="0"/>
        <v>4.2</v>
      </c>
      <c r="G6" s="112"/>
      <c r="H6" s="112"/>
      <c r="I6" s="113"/>
      <c r="K6" s="114"/>
    </row>
    <row r="7" spans="1:11" s="28" customFormat="1" ht="12.75">
      <c r="A7" s="516">
        <v>5031</v>
      </c>
      <c r="B7" s="22" t="s">
        <v>689</v>
      </c>
      <c r="C7" s="27">
        <v>1794</v>
      </c>
      <c r="D7" s="27">
        <v>1924</v>
      </c>
      <c r="E7" s="221">
        <v>561</v>
      </c>
      <c r="F7" s="53">
        <f t="shared" si="0"/>
        <v>29.158004158004157</v>
      </c>
      <c r="G7" s="112"/>
      <c r="H7" s="112"/>
      <c r="I7" s="113"/>
      <c r="K7" s="114"/>
    </row>
    <row r="8" spans="1:11" s="28" customFormat="1" ht="12.75">
      <c r="A8" s="516">
        <v>5032</v>
      </c>
      <c r="B8" s="22" t="s">
        <v>690</v>
      </c>
      <c r="C8" s="27">
        <v>621</v>
      </c>
      <c r="D8" s="27">
        <v>668</v>
      </c>
      <c r="E8" s="221">
        <v>256</v>
      </c>
      <c r="F8" s="53">
        <f t="shared" si="0"/>
        <v>38.32335329341318</v>
      </c>
      <c r="G8" s="112"/>
      <c r="H8" s="112"/>
      <c r="I8" s="113"/>
      <c r="K8" s="114"/>
    </row>
    <row r="9" spans="1:11" s="28" customFormat="1" ht="12.75">
      <c r="A9" s="516">
        <v>5038</v>
      </c>
      <c r="B9" s="22" t="s">
        <v>849</v>
      </c>
      <c r="C9" s="27">
        <v>30</v>
      </c>
      <c r="D9" s="27">
        <v>32</v>
      </c>
      <c r="E9" s="221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6">
        <v>5039</v>
      </c>
      <c r="B10" s="22" t="s">
        <v>868</v>
      </c>
      <c r="C10" s="27">
        <v>175</v>
      </c>
      <c r="D10" s="27">
        <v>175</v>
      </c>
      <c r="E10" s="221">
        <v>2</v>
      </c>
      <c r="F10" s="53">
        <f t="shared" si="0"/>
        <v>1.1428571428571428</v>
      </c>
      <c r="G10" s="112"/>
      <c r="H10" s="112"/>
      <c r="I10" s="113"/>
      <c r="K10" s="114" t="s">
        <v>679</v>
      </c>
    </row>
    <row r="11" spans="1:11" s="28" customFormat="1" ht="12.75">
      <c r="A11" s="93" t="s">
        <v>345</v>
      </c>
      <c r="B11" s="94" t="s">
        <v>693</v>
      </c>
      <c r="C11" s="95">
        <f>SUM(C4:C10)</f>
        <v>15780</v>
      </c>
      <c r="D11" s="95">
        <f>SUM(D4:D10)</f>
        <v>16479</v>
      </c>
      <c r="E11" s="269">
        <f>SUM(E4:E10)</f>
        <v>3917</v>
      </c>
      <c r="F11" s="96">
        <f t="shared" si="0"/>
        <v>23.769646216396627</v>
      </c>
      <c r="G11" s="112"/>
      <c r="H11" s="112"/>
      <c r="I11" s="113"/>
      <c r="K11" s="114"/>
    </row>
    <row r="12" spans="1:11" s="28" customFormat="1" ht="12.75">
      <c r="A12" s="516">
        <v>5136</v>
      </c>
      <c r="B12" s="22" t="s">
        <v>694</v>
      </c>
      <c r="C12" s="27">
        <v>30</v>
      </c>
      <c r="D12" s="27">
        <v>30</v>
      </c>
      <c r="E12" s="221">
        <v>15</v>
      </c>
      <c r="F12" s="53">
        <f t="shared" si="0"/>
        <v>50</v>
      </c>
      <c r="G12" s="112"/>
      <c r="H12" s="115"/>
      <c r="I12" s="114"/>
      <c r="K12" s="114"/>
    </row>
    <row r="13" spans="1:11" s="28" customFormat="1" ht="12.75">
      <c r="A13" s="517">
        <v>5137</v>
      </c>
      <c r="B13" s="32" t="s">
        <v>695</v>
      </c>
      <c r="C13" s="27">
        <v>400</v>
      </c>
      <c r="D13" s="27">
        <v>400</v>
      </c>
      <c r="E13" s="281">
        <v>5</v>
      </c>
      <c r="F13" s="53">
        <f t="shared" si="0"/>
        <v>1.25</v>
      </c>
      <c r="G13" s="112"/>
      <c r="H13" s="115"/>
      <c r="I13" s="114"/>
      <c r="K13" s="114"/>
    </row>
    <row r="14" spans="1:11" s="28" customFormat="1" ht="12.75">
      <c r="A14" s="516">
        <v>5139</v>
      </c>
      <c r="B14" s="22" t="s">
        <v>696</v>
      </c>
      <c r="C14" s="27">
        <v>4000</v>
      </c>
      <c r="D14" s="27">
        <v>4000</v>
      </c>
      <c r="E14" s="221">
        <v>213</v>
      </c>
      <c r="F14" s="53">
        <f t="shared" si="0"/>
        <v>5.325</v>
      </c>
      <c r="G14" s="112"/>
      <c r="H14" s="115"/>
      <c r="I14" s="114"/>
      <c r="K14" s="114"/>
    </row>
    <row r="15" spans="1:11" s="28" customFormat="1" ht="12.75">
      <c r="A15" s="516">
        <v>5142</v>
      </c>
      <c r="B15" s="22" t="s">
        <v>697</v>
      </c>
      <c r="C15" s="27">
        <v>5</v>
      </c>
      <c r="D15" s="27">
        <v>5</v>
      </c>
      <c r="E15" s="221">
        <v>0</v>
      </c>
      <c r="F15" s="53">
        <f t="shared" si="0"/>
        <v>0</v>
      </c>
      <c r="G15" s="112"/>
      <c r="H15" s="115"/>
      <c r="I15" s="114"/>
      <c r="K15" s="114"/>
    </row>
    <row r="16" spans="1:11" s="28" customFormat="1" ht="12.75">
      <c r="A16" s="516">
        <v>5153</v>
      </c>
      <c r="B16" s="22" t="s">
        <v>698</v>
      </c>
      <c r="C16" s="27">
        <v>13</v>
      </c>
      <c r="D16" s="27">
        <v>13</v>
      </c>
      <c r="E16" s="221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6">
        <v>5156</v>
      </c>
      <c r="B17" s="22" t="s">
        <v>699</v>
      </c>
      <c r="C17" s="27">
        <v>800</v>
      </c>
      <c r="D17" s="27">
        <v>800</v>
      </c>
      <c r="E17" s="221">
        <v>73</v>
      </c>
      <c r="F17" s="53">
        <f t="shared" si="0"/>
        <v>9.125</v>
      </c>
      <c r="G17" s="112"/>
      <c r="H17" s="115"/>
      <c r="I17" s="114"/>
      <c r="K17" s="114"/>
    </row>
    <row r="18" spans="1:11" s="28" customFormat="1" ht="12.75">
      <c r="A18" s="516">
        <v>5161</v>
      </c>
      <c r="B18" s="22" t="s">
        <v>700</v>
      </c>
      <c r="C18" s="27">
        <v>150</v>
      </c>
      <c r="D18" s="27">
        <v>150</v>
      </c>
      <c r="E18" s="221">
        <v>36</v>
      </c>
      <c r="F18" s="53">
        <f t="shared" si="0"/>
        <v>24</v>
      </c>
      <c r="G18" s="112"/>
      <c r="H18" s="112"/>
      <c r="I18" s="114"/>
      <c r="K18" s="114"/>
    </row>
    <row r="19" spans="1:11" s="28" customFormat="1" ht="12.75">
      <c r="A19" s="516">
        <v>5162</v>
      </c>
      <c r="B19" s="22" t="s">
        <v>701</v>
      </c>
      <c r="C19" s="27">
        <v>450</v>
      </c>
      <c r="D19" s="27">
        <v>468</v>
      </c>
      <c r="E19" s="221">
        <v>-13</v>
      </c>
      <c r="F19" s="53" t="s">
        <v>852</v>
      </c>
      <c r="G19" s="112"/>
      <c r="H19" s="115"/>
      <c r="I19" s="114"/>
      <c r="K19" s="114"/>
    </row>
    <row r="20" spans="1:11" s="28" customFormat="1" ht="12.75">
      <c r="A20" s="516">
        <v>5163</v>
      </c>
      <c r="B20" s="22" t="s">
        <v>702</v>
      </c>
      <c r="C20" s="27">
        <v>20</v>
      </c>
      <c r="D20" s="27">
        <v>20</v>
      </c>
      <c r="E20" s="221">
        <v>0</v>
      </c>
      <c r="F20" s="53">
        <f t="shared" si="0"/>
        <v>0</v>
      </c>
      <c r="G20" s="112"/>
      <c r="H20" s="115"/>
      <c r="I20" s="114"/>
      <c r="K20" s="114"/>
    </row>
    <row r="21" spans="1:11" s="28" customFormat="1" ht="12.75">
      <c r="A21" s="516">
        <v>5164</v>
      </c>
      <c r="B21" s="22" t="s">
        <v>703</v>
      </c>
      <c r="C21" s="27">
        <v>100</v>
      </c>
      <c r="D21" s="27">
        <v>100</v>
      </c>
      <c r="E21" s="221">
        <v>19</v>
      </c>
      <c r="F21" s="53">
        <f t="shared" si="0"/>
        <v>19</v>
      </c>
      <c r="G21" s="112"/>
      <c r="H21" s="115"/>
      <c r="I21" s="114"/>
      <c r="K21" s="114"/>
    </row>
    <row r="22" spans="1:11" s="28" customFormat="1" ht="12.75">
      <c r="A22" s="516">
        <v>5166</v>
      </c>
      <c r="B22" s="22" t="s">
        <v>704</v>
      </c>
      <c r="C22" s="27">
        <v>100</v>
      </c>
      <c r="D22" s="27">
        <v>100</v>
      </c>
      <c r="E22" s="221">
        <v>0</v>
      </c>
      <c r="F22" s="53">
        <f t="shared" si="0"/>
        <v>0</v>
      </c>
      <c r="G22" s="112"/>
      <c r="H22" s="115"/>
      <c r="I22" s="114"/>
      <c r="K22" s="114"/>
    </row>
    <row r="23" spans="1:11" s="28" customFormat="1" ht="12.75">
      <c r="A23" s="516">
        <v>5167</v>
      </c>
      <c r="B23" s="22" t="s">
        <v>705</v>
      </c>
      <c r="C23" s="27">
        <v>500</v>
      </c>
      <c r="D23" s="27">
        <v>500</v>
      </c>
      <c r="E23" s="221">
        <v>15</v>
      </c>
      <c r="F23" s="53">
        <f t="shared" si="0"/>
        <v>3</v>
      </c>
      <c r="G23" s="112"/>
      <c r="H23" s="115"/>
      <c r="I23" s="114"/>
      <c r="K23" s="114"/>
    </row>
    <row r="24" spans="1:11" s="28" customFormat="1" ht="12.75">
      <c r="A24" s="516">
        <v>5169</v>
      </c>
      <c r="B24" s="22" t="s">
        <v>706</v>
      </c>
      <c r="C24" s="27">
        <v>9600</v>
      </c>
      <c r="D24" s="27">
        <v>9600</v>
      </c>
      <c r="E24" s="221">
        <v>1177</v>
      </c>
      <c r="F24" s="53">
        <f t="shared" si="0"/>
        <v>12.260416666666666</v>
      </c>
      <c r="G24" s="112"/>
      <c r="H24" s="115"/>
      <c r="I24" s="114"/>
      <c r="K24" s="114"/>
    </row>
    <row r="25" spans="1:11" s="28" customFormat="1" ht="12.75">
      <c r="A25" s="516">
        <v>5171</v>
      </c>
      <c r="B25" s="22" t="s">
        <v>707</v>
      </c>
      <c r="C25" s="27">
        <v>600</v>
      </c>
      <c r="D25" s="27">
        <v>600</v>
      </c>
      <c r="E25" s="221">
        <v>54</v>
      </c>
      <c r="F25" s="53">
        <f t="shared" si="0"/>
        <v>9</v>
      </c>
      <c r="G25" s="112"/>
      <c r="H25" s="115"/>
      <c r="I25" s="114"/>
      <c r="K25" s="114"/>
    </row>
    <row r="26" spans="1:11" s="28" customFormat="1" ht="12.75">
      <c r="A26" s="516">
        <v>5172</v>
      </c>
      <c r="B26" s="22" t="s">
        <v>708</v>
      </c>
      <c r="C26" s="27">
        <v>10</v>
      </c>
      <c r="D26" s="27">
        <v>10</v>
      </c>
      <c r="E26" s="221">
        <v>0</v>
      </c>
      <c r="F26" s="53">
        <f t="shared" si="0"/>
        <v>0</v>
      </c>
      <c r="G26" s="112"/>
      <c r="H26" s="115"/>
      <c r="I26" s="114"/>
      <c r="K26" s="114"/>
    </row>
    <row r="27" spans="1:11" s="28" customFormat="1" ht="12.75">
      <c r="A27" s="516">
        <v>5173</v>
      </c>
      <c r="B27" s="22" t="s">
        <v>850</v>
      </c>
      <c r="C27" s="27">
        <v>600</v>
      </c>
      <c r="D27" s="27">
        <v>624</v>
      </c>
      <c r="E27" s="221">
        <v>145</v>
      </c>
      <c r="F27" s="53">
        <f t="shared" si="0"/>
        <v>23.23717948717949</v>
      </c>
      <c r="G27" s="112"/>
      <c r="H27" s="115"/>
      <c r="I27" s="114"/>
      <c r="K27" s="114"/>
    </row>
    <row r="28" spans="1:11" s="28" customFormat="1" ht="13.5" customHeight="1">
      <c r="A28" s="516">
        <v>5175</v>
      </c>
      <c r="B28" s="22" t="s">
        <v>709</v>
      </c>
      <c r="C28" s="27">
        <v>1600</v>
      </c>
      <c r="D28" s="27">
        <v>1600</v>
      </c>
      <c r="E28" s="221">
        <v>526</v>
      </c>
      <c r="F28" s="53">
        <f t="shared" si="0"/>
        <v>32.875</v>
      </c>
      <c r="G28" s="112"/>
      <c r="H28" s="115"/>
      <c r="I28" s="114"/>
      <c r="K28" s="114"/>
    </row>
    <row r="29" spans="1:11" s="28" customFormat="1" ht="13.5" customHeight="1">
      <c r="A29" s="516">
        <v>5176</v>
      </c>
      <c r="B29" s="22" t="s">
        <v>710</v>
      </c>
      <c r="C29" s="27">
        <v>25</v>
      </c>
      <c r="D29" s="27">
        <v>25</v>
      </c>
      <c r="E29" s="221">
        <v>2</v>
      </c>
      <c r="F29" s="53">
        <f t="shared" si="0"/>
        <v>8</v>
      </c>
      <c r="G29" s="112"/>
      <c r="H29" s="115"/>
      <c r="I29" s="114"/>
      <c r="K29" s="114"/>
    </row>
    <row r="30" spans="1:11" s="28" customFormat="1" ht="12.75">
      <c r="A30" s="516">
        <v>5178</v>
      </c>
      <c r="B30" s="22" t="s">
        <v>711</v>
      </c>
      <c r="C30" s="27">
        <v>250</v>
      </c>
      <c r="D30" s="27">
        <v>250</v>
      </c>
      <c r="E30" s="221">
        <v>51</v>
      </c>
      <c r="F30" s="53">
        <f t="shared" si="0"/>
        <v>20.4</v>
      </c>
      <c r="G30" s="112"/>
      <c r="H30" s="115"/>
      <c r="I30" s="114"/>
      <c r="K30" s="114"/>
    </row>
    <row r="31" spans="1:11" s="28" customFormat="1" ht="12.75">
      <c r="A31" s="516">
        <v>5179</v>
      </c>
      <c r="B31" s="22" t="s">
        <v>712</v>
      </c>
      <c r="C31" s="27">
        <v>700</v>
      </c>
      <c r="D31" s="27">
        <v>700</v>
      </c>
      <c r="E31" s="221">
        <v>182</v>
      </c>
      <c r="F31" s="53">
        <f t="shared" si="0"/>
        <v>26</v>
      </c>
      <c r="G31" s="112"/>
      <c r="H31" s="115"/>
      <c r="I31" s="114"/>
      <c r="K31" s="114"/>
    </row>
    <row r="32" spans="1:11" s="28" customFormat="1" ht="12.75">
      <c r="A32" s="516">
        <v>5194</v>
      </c>
      <c r="B32" s="22" t="s">
        <v>713</v>
      </c>
      <c r="C32" s="27">
        <v>500</v>
      </c>
      <c r="D32" s="27">
        <v>500</v>
      </c>
      <c r="E32" s="221">
        <v>21</v>
      </c>
      <c r="F32" s="53">
        <f t="shared" si="0"/>
        <v>4.2</v>
      </c>
      <c r="G32" s="112"/>
      <c r="H32" s="115"/>
      <c r="I32" s="114"/>
      <c r="K32" s="114"/>
    </row>
    <row r="33" spans="1:11" s="28" customFormat="1" ht="12.75">
      <c r="A33" s="93" t="s">
        <v>714</v>
      </c>
      <c r="B33" s="94" t="s">
        <v>715</v>
      </c>
      <c r="C33" s="95">
        <f>SUM(C12:C32)</f>
        <v>20453</v>
      </c>
      <c r="D33" s="95">
        <f>SUM(D12:D32)</f>
        <v>20495</v>
      </c>
      <c r="E33" s="269">
        <f>SUM(E12:E32)</f>
        <v>2521</v>
      </c>
      <c r="F33" s="96">
        <f t="shared" si="0"/>
        <v>12.300561112466456</v>
      </c>
      <c r="G33" s="112"/>
      <c r="H33" s="115"/>
      <c r="I33" s="114"/>
      <c r="K33" s="114"/>
    </row>
    <row r="34" spans="1:11" s="28" customFormat="1" ht="12.75">
      <c r="A34" s="516">
        <v>5222</v>
      </c>
      <c r="B34" s="32" t="s">
        <v>909</v>
      </c>
      <c r="C34" s="27">
        <v>0</v>
      </c>
      <c r="D34" s="27">
        <v>170</v>
      </c>
      <c r="E34" s="281">
        <v>130</v>
      </c>
      <c r="F34" s="53">
        <f t="shared" si="0"/>
        <v>76.47058823529412</v>
      </c>
      <c r="G34" s="112"/>
      <c r="H34" s="115"/>
      <c r="I34" s="114"/>
      <c r="K34" s="114"/>
    </row>
    <row r="35" spans="1:9" s="28" customFormat="1" ht="12.75">
      <c r="A35" s="516">
        <v>5229</v>
      </c>
      <c r="B35" s="22" t="s">
        <v>981</v>
      </c>
      <c r="C35" s="27">
        <v>700</v>
      </c>
      <c r="D35" s="27">
        <v>700</v>
      </c>
      <c r="E35" s="221">
        <v>700</v>
      </c>
      <c r="F35" s="53">
        <f t="shared" si="0"/>
        <v>100</v>
      </c>
      <c r="G35" s="112"/>
      <c r="H35" s="115"/>
      <c r="I35" s="114"/>
    </row>
    <row r="36" spans="1:9" s="28" customFormat="1" ht="12.75">
      <c r="A36" s="93" t="s">
        <v>717</v>
      </c>
      <c r="B36" s="94" t="s">
        <v>1010</v>
      </c>
      <c r="C36" s="183">
        <f>SUM(C35:C35)</f>
        <v>700</v>
      </c>
      <c r="D36" s="183">
        <f>SUM(D34:D35)</f>
        <v>870</v>
      </c>
      <c r="E36" s="211">
        <f>SUM(E34:E35)</f>
        <v>830</v>
      </c>
      <c r="F36" s="397">
        <f>E36/D36*100</f>
        <v>95.40229885057471</v>
      </c>
      <c r="G36" s="112"/>
      <c r="H36" s="115"/>
      <c r="I36" s="114"/>
    </row>
    <row r="37" spans="1:9" s="28" customFormat="1" ht="12.75">
      <c r="A37" s="516">
        <v>5361</v>
      </c>
      <c r="B37" s="22" t="s">
        <v>718</v>
      </c>
      <c r="C37" s="27">
        <v>10</v>
      </c>
      <c r="D37" s="27">
        <v>10</v>
      </c>
      <c r="E37" s="281">
        <v>0</v>
      </c>
      <c r="F37" s="53">
        <f t="shared" si="0"/>
        <v>0</v>
      </c>
      <c r="G37" s="112"/>
      <c r="H37" s="115"/>
      <c r="I37" s="114"/>
    </row>
    <row r="38" spans="1:9" s="28" customFormat="1" ht="12.75">
      <c r="A38" s="516">
        <v>5362</v>
      </c>
      <c r="B38" s="22" t="s">
        <v>719</v>
      </c>
      <c r="C38" s="27">
        <v>20</v>
      </c>
      <c r="D38" s="27">
        <v>20</v>
      </c>
      <c r="E38" s="221">
        <v>0</v>
      </c>
      <c r="F38" s="53">
        <f>E38/D38*100</f>
        <v>0</v>
      </c>
      <c r="G38" s="112"/>
      <c r="H38" s="115"/>
      <c r="I38" s="114"/>
    </row>
    <row r="39" spans="1:9" s="28" customFormat="1" ht="12.75">
      <c r="A39" s="93" t="s">
        <v>720</v>
      </c>
      <c r="B39" s="94" t="s">
        <v>721</v>
      </c>
      <c r="C39" s="95">
        <f>SUM(C37:C38)</f>
        <v>30</v>
      </c>
      <c r="D39" s="95">
        <f>SUM(D37:D38)</f>
        <v>30</v>
      </c>
      <c r="E39" s="269">
        <f>SUM(E37:E38)</f>
        <v>0</v>
      </c>
      <c r="F39" s="397">
        <f>E39/D39*100</f>
        <v>0</v>
      </c>
      <c r="G39" s="112"/>
      <c r="H39" s="115"/>
      <c r="I39" s="114"/>
    </row>
    <row r="40" spans="1:9" s="28" customFormat="1" ht="12.75">
      <c r="A40" s="516">
        <v>5492</v>
      </c>
      <c r="B40" s="22" t="s">
        <v>869</v>
      </c>
      <c r="C40" s="27">
        <v>20</v>
      </c>
      <c r="D40" s="27">
        <v>20</v>
      </c>
      <c r="E40" s="281">
        <v>10</v>
      </c>
      <c r="F40" s="53">
        <f t="shared" si="0"/>
        <v>50</v>
      </c>
      <c r="G40" s="112"/>
      <c r="H40" s="115"/>
      <c r="I40" s="114"/>
    </row>
    <row r="41" spans="1:9" s="28" customFormat="1" ht="12.75">
      <c r="A41" s="94" t="s">
        <v>887</v>
      </c>
      <c r="B41" s="94" t="s">
        <v>888</v>
      </c>
      <c r="C41" s="95">
        <f>SUM(C40:C40)</f>
        <v>20</v>
      </c>
      <c r="D41" s="95">
        <f>SUM(D40:D40)</f>
        <v>20</v>
      </c>
      <c r="E41" s="269">
        <f>SUM(E40:E40)</f>
        <v>10</v>
      </c>
      <c r="F41" s="96">
        <f t="shared" si="0"/>
        <v>50</v>
      </c>
      <c r="G41" s="112"/>
      <c r="H41" s="115"/>
      <c r="I41" s="114"/>
    </row>
    <row r="42" spans="1:9" s="28" customFormat="1" ht="12.75">
      <c r="A42" s="517">
        <v>5901</v>
      </c>
      <c r="B42" s="32" t="s">
        <v>722</v>
      </c>
      <c r="C42" s="256">
        <v>2000</v>
      </c>
      <c r="D42" s="256">
        <v>2000</v>
      </c>
      <c r="E42" s="672">
        <v>0</v>
      </c>
      <c r="F42" s="53" t="s">
        <v>852</v>
      </c>
      <c r="G42" s="112"/>
      <c r="H42" s="115"/>
      <c r="I42" s="114"/>
    </row>
    <row r="43" spans="1:9" s="28" customFormat="1" ht="12.75">
      <c r="A43" s="93" t="s">
        <v>723</v>
      </c>
      <c r="B43" s="94" t="s">
        <v>729</v>
      </c>
      <c r="C43" s="54">
        <f>SUM(C42:C42)</f>
        <v>2000</v>
      </c>
      <c r="D43" s="54">
        <f>SUM(D42:D42)</f>
        <v>2000</v>
      </c>
      <c r="E43" s="673">
        <f>SUM(E42)</f>
        <v>0</v>
      </c>
      <c r="F43" s="96" t="s">
        <v>852</v>
      </c>
      <c r="G43" s="112"/>
      <c r="H43" s="115"/>
      <c r="I43" s="114"/>
    </row>
    <row r="44" spans="1:9" s="28" customFormat="1" ht="12.75">
      <c r="A44" s="93"/>
      <c r="B44" s="94"/>
      <c r="C44" s="95"/>
      <c r="D44" s="95"/>
      <c r="E44" s="221"/>
      <c r="F44" s="53"/>
      <c r="G44" s="112"/>
      <c r="H44" s="115"/>
      <c r="I44" s="114"/>
    </row>
    <row r="45" spans="1:9" s="28" customFormat="1" ht="12.75">
      <c r="A45" s="809" t="s">
        <v>730</v>
      </c>
      <c r="B45" s="811"/>
      <c r="C45" s="95">
        <f>C33+C39+C41+C43+C11+C36</f>
        <v>38983</v>
      </c>
      <c r="D45" s="95">
        <f>D33+D39+D41+D43+D11+D36</f>
        <v>39894</v>
      </c>
      <c r="E45" s="269">
        <f>E33+E39+E41+E43+E11+E36</f>
        <v>7278</v>
      </c>
      <c r="F45" s="96">
        <f t="shared" si="0"/>
        <v>18.24334486388931</v>
      </c>
      <c r="G45" s="112"/>
      <c r="H45" s="115"/>
      <c r="I45" s="114"/>
    </row>
    <row r="46" spans="1:9" s="28" customFormat="1" ht="12.75">
      <c r="A46" s="41"/>
      <c r="B46" s="22"/>
      <c r="C46" s="27"/>
      <c r="D46" s="22"/>
      <c r="E46" s="221"/>
      <c r="F46" s="53"/>
      <c r="G46" s="112"/>
      <c r="H46" s="115"/>
      <c r="I46" s="114"/>
    </row>
    <row r="47" spans="1:9" s="28" customFormat="1" ht="12.75">
      <c r="A47" s="516">
        <v>6123</v>
      </c>
      <c r="B47" s="22" t="s">
        <v>731</v>
      </c>
      <c r="C47" s="27">
        <v>1000</v>
      </c>
      <c r="D47" s="256">
        <v>1000</v>
      </c>
      <c r="E47" s="221">
        <v>0</v>
      </c>
      <c r="F47" s="53">
        <f t="shared" si="0"/>
        <v>0</v>
      </c>
      <c r="G47" s="112"/>
      <c r="H47" s="115"/>
      <c r="I47" s="114"/>
    </row>
    <row r="48" spans="1:9" s="28" customFormat="1" ht="12.75">
      <c r="A48" s="516">
        <v>6127</v>
      </c>
      <c r="B48" s="22" t="s">
        <v>732</v>
      </c>
      <c r="C48" s="27">
        <v>50</v>
      </c>
      <c r="D48" s="27">
        <v>50</v>
      </c>
      <c r="E48" s="674">
        <v>0</v>
      </c>
      <c r="F48" s="53">
        <v>0</v>
      </c>
      <c r="G48" s="112"/>
      <c r="H48" s="115"/>
      <c r="I48" s="114"/>
    </row>
    <row r="49" spans="1:9" s="28" customFormat="1" ht="12.75">
      <c r="A49" s="93" t="s">
        <v>733</v>
      </c>
      <c r="B49" s="94" t="s">
        <v>734</v>
      </c>
      <c r="C49" s="95">
        <f>SUM(C47:C48)</f>
        <v>1050</v>
      </c>
      <c r="D49" s="95">
        <f>SUM(D47:D48)</f>
        <v>1050</v>
      </c>
      <c r="E49" s="269">
        <f>SUM(E47:E48)</f>
        <v>0</v>
      </c>
      <c r="F49" s="96">
        <v>0</v>
      </c>
      <c r="G49" s="112"/>
      <c r="H49" s="115"/>
      <c r="I49" s="114"/>
    </row>
    <row r="50" spans="1:9" s="28" customFormat="1" ht="12.75">
      <c r="A50" s="93"/>
      <c r="B50" s="94"/>
      <c r="C50" s="95"/>
      <c r="D50" s="95"/>
      <c r="E50" s="95"/>
      <c r="F50" s="96"/>
      <c r="G50" s="112"/>
      <c r="H50" s="115"/>
      <c r="I50" s="114"/>
    </row>
    <row r="51" spans="1:8" ht="12.75">
      <c r="A51" s="832" t="s">
        <v>735</v>
      </c>
      <c r="B51" s="833"/>
      <c r="C51" s="9">
        <f>C45+C49</f>
        <v>40033</v>
      </c>
      <c r="D51" s="9">
        <f>D45+D49</f>
        <v>40944</v>
      </c>
      <c r="E51" s="9">
        <f>E45+E49</f>
        <v>7278</v>
      </c>
      <c r="F51" s="26">
        <f t="shared" si="0"/>
        <v>17.775498241500586</v>
      </c>
      <c r="G51" s="92"/>
      <c r="H51" s="97"/>
    </row>
    <row r="52" spans="1:8" ht="12.75">
      <c r="A52" s="20"/>
      <c r="B52" s="20"/>
      <c r="C52" s="18"/>
      <c r="D52" s="18"/>
      <c r="E52" s="18"/>
      <c r="F52" s="99"/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5" spans="1:6" ht="25.5" customHeight="1">
      <c r="A55" s="812" t="s">
        <v>736</v>
      </c>
      <c r="B55" s="814"/>
      <c r="C55" s="44" t="s">
        <v>664</v>
      </c>
      <c r="D55" s="6" t="s">
        <v>665</v>
      </c>
      <c r="E55" s="5" t="s">
        <v>389</v>
      </c>
      <c r="F55" s="43" t="s">
        <v>666</v>
      </c>
    </row>
    <row r="56" spans="1:6" ht="12.75">
      <c r="A56" s="834" t="s">
        <v>737</v>
      </c>
      <c r="B56" s="834"/>
      <c r="C56" s="25">
        <f>C11</f>
        <v>15780</v>
      </c>
      <c r="D56" s="25">
        <f>D11</f>
        <v>16479</v>
      </c>
      <c r="E56" s="25">
        <f>E11</f>
        <v>3917</v>
      </c>
      <c r="F56" s="33">
        <f>E56/E60*100</f>
        <v>53.81973069524595</v>
      </c>
    </row>
    <row r="57" spans="1:6" ht="12.75">
      <c r="A57" s="756" t="s">
        <v>738</v>
      </c>
      <c r="B57" s="794"/>
      <c r="C57" s="25">
        <f>C33+C36+C41+C43+C39-C58</f>
        <v>12383</v>
      </c>
      <c r="D57" s="25">
        <f>D33+D36+D41+D43+D39-D58</f>
        <v>12577</v>
      </c>
      <c r="E57" s="25">
        <f>E33+E36+E41+E43+E39-E58</f>
        <v>2146</v>
      </c>
      <c r="F57" s="33">
        <f>E57/E60*100</f>
        <v>29.48612256114317</v>
      </c>
    </row>
    <row r="58" spans="1:6" ht="12.75">
      <c r="A58" s="756" t="s">
        <v>739</v>
      </c>
      <c r="B58" s="794"/>
      <c r="C58" s="25">
        <f>C18+C19+C20+C22+C23+C24</f>
        <v>10820</v>
      </c>
      <c r="D58" s="25">
        <f>D18+D19+D20+D22+D23+D24</f>
        <v>10838</v>
      </c>
      <c r="E58" s="25">
        <f>E18+E19+E20+E22+E23+E24</f>
        <v>1215</v>
      </c>
      <c r="F58" s="33">
        <f>E58/E60*100</f>
        <v>16.694146743610883</v>
      </c>
    </row>
    <row r="59" spans="1:6" ht="12.75">
      <c r="A59" s="756" t="s">
        <v>740</v>
      </c>
      <c r="B59" s="794"/>
      <c r="C59" s="25">
        <f>C49</f>
        <v>1050</v>
      </c>
      <c r="D59" s="25">
        <f>D49</f>
        <v>1050</v>
      </c>
      <c r="E59" s="25">
        <f>E49</f>
        <v>0</v>
      </c>
      <c r="F59" s="33">
        <f>E59/E60*100</f>
        <v>0</v>
      </c>
    </row>
    <row r="60" spans="1:6" ht="12.75">
      <c r="A60" s="809" t="s">
        <v>741</v>
      </c>
      <c r="B60" s="811"/>
      <c r="C60" s="95">
        <f>SUM(C56:C59)</f>
        <v>40033</v>
      </c>
      <c r="D60" s="269">
        <f>SUM(D56:D59)</f>
        <v>40944</v>
      </c>
      <c r="E60" s="95">
        <f>SUM(E56:E59)</f>
        <v>7278</v>
      </c>
      <c r="F60" s="96">
        <f>E60/D60*100</f>
        <v>17.775498241500586</v>
      </c>
    </row>
  </sheetData>
  <mergeCells count="9">
    <mergeCell ref="A60:B60"/>
    <mergeCell ref="A56:B56"/>
    <mergeCell ref="A57:B57"/>
    <mergeCell ref="A58:B58"/>
    <mergeCell ref="A59:B59"/>
    <mergeCell ref="A1:F1"/>
    <mergeCell ref="A45:B45"/>
    <mergeCell ref="A51:B51"/>
    <mergeCell ref="A55:B55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H27" sqref="H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2" t="s">
        <v>989</v>
      </c>
      <c r="B1" s="222"/>
      <c r="C1" s="222"/>
      <c r="D1" s="222"/>
      <c r="E1" s="222"/>
      <c r="F1" s="222"/>
      <c r="G1" s="222"/>
      <c r="H1" s="23"/>
      <c r="Q1" s="66"/>
      <c r="R1" s="66"/>
    </row>
    <row r="2" spans="1:18" ht="18">
      <c r="A2" s="222"/>
      <c r="B2" s="222"/>
      <c r="C2" s="222"/>
      <c r="D2" s="222"/>
      <c r="E2" s="222"/>
      <c r="F2" s="222"/>
      <c r="G2" s="222"/>
      <c r="H2" s="23"/>
      <c r="Q2" s="66"/>
      <c r="R2" s="66"/>
    </row>
    <row r="3" spans="1:18" ht="18">
      <c r="A3" s="222"/>
      <c r="B3" s="222"/>
      <c r="C3" s="222"/>
      <c r="D3" s="222"/>
      <c r="E3" s="222"/>
      <c r="F3" s="222"/>
      <c r="G3" s="222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999</v>
      </c>
      <c r="B5" s="1"/>
      <c r="D5" s="577">
        <v>1794313.27</v>
      </c>
      <c r="E5" s="2" t="s">
        <v>652</v>
      </c>
    </row>
    <row r="6" spans="1:5" ht="18" customHeight="1">
      <c r="A6" s="1"/>
      <c r="B6" s="1"/>
      <c r="D6" s="280"/>
      <c r="E6" s="2"/>
    </row>
    <row r="7" spans="1:2" ht="15.75">
      <c r="A7" s="1"/>
      <c r="B7" s="1"/>
    </row>
    <row r="8" spans="1:8" ht="15.75">
      <c r="A8" s="1" t="s">
        <v>653</v>
      </c>
      <c r="B8" s="1"/>
      <c r="H8" s="2"/>
    </row>
    <row r="9" spans="1:6" ht="25.5" customHeight="1">
      <c r="A9" s="68"/>
      <c r="B9" s="44" t="s">
        <v>664</v>
      </c>
      <c r="C9" s="6" t="s">
        <v>665</v>
      </c>
      <c r="D9" s="5" t="s">
        <v>389</v>
      </c>
      <c r="E9" s="43" t="s">
        <v>666</v>
      </c>
      <c r="F9" t="s">
        <v>781</v>
      </c>
    </row>
    <row r="10" spans="1:7" ht="14.25" customHeight="1">
      <c r="A10" s="32" t="s">
        <v>873</v>
      </c>
      <c r="B10" s="27">
        <v>4717000</v>
      </c>
      <c r="C10" s="27">
        <v>4697000</v>
      </c>
      <c r="D10" s="27">
        <v>1179250</v>
      </c>
      <c r="E10" s="33">
        <f>D10/C10*100</f>
        <v>25.10645092612306</v>
      </c>
      <c r="G10" s="597"/>
    </row>
    <row r="11" spans="1:5" ht="14.25" customHeight="1">
      <c r="A11" s="32" t="s">
        <v>874</v>
      </c>
      <c r="B11" s="27">
        <v>267000</v>
      </c>
      <c r="C11" s="27">
        <v>267000</v>
      </c>
      <c r="D11" s="27">
        <v>66750</v>
      </c>
      <c r="E11" s="33">
        <f>D11/C11*100</f>
        <v>25</v>
      </c>
    </row>
    <row r="12" spans="1:5" ht="25.5" customHeight="1">
      <c r="A12" s="432" t="s">
        <v>822</v>
      </c>
      <c r="B12" s="255">
        <v>0</v>
      </c>
      <c r="C12" s="255">
        <v>0</v>
      </c>
      <c r="D12" s="255">
        <v>22829</v>
      </c>
      <c r="E12" s="159" t="s">
        <v>852</v>
      </c>
    </row>
    <row r="13" spans="1:5" ht="12.75">
      <c r="A13" s="3" t="s">
        <v>870</v>
      </c>
      <c r="B13" s="9">
        <f>SUM(B10:B12)</f>
        <v>4984000</v>
      </c>
      <c r="C13" s="9">
        <f>SUM(C10:C12)</f>
        <v>4964000</v>
      </c>
      <c r="D13" s="9">
        <f>SUM(D10:D12)</f>
        <v>1268829</v>
      </c>
      <c r="E13" s="26">
        <f>D13/C13*100</f>
        <v>25.560616438356163</v>
      </c>
    </row>
    <row r="14" spans="1:5" s="220" customFormat="1" ht="12.75">
      <c r="A14"/>
      <c r="B14"/>
      <c r="C14"/>
      <c r="D14"/>
      <c r="E14"/>
    </row>
    <row r="17" ht="17.25" customHeight="1"/>
    <row r="18" spans="1:4" ht="15.75">
      <c r="A18" s="1" t="s">
        <v>654</v>
      </c>
      <c r="B18" s="1"/>
      <c r="D18" s="28"/>
    </row>
    <row r="19" spans="1:18" ht="25.5">
      <c r="A19" s="3"/>
      <c r="B19" s="44" t="s">
        <v>664</v>
      </c>
      <c r="C19" s="6" t="s">
        <v>665</v>
      </c>
      <c r="D19" s="218" t="s">
        <v>389</v>
      </c>
      <c r="E19" s="43" t="s">
        <v>666</v>
      </c>
      <c r="F19" s="11" t="s">
        <v>780</v>
      </c>
      <c r="G19" s="12"/>
      <c r="H19" s="12"/>
      <c r="Q19" s="11"/>
      <c r="R19" s="12"/>
    </row>
    <row r="20" spans="1:18" ht="14.25" customHeight="1">
      <c r="A20" s="32" t="s">
        <v>655</v>
      </c>
      <c r="B20" s="27">
        <v>1350000</v>
      </c>
      <c r="C20" s="27">
        <v>1350000</v>
      </c>
      <c r="D20" s="25">
        <v>432000</v>
      </c>
      <c r="E20" s="219">
        <f>D20/C20*100</f>
        <v>32</v>
      </c>
      <c r="F20" s="24" t="s">
        <v>779</v>
      </c>
      <c r="G20" s="50"/>
      <c r="H20" s="50"/>
      <c r="Q20" s="24"/>
      <c r="R20" s="50"/>
    </row>
    <row r="21" spans="1:18" ht="14.25" customHeight="1">
      <c r="A21" s="32" t="s">
        <v>796</v>
      </c>
      <c r="B21" s="27">
        <v>2000000</v>
      </c>
      <c r="C21" s="281">
        <v>3794300</v>
      </c>
      <c r="D21" s="25">
        <v>523000</v>
      </c>
      <c r="E21" s="219">
        <f>D21/C21*100</f>
        <v>13.783833645204648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1002</v>
      </c>
      <c r="B22" s="27">
        <v>1584000</v>
      </c>
      <c r="C22" s="27">
        <v>1564000</v>
      </c>
      <c r="D22" s="25">
        <v>0</v>
      </c>
      <c r="E22" s="160">
        <f>D22/C22*100</f>
        <v>0</v>
      </c>
      <c r="F22" s="24"/>
      <c r="G22" s="50"/>
      <c r="H22" s="50"/>
      <c r="Q22" s="24"/>
      <c r="R22" s="50"/>
    </row>
    <row r="23" spans="1:18" ht="14.25" customHeight="1">
      <c r="A23" s="32" t="s">
        <v>713</v>
      </c>
      <c r="B23" s="27">
        <v>50000</v>
      </c>
      <c r="C23" s="27">
        <v>50000</v>
      </c>
      <c r="D23" s="25">
        <v>3000</v>
      </c>
      <c r="E23" s="160">
        <f>D23/C23*100</f>
        <v>6</v>
      </c>
      <c r="F23" s="24">
        <v>5194</v>
      </c>
      <c r="G23" s="50"/>
      <c r="H23" s="50"/>
      <c r="Q23" s="24"/>
      <c r="R23" s="50"/>
    </row>
    <row r="24" spans="1:18" ht="12.75">
      <c r="A24" s="3" t="s">
        <v>871</v>
      </c>
      <c r="B24" s="9">
        <f>SUM(B20:B23)</f>
        <v>4984000</v>
      </c>
      <c r="C24" s="9">
        <f>SUM(C20:C23)</f>
        <v>6758300</v>
      </c>
      <c r="D24" s="9">
        <f>SUM(D20:D23)</f>
        <v>958000</v>
      </c>
      <c r="E24" s="10">
        <f>D24/C24*100</f>
        <v>14.17516239290946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990</v>
      </c>
      <c r="B28" s="1"/>
      <c r="D28" s="725">
        <f>D5+D13-D24</f>
        <v>2105142.27</v>
      </c>
      <c r="E28" s="260" t="s">
        <v>652</v>
      </c>
      <c r="H28" s="409"/>
      <c r="I28" s="409"/>
    </row>
    <row r="30" spans="1:4" ht="18.75">
      <c r="A30" s="137"/>
      <c r="D30" s="280"/>
    </row>
    <row r="31" spans="1:4" ht="18.75">
      <c r="A31" s="137"/>
      <c r="D31" s="280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16" sqref="H1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2" t="s">
        <v>991</v>
      </c>
      <c r="B1" s="222"/>
      <c r="C1" s="222"/>
      <c r="D1" s="222"/>
      <c r="E1" s="222"/>
    </row>
    <row r="2" spans="1:5" ht="18" customHeight="1">
      <c r="A2" s="222"/>
      <c r="B2" s="222"/>
      <c r="C2" s="222"/>
      <c r="D2" s="222"/>
      <c r="E2" s="222"/>
    </row>
    <row r="3" spans="1:5" ht="18" customHeight="1">
      <c r="A3" s="222"/>
      <c r="B3" s="222"/>
      <c r="C3" s="222"/>
      <c r="D3" s="222"/>
      <c r="E3" s="222"/>
    </row>
    <row r="4" spans="1:2" ht="18" customHeight="1">
      <c r="A4" s="1"/>
      <c r="B4" s="1"/>
    </row>
    <row r="5" spans="1:5" ht="18" customHeight="1">
      <c r="A5" s="1" t="s">
        <v>999</v>
      </c>
      <c r="B5" s="1" t="s">
        <v>679</v>
      </c>
      <c r="D5" s="576">
        <v>83069545.16</v>
      </c>
      <c r="E5" s="2" t="s">
        <v>652</v>
      </c>
    </row>
    <row r="6" spans="1:5" ht="18" customHeight="1">
      <c r="A6" s="1"/>
      <c r="B6" s="1"/>
      <c r="D6" s="259"/>
      <c r="E6" s="2"/>
    </row>
    <row r="7" spans="1:2" ht="15.75">
      <c r="A7" s="1"/>
      <c r="B7" s="490"/>
    </row>
    <row r="8" spans="1:2" ht="15.75">
      <c r="A8" s="1" t="s">
        <v>928</v>
      </c>
      <c r="B8" s="1"/>
    </row>
    <row r="9" spans="1:5" ht="26.25" customHeight="1">
      <c r="A9" s="68"/>
      <c r="B9" s="44" t="s">
        <v>664</v>
      </c>
      <c r="C9" s="6" t="s">
        <v>665</v>
      </c>
      <c r="D9" s="5" t="s">
        <v>389</v>
      </c>
      <c r="E9" s="43" t="s">
        <v>666</v>
      </c>
    </row>
    <row r="10" spans="1:5" ht="16.5" customHeight="1">
      <c r="A10" s="443" t="s">
        <v>332</v>
      </c>
      <c r="B10" s="27">
        <v>0</v>
      </c>
      <c r="C10" s="27">
        <v>0</v>
      </c>
      <c r="D10" s="27">
        <v>184132.5</v>
      </c>
      <c r="E10" s="219" t="s">
        <v>852</v>
      </c>
    </row>
    <row r="11" spans="1:7" ht="25.5" customHeight="1">
      <c r="A11" s="432" t="s">
        <v>604</v>
      </c>
      <c r="B11" s="255">
        <v>0</v>
      </c>
      <c r="C11" s="255">
        <v>61100000</v>
      </c>
      <c r="D11" s="255">
        <v>61100000</v>
      </c>
      <c r="E11" s="596">
        <f>D11/C11*100</f>
        <v>100</v>
      </c>
      <c r="F11" s="177"/>
      <c r="G11" s="24"/>
    </row>
    <row r="12" spans="1:7" ht="38.25" customHeight="1">
      <c r="A12" s="432" t="s">
        <v>819</v>
      </c>
      <c r="B12" s="255">
        <v>0</v>
      </c>
      <c r="C12" s="255">
        <v>2000000</v>
      </c>
      <c r="D12" s="255">
        <v>2000000</v>
      </c>
      <c r="E12" s="596">
        <f>D12/C12*100</f>
        <v>100</v>
      </c>
      <c r="F12" s="177"/>
      <c r="G12" s="24"/>
    </row>
    <row r="13" spans="1:5" ht="14.25" customHeight="1">
      <c r="A13" s="432" t="s">
        <v>575</v>
      </c>
      <c r="B13" s="255">
        <v>0</v>
      </c>
      <c r="C13" s="255">
        <v>0</v>
      </c>
      <c r="D13" s="255">
        <v>204997</v>
      </c>
      <c r="E13" s="486" t="s">
        <v>852</v>
      </c>
    </row>
    <row r="14" spans="1:5" ht="12.75">
      <c r="A14" s="3" t="s">
        <v>870</v>
      </c>
      <c r="B14" s="9">
        <f>SUM(B10)</f>
        <v>0</v>
      </c>
      <c r="C14" s="9">
        <f>SUM(C10:C13)</f>
        <v>63100000</v>
      </c>
      <c r="D14" s="9">
        <f>SUM(D10:D13)</f>
        <v>63489129.5</v>
      </c>
      <c r="E14" s="284" t="s">
        <v>852</v>
      </c>
    </row>
    <row r="15" ht="18" customHeight="1">
      <c r="A15" s="272"/>
    </row>
    <row r="16" ht="18" customHeight="1">
      <c r="A16" s="17"/>
    </row>
    <row r="17" spans="1:8" ht="15.75" customHeight="1">
      <c r="A17" s="1" t="s">
        <v>929</v>
      </c>
      <c r="B17" s="1"/>
      <c r="D17" s="438">
        <f>D5+D14</f>
        <v>146558674.66</v>
      </c>
      <c r="E17" s="439" t="s">
        <v>652</v>
      </c>
      <c r="H17" s="106"/>
    </row>
    <row r="18" ht="18" customHeight="1"/>
    <row r="19" ht="18" customHeight="1"/>
    <row r="20" spans="1:2" ht="15.75">
      <c r="A20" s="1" t="s">
        <v>654</v>
      </c>
      <c r="B20" s="1"/>
    </row>
    <row r="21" spans="1:5" ht="26.25" customHeight="1">
      <c r="A21" s="3"/>
      <c r="B21" s="44" t="s">
        <v>664</v>
      </c>
      <c r="C21" s="6" t="s">
        <v>665</v>
      </c>
      <c r="D21" s="218" t="s">
        <v>389</v>
      </c>
      <c r="E21" s="43" t="s">
        <v>666</v>
      </c>
    </row>
    <row r="22" spans="1:8" ht="15.75" customHeight="1">
      <c r="A22" s="443" t="s">
        <v>872</v>
      </c>
      <c r="B22" s="27">
        <v>0</v>
      </c>
      <c r="C22" s="27">
        <v>146169600</v>
      </c>
      <c r="D22" s="25">
        <v>18747581</v>
      </c>
      <c r="E22" s="160">
        <f>D22/C22*100</f>
        <v>12.825909765094796</v>
      </c>
      <c r="G22" s="24"/>
      <c r="H22" s="24"/>
    </row>
    <row r="23" spans="1:10" ht="12.75">
      <c r="A23" s="3" t="s">
        <v>871</v>
      </c>
      <c r="B23" s="9">
        <f>SUM(B22:B22)</f>
        <v>0</v>
      </c>
      <c r="C23" s="9">
        <f>SUM(C22)</f>
        <v>146169600</v>
      </c>
      <c r="D23" s="9">
        <f>D22</f>
        <v>18747581</v>
      </c>
      <c r="E23" s="10">
        <f>D23/C23*100</f>
        <v>12.825909765094796</v>
      </c>
      <c r="H23" s="835"/>
      <c r="I23" s="835"/>
      <c r="J23" s="836"/>
    </row>
    <row r="24" ht="12" customHeight="1">
      <c r="C24" s="15"/>
    </row>
    <row r="25" spans="4:7" ht="12.75">
      <c r="D25" s="134"/>
      <c r="G25" s="15"/>
    </row>
    <row r="26" spans="1:5" ht="12.75">
      <c r="A26" t="s">
        <v>883</v>
      </c>
      <c r="D26" s="134">
        <v>-98595082</v>
      </c>
      <c r="E26" t="s">
        <v>652</v>
      </c>
    </row>
    <row r="27" ht="12.75">
      <c r="D27" s="134"/>
    </row>
    <row r="28" spans="7:9" ht="12.75">
      <c r="G28" s="835"/>
      <c r="H28" s="835"/>
      <c r="I28" s="836"/>
    </row>
    <row r="29" spans="1:5" ht="15.75">
      <c r="A29" s="1" t="s">
        <v>992</v>
      </c>
      <c r="B29" s="1"/>
      <c r="D29" s="724">
        <f>D17-D23+D26</f>
        <v>29216011.659999996</v>
      </c>
      <c r="E29" s="2" t="s">
        <v>652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133"/>
  <sheetViews>
    <sheetView workbookViewId="0" topLeftCell="A1">
      <selection activeCell="I132" sqref="I132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65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37" t="s">
        <v>993</v>
      </c>
      <c r="B1" s="837"/>
      <c r="C1" s="837"/>
      <c r="D1" s="837"/>
      <c r="E1" s="837"/>
      <c r="F1" s="837"/>
      <c r="G1" s="837"/>
      <c r="H1" s="837"/>
      <c r="I1" s="837"/>
    </row>
    <row r="2" spans="1:8" ht="39.75" customHeight="1">
      <c r="A2" s="603" t="s">
        <v>393</v>
      </c>
      <c r="B2" s="604" t="s">
        <v>394</v>
      </c>
      <c r="C2" s="605" t="s">
        <v>395</v>
      </c>
      <c r="D2" s="605" t="s">
        <v>396</v>
      </c>
      <c r="E2" s="605" t="s">
        <v>397</v>
      </c>
      <c r="F2" s="605" t="s">
        <v>398</v>
      </c>
      <c r="G2" s="605" t="s">
        <v>399</v>
      </c>
      <c r="H2" s="606" t="s">
        <v>400</v>
      </c>
    </row>
    <row r="3" spans="1:10" ht="14.25">
      <c r="A3" s="838" t="s">
        <v>401</v>
      </c>
      <c r="B3" s="839"/>
      <c r="C3" s="839"/>
      <c r="D3" s="839"/>
      <c r="E3" s="839"/>
      <c r="F3" s="839"/>
      <c r="G3" s="839"/>
      <c r="H3" s="840"/>
      <c r="J3" s="365"/>
    </row>
    <row r="4" spans="1:10" ht="15">
      <c r="A4" s="607">
        <v>134</v>
      </c>
      <c r="B4" s="608" t="s">
        <v>402</v>
      </c>
      <c r="C4" s="609">
        <v>2200000</v>
      </c>
      <c r="D4" s="610">
        <v>2134643</v>
      </c>
      <c r="E4" s="611"/>
      <c r="F4" s="611"/>
      <c r="G4" s="611"/>
      <c r="H4" s="612">
        <f aca="true" t="shared" si="0" ref="H4:H9">SUM(D4:E4)</f>
        <v>2134643</v>
      </c>
      <c r="J4" s="365"/>
    </row>
    <row r="5" spans="1:10" ht="15">
      <c r="A5" s="607">
        <v>135</v>
      </c>
      <c r="B5" s="608" t="s">
        <v>403</v>
      </c>
      <c r="C5" s="609">
        <v>2999999</v>
      </c>
      <c r="D5" s="610">
        <v>901310</v>
      </c>
      <c r="E5" s="611">
        <v>1872503</v>
      </c>
      <c r="F5" s="611"/>
      <c r="G5" s="611"/>
      <c r="H5" s="612">
        <f t="shared" si="0"/>
        <v>2773813</v>
      </c>
      <c r="J5" s="365"/>
    </row>
    <row r="6" spans="1:10" ht="15">
      <c r="A6" s="607">
        <v>136</v>
      </c>
      <c r="B6" s="608" t="s">
        <v>404</v>
      </c>
      <c r="C6" s="609">
        <v>999746</v>
      </c>
      <c r="D6" s="610">
        <v>999746</v>
      </c>
      <c r="E6" s="611"/>
      <c r="F6" s="611"/>
      <c r="G6" s="611"/>
      <c r="H6" s="612">
        <f t="shared" si="0"/>
        <v>999746</v>
      </c>
      <c r="J6" s="365"/>
    </row>
    <row r="7" spans="1:10" ht="15">
      <c r="A7" s="607">
        <v>137</v>
      </c>
      <c r="B7" s="608" t="s">
        <v>405</v>
      </c>
      <c r="C7" s="609">
        <v>1534864</v>
      </c>
      <c r="D7" s="610">
        <v>1116397</v>
      </c>
      <c r="E7" s="611">
        <v>271550</v>
      </c>
      <c r="F7" s="611"/>
      <c r="G7" s="611"/>
      <c r="H7" s="612">
        <f t="shared" si="0"/>
        <v>1387947</v>
      </c>
      <c r="J7" s="365"/>
    </row>
    <row r="8" spans="1:10" ht="15">
      <c r="A8" s="607">
        <v>138</v>
      </c>
      <c r="B8" s="608" t="s">
        <v>406</v>
      </c>
      <c r="C8" s="609">
        <v>2119000</v>
      </c>
      <c r="D8" s="610">
        <v>1730846</v>
      </c>
      <c r="E8" s="611">
        <v>295500</v>
      </c>
      <c r="F8" s="611"/>
      <c r="G8" s="611"/>
      <c r="H8" s="612">
        <f t="shared" si="0"/>
        <v>2026346</v>
      </c>
      <c r="J8" s="365"/>
    </row>
    <row r="9" spans="1:10" ht="15">
      <c r="A9" s="607">
        <v>139</v>
      </c>
      <c r="B9" s="608" t="s">
        <v>407</v>
      </c>
      <c r="C9" s="609">
        <v>6500000</v>
      </c>
      <c r="D9" s="610">
        <v>1508110.5</v>
      </c>
      <c r="E9" s="611">
        <v>4935421</v>
      </c>
      <c r="F9" s="611"/>
      <c r="G9" s="611"/>
      <c r="H9" s="612">
        <f t="shared" si="0"/>
        <v>6443531.5</v>
      </c>
      <c r="J9" s="365"/>
    </row>
    <row r="10" spans="1:10" ht="15">
      <c r="A10" s="607">
        <v>140</v>
      </c>
      <c r="B10" s="608" t="s">
        <v>408</v>
      </c>
      <c r="C10" s="609">
        <v>3624930</v>
      </c>
      <c r="D10" s="610"/>
      <c r="E10" s="611">
        <v>2559501</v>
      </c>
      <c r="F10" s="611">
        <v>250000</v>
      </c>
      <c r="G10" s="611"/>
      <c r="H10" s="612">
        <f>SUM(D10:G10)</f>
        <v>2809501</v>
      </c>
      <c r="J10" s="365"/>
    </row>
    <row r="11" spans="1:10" ht="12.75" customHeight="1">
      <c r="A11" s="607">
        <v>141</v>
      </c>
      <c r="B11" s="613" t="s">
        <v>409</v>
      </c>
      <c r="C11" s="609">
        <v>2000000</v>
      </c>
      <c r="D11" s="610">
        <v>641061</v>
      </c>
      <c r="E11" s="611">
        <v>582366</v>
      </c>
      <c r="F11" s="611"/>
      <c r="G11" s="611"/>
      <c r="H11" s="612">
        <f>SUM(D11:E11)</f>
        <v>1223427</v>
      </c>
      <c r="J11" s="365"/>
    </row>
    <row r="12" spans="1:10" ht="13.5" customHeight="1">
      <c r="A12" s="614">
        <v>142</v>
      </c>
      <c r="B12" s="608" t="s">
        <v>410</v>
      </c>
      <c r="C12" s="609">
        <v>1500000</v>
      </c>
      <c r="D12" s="610">
        <v>567357</v>
      </c>
      <c r="E12" s="611">
        <v>449445</v>
      </c>
      <c r="F12" s="611">
        <v>108000</v>
      </c>
      <c r="G12" s="611"/>
      <c r="H12" s="612">
        <f>SUM(D12:F12)</f>
        <v>1124802</v>
      </c>
      <c r="J12" s="365"/>
    </row>
    <row r="13" spans="1:10" ht="15">
      <c r="A13" s="607">
        <v>143</v>
      </c>
      <c r="B13" s="608" t="s">
        <v>411</v>
      </c>
      <c r="C13" s="609">
        <v>5499252</v>
      </c>
      <c r="D13" s="610">
        <v>795216</v>
      </c>
      <c r="E13" s="611">
        <v>4265137</v>
      </c>
      <c r="F13" s="611">
        <v>147775</v>
      </c>
      <c r="G13" s="611"/>
      <c r="H13" s="612">
        <f>SUM(D13:F13)</f>
        <v>5208128</v>
      </c>
      <c r="J13" s="365"/>
    </row>
    <row r="14" spans="1:10" ht="15">
      <c r="A14" s="607">
        <v>144</v>
      </c>
      <c r="B14" s="608" t="s">
        <v>412</v>
      </c>
      <c r="C14" s="609">
        <v>1241378</v>
      </c>
      <c r="D14" s="610">
        <v>272867</v>
      </c>
      <c r="E14" s="611">
        <v>912700</v>
      </c>
      <c r="F14" s="611"/>
      <c r="G14" s="611"/>
      <c r="H14" s="612">
        <f>SUM(D14:E14)</f>
        <v>1185567</v>
      </c>
      <c r="J14" s="365"/>
    </row>
    <row r="15" spans="1:10" ht="15">
      <c r="A15" s="607">
        <v>145</v>
      </c>
      <c r="B15" s="608" t="s">
        <v>413</v>
      </c>
      <c r="C15" s="609">
        <v>5497642</v>
      </c>
      <c r="D15" s="610">
        <v>300000</v>
      </c>
      <c r="E15" s="611">
        <v>4393827</v>
      </c>
      <c r="F15" s="611">
        <v>147000</v>
      </c>
      <c r="G15" s="611"/>
      <c r="H15" s="612">
        <f>SUM(D15:F15)</f>
        <v>4840827</v>
      </c>
      <c r="J15" s="365"/>
    </row>
    <row r="16" spans="1:10" ht="15">
      <c r="A16" s="607">
        <v>146</v>
      </c>
      <c r="B16" s="615" t="s">
        <v>414</v>
      </c>
      <c r="C16" s="609">
        <v>2500000</v>
      </c>
      <c r="D16" s="610">
        <v>371288</v>
      </c>
      <c r="E16" s="611">
        <v>1991910</v>
      </c>
      <c r="F16" s="611"/>
      <c r="G16" s="611"/>
      <c r="H16" s="612">
        <f>SUM(D16:E16)</f>
        <v>2363198</v>
      </c>
      <c r="J16" s="365"/>
    </row>
    <row r="17" spans="1:10" ht="13.5" customHeight="1">
      <c r="A17" s="607">
        <v>147</v>
      </c>
      <c r="B17" s="616" t="s">
        <v>415</v>
      </c>
      <c r="C17" s="609">
        <v>1566600</v>
      </c>
      <c r="D17" s="610">
        <v>469980</v>
      </c>
      <c r="E17" s="611">
        <v>378000</v>
      </c>
      <c r="F17" s="611">
        <v>406309</v>
      </c>
      <c r="G17" s="611"/>
      <c r="H17" s="612">
        <f>SUM(D17:F17)</f>
        <v>1254289</v>
      </c>
      <c r="J17" s="365"/>
    </row>
    <row r="18" spans="1:10" ht="15">
      <c r="A18" s="607">
        <v>148</v>
      </c>
      <c r="B18" s="615" t="s">
        <v>416</v>
      </c>
      <c r="C18" s="609">
        <v>1022600</v>
      </c>
      <c r="D18" s="610">
        <v>1022600</v>
      </c>
      <c r="E18" s="611"/>
      <c r="F18" s="611"/>
      <c r="G18" s="611"/>
      <c r="H18" s="612">
        <f>SUM(D18:E18)</f>
        <v>1022600</v>
      </c>
      <c r="J18" s="365"/>
    </row>
    <row r="19" spans="1:10" ht="15">
      <c r="A19" s="607">
        <v>149</v>
      </c>
      <c r="B19" s="615" t="s">
        <v>417</v>
      </c>
      <c r="C19" s="609">
        <v>1964451</v>
      </c>
      <c r="D19" s="610">
        <v>52500</v>
      </c>
      <c r="E19" s="611">
        <v>1249405</v>
      </c>
      <c r="F19" s="611">
        <v>191909</v>
      </c>
      <c r="G19" s="611"/>
      <c r="H19" s="612">
        <f>SUM(D19:F19)</f>
        <v>1493814</v>
      </c>
      <c r="J19" s="365"/>
    </row>
    <row r="20" spans="1:10" ht="15">
      <c r="A20" s="607">
        <v>150</v>
      </c>
      <c r="B20" s="615" t="s">
        <v>418</v>
      </c>
      <c r="C20" s="609">
        <v>703725</v>
      </c>
      <c r="D20" s="610">
        <v>112626</v>
      </c>
      <c r="E20" s="611">
        <v>490530</v>
      </c>
      <c r="F20" s="611">
        <v>100000</v>
      </c>
      <c r="G20" s="611"/>
      <c r="H20" s="612">
        <f>SUM(D20:F20)</f>
        <v>703156</v>
      </c>
      <c r="J20" s="365"/>
    </row>
    <row r="21" spans="1:10" ht="15">
      <c r="A21" s="607">
        <v>151</v>
      </c>
      <c r="B21" s="615" t="s">
        <v>419</v>
      </c>
      <c r="C21" s="609">
        <v>1327704</v>
      </c>
      <c r="D21" s="610"/>
      <c r="E21" s="611">
        <v>1058416</v>
      </c>
      <c r="F21" s="611"/>
      <c r="G21" s="611"/>
      <c r="H21" s="612">
        <f>SUM(D21:E21)</f>
        <v>1058416</v>
      </c>
      <c r="J21" s="365"/>
    </row>
    <row r="22" spans="1:10" ht="15">
      <c r="A22" s="607">
        <v>152</v>
      </c>
      <c r="B22" s="617" t="s">
        <v>420</v>
      </c>
      <c r="C22" s="609">
        <v>1173481</v>
      </c>
      <c r="D22" s="610"/>
      <c r="E22" s="611">
        <v>908121</v>
      </c>
      <c r="F22" s="611"/>
      <c r="G22" s="611"/>
      <c r="H22" s="612">
        <f>SUM(D22:E22)</f>
        <v>908121</v>
      </c>
      <c r="J22" s="365"/>
    </row>
    <row r="23" spans="1:10" ht="15">
      <c r="A23" s="607">
        <v>153</v>
      </c>
      <c r="B23" s="618" t="s">
        <v>421</v>
      </c>
      <c r="C23" s="619">
        <v>1602896</v>
      </c>
      <c r="D23" s="610">
        <v>31200</v>
      </c>
      <c r="E23" s="611">
        <v>1117504</v>
      </c>
      <c r="F23" s="611">
        <v>160502</v>
      </c>
      <c r="G23" s="611"/>
      <c r="H23" s="612">
        <f>SUM(D23:F23)</f>
        <v>1309206</v>
      </c>
      <c r="J23" s="365"/>
    </row>
    <row r="24" spans="1:10" ht="15">
      <c r="A24" s="607">
        <v>154</v>
      </c>
      <c r="B24" s="618" t="s">
        <v>422</v>
      </c>
      <c r="C24" s="619">
        <v>1609762</v>
      </c>
      <c r="D24" s="610"/>
      <c r="E24" s="611">
        <v>804881</v>
      </c>
      <c r="F24" s="611">
        <v>698477</v>
      </c>
      <c r="G24" s="611"/>
      <c r="H24" s="612">
        <f>SUM(D24:F24)</f>
        <v>1503358</v>
      </c>
      <c r="J24" s="365"/>
    </row>
    <row r="25" spans="1:10" ht="15">
      <c r="A25" s="607">
        <v>155</v>
      </c>
      <c r="B25" s="620" t="s">
        <v>423</v>
      </c>
      <c r="C25" s="619">
        <v>2500000</v>
      </c>
      <c r="D25" s="610"/>
      <c r="E25" s="611">
        <v>900000</v>
      </c>
      <c r="F25" s="611">
        <v>800000</v>
      </c>
      <c r="G25" s="611"/>
      <c r="H25" s="612">
        <f>SUM(D25:F25)</f>
        <v>1700000</v>
      </c>
      <c r="J25" s="365"/>
    </row>
    <row r="26" spans="1:10" ht="15">
      <c r="A26" s="614">
        <v>156</v>
      </c>
      <c r="B26" s="620" t="s">
        <v>424</v>
      </c>
      <c r="C26" s="619">
        <v>1195364</v>
      </c>
      <c r="D26" s="610"/>
      <c r="E26" s="611">
        <v>1149438</v>
      </c>
      <c r="F26" s="611"/>
      <c r="G26" s="611"/>
      <c r="H26" s="612">
        <f>SUM(D26:F26)</f>
        <v>1149438</v>
      </c>
      <c r="J26" s="365"/>
    </row>
    <row r="27" spans="1:10" ht="13.5" customHeight="1">
      <c r="A27" s="607">
        <v>157</v>
      </c>
      <c r="B27" s="618" t="s">
        <v>425</v>
      </c>
      <c r="C27" s="619">
        <v>926898</v>
      </c>
      <c r="D27" s="610"/>
      <c r="E27" s="611">
        <v>620804</v>
      </c>
      <c r="F27" s="611"/>
      <c r="G27" s="611"/>
      <c r="H27" s="612">
        <f>SUM(D27:E27)</f>
        <v>620804</v>
      </c>
      <c r="J27" s="365"/>
    </row>
    <row r="28" spans="1:10" ht="15">
      <c r="A28" s="607">
        <v>158</v>
      </c>
      <c r="B28" s="618" t="s">
        <v>426</v>
      </c>
      <c r="C28" s="619">
        <v>997010</v>
      </c>
      <c r="D28" s="610"/>
      <c r="E28" s="611">
        <v>887630</v>
      </c>
      <c r="F28" s="611"/>
      <c r="G28" s="611"/>
      <c r="H28" s="612">
        <f>SUM(D28:E28)</f>
        <v>887630</v>
      </c>
      <c r="J28" s="365"/>
    </row>
    <row r="29" spans="1:10" ht="15">
      <c r="A29" s="607">
        <v>159</v>
      </c>
      <c r="B29" s="618" t="s">
        <v>427</v>
      </c>
      <c r="C29" s="619">
        <v>487764</v>
      </c>
      <c r="D29" s="610"/>
      <c r="E29" s="611">
        <v>371212</v>
      </c>
      <c r="F29" s="611"/>
      <c r="G29" s="611"/>
      <c r="H29" s="612">
        <f>SUM(D29:E29)</f>
        <v>371212</v>
      </c>
      <c r="J29" s="365"/>
    </row>
    <row r="30" spans="1:10" ht="15">
      <c r="A30" s="607">
        <v>160</v>
      </c>
      <c r="B30" s="618" t="s">
        <v>428</v>
      </c>
      <c r="C30" s="619">
        <v>1476772</v>
      </c>
      <c r="D30" s="610"/>
      <c r="E30" s="611">
        <v>533735</v>
      </c>
      <c r="F30" s="611">
        <v>649805</v>
      </c>
      <c r="G30" s="611"/>
      <c r="H30" s="612">
        <f>SUM(D30:F30)</f>
        <v>1183540</v>
      </c>
      <c r="J30" s="365"/>
    </row>
    <row r="31" spans="1:10" ht="15">
      <c r="A31" s="607">
        <v>161</v>
      </c>
      <c r="B31" s="621" t="s">
        <v>429</v>
      </c>
      <c r="C31" s="622">
        <v>1998550</v>
      </c>
      <c r="D31" s="610"/>
      <c r="E31" s="611">
        <v>1198309</v>
      </c>
      <c r="F31" s="611">
        <v>683422</v>
      </c>
      <c r="G31" s="611"/>
      <c r="H31" s="612">
        <f>SUM(D31:F31)</f>
        <v>1881731</v>
      </c>
      <c r="J31" s="365"/>
    </row>
    <row r="32" spans="1:10" ht="15">
      <c r="A32" s="607">
        <v>162</v>
      </c>
      <c r="B32" s="621" t="s">
        <v>430</v>
      </c>
      <c r="C32" s="622">
        <v>299555</v>
      </c>
      <c r="D32" s="610"/>
      <c r="E32" s="611">
        <v>247866</v>
      </c>
      <c r="F32" s="611"/>
      <c r="G32" s="611"/>
      <c r="H32" s="612">
        <f>SUM(D32:E32)</f>
        <v>247866</v>
      </c>
      <c r="J32" s="365"/>
    </row>
    <row r="33" spans="1:10" ht="15">
      <c r="A33" s="607">
        <v>163</v>
      </c>
      <c r="B33" s="621" t="s">
        <v>431</v>
      </c>
      <c r="C33" s="622">
        <v>1250000</v>
      </c>
      <c r="D33" s="610"/>
      <c r="E33" s="611">
        <v>787229</v>
      </c>
      <c r="F33" s="611"/>
      <c r="G33" s="611"/>
      <c r="H33" s="612">
        <f>SUM(D33:E33)</f>
        <v>787229</v>
      </c>
      <c r="J33" s="365"/>
    </row>
    <row r="34" spans="1:10" ht="15">
      <c r="A34" s="607">
        <v>164</v>
      </c>
      <c r="B34" s="621" t="s">
        <v>432</v>
      </c>
      <c r="C34" s="622">
        <v>2500560</v>
      </c>
      <c r="D34" s="610"/>
      <c r="E34" s="623">
        <v>2500560</v>
      </c>
      <c r="F34" s="623"/>
      <c r="G34" s="623"/>
      <c r="H34" s="612">
        <f>SUM(D34:E34)</f>
        <v>2500560</v>
      </c>
      <c r="J34" s="365"/>
    </row>
    <row r="35" spans="1:10" s="629" customFormat="1" ht="13.5" customHeight="1">
      <c r="A35" s="624"/>
      <c r="B35" s="625" t="s">
        <v>433</v>
      </c>
      <c r="C35" s="622"/>
      <c r="D35" s="626"/>
      <c r="E35" s="627">
        <v>2</v>
      </c>
      <c r="F35" s="627"/>
      <c r="G35" s="627"/>
      <c r="H35" s="628"/>
      <c r="J35" s="630"/>
    </row>
    <row r="36" spans="1:10" ht="14.25">
      <c r="A36" s="841" t="s">
        <v>434</v>
      </c>
      <c r="B36" s="842"/>
      <c r="C36" s="842"/>
      <c r="D36" s="842"/>
      <c r="E36" s="842"/>
      <c r="F36" s="842"/>
      <c r="G36" s="842"/>
      <c r="H36" s="843"/>
      <c r="J36" s="365"/>
    </row>
    <row r="37" spans="1:10" ht="15">
      <c r="A37" s="631">
        <v>165</v>
      </c>
      <c r="B37" s="632" t="s">
        <v>435</v>
      </c>
      <c r="C37" s="633">
        <v>1000000</v>
      </c>
      <c r="D37" s="633"/>
      <c r="E37" s="633">
        <v>1000000</v>
      </c>
      <c r="F37" s="634"/>
      <c r="G37" s="634"/>
      <c r="H37" s="612">
        <f aca="true" t="shared" si="1" ref="H37:H64">SUM(D37:G37)</f>
        <v>1000000</v>
      </c>
      <c r="J37" s="365"/>
    </row>
    <row r="38" spans="1:10" ht="27.75" customHeight="1">
      <c r="A38" s="631">
        <v>166</v>
      </c>
      <c r="B38" s="635" t="s">
        <v>436</v>
      </c>
      <c r="C38" s="633">
        <v>4500000</v>
      </c>
      <c r="D38" s="633"/>
      <c r="E38" s="633">
        <v>2243666</v>
      </c>
      <c r="F38" s="634">
        <v>1408656</v>
      </c>
      <c r="G38" s="634"/>
      <c r="H38" s="612">
        <f t="shared" si="1"/>
        <v>3652322</v>
      </c>
      <c r="J38" s="365"/>
    </row>
    <row r="39" spans="1:10" ht="15">
      <c r="A39" s="631">
        <v>167</v>
      </c>
      <c r="B39" s="632" t="s">
        <v>437</v>
      </c>
      <c r="C39" s="633">
        <v>1399591</v>
      </c>
      <c r="D39" s="633"/>
      <c r="E39" s="633">
        <v>812863</v>
      </c>
      <c r="F39" s="634">
        <v>464472</v>
      </c>
      <c r="G39" s="634"/>
      <c r="H39" s="612">
        <f t="shared" si="1"/>
        <v>1277335</v>
      </c>
      <c r="J39" s="365"/>
    </row>
    <row r="40" spans="1:10" ht="15">
      <c r="A40" s="631">
        <v>168</v>
      </c>
      <c r="B40" s="632" t="s">
        <v>438</v>
      </c>
      <c r="C40" s="633">
        <v>2996342</v>
      </c>
      <c r="D40" s="633"/>
      <c r="E40" s="633">
        <v>1754124</v>
      </c>
      <c r="F40" s="634">
        <v>955948</v>
      </c>
      <c r="G40" s="634"/>
      <c r="H40" s="612">
        <f t="shared" si="1"/>
        <v>2710072</v>
      </c>
      <c r="J40" s="365"/>
    </row>
    <row r="41" spans="1:10" ht="15">
      <c r="A41" s="631">
        <v>169</v>
      </c>
      <c r="B41" s="632" t="s">
        <v>439</v>
      </c>
      <c r="C41" s="633">
        <v>500000</v>
      </c>
      <c r="D41" s="633"/>
      <c r="E41" s="633">
        <v>190580</v>
      </c>
      <c r="F41" s="634">
        <v>175853</v>
      </c>
      <c r="G41" s="634">
        <v>60000</v>
      </c>
      <c r="H41" s="612">
        <f t="shared" si="1"/>
        <v>426433</v>
      </c>
      <c r="J41" s="365"/>
    </row>
    <row r="42" spans="1:10" ht="15">
      <c r="A42" s="631">
        <v>170</v>
      </c>
      <c r="B42" s="632" t="s">
        <v>440</v>
      </c>
      <c r="C42" s="633">
        <v>2499998</v>
      </c>
      <c r="D42" s="633"/>
      <c r="E42" s="633">
        <v>1335701</v>
      </c>
      <c r="F42" s="634">
        <v>964214</v>
      </c>
      <c r="G42" s="634"/>
      <c r="H42" s="612">
        <f t="shared" si="1"/>
        <v>2299915</v>
      </c>
      <c r="J42" s="365"/>
    </row>
    <row r="43" spans="1:10" ht="15">
      <c r="A43" s="631">
        <v>171</v>
      </c>
      <c r="B43" s="636" t="s">
        <v>441</v>
      </c>
      <c r="C43" s="633">
        <v>2348836</v>
      </c>
      <c r="D43" s="633"/>
      <c r="E43" s="633">
        <v>2241370</v>
      </c>
      <c r="F43" s="634"/>
      <c r="G43" s="634"/>
      <c r="H43" s="612">
        <f t="shared" si="1"/>
        <v>2241370</v>
      </c>
      <c r="J43" s="365"/>
    </row>
    <row r="44" spans="1:10" ht="14.25">
      <c r="A44" s="637">
        <v>172</v>
      </c>
      <c r="B44" s="638" t="s">
        <v>442</v>
      </c>
      <c r="C44" s="633">
        <v>6499462</v>
      </c>
      <c r="D44" s="633"/>
      <c r="E44" s="633">
        <v>51900</v>
      </c>
      <c r="F44" s="634">
        <v>4414083</v>
      </c>
      <c r="G44" s="634">
        <v>57230</v>
      </c>
      <c r="H44" s="612">
        <f t="shared" si="1"/>
        <v>4523213</v>
      </c>
      <c r="J44" s="365"/>
    </row>
    <row r="45" spans="1:10" ht="15">
      <c r="A45" s="631">
        <v>173</v>
      </c>
      <c r="B45" s="632" t="s">
        <v>443</v>
      </c>
      <c r="C45" s="633">
        <v>1000000</v>
      </c>
      <c r="D45" s="633"/>
      <c r="E45" s="633">
        <v>969816</v>
      </c>
      <c r="F45" s="634"/>
      <c r="G45" s="634"/>
      <c r="H45" s="612">
        <f t="shared" si="1"/>
        <v>969816</v>
      </c>
      <c r="J45" s="365"/>
    </row>
    <row r="46" spans="1:10" ht="15">
      <c r="A46" s="631">
        <v>174</v>
      </c>
      <c r="B46" s="636" t="s">
        <v>444</v>
      </c>
      <c r="C46" s="633">
        <v>2999642</v>
      </c>
      <c r="D46" s="633"/>
      <c r="E46" s="633">
        <v>449739</v>
      </c>
      <c r="F46" s="634">
        <v>1614878</v>
      </c>
      <c r="G46" s="634">
        <v>195600</v>
      </c>
      <c r="H46" s="612">
        <f t="shared" si="1"/>
        <v>2260217</v>
      </c>
      <c r="J46" s="365"/>
    </row>
    <row r="47" spans="1:10" ht="28.5" customHeight="1">
      <c r="A47" s="631">
        <v>175</v>
      </c>
      <c r="B47" s="635" t="s">
        <v>445</v>
      </c>
      <c r="C47" s="633">
        <v>2204808</v>
      </c>
      <c r="D47" s="633"/>
      <c r="E47" s="633">
        <v>248605</v>
      </c>
      <c r="F47" s="634">
        <v>1636846</v>
      </c>
      <c r="G47" s="634"/>
      <c r="H47" s="612">
        <f t="shared" si="1"/>
        <v>1885451</v>
      </c>
      <c r="J47" s="365"/>
    </row>
    <row r="48" spans="1:10" ht="14.25" customHeight="1">
      <c r="A48" s="637">
        <v>176</v>
      </c>
      <c r="B48" s="639" t="s">
        <v>446</v>
      </c>
      <c r="C48" s="633">
        <v>1300000</v>
      </c>
      <c r="D48" s="633"/>
      <c r="E48" s="633">
        <v>306539</v>
      </c>
      <c r="F48" s="634">
        <v>598347</v>
      </c>
      <c r="G48" s="634"/>
      <c r="H48" s="612">
        <f t="shared" si="1"/>
        <v>904886</v>
      </c>
      <c r="J48" s="365"/>
    </row>
    <row r="49" spans="1:10" ht="14.25" customHeight="1">
      <c r="A49" s="631">
        <v>177</v>
      </c>
      <c r="B49" s="640" t="s">
        <v>447</v>
      </c>
      <c r="C49" s="633">
        <v>807888</v>
      </c>
      <c r="D49" s="633"/>
      <c r="E49" s="633">
        <v>572677</v>
      </c>
      <c r="F49" s="634">
        <v>163109</v>
      </c>
      <c r="G49" s="634"/>
      <c r="H49" s="612">
        <f t="shared" si="1"/>
        <v>735786</v>
      </c>
      <c r="J49" s="365"/>
    </row>
    <row r="50" spans="1:10" ht="14.25" customHeight="1">
      <c r="A50" s="631">
        <v>178</v>
      </c>
      <c r="B50" s="632" t="s">
        <v>448</v>
      </c>
      <c r="C50" s="633">
        <v>6446675</v>
      </c>
      <c r="D50" s="633"/>
      <c r="E50" s="633">
        <v>140841</v>
      </c>
      <c r="F50" s="634">
        <v>5757361</v>
      </c>
      <c r="G50" s="634">
        <v>150000</v>
      </c>
      <c r="H50" s="612">
        <f t="shared" si="1"/>
        <v>6048202</v>
      </c>
      <c r="J50" s="365"/>
    </row>
    <row r="51" spans="1:10" ht="27" customHeight="1">
      <c r="A51" s="631">
        <v>179</v>
      </c>
      <c r="B51" s="635" t="s">
        <v>449</v>
      </c>
      <c r="C51" s="633">
        <v>4500000</v>
      </c>
      <c r="D51" s="633"/>
      <c r="E51" s="633">
        <v>36412</v>
      </c>
      <c r="F51" s="634">
        <v>4434360</v>
      </c>
      <c r="G51" s="634"/>
      <c r="H51" s="612">
        <f t="shared" si="1"/>
        <v>4470772</v>
      </c>
      <c r="J51" s="365"/>
    </row>
    <row r="52" spans="1:10" ht="14.25" customHeight="1">
      <c r="A52" s="631">
        <v>180</v>
      </c>
      <c r="B52" s="635" t="s">
        <v>450</v>
      </c>
      <c r="C52" s="633">
        <v>700000</v>
      </c>
      <c r="D52" s="633"/>
      <c r="E52" s="633"/>
      <c r="F52" s="634">
        <v>635779</v>
      </c>
      <c r="G52" s="634"/>
      <c r="H52" s="612">
        <f t="shared" si="1"/>
        <v>635779</v>
      </c>
      <c r="J52" s="365"/>
    </row>
    <row r="53" spans="1:10" ht="14.25" customHeight="1">
      <c r="A53" s="631">
        <v>181</v>
      </c>
      <c r="B53" s="635" t="s">
        <v>451</v>
      </c>
      <c r="C53" s="633">
        <v>1416019</v>
      </c>
      <c r="D53" s="633"/>
      <c r="E53" s="633">
        <v>1416019</v>
      </c>
      <c r="F53" s="634"/>
      <c r="G53" s="634"/>
      <c r="H53" s="612">
        <f t="shared" si="1"/>
        <v>1416019</v>
      </c>
      <c r="J53" s="365"/>
    </row>
    <row r="54" spans="1:10" ht="14.25" customHeight="1">
      <c r="A54" s="637">
        <v>182</v>
      </c>
      <c r="B54" s="639" t="s">
        <v>452</v>
      </c>
      <c r="C54" s="633">
        <v>1968848</v>
      </c>
      <c r="D54" s="633"/>
      <c r="E54" s="633">
        <v>98000</v>
      </c>
      <c r="F54" s="634">
        <v>1193504</v>
      </c>
      <c r="G54" s="634">
        <v>131309</v>
      </c>
      <c r="H54" s="612">
        <f t="shared" si="1"/>
        <v>1422813</v>
      </c>
      <c r="J54" s="365"/>
    </row>
    <row r="55" spans="1:10" ht="14.25">
      <c r="A55" s="637">
        <v>183</v>
      </c>
      <c r="B55" s="639" t="s">
        <v>453</v>
      </c>
      <c r="C55" s="633">
        <v>1500000</v>
      </c>
      <c r="D55" s="633"/>
      <c r="E55" s="633"/>
      <c r="F55" s="634">
        <v>459078</v>
      </c>
      <c r="G55" s="634">
        <v>851495</v>
      </c>
      <c r="H55" s="612">
        <f t="shared" si="1"/>
        <v>1310573</v>
      </c>
      <c r="J55" s="365"/>
    </row>
    <row r="56" spans="1:10" ht="36">
      <c r="A56" s="641"/>
      <c r="B56" s="642" t="s">
        <v>454</v>
      </c>
      <c r="C56" s="643"/>
      <c r="D56" s="643"/>
      <c r="E56" s="643">
        <v>1000000</v>
      </c>
      <c r="F56" s="644"/>
      <c r="G56" s="644"/>
      <c r="H56" s="612">
        <f t="shared" si="1"/>
        <v>1000000</v>
      </c>
      <c r="J56" s="365"/>
    </row>
    <row r="57" spans="1:10" ht="15">
      <c r="A57" s="645">
        <v>184</v>
      </c>
      <c r="B57" s="646" t="s">
        <v>455</v>
      </c>
      <c r="C57" s="643">
        <v>400000</v>
      </c>
      <c r="D57" s="643"/>
      <c r="E57" s="643"/>
      <c r="F57" s="644">
        <v>336814</v>
      </c>
      <c r="G57" s="644"/>
      <c r="H57" s="612">
        <f t="shared" si="1"/>
        <v>336814</v>
      </c>
      <c r="J57" s="365"/>
    </row>
    <row r="58" spans="1:10" ht="12.75" customHeight="1">
      <c r="A58" s="641">
        <v>185</v>
      </c>
      <c r="B58" s="647" t="s">
        <v>456</v>
      </c>
      <c r="C58" s="643">
        <v>1000000</v>
      </c>
      <c r="D58" s="643"/>
      <c r="E58" s="643"/>
      <c r="F58" s="644">
        <v>685508</v>
      </c>
      <c r="G58" s="644">
        <v>199101</v>
      </c>
      <c r="H58" s="612">
        <f t="shared" si="1"/>
        <v>884609</v>
      </c>
      <c r="J58" s="365"/>
    </row>
    <row r="59" spans="1:10" ht="27.75" customHeight="1">
      <c r="A59" s="645">
        <v>186</v>
      </c>
      <c r="B59" s="646" t="s">
        <v>457</v>
      </c>
      <c r="C59" s="643">
        <v>578066</v>
      </c>
      <c r="D59" s="643"/>
      <c r="E59" s="643"/>
      <c r="F59" s="644">
        <v>457285</v>
      </c>
      <c r="G59" s="644"/>
      <c r="H59" s="612">
        <f t="shared" si="1"/>
        <v>457285</v>
      </c>
      <c r="J59" s="365"/>
    </row>
    <row r="60" spans="1:10" ht="15">
      <c r="A60" s="645">
        <v>187</v>
      </c>
      <c r="B60" s="646" t="s">
        <v>458</v>
      </c>
      <c r="C60" s="643">
        <v>1999960</v>
      </c>
      <c r="D60" s="643"/>
      <c r="E60" s="643"/>
      <c r="F60" s="644">
        <v>1848686</v>
      </c>
      <c r="G60" s="644">
        <v>99439</v>
      </c>
      <c r="H60" s="612">
        <f t="shared" si="1"/>
        <v>1948125</v>
      </c>
      <c r="J60" s="365"/>
    </row>
    <row r="61" spans="1:10" ht="28.5" customHeight="1">
      <c r="A61" s="645">
        <v>188</v>
      </c>
      <c r="B61" s="646" t="s">
        <v>459</v>
      </c>
      <c r="C61" s="643">
        <v>795000</v>
      </c>
      <c r="D61" s="643"/>
      <c r="E61" s="643"/>
      <c r="F61" s="644">
        <v>166636</v>
      </c>
      <c r="G61" s="644">
        <v>611380</v>
      </c>
      <c r="H61" s="612">
        <f t="shared" si="1"/>
        <v>778016</v>
      </c>
      <c r="J61" s="365"/>
    </row>
    <row r="62" spans="1:10" ht="13.5" customHeight="1">
      <c r="A62" s="645">
        <v>189</v>
      </c>
      <c r="B62" s="646" t="s">
        <v>460</v>
      </c>
      <c r="C62" s="643">
        <v>4086224</v>
      </c>
      <c r="D62" s="643"/>
      <c r="E62" s="643"/>
      <c r="F62" s="644">
        <v>4086224</v>
      </c>
      <c r="G62" s="644"/>
      <c r="H62" s="612">
        <f t="shared" si="1"/>
        <v>4086224</v>
      </c>
      <c r="J62" s="365"/>
    </row>
    <row r="63" spans="1:10" ht="14.25">
      <c r="A63" s="641">
        <v>190</v>
      </c>
      <c r="B63" s="647" t="s">
        <v>461</v>
      </c>
      <c r="C63" s="643">
        <v>1911800</v>
      </c>
      <c r="D63" s="643"/>
      <c r="E63" s="643"/>
      <c r="F63" s="644">
        <v>882316</v>
      </c>
      <c r="G63" s="644">
        <v>457278</v>
      </c>
      <c r="H63" s="612">
        <f t="shared" si="1"/>
        <v>1339594</v>
      </c>
      <c r="J63" s="365"/>
    </row>
    <row r="64" spans="1:10" ht="28.5" customHeight="1">
      <c r="A64" s="631">
        <v>191</v>
      </c>
      <c r="B64" s="635" t="s">
        <v>462</v>
      </c>
      <c r="C64" s="633">
        <v>1500000</v>
      </c>
      <c r="D64" s="633"/>
      <c r="E64" s="633">
        <v>200000</v>
      </c>
      <c r="F64" s="634">
        <v>550000</v>
      </c>
      <c r="G64" s="634">
        <v>748760</v>
      </c>
      <c r="H64" s="612">
        <f t="shared" si="1"/>
        <v>1498760</v>
      </c>
      <c r="J64" s="365"/>
    </row>
    <row r="65" spans="1:10" ht="14.25">
      <c r="A65" s="841" t="s">
        <v>463</v>
      </c>
      <c r="B65" s="842"/>
      <c r="C65" s="842"/>
      <c r="D65" s="842"/>
      <c r="E65" s="842"/>
      <c r="F65" s="842"/>
      <c r="G65" s="842"/>
      <c r="H65" s="843"/>
      <c r="J65" s="365"/>
    </row>
    <row r="66" spans="1:10" ht="14.25" customHeight="1">
      <c r="A66" s="645">
        <v>192</v>
      </c>
      <c r="B66" s="646" t="s">
        <v>464</v>
      </c>
      <c r="C66" s="643">
        <v>177459</v>
      </c>
      <c r="D66" s="643"/>
      <c r="E66" s="643"/>
      <c r="F66" s="644">
        <v>152000</v>
      </c>
      <c r="G66" s="644">
        <v>18350</v>
      </c>
      <c r="H66" s="612">
        <f aca="true" t="shared" si="2" ref="H66:H94">SUM(D66:G66)</f>
        <v>170350</v>
      </c>
      <c r="J66" s="365" t="s">
        <v>465</v>
      </c>
    </row>
    <row r="67" spans="1:10" ht="28.5">
      <c r="A67" s="641">
        <v>193</v>
      </c>
      <c r="B67" s="647" t="s">
        <v>466</v>
      </c>
      <c r="C67" s="643">
        <v>6000000</v>
      </c>
      <c r="D67" s="643"/>
      <c r="E67" s="643"/>
      <c r="F67" s="644">
        <v>2461846</v>
      </c>
      <c r="G67" s="644">
        <v>933234</v>
      </c>
      <c r="H67" s="612">
        <f t="shared" si="2"/>
        <v>3395080</v>
      </c>
      <c r="J67" s="365"/>
    </row>
    <row r="68" spans="1:10" ht="14.25">
      <c r="A68" s="641">
        <v>194</v>
      </c>
      <c r="B68" s="647" t="s">
        <v>467</v>
      </c>
      <c r="C68" s="643">
        <v>2500000</v>
      </c>
      <c r="D68" s="643"/>
      <c r="E68" s="643"/>
      <c r="F68" s="644">
        <v>1058971</v>
      </c>
      <c r="G68" s="644">
        <v>408270</v>
      </c>
      <c r="H68" s="612">
        <f t="shared" si="2"/>
        <v>1467241</v>
      </c>
      <c r="J68" s="365"/>
    </row>
    <row r="69" spans="1:10" ht="14.25">
      <c r="A69" s="641">
        <v>195</v>
      </c>
      <c r="B69" s="647" t="s">
        <v>468</v>
      </c>
      <c r="C69" s="643">
        <v>4000000</v>
      </c>
      <c r="D69" s="643"/>
      <c r="E69" s="643"/>
      <c r="F69" s="644">
        <v>2676820</v>
      </c>
      <c r="G69" s="644">
        <v>1116885</v>
      </c>
      <c r="H69" s="612">
        <f t="shared" si="2"/>
        <v>3793705</v>
      </c>
      <c r="J69" s="365"/>
    </row>
    <row r="70" spans="1:10" ht="14.25">
      <c r="A70" s="641">
        <v>196</v>
      </c>
      <c r="B70" s="647" t="s">
        <v>469</v>
      </c>
      <c r="C70" s="643">
        <v>552779</v>
      </c>
      <c r="D70" s="643"/>
      <c r="E70" s="643"/>
      <c r="F70" s="644">
        <v>274618</v>
      </c>
      <c r="G70" s="644">
        <v>119113</v>
      </c>
      <c r="H70" s="612">
        <f t="shared" si="2"/>
        <v>393731</v>
      </c>
      <c r="J70" s="365"/>
    </row>
    <row r="71" spans="1:10" ht="14.25">
      <c r="A71" s="641">
        <v>197</v>
      </c>
      <c r="B71" s="647" t="s">
        <v>470</v>
      </c>
      <c r="C71" s="643">
        <v>10000000</v>
      </c>
      <c r="D71" s="643"/>
      <c r="E71" s="643"/>
      <c r="F71" s="644">
        <v>2475710</v>
      </c>
      <c r="G71" s="644">
        <v>4014986</v>
      </c>
      <c r="H71" s="612">
        <f t="shared" si="2"/>
        <v>6490696</v>
      </c>
      <c r="J71" s="365"/>
    </row>
    <row r="72" spans="1:10" ht="14.25">
      <c r="A72" s="641">
        <v>198</v>
      </c>
      <c r="B72" s="647" t="s">
        <v>471</v>
      </c>
      <c r="C72" s="643">
        <v>1191800</v>
      </c>
      <c r="D72" s="643"/>
      <c r="E72" s="643"/>
      <c r="F72" s="644">
        <v>263000</v>
      </c>
      <c r="G72" s="644">
        <v>225000</v>
      </c>
      <c r="H72" s="612">
        <f t="shared" si="2"/>
        <v>488000</v>
      </c>
      <c r="J72" s="365"/>
    </row>
    <row r="73" spans="1:10" ht="28.5">
      <c r="A73" s="641">
        <v>199</v>
      </c>
      <c r="B73" s="647" t="s">
        <v>472</v>
      </c>
      <c r="C73" s="643">
        <v>693914</v>
      </c>
      <c r="D73" s="643"/>
      <c r="E73" s="643"/>
      <c r="F73" s="644">
        <v>346957</v>
      </c>
      <c r="G73" s="644"/>
      <c r="H73" s="612">
        <f t="shared" si="2"/>
        <v>346957</v>
      </c>
      <c r="J73" s="365"/>
    </row>
    <row r="74" spans="1:10" ht="14.25">
      <c r="A74" s="641">
        <v>200</v>
      </c>
      <c r="B74" s="647" t="s">
        <v>473</v>
      </c>
      <c r="C74" s="643">
        <v>4912964</v>
      </c>
      <c r="D74" s="643"/>
      <c r="E74" s="643"/>
      <c r="F74" s="644">
        <v>1614898</v>
      </c>
      <c r="G74" s="644">
        <v>640000</v>
      </c>
      <c r="H74" s="612">
        <f t="shared" si="2"/>
        <v>2254898</v>
      </c>
      <c r="J74" s="365"/>
    </row>
    <row r="75" spans="1:10" ht="14.25">
      <c r="A75" s="641">
        <v>201</v>
      </c>
      <c r="B75" s="647" t="s">
        <v>474</v>
      </c>
      <c r="C75" s="643">
        <v>361487</v>
      </c>
      <c r="D75" s="643"/>
      <c r="E75" s="643"/>
      <c r="F75" s="644">
        <v>180744</v>
      </c>
      <c r="G75" s="644"/>
      <c r="H75" s="612">
        <f t="shared" si="2"/>
        <v>180744</v>
      </c>
      <c r="J75" s="365"/>
    </row>
    <row r="76" spans="1:10" ht="14.25" customHeight="1">
      <c r="A76" s="645">
        <v>202</v>
      </c>
      <c r="B76" s="646" t="s">
        <v>475</v>
      </c>
      <c r="C76" s="643">
        <v>1177733</v>
      </c>
      <c r="D76" s="643"/>
      <c r="E76" s="643"/>
      <c r="F76" s="644">
        <v>1167672</v>
      </c>
      <c r="G76" s="644"/>
      <c r="H76" s="612">
        <f t="shared" si="2"/>
        <v>1167672</v>
      </c>
      <c r="J76" s="365"/>
    </row>
    <row r="77" spans="1:10" ht="14.25">
      <c r="A77" s="641">
        <v>203</v>
      </c>
      <c r="B77" s="647" t="s">
        <v>476</v>
      </c>
      <c r="C77" s="643">
        <v>65000</v>
      </c>
      <c r="D77" s="643"/>
      <c r="E77" s="643"/>
      <c r="F77" s="644"/>
      <c r="G77" s="644"/>
      <c r="H77" s="612">
        <f t="shared" si="2"/>
        <v>0</v>
      </c>
      <c r="J77" s="365"/>
    </row>
    <row r="78" spans="1:10" ht="28.5" customHeight="1">
      <c r="A78" s="641">
        <v>204</v>
      </c>
      <c r="B78" s="647" t="s">
        <v>477</v>
      </c>
      <c r="C78" s="643">
        <v>500000</v>
      </c>
      <c r="D78" s="643"/>
      <c r="E78" s="643"/>
      <c r="F78" s="644">
        <v>169942</v>
      </c>
      <c r="G78" s="644">
        <v>21071</v>
      </c>
      <c r="H78" s="612">
        <f t="shared" si="2"/>
        <v>191013</v>
      </c>
      <c r="J78" s="365"/>
    </row>
    <row r="79" spans="1:10" ht="28.5">
      <c r="A79" s="641">
        <v>205</v>
      </c>
      <c r="B79" s="647" t="s">
        <v>478</v>
      </c>
      <c r="C79" s="643">
        <v>5768276</v>
      </c>
      <c r="D79" s="643"/>
      <c r="E79" s="643"/>
      <c r="F79" s="644">
        <v>983510</v>
      </c>
      <c r="G79" s="644">
        <v>1922971</v>
      </c>
      <c r="H79" s="612">
        <f t="shared" si="2"/>
        <v>2906481</v>
      </c>
      <c r="J79" s="365"/>
    </row>
    <row r="80" spans="1:10" ht="14.25" customHeight="1">
      <c r="A80" s="641">
        <v>206</v>
      </c>
      <c r="B80" s="647" t="s">
        <v>479</v>
      </c>
      <c r="C80" s="643">
        <v>1500000</v>
      </c>
      <c r="D80" s="643"/>
      <c r="E80" s="643"/>
      <c r="F80" s="644">
        <v>425339</v>
      </c>
      <c r="G80" s="644">
        <v>243076</v>
      </c>
      <c r="H80" s="612">
        <f t="shared" si="2"/>
        <v>668415</v>
      </c>
      <c r="J80" s="365"/>
    </row>
    <row r="81" spans="1:10" ht="14.25" customHeight="1">
      <c r="A81" s="641">
        <v>207</v>
      </c>
      <c r="B81" s="647" t="s">
        <v>480</v>
      </c>
      <c r="C81" s="643">
        <v>918822</v>
      </c>
      <c r="D81" s="643"/>
      <c r="E81" s="643"/>
      <c r="F81" s="644">
        <v>429607</v>
      </c>
      <c r="G81" s="644">
        <v>83214</v>
      </c>
      <c r="H81" s="612">
        <f t="shared" si="2"/>
        <v>512821</v>
      </c>
      <c r="J81" s="365"/>
    </row>
    <row r="82" spans="1:10" ht="14.25" customHeight="1">
      <c r="A82" s="645">
        <v>208</v>
      </c>
      <c r="B82" s="646" t="s">
        <v>481</v>
      </c>
      <c r="C82" s="643">
        <v>1999669</v>
      </c>
      <c r="D82" s="643"/>
      <c r="E82" s="643"/>
      <c r="F82" s="644">
        <v>1999669</v>
      </c>
      <c r="G82" s="644"/>
      <c r="H82" s="612">
        <f t="shared" si="2"/>
        <v>1999669</v>
      </c>
      <c r="J82" s="365"/>
    </row>
    <row r="83" spans="1:10" ht="14.25" customHeight="1">
      <c r="A83" s="641">
        <v>209</v>
      </c>
      <c r="B83" s="647" t="s">
        <v>482</v>
      </c>
      <c r="C83" s="643">
        <v>9346223</v>
      </c>
      <c r="D83" s="643"/>
      <c r="E83" s="643"/>
      <c r="F83" s="644">
        <v>1686656</v>
      </c>
      <c r="G83" s="644">
        <v>689628</v>
      </c>
      <c r="H83" s="612">
        <f t="shared" si="2"/>
        <v>2376284</v>
      </c>
      <c r="J83" s="365"/>
    </row>
    <row r="84" spans="1:10" ht="14.25" customHeight="1">
      <c r="A84" s="641">
        <v>210</v>
      </c>
      <c r="B84" s="647" t="s">
        <v>483</v>
      </c>
      <c r="C84" s="643">
        <v>1974477</v>
      </c>
      <c r="D84" s="643"/>
      <c r="E84" s="643"/>
      <c r="F84" s="644">
        <v>202745</v>
      </c>
      <c r="G84" s="644">
        <v>420463</v>
      </c>
      <c r="H84" s="612">
        <f t="shared" si="2"/>
        <v>623208</v>
      </c>
      <c r="J84" s="365"/>
    </row>
    <row r="85" spans="1:10" ht="14.25" customHeight="1">
      <c r="A85" s="641">
        <v>211</v>
      </c>
      <c r="B85" s="647" t="s">
        <v>484</v>
      </c>
      <c r="C85" s="643">
        <v>1742246</v>
      </c>
      <c r="D85" s="643"/>
      <c r="E85" s="643"/>
      <c r="F85" s="644"/>
      <c r="G85" s="644">
        <v>28703</v>
      </c>
      <c r="H85" s="612">
        <f t="shared" si="2"/>
        <v>28703</v>
      </c>
      <c r="J85" s="365"/>
    </row>
    <row r="86" spans="1:10" ht="28.5" customHeight="1">
      <c r="A86" s="641">
        <v>212</v>
      </c>
      <c r="B86" s="647" t="s">
        <v>485</v>
      </c>
      <c r="C86" s="643">
        <v>959127</v>
      </c>
      <c r="D86" s="643"/>
      <c r="E86" s="643"/>
      <c r="F86" s="644"/>
      <c r="G86" s="644"/>
      <c r="H86" s="612">
        <f t="shared" si="2"/>
        <v>0</v>
      </c>
      <c r="J86" s="365"/>
    </row>
    <row r="87" spans="1:10" ht="14.25" customHeight="1">
      <c r="A87" s="641">
        <v>213</v>
      </c>
      <c r="B87" s="647" t="s">
        <v>486</v>
      </c>
      <c r="C87" s="643">
        <v>4022267</v>
      </c>
      <c r="D87" s="643"/>
      <c r="E87" s="643"/>
      <c r="F87" s="644"/>
      <c r="G87" s="644">
        <v>3873267</v>
      </c>
      <c r="H87" s="612">
        <f t="shared" si="2"/>
        <v>3873267</v>
      </c>
      <c r="J87" s="365"/>
    </row>
    <row r="88" spans="1:10" ht="14.25" customHeight="1">
      <c r="A88" s="641">
        <v>214</v>
      </c>
      <c r="B88" s="647" t="s">
        <v>487</v>
      </c>
      <c r="C88" s="643">
        <v>1608629</v>
      </c>
      <c r="D88" s="643"/>
      <c r="E88" s="643"/>
      <c r="F88" s="644"/>
      <c r="G88" s="644">
        <v>155258</v>
      </c>
      <c r="H88" s="612">
        <f t="shared" si="2"/>
        <v>155258</v>
      </c>
      <c r="J88" s="365"/>
    </row>
    <row r="89" spans="1:10" ht="28.5" customHeight="1">
      <c r="A89" s="641">
        <v>215</v>
      </c>
      <c r="B89" s="647" t="s">
        <v>488</v>
      </c>
      <c r="C89" s="643">
        <v>497010</v>
      </c>
      <c r="D89" s="643"/>
      <c r="E89" s="643"/>
      <c r="F89" s="644"/>
      <c r="G89" s="644"/>
      <c r="H89" s="612">
        <f t="shared" si="2"/>
        <v>0</v>
      </c>
      <c r="J89" s="365"/>
    </row>
    <row r="90" spans="1:10" ht="14.25" customHeight="1">
      <c r="A90" s="641">
        <v>216</v>
      </c>
      <c r="B90" s="647" t="s">
        <v>489</v>
      </c>
      <c r="C90" s="643">
        <v>749867</v>
      </c>
      <c r="D90" s="643"/>
      <c r="E90" s="643"/>
      <c r="F90" s="644"/>
      <c r="G90" s="644">
        <v>254000</v>
      </c>
      <c r="H90" s="612">
        <f t="shared" si="2"/>
        <v>254000</v>
      </c>
      <c r="J90" s="365"/>
    </row>
    <row r="91" spans="1:10" ht="28.5" customHeight="1">
      <c r="A91" s="641">
        <v>217</v>
      </c>
      <c r="B91" s="647" t="s">
        <v>490</v>
      </c>
      <c r="C91" s="643">
        <v>962539</v>
      </c>
      <c r="D91" s="643"/>
      <c r="E91" s="643"/>
      <c r="F91" s="644"/>
      <c r="G91" s="644">
        <v>18500</v>
      </c>
      <c r="H91" s="612">
        <f t="shared" si="2"/>
        <v>18500</v>
      </c>
      <c r="J91" s="365"/>
    </row>
    <row r="92" spans="1:10" ht="14.25" customHeight="1">
      <c r="A92" s="641">
        <v>218</v>
      </c>
      <c r="B92" s="647" t="s">
        <v>491</v>
      </c>
      <c r="C92" s="643">
        <v>1245934</v>
      </c>
      <c r="D92" s="643"/>
      <c r="E92" s="643"/>
      <c r="F92" s="644"/>
      <c r="G92" s="644"/>
      <c r="H92" s="612">
        <f t="shared" si="2"/>
        <v>0</v>
      </c>
      <c r="J92" s="365"/>
    </row>
    <row r="93" spans="1:10" ht="28.5" customHeight="1">
      <c r="A93" s="641">
        <v>219</v>
      </c>
      <c r="B93" s="647" t="s">
        <v>492</v>
      </c>
      <c r="C93" s="643">
        <v>588110</v>
      </c>
      <c r="D93" s="643"/>
      <c r="E93" s="643"/>
      <c r="F93" s="644"/>
      <c r="G93" s="644"/>
      <c r="H93" s="612">
        <f t="shared" si="2"/>
        <v>0</v>
      </c>
      <c r="J93" s="365"/>
    </row>
    <row r="94" spans="1:10" ht="14.25" customHeight="1">
      <c r="A94" s="641">
        <v>220</v>
      </c>
      <c r="B94" s="647" t="s">
        <v>493</v>
      </c>
      <c r="C94" s="643">
        <v>1999997</v>
      </c>
      <c r="D94" s="643"/>
      <c r="E94" s="643"/>
      <c r="F94" s="644"/>
      <c r="G94" s="644"/>
      <c r="H94" s="612">
        <f t="shared" si="2"/>
        <v>0</v>
      </c>
      <c r="J94" s="365"/>
    </row>
    <row r="95" spans="1:10" ht="14.25">
      <c r="A95" s="841" t="s">
        <v>494</v>
      </c>
      <c r="B95" s="842"/>
      <c r="C95" s="842"/>
      <c r="D95" s="842"/>
      <c r="E95" s="842"/>
      <c r="F95" s="842"/>
      <c r="G95" s="842"/>
      <c r="H95" s="843"/>
      <c r="J95" s="365"/>
    </row>
    <row r="96" spans="1:10" ht="14.25" customHeight="1">
      <c r="A96" s="641">
        <v>221</v>
      </c>
      <c r="B96" s="647" t="s">
        <v>495</v>
      </c>
      <c r="C96" s="643">
        <v>2500000</v>
      </c>
      <c r="D96" s="643"/>
      <c r="E96" s="643"/>
      <c r="F96" s="644"/>
      <c r="G96" s="644"/>
      <c r="H96" s="612">
        <f aca="true" t="shared" si="3" ref="H96:H107">SUM(D96:G96)</f>
        <v>0</v>
      </c>
      <c r="J96" s="365"/>
    </row>
    <row r="97" spans="1:10" ht="14.25" customHeight="1">
      <c r="A97" s="641">
        <v>222</v>
      </c>
      <c r="B97" s="647" t="s">
        <v>496</v>
      </c>
      <c r="C97" s="643">
        <v>4000000</v>
      </c>
      <c r="D97" s="643"/>
      <c r="E97" s="643"/>
      <c r="F97" s="644"/>
      <c r="G97" s="644"/>
      <c r="H97" s="612">
        <f t="shared" si="3"/>
        <v>0</v>
      </c>
      <c r="J97" s="365"/>
    </row>
    <row r="98" spans="1:10" ht="14.25" customHeight="1">
      <c r="A98" s="641">
        <v>223</v>
      </c>
      <c r="B98" s="647" t="s">
        <v>497</v>
      </c>
      <c r="C98" s="643">
        <v>2000000</v>
      </c>
      <c r="D98" s="643"/>
      <c r="E98" s="643"/>
      <c r="F98" s="644"/>
      <c r="G98" s="644"/>
      <c r="H98" s="612">
        <f t="shared" si="3"/>
        <v>0</v>
      </c>
      <c r="J98" s="365"/>
    </row>
    <row r="99" spans="1:10" ht="14.25" customHeight="1">
      <c r="A99" s="641">
        <v>224</v>
      </c>
      <c r="B99" s="647" t="s">
        <v>498</v>
      </c>
      <c r="C99" s="643">
        <v>500000</v>
      </c>
      <c r="D99" s="643"/>
      <c r="E99" s="643"/>
      <c r="F99" s="644"/>
      <c r="G99" s="644"/>
      <c r="H99" s="612">
        <f t="shared" si="3"/>
        <v>0</v>
      </c>
      <c r="J99" s="365"/>
    </row>
    <row r="100" spans="1:10" ht="14.25" customHeight="1">
      <c r="A100" s="641">
        <v>225</v>
      </c>
      <c r="B100" s="647" t="s">
        <v>499</v>
      </c>
      <c r="C100" s="643">
        <v>9000000</v>
      </c>
      <c r="D100" s="643"/>
      <c r="E100" s="643"/>
      <c r="F100" s="644"/>
      <c r="G100" s="644"/>
      <c r="H100" s="612">
        <f t="shared" si="3"/>
        <v>0</v>
      </c>
      <c r="J100" s="365"/>
    </row>
    <row r="101" spans="1:10" ht="14.25" customHeight="1">
      <c r="A101" s="641">
        <v>226</v>
      </c>
      <c r="B101" s="647" t="s">
        <v>500</v>
      </c>
      <c r="C101" s="643">
        <v>4500000</v>
      </c>
      <c r="D101" s="643"/>
      <c r="E101" s="643"/>
      <c r="F101" s="644"/>
      <c r="G101" s="644"/>
      <c r="H101" s="612">
        <f t="shared" si="3"/>
        <v>0</v>
      </c>
      <c r="J101" s="365"/>
    </row>
    <row r="102" spans="1:10" ht="14.25" customHeight="1">
      <c r="A102" s="641">
        <v>227</v>
      </c>
      <c r="B102" s="647" t="s">
        <v>501</v>
      </c>
      <c r="C102" s="643">
        <v>10000000</v>
      </c>
      <c r="D102" s="643"/>
      <c r="E102" s="643"/>
      <c r="F102" s="644"/>
      <c r="G102" s="644"/>
      <c r="H102" s="612">
        <f t="shared" si="3"/>
        <v>0</v>
      </c>
      <c r="J102" s="365"/>
    </row>
    <row r="103" spans="1:10" ht="28.5" customHeight="1">
      <c r="A103" s="641">
        <v>228</v>
      </c>
      <c r="B103" s="648" t="s">
        <v>502</v>
      </c>
      <c r="C103" s="643">
        <v>500000</v>
      </c>
      <c r="D103" s="643"/>
      <c r="E103" s="643"/>
      <c r="F103" s="644"/>
      <c r="G103" s="644"/>
      <c r="H103" s="612">
        <f t="shared" si="3"/>
        <v>0</v>
      </c>
      <c r="J103" s="365"/>
    </row>
    <row r="104" spans="1:10" ht="14.25" customHeight="1">
      <c r="A104" s="641">
        <v>229</v>
      </c>
      <c r="B104" s="647" t="s">
        <v>503</v>
      </c>
      <c r="C104" s="643">
        <v>1500000</v>
      </c>
      <c r="D104" s="643"/>
      <c r="E104" s="643"/>
      <c r="F104" s="644"/>
      <c r="G104" s="644"/>
      <c r="H104" s="612">
        <f t="shared" si="3"/>
        <v>0</v>
      </c>
      <c r="J104" s="365"/>
    </row>
    <row r="105" spans="1:10" ht="28.5" customHeight="1">
      <c r="A105" s="641">
        <v>230</v>
      </c>
      <c r="B105" s="647" t="s">
        <v>504</v>
      </c>
      <c r="C105" s="643">
        <v>1500000</v>
      </c>
      <c r="D105" s="643"/>
      <c r="E105" s="643"/>
      <c r="F105" s="644"/>
      <c r="G105" s="644"/>
      <c r="H105" s="612">
        <f t="shared" si="3"/>
        <v>0</v>
      </c>
      <c r="J105" s="365"/>
    </row>
    <row r="106" spans="1:10" ht="14.25" customHeight="1">
      <c r="A106" s="641">
        <v>231</v>
      </c>
      <c r="B106" s="647" t="s">
        <v>505</v>
      </c>
      <c r="C106" s="643">
        <v>1000000</v>
      </c>
      <c r="D106" s="643"/>
      <c r="E106" s="643"/>
      <c r="F106" s="644"/>
      <c r="G106" s="644"/>
      <c r="H106" s="612">
        <f t="shared" si="3"/>
        <v>0</v>
      </c>
      <c r="J106" s="365"/>
    </row>
    <row r="107" spans="1:10" ht="14.25" customHeight="1">
      <c r="A107" s="641">
        <v>232</v>
      </c>
      <c r="B107" s="647" t="s">
        <v>506</v>
      </c>
      <c r="C107" s="643">
        <v>1000000</v>
      </c>
      <c r="D107" s="643"/>
      <c r="E107" s="643"/>
      <c r="F107" s="644"/>
      <c r="G107" s="644"/>
      <c r="H107" s="612">
        <f t="shared" si="3"/>
        <v>0</v>
      </c>
      <c r="J107" s="365"/>
    </row>
    <row r="108" spans="1:9" ht="15.75" thickBot="1">
      <c r="A108" s="844" t="s">
        <v>507</v>
      </c>
      <c r="B108" s="845"/>
      <c r="C108" s="649">
        <f>SUM(C3:C107)</f>
        <v>227695991</v>
      </c>
      <c r="D108" s="649">
        <f>SUM(D3:D36)</f>
        <v>13027747.5</v>
      </c>
      <c r="E108" s="649">
        <f>SUM(E3:E64)</f>
        <v>52802354</v>
      </c>
      <c r="F108" s="649">
        <f>SUM(F3:F94)</f>
        <v>56803860</v>
      </c>
      <c r="G108" s="649">
        <f>SUM(G3:G107)</f>
        <v>18747581</v>
      </c>
      <c r="H108" s="650">
        <f>SUM(H3:H107)</f>
        <v>141381540.5</v>
      </c>
      <c r="I108" s="99"/>
    </row>
    <row r="109" spans="1:19" ht="24.75" customHeight="1" thickBot="1">
      <c r="A109" s="446"/>
      <c r="B109" s="446"/>
      <c r="C109" s="651"/>
      <c r="D109" s="652"/>
      <c r="E109" s="652"/>
      <c r="F109" s="652"/>
      <c r="G109" s="652"/>
      <c r="H109" s="652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</row>
    <row r="110" spans="1:8" ht="15">
      <c r="A110" s="846" t="s">
        <v>508</v>
      </c>
      <c r="B110" s="847"/>
      <c r="C110" s="847"/>
      <c r="D110" s="847"/>
      <c r="E110" s="848"/>
      <c r="F110" s="848"/>
      <c r="G110" s="848"/>
      <c r="H110" s="849"/>
    </row>
    <row r="111" spans="1:8" ht="39.75" customHeight="1">
      <c r="A111" s="653" t="s">
        <v>509</v>
      </c>
      <c r="B111" s="654" t="s">
        <v>394</v>
      </c>
      <c r="C111" s="610"/>
      <c r="D111" s="655" t="s">
        <v>510</v>
      </c>
      <c r="E111" s="656"/>
      <c r="F111" s="656"/>
      <c r="G111" s="656"/>
      <c r="H111" s="657" t="s">
        <v>400</v>
      </c>
    </row>
    <row r="112" spans="1:8" ht="14.25" customHeight="1">
      <c r="A112" s="658">
        <v>2</v>
      </c>
      <c r="B112" s="659" t="s">
        <v>511</v>
      </c>
      <c r="C112" s="610"/>
      <c r="D112" s="660">
        <v>22000</v>
      </c>
      <c r="E112" s="656"/>
      <c r="F112" s="656"/>
      <c r="G112" s="656"/>
      <c r="H112" s="612">
        <f>(D112:D112)</f>
        <v>22000</v>
      </c>
    </row>
    <row r="113" spans="1:8" ht="14.25" customHeight="1">
      <c r="A113" s="658">
        <v>176</v>
      </c>
      <c r="B113" s="659" t="s">
        <v>446</v>
      </c>
      <c r="C113" s="610"/>
      <c r="D113" s="660">
        <v>100000</v>
      </c>
      <c r="E113" s="656"/>
      <c r="F113" s="656"/>
      <c r="G113" s="656"/>
      <c r="H113" s="612">
        <f>(D113:D113)</f>
        <v>100000</v>
      </c>
    </row>
    <row r="114" spans="1:8" ht="14.25" customHeight="1">
      <c r="A114" s="658">
        <v>189</v>
      </c>
      <c r="B114" s="659" t="s">
        <v>460</v>
      </c>
      <c r="C114" s="610"/>
      <c r="D114" s="660">
        <v>12133</v>
      </c>
      <c r="E114" s="656"/>
      <c r="F114" s="656"/>
      <c r="G114" s="656"/>
      <c r="H114" s="612">
        <f>(D114:D114)</f>
        <v>12133</v>
      </c>
    </row>
    <row r="115" spans="1:8" ht="14.25" customHeight="1">
      <c r="A115" s="658">
        <v>202</v>
      </c>
      <c r="B115" s="659" t="s">
        <v>475</v>
      </c>
      <c r="C115" s="610"/>
      <c r="D115" s="660">
        <v>50000</v>
      </c>
      <c r="E115" s="656"/>
      <c r="F115" s="656"/>
      <c r="G115" s="656"/>
      <c r="H115" s="612">
        <f>(D115:D115)</f>
        <v>50000</v>
      </c>
    </row>
    <row r="116" spans="1:8" ht="14.25" customHeight="1">
      <c r="A116" s="658"/>
      <c r="B116" s="659"/>
      <c r="C116" s="610"/>
      <c r="D116" s="660"/>
      <c r="E116" s="656"/>
      <c r="F116" s="656"/>
      <c r="G116" s="656"/>
      <c r="H116" s="612"/>
    </row>
    <row r="117" spans="1:8" ht="14.25" customHeight="1">
      <c r="A117" s="658"/>
      <c r="B117" s="659"/>
      <c r="C117" s="610"/>
      <c r="D117" s="660"/>
      <c r="E117" s="656"/>
      <c r="F117" s="656"/>
      <c r="G117" s="656"/>
      <c r="H117" s="612"/>
    </row>
    <row r="118" spans="1:8" ht="14.25">
      <c r="A118" s="658"/>
      <c r="B118" s="661"/>
      <c r="C118" s="610"/>
      <c r="D118" s="610"/>
      <c r="E118" s="611"/>
      <c r="F118" s="611"/>
      <c r="G118" s="611"/>
      <c r="H118" s="612"/>
    </row>
    <row r="119" spans="1:8" ht="14.25">
      <c r="A119" s="658"/>
      <c r="B119" s="661"/>
      <c r="C119" s="610"/>
      <c r="D119" s="610"/>
      <c r="E119" s="611"/>
      <c r="F119" s="611"/>
      <c r="G119" s="611"/>
      <c r="H119" s="612"/>
    </row>
    <row r="120" spans="1:8" ht="15">
      <c r="A120" s="850" t="s">
        <v>512</v>
      </c>
      <c r="B120" s="851"/>
      <c r="C120" s="610"/>
      <c r="D120" s="610"/>
      <c r="E120" s="611"/>
      <c r="F120" s="611"/>
      <c r="G120" s="611"/>
      <c r="H120" s="612">
        <f>SUM(H112:H119)</f>
        <v>184133</v>
      </c>
    </row>
    <row r="121" spans="1:8" ht="12.75" customHeight="1">
      <c r="A121" s="852" t="s">
        <v>513</v>
      </c>
      <c r="B121" s="853"/>
      <c r="C121" s="610"/>
      <c r="D121" s="610"/>
      <c r="E121" s="611"/>
      <c r="F121" s="611"/>
      <c r="G121" s="611"/>
      <c r="H121" s="612">
        <v>2000000</v>
      </c>
    </row>
    <row r="122" spans="1:8" ht="15">
      <c r="A122" s="852" t="s">
        <v>514</v>
      </c>
      <c r="B122" s="853"/>
      <c r="C122" s="610"/>
      <c r="D122" s="610"/>
      <c r="E122" s="611"/>
      <c r="F122" s="611"/>
      <c r="G122" s="611"/>
      <c r="H122" s="612">
        <v>61100000</v>
      </c>
    </row>
    <row r="123" spans="1:8" ht="15">
      <c r="A123" s="850" t="s">
        <v>647</v>
      </c>
      <c r="B123" s="851"/>
      <c r="C123" s="610"/>
      <c r="D123" s="662"/>
      <c r="E123" s="663"/>
      <c r="F123" s="663"/>
      <c r="G123" s="663"/>
      <c r="H123" s="612">
        <f>SUM(H120:H122)</f>
        <v>63284133</v>
      </c>
    </row>
    <row r="124" spans="1:8" ht="15">
      <c r="A124" s="850" t="s">
        <v>515</v>
      </c>
      <c r="B124" s="851"/>
      <c r="C124" s="610"/>
      <c r="D124" s="610"/>
      <c r="E124" s="611"/>
      <c r="F124" s="611"/>
      <c r="G124" s="611"/>
      <c r="H124" s="612">
        <v>204996.88</v>
      </c>
    </row>
    <row r="125" spans="1:8" ht="15.75" thickBot="1">
      <c r="A125" s="854" t="s">
        <v>516</v>
      </c>
      <c r="B125" s="855"/>
      <c r="C125" s="664"/>
      <c r="D125" s="664"/>
      <c r="E125" s="665"/>
      <c r="F125" s="665"/>
      <c r="G125" s="665"/>
      <c r="H125" s="666">
        <f>SUM(H123:H124)</f>
        <v>63489129.88</v>
      </c>
    </row>
    <row r="126" spans="1:8" ht="12.75" customHeight="1">
      <c r="A126" s="446"/>
      <c r="B126" s="446"/>
      <c r="C126" s="651"/>
      <c r="D126" s="651"/>
      <c r="E126" s="651"/>
      <c r="F126" s="651"/>
      <c r="G126" s="651"/>
      <c r="H126" s="651"/>
    </row>
    <row r="127" spans="1:8" ht="20.25">
      <c r="A127" s="856"/>
      <c r="B127" s="856"/>
      <c r="C127" s="856"/>
      <c r="D127" s="857" t="s">
        <v>85</v>
      </c>
      <c r="E127" s="857"/>
      <c r="F127" s="857"/>
      <c r="G127" s="857"/>
      <c r="H127" s="857"/>
    </row>
    <row r="128" spans="1:8" ht="15">
      <c r="A128" s="667"/>
      <c r="B128" s="667"/>
      <c r="C128" s="667"/>
      <c r="D128" s="668"/>
      <c r="E128" s="668"/>
      <c r="F128" s="668"/>
      <c r="G128" s="668"/>
      <c r="H128" s="668"/>
    </row>
    <row r="129" spans="1:8" ht="15">
      <c r="A129" s="856"/>
      <c r="B129" s="856"/>
      <c r="C129" s="667"/>
      <c r="D129" s="668"/>
      <c r="E129" s="668"/>
      <c r="F129" s="668"/>
      <c r="G129" s="668"/>
      <c r="H129" s="668"/>
    </row>
    <row r="130" spans="1:8" ht="14.25">
      <c r="A130" s="446"/>
      <c r="B130" s="446"/>
      <c r="C130" s="651"/>
      <c r="D130" s="651"/>
      <c r="E130" s="651"/>
      <c r="F130" s="651"/>
      <c r="G130" s="651"/>
      <c r="H130" s="651"/>
    </row>
    <row r="131" spans="1:8" ht="12.75" customHeight="1">
      <c r="A131" s="856"/>
      <c r="B131" s="858"/>
      <c r="C131" s="858"/>
      <c r="D131" s="859"/>
      <c r="E131" s="859"/>
      <c r="F131" s="859"/>
      <c r="G131" s="859"/>
      <c r="H131" s="859"/>
    </row>
    <row r="132" spans="1:8" ht="12.75" customHeight="1">
      <c r="A132" s="667"/>
      <c r="B132" s="669"/>
      <c r="C132" s="669"/>
      <c r="D132" s="670"/>
      <c r="E132" s="670"/>
      <c r="F132" s="670"/>
      <c r="G132" s="670"/>
      <c r="H132" s="670"/>
    </row>
    <row r="133" spans="1:8" ht="15">
      <c r="A133" s="856"/>
      <c r="B133" s="858"/>
      <c r="C133" s="858"/>
      <c r="D133" s="859"/>
      <c r="E133" s="859"/>
      <c r="F133" s="859"/>
      <c r="G133" s="859"/>
      <c r="H133" s="859"/>
    </row>
  </sheetData>
  <mergeCells count="20">
    <mergeCell ref="A131:C131"/>
    <mergeCell ref="D131:H131"/>
    <mergeCell ref="A133:C133"/>
    <mergeCell ref="D133:H133"/>
    <mergeCell ref="A125:B125"/>
    <mergeCell ref="A127:C127"/>
    <mergeCell ref="D127:H127"/>
    <mergeCell ref="A129:B129"/>
    <mergeCell ref="A121:B121"/>
    <mergeCell ref="A122:B122"/>
    <mergeCell ref="A123:B123"/>
    <mergeCell ref="A124:B124"/>
    <mergeCell ref="A95:H95"/>
    <mergeCell ref="A108:B108"/>
    <mergeCell ref="A110:H110"/>
    <mergeCell ref="A120:B120"/>
    <mergeCell ref="A1:I1"/>
    <mergeCell ref="A3:H3"/>
    <mergeCell ref="A36:H36"/>
    <mergeCell ref="A65:H65"/>
  </mergeCells>
  <printOptions horizontalCentered="1"/>
  <pageMargins left="0.3937007874015748" right="0.3937007874015748" top="0.7874015748031497" bottom="0.1968503937007874" header="0.5118110236220472" footer="0.5118110236220472"/>
  <pageSetup firstPageNumber="2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4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2009-04-23T05:23:01Z</cp:lastPrinted>
  <dcterms:created xsi:type="dcterms:W3CDTF">1997-01-24T11:07:25Z</dcterms:created>
  <dcterms:modified xsi:type="dcterms:W3CDTF">2009-04-29T07:20:18Z</dcterms:modified>
  <cp:category/>
  <cp:version/>
  <cp:contentType/>
  <cp:contentStatus/>
</cp:coreProperties>
</file>