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520" tabRatio="945" activeTab="0"/>
  </bookViews>
  <sheets>
    <sheet name="REKAPITULACE" sheetId="1" r:id="rId1"/>
    <sheet name="PLNĚNÍ PŘÍJMŮ" sheetId="2" r:id="rId2"/>
    <sheet name="dane" sheetId="3" r:id="rId3"/>
    <sheet name="VÝDAJE - kapitoly" sheetId="4" r:id="rId4"/>
    <sheet name="čerpání KÚ" sheetId="5" r:id="rId5"/>
    <sheet name="čerpání zastupitelstva" sheetId="6" r:id="rId6"/>
    <sheet name="SOCIÁLNÍ FOND" sheetId="7" r:id="rId7"/>
    <sheet name="FOND VYSOČINY" sheetId="8" r:id="rId8"/>
    <sheet name="FOND VYS GP" sheetId="9" r:id="rId9"/>
    <sheet name="Fond strateg.rez." sheetId="10" r:id="rId10"/>
    <sheet name="Čerpání EU" sheetId="11" r:id="rId11"/>
    <sheet name="Čerpání EU_pujcka  " sheetId="12" r:id="rId12"/>
    <sheet name="UŽITÍ" sheetId="13" r:id="rId13"/>
  </sheets>
  <definedNames>
    <definedName name="_468">#REF!</definedName>
    <definedName name="_469">#REF!</definedName>
    <definedName name="_470">#REF!</definedName>
    <definedName name="_471">#REF!</definedName>
    <definedName name="_472">#REF!</definedName>
    <definedName name="_473">#REF!</definedName>
    <definedName name="_474">#REF!</definedName>
    <definedName name="_475">#REF!</definedName>
    <definedName name="_476">#REF!</definedName>
    <definedName name="_477">#REF!</definedName>
    <definedName name="_478">#REF!</definedName>
    <definedName name="_479">#REF!</definedName>
    <definedName name="_480">#REF!</definedName>
    <definedName name="_481">#REF!</definedName>
    <definedName name="_482">#REF!</definedName>
    <definedName name="_483">#REF!</definedName>
    <definedName name="_484">#REF!</definedName>
    <definedName name="_485">#REF!</definedName>
    <definedName name="_486">#REF!</definedName>
    <definedName name="_487">#REF!</definedName>
    <definedName name="_488">#REF!</definedName>
    <definedName name="_489">#REF!</definedName>
    <definedName name="_490">#REF!</definedName>
    <definedName name="_491">#REF!</definedName>
    <definedName name="_492">#REF!</definedName>
    <definedName name="_493">#REF!</definedName>
    <definedName name="_494">#REF!</definedName>
    <definedName name="_495">#REF!</definedName>
    <definedName name="_496">#REF!</definedName>
    <definedName name="_497">#REF!</definedName>
    <definedName name="_498">#REF!</definedName>
    <definedName name="_499">#REF!</definedName>
    <definedName name="_500">#REF!</definedName>
    <definedName name="_501">#REF!</definedName>
    <definedName name="_502">#REF!</definedName>
    <definedName name="_503">#REF!</definedName>
    <definedName name="_504">#REF!</definedName>
    <definedName name="_505">#REF!</definedName>
    <definedName name="_506">#REF!</definedName>
    <definedName name="_507">#REF!</definedName>
    <definedName name="_508">#REF!</definedName>
    <definedName name="_509">#REF!</definedName>
    <definedName name="_510">#REF!</definedName>
    <definedName name="_511">#REF!</definedName>
    <definedName name="_512">#REF!</definedName>
    <definedName name="_513">#REF!</definedName>
    <definedName name="_514">#REF!</definedName>
    <definedName name="_515">#REF!</definedName>
    <definedName name="_516">#REF!</definedName>
    <definedName name="_517">#REF!</definedName>
    <definedName name="_518">#REF!</definedName>
    <definedName name="_519">#REF!</definedName>
    <definedName name="_520">#REF!</definedName>
    <definedName name="_521">#REF!</definedName>
    <definedName name="_522">#REF!</definedName>
    <definedName name="_523">#REF!</definedName>
    <definedName name="_524">#REF!</definedName>
    <definedName name="_525">#REF!</definedName>
    <definedName name="_526" localSheetId="2">'dane'!$C$49</definedName>
    <definedName name="_526">#REF!</definedName>
    <definedName name="_527" localSheetId="2">'dane'!$D$49</definedName>
    <definedName name="_527">#REF!</definedName>
    <definedName name="_528" localSheetId="2">'dane'!$E$49</definedName>
    <definedName name="_528">#REF!</definedName>
    <definedName name="_529" localSheetId="2">'dane'!$F$49</definedName>
    <definedName name="_529">#REF!</definedName>
    <definedName name="_530" localSheetId="2">'dane'!$G$49</definedName>
    <definedName name="_530">#REF!</definedName>
    <definedName name="_531" localSheetId="2">'dane'!$H$49</definedName>
    <definedName name="_531">#REF!</definedName>
    <definedName name="_532" localSheetId="2">'dane'!$I$49</definedName>
    <definedName name="_532">#REF!</definedName>
    <definedName name="_533" localSheetId="2">'dane'!$L$49</definedName>
    <definedName name="_533">#REF!</definedName>
    <definedName name="_534" localSheetId="2">'dane'!$M$49</definedName>
    <definedName name="_534">#REF!</definedName>
    <definedName name="_535" localSheetId="2">'dane'!$N$49</definedName>
    <definedName name="_535">#REF!</definedName>
    <definedName name="_536" localSheetId="2">'dane'!$O$49</definedName>
    <definedName name="_536">#REF!</definedName>
    <definedName name="_537" localSheetId="2">'dane'!$P$49</definedName>
    <definedName name="_537">#REF!</definedName>
    <definedName name="_538" localSheetId="2">'dane'!$Q$49</definedName>
    <definedName name="_538">#REF!</definedName>
    <definedName name="_539" localSheetId="2">'dane'!$T$49</definedName>
    <definedName name="_539">#REF!</definedName>
    <definedName name="_540">#REF!</definedName>
    <definedName name="_541">#REF!</definedName>
    <definedName name="_542">#REF!</definedName>
    <definedName name="_543">#REF!</definedName>
    <definedName name="_544" localSheetId="2">'dane'!$C$44</definedName>
    <definedName name="_544">#REF!</definedName>
    <definedName name="_545" localSheetId="2">'dane'!$D$44</definedName>
    <definedName name="_545">#REF!</definedName>
    <definedName name="_546" localSheetId="2">'dane'!$E$44</definedName>
    <definedName name="_546">#REF!</definedName>
    <definedName name="_547" localSheetId="2">'dane'!$F$44</definedName>
    <definedName name="_547">#REF!</definedName>
    <definedName name="_548" localSheetId="2">'dane'!$G$44</definedName>
    <definedName name="_548">#REF!</definedName>
    <definedName name="_549" localSheetId="2">'dane'!$H$44</definedName>
    <definedName name="_549">#REF!</definedName>
    <definedName name="_550" localSheetId="2">'dane'!$I$44</definedName>
    <definedName name="_550">#REF!</definedName>
    <definedName name="_551" localSheetId="2">'dane'!$L$44</definedName>
    <definedName name="_551">#REF!</definedName>
    <definedName name="_552" localSheetId="2">'dane'!$M$44</definedName>
    <definedName name="_552">#REF!</definedName>
    <definedName name="_553" localSheetId="2">'dane'!$N$44</definedName>
    <definedName name="_553">#REF!</definedName>
    <definedName name="_554" localSheetId="2">'dane'!$O$44</definedName>
    <definedName name="_554">#REF!</definedName>
    <definedName name="_555" localSheetId="2">'dane'!$P$44</definedName>
    <definedName name="_555">#REF!</definedName>
    <definedName name="_556" localSheetId="2">'dane'!$Q$44</definedName>
    <definedName name="_556">#REF!</definedName>
    <definedName name="_557" localSheetId="2">'dane'!$T$44</definedName>
    <definedName name="_557">#REF!</definedName>
    <definedName name="_558">#REF!</definedName>
    <definedName name="_559">#REF!</definedName>
    <definedName name="_560">#REF!</definedName>
    <definedName name="_561">#REF!</definedName>
    <definedName name="_562" localSheetId="2">'dane'!$C$45</definedName>
    <definedName name="_562">#REF!</definedName>
    <definedName name="_563" localSheetId="2">'dane'!$D$45</definedName>
    <definedName name="_563">#REF!</definedName>
    <definedName name="_564" localSheetId="2">'dane'!$E$45</definedName>
    <definedName name="_564">#REF!</definedName>
    <definedName name="_565" localSheetId="2">'dane'!$F$45</definedName>
    <definedName name="_565">#REF!</definedName>
    <definedName name="_566" localSheetId="2">'dane'!$G$45</definedName>
    <definedName name="_566">#REF!</definedName>
    <definedName name="_567" localSheetId="2">'dane'!$H$45</definedName>
    <definedName name="_567">#REF!</definedName>
    <definedName name="_568" localSheetId="2">'dane'!$I$45</definedName>
    <definedName name="_568">#REF!</definedName>
    <definedName name="_569" localSheetId="2">'dane'!$L$45</definedName>
    <definedName name="_569">#REF!</definedName>
    <definedName name="_570" localSheetId="2">'dane'!$M$45</definedName>
    <definedName name="_570">#REF!</definedName>
    <definedName name="_571" localSheetId="2">'dane'!$N$45</definedName>
    <definedName name="_571">#REF!</definedName>
    <definedName name="_572" localSheetId="2">'dane'!$O$45</definedName>
    <definedName name="_572">#REF!</definedName>
    <definedName name="_573" localSheetId="2">'dane'!$P$45</definedName>
    <definedName name="_573">#REF!</definedName>
    <definedName name="_574" localSheetId="2">'dane'!$Q$45</definedName>
    <definedName name="_574">#REF!</definedName>
    <definedName name="_575" localSheetId="2">'dane'!$T$45</definedName>
    <definedName name="_575">#REF!</definedName>
    <definedName name="_576">#REF!</definedName>
    <definedName name="_577">#REF!</definedName>
    <definedName name="_578">#REF!</definedName>
    <definedName name="_579">#REF!</definedName>
    <definedName name="_580" localSheetId="2">'dane'!$C$46</definedName>
    <definedName name="_580">#REF!</definedName>
    <definedName name="_581" localSheetId="10">#REF!</definedName>
    <definedName name="_581" localSheetId="11">#REF!</definedName>
    <definedName name="_581" localSheetId="2">'dane'!$D$46</definedName>
    <definedName name="_581">#REF!</definedName>
    <definedName name="_582" localSheetId="10">#REF!</definedName>
    <definedName name="_582" localSheetId="11">#REF!</definedName>
    <definedName name="_582" localSheetId="2">'dane'!$E$46</definedName>
    <definedName name="_582">#REF!</definedName>
    <definedName name="_583" localSheetId="10">#REF!</definedName>
    <definedName name="_583" localSheetId="11">#REF!</definedName>
    <definedName name="_583" localSheetId="2">'dane'!$F$46</definedName>
    <definedName name="_583">#REF!</definedName>
    <definedName name="_584" localSheetId="10">#REF!</definedName>
    <definedName name="_584" localSheetId="11">#REF!</definedName>
    <definedName name="_584" localSheetId="2">'dane'!$G$46</definedName>
    <definedName name="_584">#REF!</definedName>
    <definedName name="_585" localSheetId="10">#REF!</definedName>
    <definedName name="_585" localSheetId="11">#REF!</definedName>
    <definedName name="_585" localSheetId="2">'dane'!$H$46</definedName>
    <definedName name="_585">#REF!</definedName>
    <definedName name="_586" localSheetId="10">#REF!</definedName>
    <definedName name="_586" localSheetId="11">#REF!</definedName>
    <definedName name="_586" localSheetId="2">'dane'!$I$46</definedName>
    <definedName name="_586">#REF!</definedName>
    <definedName name="_587" localSheetId="2">'dane'!$L$46</definedName>
    <definedName name="_587">#REF!</definedName>
    <definedName name="_588" localSheetId="2">'dane'!$M$46</definedName>
    <definedName name="_588">#REF!</definedName>
    <definedName name="_589" localSheetId="2">'dane'!$N$46</definedName>
    <definedName name="_589">#REF!</definedName>
    <definedName name="_590" localSheetId="2">'dane'!$O$46</definedName>
    <definedName name="_590">#REF!</definedName>
    <definedName name="_591" localSheetId="2">'dane'!$P$46</definedName>
    <definedName name="_591">#REF!</definedName>
    <definedName name="_592" localSheetId="2">'dane'!$Q$46</definedName>
    <definedName name="_592">#REF!</definedName>
    <definedName name="_593" localSheetId="2">'dane'!$T$46</definedName>
    <definedName name="_593">#REF!</definedName>
    <definedName name="_594" localSheetId="10">#REF!</definedName>
    <definedName name="_594" localSheetId="11">#REF!</definedName>
    <definedName name="_594">#REF!</definedName>
    <definedName name="_595" localSheetId="10">#REF!</definedName>
    <definedName name="_595" localSheetId="11">#REF!</definedName>
    <definedName name="_595">#REF!</definedName>
    <definedName name="_596" localSheetId="10">#REF!</definedName>
    <definedName name="_596" localSheetId="11">#REF!</definedName>
    <definedName name="_596">#REF!</definedName>
    <definedName name="_597" localSheetId="10">#REF!</definedName>
    <definedName name="_597" localSheetId="11">#REF!</definedName>
    <definedName name="_597">#REF!</definedName>
    <definedName name="_598" localSheetId="2">'dane'!$C$47</definedName>
    <definedName name="_598">#REF!</definedName>
    <definedName name="_599" localSheetId="2">'dane'!$D$47</definedName>
    <definedName name="_599">#REF!</definedName>
    <definedName name="_600" localSheetId="2">'dane'!$E$47</definedName>
    <definedName name="_600">#REF!</definedName>
    <definedName name="_601" localSheetId="2">'dane'!$F$47</definedName>
    <definedName name="_601">#REF!</definedName>
    <definedName name="_602" localSheetId="2">'dane'!$G$47</definedName>
    <definedName name="_602">#REF!</definedName>
    <definedName name="_603" localSheetId="2">'dane'!$H$47</definedName>
    <definedName name="_603">#REF!</definedName>
    <definedName name="_604" localSheetId="2">'dane'!$I$47</definedName>
    <definedName name="_604">#REF!</definedName>
    <definedName name="_605" localSheetId="2">'dane'!$L$47</definedName>
    <definedName name="_605">#REF!</definedName>
    <definedName name="_606" localSheetId="2">'dane'!$M$47</definedName>
    <definedName name="_606">#REF!</definedName>
    <definedName name="_607" localSheetId="2">'dane'!$N$47</definedName>
    <definedName name="_607">#REF!</definedName>
    <definedName name="_608" localSheetId="2">'dane'!$O$47</definedName>
    <definedName name="_608">#REF!</definedName>
    <definedName name="_609" localSheetId="2">'dane'!$P$47</definedName>
    <definedName name="_609">#REF!</definedName>
    <definedName name="_610" localSheetId="2">'dane'!$Q$47</definedName>
    <definedName name="_610">#REF!</definedName>
    <definedName name="_611" localSheetId="2">'dane'!$T$47</definedName>
    <definedName name="_611">#REF!</definedName>
    <definedName name="_612" localSheetId="10">#REF!</definedName>
    <definedName name="_612" localSheetId="11">#REF!</definedName>
    <definedName name="_612">#REF!</definedName>
    <definedName name="_613" localSheetId="10">#REF!</definedName>
    <definedName name="_613" localSheetId="11">#REF!</definedName>
    <definedName name="_613">#REF!</definedName>
    <definedName name="_614" localSheetId="10">#REF!</definedName>
    <definedName name="_614" localSheetId="11">#REF!</definedName>
    <definedName name="_614">#REF!</definedName>
    <definedName name="_615" localSheetId="10">#REF!</definedName>
    <definedName name="_615" localSheetId="11">#REF!</definedName>
    <definedName name="_615">#REF!</definedName>
    <definedName name="_616" localSheetId="10">#REF!</definedName>
    <definedName name="_616" localSheetId="11">#REF!</definedName>
    <definedName name="_616" localSheetId="2">'dane'!$C$48</definedName>
    <definedName name="_616">#REF!</definedName>
    <definedName name="_617" localSheetId="10">#REF!</definedName>
    <definedName name="_617" localSheetId="11">#REF!</definedName>
    <definedName name="_617" localSheetId="2">'dane'!$D$48</definedName>
    <definedName name="_617">#REF!</definedName>
    <definedName name="_618" localSheetId="2">'dane'!$E$48</definedName>
    <definedName name="_618">#REF!</definedName>
    <definedName name="_619" localSheetId="2">'dane'!$F$48</definedName>
    <definedName name="_619">#REF!</definedName>
    <definedName name="_620" localSheetId="2">'dane'!$G$48</definedName>
    <definedName name="_620">#REF!</definedName>
    <definedName name="_621" localSheetId="2">'dane'!$H$48</definedName>
    <definedName name="_621">#REF!</definedName>
    <definedName name="_622" localSheetId="2">'dane'!$I$48</definedName>
    <definedName name="_622">#REF!</definedName>
    <definedName name="_623" localSheetId="2">'dane'!$L$48</definedName>
    <definedName name="_623">#REF!</definedName>
    <definedName name="_624">'dane'!$M$48</definedName>
    <definedName name="_625">'dane'!$N$48</definedName>
    <definedName name="_626">'dane'!$O$48</definedName>
    <definedName name="_627">'dane'!$P$48</definedName>
    <definedName name="_628">'dane'!$Q$48</definedName>
    <definedName name="_629">'dane'!$T$48</definedName>
    <definedName name="_xlnm.Print_Titles" localSheetId="10">'Čerpání EU'!$3:$4</definedName>
    <definedName name="_xlnm.Print_Titles" localSheetId="12">'UŽITÍ'!$7:$8</definedName>
    <definedName name="_xlnm.Print_Area" localSheetId="10">'Čerpání EU'!$A$1:$N$116</definedName>
    <definedName name="_xlnm.Print_Area" localSheetId="4">'čerpání KÚ'!$A$1:$F$91</definedName>
    <definedName name="_xlnm.Print_Area" localSheetId="5">'čerpání zastupitelstva'!$A$1:$F$91</definedName>
    <definedName name="_xlnm.Print_Area" localSheetId="2">'dane'!$A$1:$AB$56</definedName>
    <definedName name="_xlnm.Print_Area" localSheetId="9">'Fond strateg.rez.'!$A$1:$G$180</definedName>
    <definedName name="_xlnm.Print_Area" localSheetId="8">'FOND VYS GP'!$A$1:$H$132</definedName>
    <definedName name="_xlnm.Print_Area" localSheetId="7">'FOND VYSOČINY'!$A$1:$E$32</definedName>
    <definedName name="_xlnm.Print_Area" localSheetId="1">'PLNĚNÍ PŘÍJMŮ'!$A$1:$E$106</definedName>
    <definedName name="_xlnm.Print_Area" localSheetId="0">'REKAPITULACE'!$A$1:$E$51</definedName>
    <definedName name="_xlnm.Print_Area" localSheetId="6">'SOCIÁLNÍ FOND'!$A$1:$E$44</definedName>
    <definedName name="_xlnm.Print_Area" localSheetId="12">'UŽITÍ'!$A$1:$E$121</definedName>
    <definedName name="_xlnm.Print_Area" localSheetId="3">'VÝDAJE - kapitoly'!$A$1:$G$618</definedName>
  </definedNames>
  <calcPr fullCalcOnLoad="1"/>
</workbook>
</file>

<file path=xl/sharedStrings.xml><?xml version="1.0" encoding="utf-8"?>
<sst xmlns="http://schemas.openxmlformats.org/spreadsheetml/2006/main" count="2364" uniqueCount="1222">
  <si>
    <t>Zdravotnické přístroje Nemocnice Havlíčkův Brod</t>
  </si>
  <si>
    <t>Přímé výdaje na vzdělávání (UZ 33353)</t>
  </si>
  <si>
    <t xml:space="preserve">Podpora soutěží a přehlídek - příloha Š2 </t>
  </si>
  <si>
    <t>Zařízení výchovného poradenství a preventivně výchovné péče - kompenzační pomůcky</t>
  </si>
  <si>
    <t>Krajská knihovna Vysočiny HB</t>
  </si>
  <si>
    <t>z toho 3522</t>
  </si>
  <si>
    <t>Chráněné části přírody (kosení)</t>
  </si>
  <si>
    <t xml:space="preserve">Územní plánování (mapy, studie, posudky) </t>
  </si>
  <si>
    <t>Úhrada ztrát z poskytování slevy žákovského jízdného (autobusy a dráha )</t>
  </si>
  <si>
    <t>Dotace Obci Číchov na stavbu mostu přes řeku Jihlavu a dotace obcím na ostranění povodňových škod</t>
  </si>
  <si>
    <t>Poskytované zálohy vlastní pokladně</t>
  </si>
  <si>
    <t>CELKEM FINANCOVÁNÍ KRAJ (+)</t>
  </si>
  <si>
    <t>Vysočina Education - Vzdělávání (půjčka)</t>
  </si>
  <si>
    <t>Česká hlava s.r.o., Sedlec 23 - finanční dar</t>
  </si>
  <si>
    <t xml:space="preserve">Michal Šiška - peněžitý dar </t>
  </si>
  <si>
    <t>Vypořádání závazků - konference ISSS/LORIS/V4DIS 2008</t>
  </si>
  <si>
    <t>Nemocnice Havl.Brod - na úhradu osob.nákladů MUDr. Neugebauera a MUDr. Bezouškové po dobu povinných stáží na klinických odděleních nemocnice</t>
  </si>
  <si>
    <t>Na pokrytí nákladů na odborníka ICT a psychologa</t>
  </si>
  <si>
    <t>Stanice Pavlov - Reko stanice pro handicapované živočichy</t>
  </si>
  <si>
    <t>Dotace obcím v rámci Programu prevence kriminality kraje Vysočina</t>
  </si>
  <si>
    <t>Převod do FSR (splátka půjčených prostředků od SOŠ a SOU Třešť, příspěvkové organizace kraje a splátky jistiny úvěru od EIB ), převody na zvl. účty kraje a do Fondu Vysočiny</t>
  </si>
  <si>
    <t>Investiční výdaje na pořízení movitých věcí v sociální oblasti - příloha SV1</t>
  </si>
  <si>
    <t>Domovy - sociální ústavy pro dospělé, zdravotně postiženou mládež a domovy důchodců</t>
  </si>
  <si>
    <t xml:space="preserve">Příspěvek kraje Asociaci krajů </t>
  </si>
  <si>
    <t>Zajištění spolupráce kraje Vysočina s partnerskými zahraničními regiony</t>
  </si>
  <si>
    <t>Běžné a kapitálové výdaje</t>
  </si>
  <si>
    <t>Opravy mostů příloha D1</t>
  </si>
  <si>
    <r>
      <t>Rozvoj talentů (</t>
    </r>
    <r>
      <rPr>
        <sz val="8"/>
        <rFont val="Arial CE"/>
        <family val="0"/>
      </rPr>
      <t>cena hejtmana, stipendium Vysočiny</t>
    </r>
    <r>
      <rPr>
        <sz val="10"/>
        <rFont val="Arial CE"/>
        <family val="2"/>
      </rPr>
      <t>)</t>
    </r>
  </si>
  <si>
    <t>Transfery soukromým školám (UZ 33155)</t>
  </si>
  <si>
    <t xml:space="preserve">Ostatní státní účelové transfery </t>
  </si>
  <si>
    <t>1001</t>
  </si>
  <si>
    <t>1002</t>
  </si>
  <si>
    <t>Investiční výdaje - příloha Z1</t>
  </si>
  <si>
    <t>214X</t>
  </si>
  <si>
    <t>CELKEM FINANCOVÁNÍ KRAJ (-)</t>
  </si>
  <si>
    <t xml:space="preserve">CELKEM FINANCOVÁNÍ KRAJE (-) </t>
  </si>
  <si>
    <t>Kancelář zastoupení v Bruselu - mezinárodní spolupráce</t>
  </si>
  <si>
    <t>Veletrhy investičních příležitostí, konference a semináře GS cestovního ruchu 4.1.2. a 4.2.2.</t>
  </si>
  <si>
    <t xml:space="preserve">Nákup dat a analýzy, databáze  HBI CREDITINFO </t>
  </si>
  <si>
    <t>Výstavy a výdaje s Dolnorakouskou zemskou výstavou</t>
  </si>
  <si>
    <t>Finanční prostředky na poskytování dotací na výročí obcí a měst v kraji Vysočina</t>
  </si>
  <si>
    <t>Finanční prostředky - systémová podpora pro biskupství v kraji Vysočina</t>
  </si>
  <si>
    <t>Muzeum Vysočiny Jihlava - neinvestiční a investiční půjčka projekt "REILA 2009"</t>
  </si>
  <si>
    <t xml:space="preserve">Vypracování zakázky "Právní, technické, finančně-ekonomické a společensko-ekonomické posouzení a porovnání variant zajištění vybudování a provozu administrativního komplexu kraje Vysočina"    </t>
  </si>
  <si>
    <t xml:space="preserve">Projekt "Rozvoj sběru použitých elektrozařízení" a projekt "Intenzifikace odděleného sběru a zajištění využití komunálních odpadů včetně jejich obalové složky" </t>
  </si>
  <si>
    <t>Převod z FSR do rozpočtu kraje, kapitoly Doprava, § 2212 pro KSÚS Vysočina na pokrytí zvýšených nákladů na zimní údržbu a škod včetně řešení rozpadu krytu vozovek po zimě v roce 2009</t>
  </si>
  <si>
    <t>Převod z FSR do rozpočtu kraje , kapitoly Regionální rozvoj, § 2115 na poskytnutí půjčky pro Energetickou agenturu Vysočiny na předfinancování projektu "ENERGY - FUTURE - Přechod k trvale udržitelnému využívání energií v rakousko-českém přihraničí"</t>
  </si>
  <si>
    <t>Převod z FSR do rozpočtu kraje, kapitoly Životní prostředí, § 3741 na poskytnutí půjčky pro Stanici Pavlov, o.p.s. na přípravu projektu do OP Životního prostředí</t>
  </si>
  <si>
    <t>Převod z FSR do rozpočtu kraje, kapitoly Regionální rozvoj, § 2143 na poskytnutí půjčky pro Vysočinu Tourism na financování projektu "Vybudování sítě hipotras" (2 800 tis. Kč) a "Marketing turistické nabídky " (10 000 tis. Kč)</t>
  </si>
  <si>
    <t>Závěrečný účet kraje Vysočina za rok 2008 - zapojení části disponibil. zůstatku ZBÚ za rok 2008 do rozpočtu kraje 2009, § 6402 na pokrytí vratky nespotřebovaných státních účelových dotací (ORJ 0000)</t>
  </si>
  <si>
    <t>Příspěvek na vzdělávání lékařů</t>
  </si>
  <si>
    <t xml:space="preserve">Úhrada závazku MEDIAN, s r.o. </t>
  </si>
  <si>
    <t xml:space="preserve">Neinvestiční půjčka na projekt "Zkvalitnění marketingu turistické nabídky kraje Vysočina" </t>
  </si>
  <si>
    <t>Příjmy z prodeje majetku ve správě PO</t>
  </si>
  <si>
    <t xml:space="preserve">Analýza inovačního potenciálu kraje Vysočina a varianty zajištění VTP Jihlava </t>
  </si>
  <si>
    <t>Závazek ze smlouvy na koupi areálu v Heleníně</t>
  </si>
  <si>
    <t>Poskytnutí finanční návratné výpomoci příspěvkovým organizacím kraje</t>
  </si>
  <si>
    <t xml:space="preserve">Příspěvky na provoz zřizovaným příspěvkovým organizacím kraje </t>
  </si>
  <si>
    <t>Propojení systému Rodinných pasů v kraji Vysočina se systémem NO Familienpass v Dolním Rakousku</t>
  </si>
  <si>
    <t>Výkon inspekce poskytování sociálních služeb</t>
  </si>
  <si>
    <t>Neinvestiční přijaté transfery z Národního fondu a od obcí (pol.4121)</t>
  </si>
  <si>
    <t>Ostatní finanční operace (fin. vypořádání se SR za rok 2008)</t>
  </si>
  <si>
    <t>Odvody za nesplnění povinnosti zaměstnávat ZP</t>
  </si>
  <si>
    <t>Náhrady mezd v době nemoci</t>
  </si>
  <si>
    <t>Zapojení části disponibilního zůstatku kraje Vysočina za rok 2008 do rozpočtu kraje Vysočina na rok 2009</t>
  </si>
  <si>
    <t>Převod do FSR splátka půjčených prostředků od SOŠ a SOU Třešť, příspěvkové organizace kraje</t>
  </si>
  <si>
    <t>Správa sítí, databází a aplikací, správa GIS a Telefonie KrÚ - příloha I1</t>
  </si>
  <si>
    <t>Spoluúčast na centrálních projektech, poplatky a příspěvkly ve sdruženích, konference DIS-V4 a náklady sítě Rowanet - příloha I1</t>
  </si>
  <si>
    <t xml:space="preserve">Školní potřeby pro žáky 1. ročníku základního vzdělávání </t>
  </si>
  <si>
    <t>Investice Rowanet, projekt DiPla a JDTMK, projekt TIIZS, projekt eParticipate, investice MAN Jihlava, investice sítě SomtNet-MAX, průzkumy a studie - příloha I1</t>
  </si>
  <si>
    <t>Neinvestiční výdaje spojené s majetkem kraje - režijní výdaje a pojištění 2. úrovně rizik PO kraje Vysočina</t>
  </si>
  <si>
    <t>Technická zhodnocení a opravy ve školství - příloha M1</t>
  </si>
  <si>
    <t>Technická zhodnocení a opravy v sociálních organizacích - příloha M2</t>
  </si>
  <si>
    <t>Technická zhodnocení a opravy ve zdravotnictví - příloha M2</t>
  </si>
  <si>
    <t>Technická zhodnocení a opravy v kulturních organizacích - příloha M3</t>
  </si>
  <si>
    <t>Splátky půjčených prostředků od příspěvkových organizací</t>
  </si>
  <si>
    <t>Investice v sociálních věcech - příloha M4</t>
  </si>
  <si>
    <t>Investice ve zdravotnictví - příloha M4</t>
  </si>
  <si>
    <t>Investice ve školství - příloha M5</t>
  </si>
  <si>
    <t>Investice v kultuře - příloha M6</t>
  </si>
  <si>
    <t>Volby do zastupitelstev ÚSC</t>
  </si>
  <si>
    <t xml:space="preserve">Ostatní výdaje </t>
  </si>
  <si>
    <t>Příspěvek HZS kraje Vysočina - repasi a pořízení požární techniky a zařízení</t>
  </si>
  <si>
    <t>Požární ochrana profesionální část HZS Jihlava - repasi a pořízení požární techniky a zařízení</t>
  </si>
  <si>
    <t xml:space="preserve">Městys Jimramov - dotace na údržbu věřejné zeleně </t>
  </si>
  <si>
    <t>Převod z FSR spolufinancování projektů ROP Regionální radě regionu soudržnosti NUTS II Jihovýchod</t>
  </si>
  <si>
    <t>3000   8000</t>
  </si>
  <si>
    <t>Přímé náklady na vzdělávání - sportovní gymnázia</t>
  </si>
  <si>
    <t xml:space="preserve">Posílení úrovně odměňování nepedagogických pracovníků </t>
  </si>
  <si>
    <t>Soutěže</t>
  </si>
  <si>
    <t xml:space="preserve">Převod z rozpočtu kraje, kapitola Územní plánování na zvl. účet "ÚAP kraje Vysočina" </t>
  </si>
  <si>
    <t xml:space="preserve">Převod z rozpočtu kraje, kapitola Školství, mládeže a sportu do Fondu Vysočiny na realizaci GP Sport pro všechny 2009 </t>
  </si>
  <si>
    <t xml:space="preserve">Převod z rozpočtu kraje, položka Péče o lidské zdroje a majetek kraje na zvl. účet "Rozvoj lidských zdrojů" </t>
  </si>
  <si>
    <t xml:space="preserve">Přijmy z prodeje krátk.a drobného dlouhodobého majetku   </t>
  </si>
  <si>
    <t xml:space="preserve"> ZDROJE CELKEM včetně financování  (+)</t>
  </si>
  <si>
    <t>Zachování a obnova klturních památek  - UNESCO</t>
  </si>
  <si>
    <t>Dotace vlastníkům kulturních památek v kraji Vysočina</t>
  </si>
  <si>
    <t xml:space="preserve">Příspěvky na provoz zřizovaným příspěvkovýn organizacím kraje </t>
  </si>
  <si>
    <t xml:space="preserve">Transfery obcím a systémová podpora jednotlivým biskupstvím </t>
  </si>
  <si>
    <t>33122</t>
  </si>
  <si>
    <t>33163</t>
  </si>
  <si>
    <t>Ostatní správa ve zdravotnictví - znalecké komise</t>
  </si>
  <si>
    <t>3XXX</t>
  </si>
  <si>
    <t>Dotace Městu Velké Meziříčí - stavební úpravy budovy v Poštovní ulici</t>
  </si>
  <si>
    <t>Nájemné ze smluv o nájmu u  5 zdravotnických zařízení</t>
  </si>
  <si>
    <t>Podpora  vzdělávání středního managementu ve zdravotnictví a realizace konference Dny bezpečí</t>
  </si>
  <si>
    <t>Prostředky určené na poplatky v nemocnicích</t>
  </si>
  <si>
    <t xml:space="preserve">Vázané zdroje </t>
  </si>
  <si>
    <t xml:space="preserve">Rozvoj nemocnic - přístrojové vybavení </t>
  </si>
  <si>
    <t xml:space="preserve">Školení, anylýzy studie a informační kampaň k prostředkům EU, seminář GS 3.2. SROP a 3.3. OPRLZ </t>
  </si>
  <si>
    <t>Dotace dle zásad zastupitelstva v rámci Programu obnovy venkova Vysočiny</t>
  </si>
  <si>
    <t>Regionální rada regionu soudržnosti NUTS II Jihovýchod - spolufinancování projektů v rámci ROP</t>
  </si>
  <si>
    <t>Technická pomoc v rámci OP Vzdělávání pro konkurenceschopnost, oblast podpory 5.2 Informovanost a publicita</t>
  </si>
  <si>
    <t>Investiční výdaje - příloha KR1</t>
  </si>
  <si>
    <t>Severojižní propojení kraje Vysočina 2</t>
  </si>
  <si>
    <t xml:space="preserve">Výdaje na pořízení movitých věcí v sociální oblasti - příloha SV1 </t>
  </si>
  <si>
    <t>Kulturní, společenské a sportovní akce podporované krajem Vysočina (VIP akce - příloha Z2)</t>
  </si>
  <si>
    <t>Investiční výdaje spojené s majetkem kraje - výkupy (pozemků a nemovitostí)</t>
  </si>
  <si>
    <t xml:space="preserve">Drobné studie, analýzy a podpory v oblasti školství </t>
  </si>
  <si>
    <t>Regionální kolo ankety Zlatý Ámos 2009</t>
  </si>
  <si>
    <t>Energetická agentura Vysočiny - půjčka na projekt "ENERGY - FUTURE"</t>
  </si>
  <si>
    <t>Rozvojový prgram EVVO pro školy</t>
  </si>
  <si>
    <t>Projekty romské komunity</t>
  </si>
  <si>
    <t>Dotace obcím na pomoc s krytím provozních nákladů základního školství</t>
  </si>
  <si>
    <t xml:space="preserve">Zvyšování odbornosti učitelů ve špičkových výzkumných a vzdělávacích pracovištích </t>
  </si>
  <si>
    <t>Podpora sportu v kraji Vysočina</t>
  </si>
  <si>
    <t xml:space="preserve">Mezistátní mezikrajové utkání v atletice </t>
  </si>
  <si>
    <t>Dary a dotace obcím z daňových příjmů kraje</t>
  </si>
  <si>
    <t>Investiční dotace jednotlivým školám a školským zařízením na nákup investičního movitého majetku a na modernizaci vybavení techniky zaměřených center vzdělávání - příloha Š3</t>
  </si>
  <si>
    <t>TIC - Turistická informační centra</t>
  </si>
  <si>
    <t xml:space="preserve">Vysočina TOURISM - příspěvek na provoz a půjčka zřizované příspěvkové organizaci kraje </t>
  </si>
  <si>
    <t xml:space="preserve">Ostatní činnosti j.n. - Nespecifikovaná rezerva  </t>
  </si>
  <si>
    <t xml:space="preserve">Ostatní činnosti j.n. - Péče o lidské zdroje a majetek kraje  </t>
  </si>
  <si>
    <t>Dotace obcím na ochranu obecního nemovitého majetku</t>
  </si>
  <si>
    <t>Dotace obcím na pomoc s krytím provozních nákladů zákl.školsví</t>
  </si>
  <si>
    <t>Na úhradu provize  Anderson Consulting s.r.o., Praha z realizovaných úspor za pevnou a mobilní telefonii</t>
  </si>
  <si>
    <t>Česká hlava, s.r.o. Sedlec 23 - fin.dar realizátorovi akce "Machři roku"</t>
  </si>
  <si>
    <t>Přijatý fin.dar od města Přibyslav</t>
  </si>
  <si>
    <t>Přijatý fin.dar od města Jemnice</t>
  </si>
  <si>
    <t>ZO ČSOP - SEV Mravenec Třebíč - na další rozvoj organizace s důrazem na volnočasové aktivity</t>
  </si>
  <si>
    <t>Finanční dar režisérovi vítězného filmu v sekci "Mezi moři" na MFDF Jihlava</t>
  </si>
  <si>
    <t>Na krajského koordinátora problematiky nelékařských zdravot.pracovníků</t>
  </si>
  <si>
    <t xml:space="preserve">Na úhradu rozšíření pojištění odpovědnosti PO zřizovaných krajem </t>
  </si>
  <si>
    <t>Rada seniorů ČR - na činnost Krajské rady seniorů v kraji Vysočina</t>
  </si>
  <si>
    <t>Na mimořádné odměny ředitelům PO na úseku kultury</t>
  </si>
  <si>
    <t>Na zpracování dokumentace záměrů projektu Biodiverzita</t>
  </si>
  <si>
    <t>Sdružení Krajina - dotace na projekt "Obnova Laguny u Bohdalova"</t>
  </si>
  <si>
    <t>Navýšení přílohy M4 Investice v sociálních věcech</t>
  </si>
  <si>
    <t>SUPŠ Jihlava - Helenín - na úhradu zvýšených nákladů</t>
  </si>
  <si>
    <t>Finanční dary provozovatelům mateřských a rodinných center v kraji Vysočina</t>
  </si>
  <si>
    <t>Nemocnice NMnM - na náklady s úpravou prostor JIP, přestěhováním…</t>
  </si>
  <si>
    <t xml:space="preserve">Ostatní činnosti j.n. - Strategické a koncepční materiály kraje  </t>
  </si>
  <si>
    <t>Převod do sociálního fondu příloha KR2</t>
  </si>
  <si>
    <t>ZASTUPITELSTVO KRAJE</t>
  </si>
  <si>
    <t xml:space="preserve">KULTURNÍ, SPOLEČENSKÉ A SPORTOVNÍ AKCE </t>
  </si>
  <si>
    <t>OSTATNÍ VÝDAJE</t>
  </si>
  <si>
    <t>Ostatní výdaje</t>
  </si>
  <si>
    <t>CELKEM AKCE VIP</t>
  </si>
  <si>
    <t>2000</t>
  </si>
  <si>
    <t>3000</t>
  </si>
  <si>
    <t>4000</t>
  </si>
  <si>
    <t>5000</t>
  </si>
  <si>
    <t>6000</t>
  </si>
  <si>
    <t>Příspěvek na provoz (z daňových příjmů - peníze kraje) - příloha Š1</t>
  </si>
  <si>
    <t>7000</t>
  </si>
  <si>
    <t>1000</t>
  </si>
  <si>
    <t>1700</t>
  </si>
  <si>
    <t>5100</t>
  </si>
  <si>
    <t>1500</t>
  </si>
  <si>
    <t>1800</t>
  </si>
  <si>
    <t>1400</t>
  </si>
  <si>
    <t>1900</t>
  </si>
  <si>
    <t>9000</t>
  </si>
  <si>
    <t>1600</t>
  </si>
  <si>
    <t>1701</t>
  </si>
  <si>
    <t>KSÚS Vysočiny - příspěvek na provoz a investiční dotace</t>
  </si>
  <si>
    <t xml:space="preserve">z toho </t>
  </si>
  <si>
    <t xml:space="preserve">Příspěvek na provoz - celkem </t>
  </si>
  <si>
    <t>SPŠ Třebíč - nové maturitní studium ENERGETIKA</t>
  </si>
  <si>
    <t>Zavedení oboru ENERGETIKA</t>
  </si>
  <si>
    <t>Ostatní záležitosti sociálních věcí a politiky zaměstnanosti - režijní výdaje</t>
  </si>
  <si>
    <t>33457</t>
  </si>
  <si>
    <t>PŘÍSPĚVKY NA PROVOZ</t>
  </si>
  <si>
    <t>Osobní a věcné výdaje zastupitelstva - příloha Z1</t>
  </si>
  <si>
    <t>Ostatní ekologické záležitosti a programy</t>
  </si>
  <si>
    <t xml:space="preserve">Ostatní speciální zdravotnická péče - příspěvek pro okresní centra NOR </t>
  </si>
  <si>
    <t>Ostatní ústavní péče</t>
  </si>
  <si>
    <t>Zdravotnická záchranná služba</t>
  </si>
  <si>
    <t>Činnost muzeí a galerií</t>
  </si>
  <si>
    <t>3231</t>
  </si>
  <si>
    <t>Vítejte na Vysočině</t>
  </si>
  <si>
    <t>Vesmír Vysočiny</t>
  </si>
  <si>
    <t>3122</t>
  </si>
  <si>
    <t>Zámek Třebíč - modernizace zámku a zpřístupnění nových expozic</t>
  </si>
  <si>
    <t xml:space="preserve">                                                                                                                                                                   </t>
  </si>
  <si>
    <t>Celkem účelové státní dotace</t>
  </si>
  <si>
    <t>Krajská hygienická stanice kraje Vysočina</t>
  </si>
  <si>
    <t>Celkem ostatní činnosti ve školství</t>
  </si>
  <si>
    <t>Dotace obcím - na posporty místních komunikací</t>
  </si>
  <si>
    <t>Dotace obcím - na údržbu zeleně v průjezdních úsecích obcí</t>
  </si>
  <si>
    <t>Celkem dotace obcím</t>
  </si>
  <si>
    <t>Celkem ostatní výdaje</t>
  </si>
  <si>
    <t>Divadelní činnost - Horácké divadlo Jihlava</t>
  </si>
  <si>
    <t>Činnost ve zdravotnictví</t>
  </si>
  <si>
    <t>Vratky nevyčerpaných přísp. z grant. programů</t>
  </si>
  <si>
    <t>Podpora drobných podnikatelů v ekonomicky slabých regionech kraje Vysočina</t>
  </si>
  <si>
    <t xml:space="preserve">Zastupitelstvem schválené a dosud nerealizované převody aktivních projektů EU na zvláštní účty týkající  </t>
  </si>
  <si>
    <t>se období 2007 - 2013 :</t>
  </si>
  <si>
    <t>Implementace a péče o území soustavy NATURA 2000 v kraji Vysočina</t>
  </si>
  <si>
    <t>Kulturní dědictví Vysočiny FM/EHP Norsko - řízení</t>
  </si>
  <si>
    <t>Kulturní dědictví Vysočiny FM/EHP Norsko - subprojekty</t>
  </si>
  <si>
    <t>103X</t>
  </si>
  <si>
    <t>Pěstební činnost</t>
  </si>
  <si>
    <t>Podpora ostatních produkčních činností</t>
  </si>
  <si>
    <t>Ostatní záležitosti lesního hospodářství</t>
  </si>
  <si>
    <t>Celkem příspěvky na provoz</t>
  </si>
  <si>
    <t>Celkem dotace</t>
  </si>
  <si>
    <t>sesk. 50</t>
  </si>
  <si>
    <t>Výdaje na zajištění provozu protialkoholní záchytné stanice v Jihlavě</t>
  </si>
  <si>
    <t>z toho 3721</t>
  </si>
  <si>
    <t>Zneškodňování léčiv</t>
  </si>
  <si>
    <t>Kalmetizace</t>
  </si>
  <si>
    <t>z toho 3599</t>
  </si>
  <si>
    <t>33435</t>
  </si>
  <si>
    <t>Bezplatná příprava dětí azylantů, účastníků řízení o azyl (státu EU k začlenění do ZV)</t>
  </si>
  <si>
    <t>3326</t>
  </si>
  <si>
    <t xml:space="preserve">Asistenti pedagogů pro děti, žáky a studenty se sociálním znevýhodněním </t>
  </si>
  <si>
    <t>34070</t>
  </si>
  <si>
    <t>Kulturní aktivity</t>
  </si>
  <si>
    <t>Daně placené krajem celkem</t>
  </si>
  <si>
    <t>Daně placené krajem Vysočina</t>
  </si>
  <si>
    <t>DANĚ PLACENÉ KRAJEM VYSOČINA</t>
  </si>
  <si>
    <t>Laická přednemocniční první pomoc</t>
  </si>
  <si>
    <t>Ostatní režijní výdaje ve zdravotnictví</t>
  </si>
  <si>
    <t xml:space="preserve">Ekologická výchova a osvěta </t>
  </si>
  <si>
    <t>Úhrada ztrát na provoz veřejné železniční dopravy</t>
  </si>
  <si>
    <t>22XX</t>
  </si>
  <si>
    <t>Realizované kurzové zisky (pol.2143)</t>
  </si>
  <si>
    <t>Ostatní příjmy z pronájmu majetku (pol.2139)</t>
  </si>
  <si>
    <t>Daň z příjmů prav. osob za kraj 2008</t>
  </si>
  <si>
    <t>VÝDAJE CELKEM</t>
  </si>
  <si>
    <t>Dosud nerealizované převody aktivních projektů EU :</t>
  </si>
  <si>
    <t>Schválené dosud neotevřené účty projektů EU :</t>
  </si>
  <si>
    <t>Ostatní nemocnice</t>
  </si>
  <si>
    <t>Podpora malých a středních podnikatelů v ekonomicky slabých regionech kraje Vysočina</t>
  </si>
  <si>
    <t>Podpora regionálních a místních služeb cestovního ruchu v kraji Vysočina</t>
  </si>
  <si>
    <t>Podpora regionální a místní infrastruktury cestovního ruchu v kraji Vysočina</t>
  </si>
  <si>
    <t>Centrum maternofetální medicíny - Nemocnice Jihlava - příslib poskytnutí návratných finančních prostředků</t>
  </si>
  <si>
    <t>v Kč</t>
  </si>
  <si>
    <t>Výdaje (Kč):</t>
  </si>
  <si>
    <t>Převod na projekty kofinancované EU</t>
  </si>
  <si>
    <t>3419</t>
  </si>
  <si>
    <t>3299</t>
  </si>
  <si>
    <t>3421</t>
  </si>
  <si>
    <t>Vázané zdroje na projekty EU celkem</t>
  </si>
  <si>
    <t xml:space="preserve">Převod úroků z běžného účtu Volskbank na příjmový účet kraje </t>
  </si>
  <si>
    <t>Úroky z běžného účtů Volskbank</t>
  </si>
  <si>
    <t>FINANCOVÁNÍ KRAJ (-)</t>
  </si>
  <si>
    <t xml:space="preserve">Vázané zdroje - schválených dosud neotevřených účtů projektů EU celkem : </t>
  </si>
  <si>
    <t>SU</t>
  </si>
  <si>
    <t>Název projektu, grantového schématu</t>
  </si>
  <si>
    <t>236 62</t>
  </si>
  <si>
    <t>236 64</t>
  </si>
  <si>
    <t>236 67</t>
  </si>
  <si>
    <t>Vázané zdroje - aktivních projektů EU celkem :</t>
  </si>
  <si>
    <t>236 79</t>
  </si>
  <si>
    <t>236 84</t>
  </si>
  <si>
    <t>z toho :</t>
  </si>
  <si>
    <t>Druh příjmu</t>
  </si>
  <si>
    <t>Skutečnost</t>
  </si>
  <si>
    <t>Správní poplatky</t>
  </si>
  <si>
    <t>Odvody příspěvkových organizací</t>
  </si>
  <si>
    <t>II/360 Velké Meziříčí - JV obchvat</t>
  </si>
  <si>
    <t>II/405 Zašovice - Okříšky</t>
  </si>
  <si>
    <t>II/405 Brtnice</t>
  </si>
  <si>
    <t>II/405 Příseka - obchvat</t>
  </si>
  <si>
    <t>II/405 Krahulov - I/23</t>
  </si>
  <si>
    <t>II/405 Okříšky - Krahulov</t>
  </si>
  <si>
    <t>II/602 Sedliště - obchvat</t>
  </si>
  <si>
    <t>II/602 Olešná - obchvat</t>
  </si>
  <si>
    <t>II/602 Jihlava - Dvorce</t>
  </si>
  <si>
    <t>II/353 Velký Beranov - obchvat</t>
  </si>
  <si>
    <t>II/353 D1-Rytířsko - Jamné</t>
  </si>
  <si>
    <t>II/353 Stáj - Zhoř</t>
  </si>
  <si>
    <t>II/353 Bohdalov - Rudolec</t>
  </si>
  <si>
    <t>II/353 Žďár nS - Nové Veselí</t>
  </si>
  <si>
    <t>II/128 Salačova Lhota - obchvat</t>
  </si>
  <si>
    <t>Léky a zdravotnický materiál</t>
  </si>
  <si>
    <t>II/128 Pacov - Lukavec, 3. stavba</t>
  </si>
  <si>
    <t>II/128 Pacov - Lukavec, 4. stavba</t>
  </si>
  <si>
    <t xml:space="preserve">II/344 Dolní Krupá </t>
  </si>
  <si>
    <t>II/344 Havlíčkův Brod-Chotěboř, 2.stavba</t>
  </si>
  <si>
    <t xml:space="preserve"> BĚŽNĚ A KAPITÁLOVÉ VÝDAJE včetně FIN. úvěru EIB</t>
  </si>
  <si>
    <t>II/344 Havlíčkův Brod-Chotěboř, 3.stavba</t>
  </si>
  <si>
    <t>II/347 Světlá nad Sázavou - D1, 2.stavba</t>
  </si>
  <si>
    <t>Orj</t>
  </si>
  <si>
    <t>Seminář k problematice GS 1.1, licence na IS dotačních titulů J4B a příspěvek - Národní síť zdravých měst a propagace a realizace MA 21 v kraji Vysočina fin. z Revolvingového fondu MŽP</t>
  </si>
  <si>
    <t>Paragraf</t>
  </si>
  <si>
    <t>Název</t>
  </si>
  <si>
    <t>Daň z příjmů pravnických osob za kraje</t>
  </si>
  <si>
    <t>8004</t>
  </si>
  <si>
    <t>8006</t>
  </si>
  <si>
    <t>Na poskytnutí návratné bezúročné půjčky na povinné specializační vzdělávání v oboru praktické lékařství (MUDr. Kos)</t>
  </si>
  <si>
    <t xml:space="preserve">Na poskyt. dotací pro poskytovalete soc. služeb hospicové péče </t>
  </si>
  <si>
    <t>- 1 719,3</t>
  </si>
  <si>
    <t>Na vypracování zakázky "Právní, technické, finančně-ekonomické a společensko-ekonomické posouzení a porovnání variant zajištění vybudování a provozu administrativního komplexu kraje Vysočina"</t>
  </si>
  <si>
    <t>-1 100</t>
  </si>
  <si>
    <t>3) VÝVOJ DAŇOVÝCH PŘÍJMŮ KRAJE V OBDOBÍ   leden - září        2009</t>
  </si>
  <si>
    <t>(v tis.Kč)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</si>
  <si>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</si>
  <si>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</si>
  <si>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</si>
  <si>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</si>
  <si>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</si>
  <si>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</si>
  <si>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</si>
  <si>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</si>
  <si>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</si>
  <si>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</si>
  <si>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</si>
  <si>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</si>
  <si>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 skutečnost</t>
  </si>
  <si>
    <t>Roz.sch.</t>
  </si>
  <si>
    <t>Roz.upr.</t>
  </si>
  <si>
    <t>%</t>
  </si>
  <si>
    <t>daň z příjmů FO ze závislé činnosti</t>
  </si>
  <si>
    <t>daň z příjmů FO ze SVČ</t>
  </si>
  <si>
    <t>daň z příjmů FO zvláštní sazbou</t>
  </si>
  <si>
    <t>daň z příjmů PO</t>
  </si>
  <si>
    <t>DPH</t>
  </si>
  <si>
    <t>Příjmy z daní celkem (tis.Kč)</t>
  </si>
  <si>
    <t>Daň placená krajem</t>
  </si>
  <si>
    <t>Celkem období skutečnost</t>
  </si>
  <si>
    <t>Roz.sch</t>
  </si>
  <si>
    <t>% RU</t>
  </si>
  <si>
    <t>daň placená krajem</t>
  </si>
  <si>
    <t>SROVNÁNÍ VÝVOJE DAŇOVÝCH PŘÍJMŮ V ROCE 2009 A 2008   (bez daně placené krajem)</t>
  </si>
  <si>
    <t>ROK 2009</t>
  </si>
  <si>
    <t>Rozpočet</t>
  </si>
  <si>
    <t>Poznámka:</t>
  </si>
  <si>
    <t>Ve sledovaném období by alikvotní plnění daň. příjmů mělo činit 75%, tj. 2 712 450 tis. Kč. , což je o  174 187 tis. Kč více než skutečnost.</t>
  </si>
  <si>
    <t>Skutečné plnění daňových příjmů za sledované období činí 2 538 263 tis. Kč, což je o  311 839 tis. Kč méně než za stejné období minulého roku, tj. 89 %.</t>
  </si>
  <si>
    <t>ROK 2008</t>
  </si>
  <si>
    <t>Celkem celý rok - skutečnost</t>
  </si>
  <si>
    <t>b) ČERPÁNÍ  FONDU VYSOČINY DLE GRANTOVÝCH PROGRAMŮ           (Kč)  ZÁŘÍ 2009</t>
  </si>
  <si>
    <t>Převod z FSR do rozpočtu kraje, kapitoly Školství, mládeže a sportu, § 3299 na poskytnutí půjčky pro Vysočinu Education na realizaci projektu Interkulturní vzdělávání dětí a dospělých</t>
  </si>
  <si>
    <t>Převod z FSR do rozpočtu kraje, kapitoly Zdravotnictví, § 3522 na poskytnutí půjčky pro Nemocnici Jihlava na financování projektu "Modernizace a obnova přístrojového vybavení centra komplexní onkologické péče Nemocnice Jihlava"</t>
  </si>
  <si>
    <t>Na činnost zmocněnce pro zavedení odborného vzdělávání v oblasti energetiky a pro popularizaci technických oborů</t>
  </si>
  <si>
    <t>Zařazení nové akce do přílohy M1 - "SUPŠ Jihlava, Helenín - havárie kotle"</t>
  </si>
  <si>
    <t>Zařazení nové akce do přílohy M1 - "ZŠ a PŠ Velké Meziříčí - rekonstrukce střechy a odhlučnění"</t>
  </si>
  <si>
    <t>KOUS Vysočina - dotace na zajištění koordinace NNO v kraji Vysočina</t>
  </si>
  <si>
    <t>Na projekt "Intenzifikace odděleného sběru a zajištění využití komunálních odpadů včetně jejich obalové složky"</t>
  </si>
  <si>
    <t>Úhrada DPH placená krajem Vysočina</t>
  </si>
  <si>
    <t>Centrum Vysočina, o.p.s. - fin.dar na financ.cen v soutěží Mladý web Vysočiny</t>
  </si>
  <si>
    <t>Nemocnice Havl.Brod - na úhradu osob.nákladů MUDr. Kose po dobu povinných stáží na klinických odděleních nemocnice</t>
  </si>
  <si>
    <t>Na poskytnutí návratní finanční výpomoci PO z odvětví sociální péče</t>
  </si>
  <si>
    <t>Střední škola technická Jihlava - na mezinárodní soutěž "ENERSOL 2009"</t>
  </si>
  <si>
    <t xml:space="preserve">TJ Dětské středisko Březejc - dotace uspořádání národního MČR v boccie </t>
  </si>
  <si>
    <t>Převod na zvl.účet "Rozvoj lidských zdrojů" na fin.vypoř. GS Rozvoj kapacit dalšího profesního vzdělávání</t>
  </si>
  <si>
    <t>Na uspořádání konference "Strategické plány měst, krajů, informační a komunikační technologie - SPMIT 2009"</t>
  </si>
  <si>
    <t>Zařazení nové akce do přílohy M4 "DC Jihlava - přístavba rehabilitačního pavilonu"</t>
  </si>
  <si>
    <t>Na zabezpečení výkonu inspekcí sociálních služeb</t>
  </si>
  <si>
    <t>Na úhradu nájemních smluv na areál ve Věžní ulici čp.26 v Jihlavě</t>
  </si>
  <si>
    <t>Speciální předškolní zařízení</t>
  </si>
  <si>
    <t>Speciální základní školy</t>
  </si>
  <si>
    <t>Gymnázia</t>
  </si>
  <si>
    <t>Střední odborné školy</t>
  </si>
  <si>
    <t>Na pořízení "Studie proveditelnosti zavedení integrovaného dopravního systému v podmínkách kraje Vysočina"</t>
  </si>
  <si>
    <t>Krajská hygienická stanice kraje Vysočina - na podporu pořádání 23. ročníku Pečenkových epidemiologických dnů</t>
  </si>
  <si>
    <t>Na úhradu výdajů za ocenění majetku (nemocnice)</t>
  </si>
  <si>
    <t>Na úhradu veř.zakázky "Realizace 1. Etapy krajského kontaktního centra"</t>
  </si>
  <si>
    <t>Fin.dary P.Kinclové a L.Beranovi jako projev uznání a poděkování za reprezentaci Vysočiny a ČR na MS ve zpracování textů na PC</t>
  </si>
  <si>
    <t>Příprava budoucích osvojitelů, pěstounů a poradních sborů</t>
  </si>
  <si>
    <t xml:space="preserve">Platba úroků z úvěru EIB </t>
  </si>
  <si>
    <t>Úroky</t>
  </si>
  <si>
    <t xml:space="preserve">11)  ČERPÁNÍ REZERVY, NEROZDĚLENÝCH POLOŽEK V OBDOBÍ </t>
  </si>
  <si>
    <t>Dotace obcím</t>
  </si>
  <si>
    <t xml:space="preserve">Podpora zemědělství v kraji Vysočina (zemědělské akce dle notifikovaných zásad) </t>
  </si>
  <si>
    <t xml:space="preserve">Územní studie vyplývající z požadavků ZÚR a pořizování územně analytických podkladů kraje </t>
  </si>
  <si>
    <t>Technologické centrum kraje Vysočina</t>
  </si>
  <si>
    <t>Spolufinancování ve výši 10% nákladů na akce - program 229 310 MZe ČR "Výstavba a obnova infrastruktury vodovodů a kanalizací"</t>
  </si>
  <si>
    <t>Obec Dolní Cerekev - spolufinancování potsanačního monitoringu skládky průmyslových odpadů v k.ú. Nový Rychnov</t>
  </si>
  <si>
    <t>Centrum multikulturního vzdělávání, o.s. - na podporu činnosti centra</t>
  </si>
  <si>
    <t>Mezinárodní turnaj v ledním hokeji</t>
  </si>
  <si>
    <t>Dotace na ochranu obecního nemovitého majetku</t>
  </si>
  <si>
    <t>Pomoc při vzniku krajské policejní správy</t>
  </si>
  <si>
    <t>Dotace obci Číchov na stavbu mostu přes řeku Jihlavu</t>
  </si>
  <si>
    <t xml:space="preserve">Dotace obcím na odstranění povodňových škod </t>
  </si>
  <si>
    <t>Na nákup nového vybavení</t>
  </si>
  <si>
    <t>Pro PO v odvětví sociální péče k zajištění vyrovnaného hospodaření</t>
  </si>
  <si>
    <t>Dotace pro poskytovatele sociálních služeb</t>
  </si>
  <si>
    <t>Vypořádání závazků - konference ISSS/LORIS/V4DIS 2009</t>
  </si>
  <si>
    <t>Vrácení návratné finanční výpomoci poskytnuté PO z odvětví soc. věcí</t>
  </si>
  <si>
    <t>Program prevence kriminality 2009-2011 a výdaje v oblasti národnostních menšin</t>
  </si>
  <si>
    <t>Požární ochrana dobrovolná část příspěvek obcím kraje Vysočina na požární ochranu</t>
  </si>
  <si>
    <t>Ostatní složky a činnosti integrovaného záchranného systému</t>
  </si>
  <si>
    <t>Vyhodnocení kvality ovzduší Stat. města Jihlavy a aktualizace Programu zlepšení kvality ovzduší kraje Vysočiny</t>
  </si>
  <si>
    <t>Ostatní činnosti - odborné podklady znečištění ovzduší (emise, posudky, studie)</t>
  </si>
  <si>
    <t>Ostatní nakládání s odpady Plán odpadové  hospodářství kraje Vysočina</t>
  </si>
  <si>
    <t>Odstupné</t>
  </si>
  <si>
    <t>Platby úroků z úvěru EIB (1. a 2. tranže)</t>
  </si>
  <si>
    <t>Silnice - režijní výdaje, odstraňování reklam, analýzy silniční sítě</t>
  </si>
  <si>
    <t>Infrastruktura obcí</t>
  </si>
  <si>
    <t>Aktualizace-Systém pro podporu dopr. obsl.</t>
  </si>
  <si>
    <t>Správa sítí, databází a aplikací, správa GIS - příloha I1</t>
  </si>
  <si>
    <t>Neinvestiční přijaté transfery ze státních fondů (pol.4113)</t>
  </si>
  <si>
    <t>Investiční přijaté transfery ze státních fondů (pol.4213)</t>
  </si>
  <si>
    <t>Neindentifikované příjmy (pol.2328)</t>
  </si>
  <si>
    <t>Obchodní mise a prezentace v zahraničí, tištěné materiály a propagace a podpora průmyslových zón</t>
  </si>
  <si>
    <t>Dotace obcím na dětská dopravní hřiště</t>
  </si>
  <si>
    <t>Dotace obcím a dobrovolným svazkům obcí</t>
  </si>
  <si>
    <t>Dotace na územně plánovací činnost obcí</t>
  </si>
  <si>
    <t xml:space="preserve">Dotace na drobné vodohospodářské ekologické akce </t>
  </si>
  <si>
    <t>Příjem části hospodářského výsledku roku 2008 na GP</t>
  </si>
  <si>
    <t>Ostatní platy</t>
  </si>
  <si>
    <r>
      <t xml:space="preserve">II/602 hr. kraje - Pelhřimov, 3.stavba </t>
    </r>
    <r>
      <rPr>
        <sz val="8"/>
        <rFont val="Arial CE"/>
        <family val="2"/>
      </rPr>
      <t xml:space="preserve">(kř.II/406 - Pelhřimov)  </t>
    </r>
    <r>
      <rPr>
        <sz val="10"/>
        <rFont val="Arial CE"/>
        <family val="2"/>
      </rPr>
      <t xml:space="preserve">               </t>
    </r>
  </si>
  <si>
    <t>Dotace DSO na úhradu nákladů na přezkoumání hospodaření rok 2008</t>
  </si>
  <si>
    <t>Dotace obcím na úhradu nákladů na přezkoumání hospodaření rok 2008</t>
  </si>
  <si>
    <r>
      <t>II/602 hr. kraje - Pelhřimov, 1.stavba  (</t>
    </r>
    <r>
      <rPr>
        <sz val="8"/>
        <rFont val="Arial CE"/>
        <family val="2"/>
      </rPr>
      <t>Velké Meziříčí- Jihlava)</t>
    </r>
  </si>
  <si>
    <t>Volby do Evropského parlamentu</t>
  </si>
  <si>
    <t>Odměny za užití duševního vlastnictví</t>
  </si>
  <si>
    <t xml:space="preserve">Dostavba Krajského úřadu kraje Vysočina (budova D, ul. Seifertova a Věžní) - oprava hydroizolací objektu Žižkova 16  </t>
  </si>
  <si>
    <t>Transfery na státní příspěvek zřizovatelům zařízení pro děti vyžadující okamžitou pomoc</t>
  </si>
  <si>
    <t>Transfery obecním PO - pověřeným knihovnám zajišťujícím výkon regionálních funkcí v kraji Vysočina</t>
  </si>
  <si>
    <t>236 92</t>
  </si>
  <si>
    <t>236 93</t>
  </si>
  <si>
    <t>236 94</t>
  </si>
  <si>
    <t>236 95</t>
  </si>
  <si>
    <t>236 96</t>
  </si>
  <si>
    <t>236 98</t>
  </si>
  <si>
    <t>Střední odborná učiliště a učiliště</t>
  </si>
  <si>
    <t>Vyšší odborné školy</t>
  </si>
  <si>
    <t>Základní umělecké školy</t>
  </si>
  <si>
    <t>Využití volného času dětí a mládeže</t>
  </si>
  <si>
    <t>Ústavy péče pro mládež</t>
  </si>
  <si>
    <t>Celkem příspěvek na provoz</t>
  </si>
  <si>
    <t>Běžné výdaje</t>
  </si>
  <si>
    <t>3315</t>
  </si>
  <si>
    <t>Půjčka Muzeu Vysočiny Jihlava na projekt  "REILA  2009"</t>
  </si>
  <si>
    <t>Kapitálové výdaje</t>
  </si>
  <si>
    <t>KAPITOLA KULTURA</t>
  </si>
  <si>
    <t>KAPITOLA ŽIVOTNÍ PROSTŘEDÍ</t>
  </si>
  <si>
    <t>KAPITOLA SOCIÁLNÍ VĚCI</t>
  </si>
  <si>
    <t>Finanční vypořádání min. let rok 2008</t>
  </si>
  <si>
    <t>KAPITOLA POŽÁRNÍ OCHRANA A IZS</t>
  </si>
  <si>
    <t>KAPITOLA REGIONÁLNÍ ROZVOJ</t>
  </si>
  <si>
    <t>xx</t>
  </si>
  <si>
    <t>Péče o lidské zdroje a majetek kraje</t>
  </si>
  <si>
    <t>Kapitola zemědělství</t>
  </si>
  <si>
    <t>Kapitola kultura</t>
  </si>
  <si>
    <t>Kapitola zdravotnictví</t>
  </si>
  <si>
    <t>Kapitola životní prostředí</t>
  </si>
  <si>
    <t>Kapitola územní plánování</t>
  </si>
  <si>
    <t>Kapitola sociální věci</t>
  </si>
  <si>
    <t>Kapitola požární ochrana a integrovaný záchranný systém</t>
  </si>
  <si>
    <t>Kapitola zastupitelstvo kraje</t>
  </si>
  <si>
    <t>Kapitola krajský úřad</t>
  </si>
  <si>
    <t>Kapitola regionální rozvoj</t>
  </si>
  <si>
    <t>Kapitola rezerva a rozvoj kraje</t>
  </si>
  <si>
    <t>CELKEM</t>
  </si>
  <si>
    <t>NÁZEV KAPITOLY</t>
  </si>
  <si>
    <t>KAPITOLA ZASTUPITELSTVO KRAJE</t>
  </si>
  <si>
    <t>KAPITOLA KRAJSKÝ ÚŘAD</t>
  </si>
  <si>
    <t>KAPITOLA REZERVA A ROZVOJ KRAJE</t>
  </si>
  <si>
    <t>Kč</t>
  </si>
  <si>
    <t>Příjmy (Kč):</t>
  </si>
  <si>
    <t>33017</t>
  </si>
  <si>
    <t>33160</t>
  </si>
  <si>
    <t>3113</t>
  </si>
  <si>
    <t>Výdaje(Kč):</t>
  </si>
  <si>
    <t>Penzijní připojištění</t>
  </si>
  <si>
    <t>Předškolní zařízení</t>
  </si>
  <si>
    <t>Školní stravování při předškolním a školním stravování</t>
  </si>
  <si>
    <t xml:space="preserve">Kapitálové příjmy </t>
  </si>
  <si>
    <t>(tis.Kč)</t>
  </si>
  <si>
    <t>Celkem přímé náklady</t>
  </si>
  <si>
    <t>Celkem dotace soukromým školám</t>
  </si>
  <si>
    <t>CELKOVÉ HOSPODAŘENÍ (tis.Kč)</t>
  </si>
  <si>
    <t>Základní školy</t>
  </si>
  <si>
    <t>Schválený rozpočet</t>
  </si>
  <si>
    <t>Upravený rozpočet</t>
  </si>
  <si>
    <t>% z upr.rozpočtu</t>
  </si>
  <si>
    <t>Příjmy z prodeje pozemků</t>
  </si>
  <si>
    <t xml:space="preserve">Zapojení části předpokládaného zůstatku na zvláštním účtu dle § 42 vod. zákona k 31.12.2008 do rozpočtu kraje rok 2009 </t>
  </si>
  <si>
    <t>Příjmy z prodeje ostatních nemovitostí a jejich částí</t>
  </si>
  <si>
    <t>Kapitola nemovitý majetek</t>
  </si>
  <si>
    <t>KAPITOLA NEMOVITÝ MAJETEK</t>
  </si>
  <si>
    <t>Školní stravování</t>
  </si>
  <si>
    <t>Datum schválení</t>
  </si>
  <si>
    <t>Popis rozpočtového opatření</t>
  </si>
  <si>
    <t>Zůstatek položky</t>
  </si>
  <si>
    <t xml:space="preserve">Přijaté nekapitálové příspěvky a náhrady </t>
  </si>
  <si>
    <t>Strategické a koncepční materiály</t>
  </si>
  <si>
    <t>Nespecifikovaná rezerva</t>
  </si>
  <si>
    <t xml:space="preserve"> </t>
  </si>
  <si>
    <t xml:space="preserve">Dotace obcím na real. projektů v rámci Progr.prevence kriminality </t>
  </si>
  <si>
    <t>Na poskytnutí darů pro pozůstalé obětí v Nemocnici Havlíčkův Brod</t>
  </si>
  <si>
    <t xml:space="preserve">Ostatní přijaté vratky transferů </t>
  </si>
  <si>
    <t>Na zdrojové pokrytí dotací na drobné vodohospodářské ekologické akce</t>
  </si>
  <si>
    <t xml:space="preserve">Dotace obcím na údržbu veřejné zeleně v průjezdních úsecích obcí kraje </t>
  </si>
  <si>
    <t>Dotace obcím na pasporty místních komunikací</t>
  </si>
  <si>
    <t>5.5.209</t>
  </si>
  <si>
    <t>Stanice Pavlov, o.p.s. - na zpracování projektu "Rekonstrukce stanice pro handicapované živočichy v Pavlově" do OP ŽP</t>
  </si>
  <si>
    <t>Na financování projektu eParticipate</t>
  </si>
  <si>
    <t>Vrácení návrat. finanční výpomoci poskytnuté PO z odvětví sociálních věcí</t>
  </si>
  <si>
    <t xml:space="preserve">Finanční dar pro vítěze Novinářské křepelky </t>
  </si>
  <si>
    <t>Finanční dar Vojenskému sdružení rehabilitovaných AČR</t>
  </si>
  <si>
    <t>Dotace pro Nadační fond Českého rozhlasu Praha</t>
  </si>
  <si>
    <t>ZŠ a PŠ Velké Meziříčí - dotace na úhradu zvýšených provozních nákladů</t>
  </si>
  <si>
    <t>SPŠ Třebíč - na úhradu nákladů s havárií vodovodního potrubí</t>
  </si>
  <si>
    <t>Česká zemědělská akademie v Humpolci - na vybavení domova mládeže</t>
  </si>
  <si>
    <t>Příspěvky na provoz a investiční dotace zřizovaným příspěvkovým organizacím kraje</t>
  </si>
  <si>
    <t>Dary pro pozůstalé obětí v Nemocnici Havlíčkův Brod</t>
  </si>
  <si>
    <t>Nemocnice Jihlava - financování projektu "Modernizace a obnova přístroj. …"</t>
  </si>
  <si>
    <t>Nemocnice Jihlava - neinvestiční a investiční půjčka na projekt "Modernizace a obnova přístroj. …"</t>
  </si>
  <si>
    <t xml:space="preserve">Město Havlíčkův Brod, Ledeč nad Sázavou a Přibyslav - na úhrady nákladů na místní komunikace </t>
  </si>
  <si>
    <t>Dětský domov Kamenice nad Lipou - na krytí nově vzniklých nákladů</t>
  </si>
  <si>
    <t>Dětské centrum Jihlava - na krytí nově vzniklých nákladů</t>
  </si>
  <si>
    <t xml:space="preserve">Zařízení výchovného poradenství </t>
  </si>
  <si>
    <t>Zařízení výchovného poradenství a preventivní výchovné péče</t>
  </si>
  <si>
    <t>Položka</t>
  </si>
  <si>
    <t>Název položky</t>
  </si>
  <si>
    <t xml:space="preserve">Ostatní osobní výdaje   </t>
  </si>
  <si>
    <t>Odměny členů zastupitelstva</t>
  </si>
  <si>
    <t>Schválený příslib poskytnutí návratných finančních prostředků :</t>
  </si>
  <si>
    <t>Převody ze zvláštních účtů ukončených projektů, jednotlivých etap projektů, nebo na základě usnesení orgánů kraje</t>
  </si>
  <si>
    <t>Platby za provedenou práci j.n.</t>
  </si>
  <si>
    <t xml:space="preserve">Pojistné na sociální zabezpečení               </t>
  </si>
  <si>
    <t xml:space="preserve">Pojistné na zdravotní pojištění                 </t>
  </si>
  <si>
    <t>sesk.50</t>
  </si>
  <si>
    <t>Celkem seskupení položek 41xx                                        neinvestiční přijaté transfery</t>
  </si>
  <si>
    <t>Osobní náklady celkem</t>
  </si>
  <si>
    <t>Knihy, učební pomůcky a tisk</t>
  </si>
  <si>
    <t>Drobný hmotný inv. a neinvestiční majetek</t>
  </si>
  <si>
    <t>Nákup materiálu j.n</t>
  </si>
  <si>
    <t>Realizované kurzové ztráty</t>
  </si>
  <si>
    <t>Plyn</t>
  </si>
  <si>
    <t>PHM a maziva</t>
  </si>
  <si>
    <t>Služby pošt</t>
  </si>
  <si>
    <t>Služby telekomunikací a radiokomunikací</t>
  </si>
  <si>
    <t>Služby peněžních ústavů</t>
  </si>
  <si>
    <t>Nájemné</t>
  </si>
  <si>
    <t>Konzultační, poradenské a právní služby</t>
  </si>
  <si>
    <t>Služby školení a vzdělávání</t>
  </si>
  <si>
    <t>Nákup služeb j. n.</t>
  </si>
  <si>
    <t>Opravy a udržování</t>
  </si>
  <si>
    <t>Programové vybavení</t>
  </si>
  <si>
    <t>Pohoštění</t>
  </si>
  <si>
    <t>Účastnické poplatky na konference</t>
  </si>
  <si>
    <t>Nájemné za nájem s právem koupě</t>
  </si>
  <si>
    <t>Ostatní nákupy j. n.</t>
  </si>
  <si>
    <t>Věcné dary</t>
  </si>
  <si>
    <t>sesk. 51</t>
  </si>
  <si>
    <t>Neinvestiční nákupy a výdaje související</t>
  </si>
  <si>
    <t>Daň z přidané hodnoty</t>
  </si>
  <si>
    <t>sesk. 52</t>
  </si>
  <si>
    <t>Nákup kolků</t>
  </si>
  <si>
    <t>Platby daní a poplatků</t>
  </si>
  <si>
    <t>sesk. 53</t>
  </si>
  <si>
    <t>Neinvestiční transfery a další platby rozpočtům</t>
  </si>
  <si>
    <t>Nespecifikované rezervy</t>
  </si>
  <si>
    <t>sesk. 59</t>
  </si>
  <si>
    <t>236 99</t>
  </si>
  <si>
    <t>Úspora energií v objektech kraje Vysočina</t>
  </si>
  <si>
    <t>Ostatní neinvestiční výdaje</t>
  </si>
  <si>
    <t>NEINVESTIČNÍ VÝDAJE  úhrnem</t>
  </si>
  <si>
    <t>Dopravní prostředky</t>
  </si>
  <si>
    <t>Umělecká díla a předměty</t>
  </si>
  <si>
    <t>sesk. 61</t>
  </si>
  <si>
    <t xml:space="preserve">Investiční nákupy a výdaje související </t>
  </si>
  <si>
    <t>VÝDAJE úhrnem</t>
  </si>
  <si>
    <t>Skupina výdajů</t>
  </si>
  <si>
    <t xml:space="preserve">osobní výdaje </t>
  </si>
  <si>
    <t xml:space="preserve">věcné výdaje </t>
  </si>
  <si>
    <t>služby</t>
  </si>
  <si>
    <t xml:space="preserve">investiční výdaje </t>
  </si>
  <si>
    <t>celkem</t>
  </si>
  <si>
    <t xml:space="preserve">Platy zaměstnanců                                 </t>
  </si>
  <si>
    <t>Ostatní osobní výdaje - dohody</t>
  </si>
  <si>
    <t xml:space="preserve">Pojistné na sociální zabezpečení           </t>
  </si>
  <si>
    <t xml:space="preserve">Pojistné na zdravotní pojištění              </t>
  </si>
  <si>
    <t>Ostatní povinné pojistné hrazené zam.</t>
  </si>
  <si>
    <t>Ochranné pomůcky</t>
  </si>
  <si>
    <t xml:space="preserve">Prádlo, oděv a obuv </t>
  </si>
  <si>
    <t>Drobný hmotný inv. a neinv.majetek (3-40 tis)</t>
  </si>
  <si>
    <t>Nákup materiálu j.n (do 3000 Kč)</t>
  </si>
  <si>
    <t>Voda</t>
  </si>
  <si>
    <t>Teplo</t>
  </si>
  <si>
    <t>Elektrická energie</t>
  </si>
  <si>
    <t>Neinvest. transfery a další platby rozpočtům</t>
  </si>
  <si>
    <t>Budovy, haly a stavby</t>
  </si>
  <si>
    <t>ÚZ 33245</t>
  </si>
  <si>
    <t>ÚZ 13101 - bude RO</t>
  </si>
  <si>
    <t xml:space="preserve">KAPITOLA ZEMĚDĚLSTVÍ                         </t>
  </si>
  <si>
    <t xml:space="preserve">KAPITOLA ZDRAVOTNICTVÍ   </t>
  </si>
  <si>
    <t xml:space="preserve">KAPITOLA DOPRAVA           </t>
  </si>
  <si>
    <t>Dosud nerealizované převody v Kč</t>
  </si>
  <si>
    <t>Předpokládané spolufinancování EU a SR v Kč</t>
  </si>
  <si>
    <t>Regional Cooperation Management CZ - AT, RECOM CZ - AT</t>
  </si>
  <si>
    <t xml:space="preserve">KAPITOLA ÚZEMNÍ PLÁNOVÁNÍ                          </t>
  </si>
  <si>
    <t>pol.1361</t>
  </si>
  <si>
    <t>§ xxxx p 2122</t>
  </si>
  <si>
    <t>§ 6172 p 3112</t>
  </si>
  <si>
    <t>sestava fin 2-12</t>
  </si>
  <si>
    <t>p 5331 UZ 00000 minus § 3299</t>
  </si>
  <si>
    <t>uz 33245</t>
  </si>
  <si>
    <t>pol 6000 -6999</t>
  </si>
  <si>
    <t>pol 5000-5999</t>
  </si>
  <si>
    <t>org 1701, § 6330</t>
  </si>
  <si>
    <t>minus § 6113,§ 3636, § 4319, § 5299 orj 18xx</t>
  </si>
  <si>
    <t>su 231, org 1702</t>
  </si>
  <si>
    <t>I + N</t>
  </si>
  <si>
    <t xml:space="preserve">orj 1900-1999, SU 231-232,dívat se na § 6172 </t>
  </si>
  <si>
    <t>orj 18xx, su 231,232,§ 6113</t>
  </si>
  <si>
    <t>pol 5163</t>
  </si>
  <si>
    <t>su 236/10 nebo 236 - i rozpočet</t>
  </si>
  <si>
    <t>počítá se zvlášť</t>
  </si>
  <si>
    <t>bez §, SÚ 232</t>
  </si>
  <si>
    <t>Kapitálové  výdaje</t>
  </si>
  <si>
    <t>II/360 Oslavice - Oslavička</t>
  </si>
  <si>
    <t>II/360 Pocoucov</t>
  </si>
  <si>
    <t>Vzdělávání v eGovernmentu</t>
  </si>
  <si>
    <t>Mediální kampaň turistického regionu Vysočina</t>
  </si>
  <si>
    <t>Kulturní a přírodní dědictví Vysočiny</t>
  </si>
  <si>
    <t>Muzea a galerie na Vysočině on-line</t>
  </si>
  <si>
    <t>II/129 Cetoraz - Jiřičky</t>
  </si>
  <si>
    <t>II/410 od I/23 - Želetava</t>
  </si>
  <si>
    <t>II/151, III/15113 od I/38 - Budeč + Štěpkov - Budkov</t>
  </si>
  <si>
    <t>II/351 od II/602 - Třebíč</t>
  </si>
  <si>
    <t>III/03810 Havlíčkův Brod - Přibyslav</t>
  </si>
  <si>
    <t>II/360 Jimramov - Moravec</t>
  </si>
  <si>
    <t>II/339 Ledeč nad Sázavou - hranice kraje</t>
  </si>
  <si>
    <t>II/348, II/131 Štoky - Petrovice - Větrný Jeníkov</t>
  </si>
  <si>
    <t>II/354 Nové Město na Moravě - Svratka</t>
  </si>
  <si>
    <t>II/133, III/1335 Nový Rychnov - Rohozná</t>
  </si>
  <si>
    <t>II/133 Horní Cerekev - křižovatka II/602</t>
  </si>
  <si>
    <t>II/402 Batelov - Třešť</t>
  </si>
  <si>
    <t>II/639 Horní Cerekev - Kostelec</t>
  </si>
  <si>
    <t>II/345 Golčův Jeníkov - Chotěboř</t>
  </si>
  <si>
    <t>II/131 Petrovice - most ev. č. 131 - 001</t>
  </si>
  <si>
    <t>II/409 Panské Dubénky - most ev. č. 409 - 016</t>
  </si>
  <si>
    <t>III/34775 Bystrá - most ev. č. 34775 - 1</t>
  </si>
  <si>
    <t>III/13035 Hořice - most ev. č. 13035 - 2</t>
  </si>
  <si>
    <t>III/12936 Jiřice - most ev. č. 12936 - 1</t>
  </si>
  <si>
    <t>II/390 Lhotka - most ev. č. 390 - 005A</t>
  </si>
  <si>
    <t>II/150 Okrouhlice - mosty ev. č. 150 - 021, 022</t>
  </si>
  <si>
    <t>II/360 Trnava - Rudíkov</t>
  </si>
  <si>
    <t>II/128 Lukavec - obchvat</t>
  </si>
  <si>
    <t>II/602 hr. kraje - Pelhřimov, 7. stavba</t>
  </si>
  <si>
    <t>II/410 Jemnice - Menhartice</t>
  </si>
  <si>
    <t>II/410 Menhartice - hranice kraje</t>
  </si>
  <si>
    <t>II/354 České Milovy - most ev. č. 354 - 011</t>
  </si>
  <si>
    <t>II/130 Miletín - most ev. č. 130 - 011</t>
  </si>
  <si>
    <t>II/361 Příštpo - mosty ev. č. 361 - 003,  004</t>
  </si>
  <si>
    <t>II/129 Březina - most ev. č. 129 - 003</t>
  </si>
  <si>
    <t>II/128, II/150 Lukavec - hranice kraje</t>
  </si>
  <si>
    <t>II/405 Jihlava (Pančava) - most ev. č. 405 - 001</t>
  </si>
  <si>
    <t>ZUŠ Františka Drdly, ZR - Krajské postupové a celostátní přehlídky</t>
  </si>
  <si>
    <t>Kapitola školství, mládeže a sportu</t>
  </si>
  <si>
    <t>Na výdaje spojené se zveřejněním výběrových řízení na funkci ředitele zdravotnického zařízení zřizovaného krajem Vysočina</t>
  </si>
  <si>
    <t>10 a) Čerpání projektů EU k 30.  9.  2009 (v tis. Kč)</t>
  </si>
  <si>
    <t>FSR</t>
  </si>
  <si>
    <t>Výdaje z rozpočtu kraje</t>
  </si>
  <si>
    <t>Příjmy do rozpočtu kraje</t>
  </si>
  <si>
    <t xml:space="preserve">Celkový rozpočet na projekt </t>
  </si>
  <si>
    <t>Celkový rozpočet na projekt skutečnost</t>
  </si>
  <si>
    <t>Podíl kraje (%)</t>
  </si>
  <si>
    <t>Podíl kraje v tis. Kč</t>
  </si>
  <si>
    <t>Schválený převod z FSR za trvání projektu</t>
  </si>
  <si>
    <t xml:space="preserve">Převedeno na zvláštní účet z FSR                2005 - 2008 </t>
  </si>
  <si>
    <t>Převod z FSR    1-9/2009</t>
  </si>
  <si>
    <t>Zbývá převést z FSR</t>
  </si>
  <si>
    <t>Skutečné výdaje za trvání projektu            2005 - 2008</t>
  </si>
  <si>
    <t xml:space="preserve">Skutečné výdaje 1-9 2009 </t>
  </si>
  <si>
    <t>Skutečné příjmy za trvání projektu 2005 - 2008</t>
  </si>
  <si>
    <t xml:space="preserve">Příjmy 1-9 2009 </t>
  </si>
  <si>
    <t>236 51</t>
  </si>
  <si>
    <t xml:space="preserve">Půjčky na projekty EU (příjmy = splátky půjčených fin. prostředků) - ukončen </t>
  </si>
  <si>
    <t>236 60</t>
  </si>
  <si>
    <t>Technická asistence SROP: Ostatní výdaje technické pomoci SROP - ukončen</t>
  </si>
  <si>
    <t>Technická asistence SROP: Aktivity spojené s řízením SROP - ukončen</t>
  </si>
  <si>
    <t>236 61</t>
  </si>
  <si>
    <t>Budování rozvojového partnerství za účelem posílení kapacity při plánování a realizaci programů v kraji Vysočina - ukončen</t>
  </si>
  <si>
    <t>236 66</t>
  </si>
  <si>
    <t>Rozvoj kapacit dalšího profesního vzdělávání - OP RLZ (z rozpočtu kraje na zvl. účet převedeno 85 tis. Kč)</t>
  </si>
  <si>
    <t>236 68</t>
  </si>
  <si>
    <t>ROWANet - ukončen</t>
  </si>
  <si>
    <t>236 69</t>
  </si>
  <si>
    <t>Realizace informační kampaně pro Iniciativu Společenství INTERREG IIIA Česká republika - Rakousko v kraji Vysočina - ukončen</t>
  </si>
  <si>
    <t>236 70</t>
  </si>
  <si>
    <t>ICHNOS - ukončen</t>
  </si>
  <si>
    <t>236 71</t>
  </si>
  <si>
    <t>II/411, II/152, III/15226 Moravské Budějovice - okružní křižovatka - ukončen</t>
  </si>
  <si>
    <t>236 72</t>
  </si>
  <si>
    <t>Rekonstrukce mostu ev. č. 35114-4 v Přibyslavicích a rekonstrukce silnice III/35114 - ukončen</t>
  </si>
  <si>
    <t>236 74</t>
  </si>
  <si>
    <t>Terénní mapování sítě jezdeckých stezek a koňských stanic v kraji Vysočina - ukončen</t>
  </si>
  <si>
    <t>236 76</t>
  </si>
  <si>
    <t>Vzdělávání zadavatele a poskytovatelů v oblasti standardů kvality soc. služeb v rezidenčních službách v kraji Vysočina  - OP RLZ - ukončen</t>
  </si>
  <si>
    <t>236 77</t>
  </si>
  <si>
    <t>Adaptabilní školy - počáteční vzdělávání - ukončen</t>
  </si>
  <si>
    <t>236 78</t>
  </si>
  <si>
    <t>Adaptabilní školy - další vzdělávání - ukončen</t>
  </si>
  <si>
    <t>236 80</t>
  </si>
  <si>
    <t>Severojižní propojení kraje Vysočina - ukončen</t>
  </si>
  <si>
    <t>236 81</t>
  </si>
  <si>
    <t>II/602 Jihlava - Velké Meziříčí, rekonstrukce - nahrazen projekty II/602 Jihlava - Pelhřimov</t>
  </si>
  <si>
    <t>236 83</t>
  </si>
  <si>
    <t>Rekonstrukce mostu ev. č. 152 - 018 v Jaroměřicích - ukončen</t>
  </si>
  <si>
    <t>236 85</t>
  </si>
  <si>
    <t>Zkvalitnění propagace turistického potenciálu kraje Vysočina - ukončen</t>
  </si>
  <si>
    <t>236 86</t>
  </si>
  <si>
    <t>Budování rozvojového partnerství za účelem posílení kapacity při plánování a real. programů v kraji Vysočina II. - ukončen</t>
  </si>
  <si>
    <t>236 87</t>
  </si>
  <si>
    <t>Administrace GS 3.3 OPRLZ</t>
  </si>
  <si>
    <t>236 88</t>
  </si>
  <si>
    <t>INTERREG IIIA CZ - AT - ukončen</t>
  </si>
  <si>
    <t>236 91</t>
  </si>
  <si>
    <t>Administrace GS 3.2 SROP - ukončen</t>
  </si>
  <si>
    <t>Zkvalitnění systému informování turistů v kraji Vysočina - ukončen</t>
  </si>
  <si>
    <t>Legese - ukončen</t>
  </si>
  <si>
    <t xml:space="preserve">Podpora malých a středních podnikatelů v ekonomicky slabých regionech kraje Vysočina </t>
  </si>
  <si>
    <t xml:space="preserve">Podpora drobných podnikatelů v ekonomicky slabých regionech kraje Vysočina </t>
  </si>
  <si>
    <t>Podpora regionální a místní infrastruktury v kraji Vysočina</t>
  </si>
  <si>
    <t xml:space="preserve">Podpora regionálních a místních služeb cestovního ruchu v kraji Vysočina </t>
  </si>
  <si>
    <t xml:space="preserve">Podpora sociální integrace v kraji Vysočina 2004-2006 </t>
  </si>
  <si>
    <t>Kofinancování individuálních projektů  4.2.2 SROP</t>
  </si>
  <si>
    <t>Kulturní dědictví Vysočiny (FM EHP/Norsko - řízení)</t>
  </si>
  <si>
    <t>Kulturní dědictví Vysočiny (FM EHP/Norsko - subprojekty)</t>
  </si>
  <si>
    <t>Přeložka silnice II/352 Jihlava - Heroltice</t>
  </si>
  <si>
    <t>II/602 hr. kraje - Pelhřimov, 3. stavba*</t>
  </si>
  <si>
    <t>236 97</t>
  </si>
  <si>
    <t>III/3525 od I/38 do Stříteže - rekonstrukce (ukončení financování projektu z operačních programů)</t>
  </si>
  <si>
    <t>II/360 Štěpánovice - Vacenovice*</t>
  </si>
  <si>
    <t>II/405 Příseka - Brtnice*</t>
  </si>
  <si>
    <t>II/360 ul. Rafaelova - Pocoucov*</t>
  </si>
  <si>
    <t>II/128 Pacov - Lukavec, 1. stavba*</t>
  </si>
  <si>
    <t>II/150 Havlíčkův Brod - Okrouhlice*</t>
  </si>
  <si>
    <t>II/399 Stropešín - most ev.č. 399-002*</t>
  </si>
  <si>
    <t>II/152 Jaroměřice - Hrotovice - hr. kraje, 1. stavba</t>
  </si>
  <si>
    <t>II/602 hr. kraje - Pelhřimov, 5. stavba*</t>
  </si>
  <si>
    <t>II/347 Světlá nad Sázavou - D1, 1. stavba*</t>
  </si>
  <si>
    <t>II/344 Havlíčkův Brod - Chotěboř, 1. stavba*</t>
  </si>
  <si>
    <t>II/405 Okříšky - průtah*</t>
  </si>
  <si>
    <t>II/360 Třebíč - Velké Meziříčí* (nahrazeno projekty II/360 Oslavice - Oslavička a II/360 Pocoucov)</t>
  </si>
  <si>
    <t>II/602 hr. kraje - Pelhřimov, 4. stavba*</t>
  </si>
  <si>
    <t>II/602 hr. kraje - Pelhřimov, 6. stavba*</t>
  </si>
  <si>
    <t>II/405 Zašovice - Okříšky**</t>
  </si>
  <si>
    <t>II/353 Velký Beranov - obchvat**</t>
  </si>
  <si>
    <t>II/353 D1 - Rytířsko - Jamné**</t>
  </si>
  <si>
    <t>II/353 Stáj - Zhoř**</t>
  </si>
  <si>
    <t>II/347 Světlá nad Sázavou - D1, 2. stavba*</t>
  </si>
  <si>
    <t>Úspora energií v zařízeních zřizovaných krajem Vysočina</t>
  </si>
  <si>
    <t>Úspora energií v zařízeních zřizovaných krajem Vysočina II.</t>
  </si>
  <si>
    <t>Interní pavilon v Nemocnici Nové Město na Moravě (z rozpočtu kraje převedeno na zvl. účet 112 tis. Kč)</t>
  </si>
  <si>
    <t>Hlavní lůžková budova v Nemocnici Pelhřimov (z rozpočtu kraje převedeno na zvl. účet 194 tis. Kč)</t>
  </si>
  <si>
    <t>Pavilon pro matku a dítě v Nemocnici Třebíč (z rozpočtu kraje převedeno na zvl. účet 112 tis. Kč)</t>
  </si>
  <si>
    <t>Rekonstrukce budovy interny v Nemocnici Havlíčkův Brod (z rozpočtu kraje převedeno na zvl. účet 112 tis. Kč)</t>
  </si>
  <si>
    <t>Globální grant 1.1 v rámci OP VK - Zvyšování kvality ve vzdělávání v kraji Vysočina</t>
  </si>
  <si>
    <t>Globální grant 1.2 v rámci OP VK Rovné příležitosti ve vzdělávání v kraji Vysočina</t>
  </si>
  <si>
    <t>Globální grant 1.3 v rámci OP VK Další vzdělávání pracovníků škol a školských zařízení v kraji Vysočina</t>
  </si>
  <si>
    <t>Technická pomoc v rámci OP Vzdělávání pro konkurenceschopnost, oblast podpory 5.3 Zvýšení absorpční kapacity</t>
  </si>
  <si>
    <t>Maximalizace hodnoty a zlepšení udržitelného lesního hospodářství ve střední a severní Evropě (z rozpočtu kraje převedeno na zvl. účet 300 tis. Kč)</t>
  </si>
  <si>
    <t>Není možno odhadnout výdaje a příjmy v příštích letech</t>
  </si>
  <si>
    <t xml:space="preserve">Vědeckotechnologický park Jihlava - ukončení realizace </t>
  </si>
  <si>
    <t>Zdravotnické přístroje Nemocnice Havlíčkův Brod (z rozpočtu kraje převedeno na zvl. účet 119 tis. Kč)</t>
  </si>
  <si>
    <t>Vybrané služby sociální prevence v kraji Vysočina (z rozpočtu kraje převedeno na zvl. účet 60 tis. Kč)</t>
  </si>
  <si>
    <t>Územně anlytické podklady kraje Vysočina (z rozpočtu kraje převedeno na zvl. účet 250 tis. Kč)</t>
  </si>
  <si>
    <t>Revitalizace parků v zařízeních zřizovaných krajem Vysočina</t>
  </si>
  <si>
    <t>Globální grant v rámci OP VK - oblast podpory 3.2</t>
  </si>
  <si>
    <t xml:space="preserve">Technologické centrum </t>
  </si>
  <si>
    <t>Rovné příležitosti v regionálních a komunálních rozpočtech</t>
  </si>
  <si>
    <t>Schválené, ale z důvodu ukončení projektů (Severojižní propojení, II/602 Jihlava - Velké Meziříčí, Rekonstrukce mostu v Jaroměřicích, Budování partnerství II., Budování partnerství, Půjčky na projekty EU, Adaptabilní školy, Zkvalitnění propagace tur. potenciálu, VTP, Úspory energií - nevyčerpáno 3 917tis. Kč ze schv. 6 mil. do konce roku 2008) nepřevedené fin. prostředky z FSR - zůstávají ve FSR k dalšímu využití</t>
  </si>
  <si>
    <t>* údaje jsou orientační; převod z FSR schválen v celkové výši 700 mil. na 22 akcí dle usnesení 0124/02/2007/ZK</t>
  </si>
  <si>
    <t xml:space="preserve">   ** údaje jsou orientační, převod z FSR schválen v celkové výši 1 200 mil. na 21 akcí dle usnesení 0361/05/2007/ZK</t>
  </si>
  <si>
    <t>b) Čerpání projektů EU spolufinancovaných z půjčky SFDI k 30. 9. 2009 (v tis. Kč)</t>
  </si>
  <si>
    <t xml:space="preserve">Výdaje z rozpočtu kraje </t>
  </si>
  <si>
    <t>Financování výdajů z půjčky SFDI</t>
  </si>
  <si>
    <t>Název projektu</t>
  </si>
  <si>
    <t>Celkový rozpočet na projekt</t>
  </si>
  <si>
    <t>Schválený převod           z FSR</t>
  </si>
  <si>
    <t>Převedeno na zvláštní účet z FSR 2005 - 2008</t>
  </si>
  <si>
    <t>Převod z FSR  1-9 2009</t>
  </si>
  <si>
    <t>Skutečné výdaje za trvání projektu 2005 - 2008</t>
  </si>
  <si>
    <t>skutečné výdaje                1-9 2009</t>
  </si>
  <si>
    <t>Přijatá půjčka ze SFDI 2006 - 2008 skutečnost</t>
  </si>
  <si>
    <t>Vrácení půjčky do SFDI</t>
  </si>
  <si>
    <t>Přijatá půjčka ze SFDI                     1-9 2009              (dle smlouvy)</t>
  </si>
  <si>
    <t>Čerpání půjčky   1-9 2009</t>
  </si>
  <si>
    <t>Přijaté dotace 2005 - 2008</t>
  </si>
  <si>
    <t>Přijaté dotace             1-9 2009</t>
  </si>
  <si>
    <t>236 75</t>
  </si>
  <si>
    <t>Rekonstrukce silnice II /405 v úseku Jihlava - Třebíč, úsek č. 1 Jihlava - Příseka, km 0,000 - 4,276 - ukončen</t>
  </si>
  <si>
    <t>Schválené, ale z důvodu ukončení projektu nepřevedené finanční prostředky z FSR - zůstávají ve FSR k dalšímu využití</t>
  </si>
  <si>
    <t>236 73</t>
  </si>
  <si>
    <t>Rekonstrukce silnice III/35114 a III/03821 Havlíčkův Brod, Lidická - Havířská, 2. stavba - ukončen</t>
  </si>
  <si>
    <t>236 82</t>
  </si>
  <si>
    <t>Rekonstrukce silnice II/150 Pavlíkov - Vilémovice - ukončen</t>
  </si>
  <si>
    <t>II/360 Oslavička - obchvat, 2. stavba*</t>
  </si>
  <si>
    <t>*</t>
  </si>
  <si>
    <t>II/353 Bohdalov - obchvat*</t>
  </si>
  <si>
    <t>II/405 Brtnice - Zašovice*</t>
  </si>
  <si>
    <t>II/602 hr. kraje - Pelhřimov, 2. stavba* - ukončen</t>
  </si>
  <si>
    <t>II/602 hr. kraje - Pelhřimov, 1. stavba* - ukončen</t>
  </si>
  <si>
    <t>* převod z FSR schválen v celkové výši 700 mil. na 22 akcí dle usnesení 0124/02/2007/ZK</t>
  </si>
  <si>
    <t>Část 10 připravila : H. Sošková</t>
  </si>
  <si>
    <t>MORE</t>
  </si>
  <si>
    <t>Finanční dary  pěti obcím z Novojičínska na odstranění povodňových škod</t>
  </si>
  <si>
    <t>Židovská obec Brno - finanční dar</t>
  </si>
  <si>
    <t>KOUS Vysočina Myslibořice - dotace na zajištění NNO v kraji Vysočina</t>
  </si>
  <si>
    <t>Dotace Městu Žďár nad Sázavou - expozice "Umění baroka ze sbírek Národní galerie v Praze" v období let 2009-2010</t>
  </si>
  <si>
    <t>43XX</t>
  </si>
  <si>
    <t>KAPITOLA ŠKOLSTVÍ, MLÁDEŽE A SPORTU</t>
  </si>
  <si>
    <t>§ 4313 - 12.600 tis. 8000 běž. a 2.700 tis. 8000 kap.</t>
  </si>
  <si>
    <t>Přijaté pojistné náhrady</t>
  </si>
  <si>
    <t>Přijaté neinvestiční dary</t>
  </si>
  <si>
    <t>Investiční přijaté transfery od obcí (pol. 4221)</t>
  </si>
  <si>
    <t>§ 4311 - 1.400 tis. 8000 bež. a 50.100 tis. 8000 kap.</t>
  </si>
  <si>
    <t>Nákup služeb (stravenky, bazén)</t>
  </si>
  <si>
    <t>§ 4316 - 3.700 tis.  8000 běž. a 16.400 tis. 8000 kap.</t>
  </si>
  <si>
    <t xml:space="preserve">                péče o lidské zdroje a majetek kraje</t>
  </si>
  <si>
    <t>OSTATNÍ VÝDAJE CELKEM</t>
  </si>
  <si>
    <t>Neinvestiční příspěvky na provoz KSÚS</t>
  </si>
  <si>
    <t>Investiční dotace KSÚS</t>
  </si>
  <si>
    <t xml:space="preserve">Zařízení pro výkon pěstounské péče </t>
  </si>
  <si>
    <t>Sociální péče a pomoc rodině a manželství - Psychocentrum</t>
  </si>
  <si>
    <t>Dotace na sociální služby z rozpočtu kraje Vysočina</t>
  </si>
  <si>
    <t>Příspěvek na provoz pro Vysočinu TOURISM</t>
  </si>
  <si>
    <t xml:space="preserve">VÝDAJE včetně FINANCOVÁNÍ (-) </t>
  </si>
  <si>
    <t xml:space="preserve">PŘÍJMY včetně FINANCOVÁNÍ (+) </t>
  </si>
  <si>
    <t>PŘÍJMY včetně FINANCOVÁNÍ (+)</t>
  </si>
  <si>
    <t>Neinvestiční přijaté transfery z VPS SR (pol.4111)</t>
  </si>
  <si>
    <t>Přijaté dotace ze SR - souhrnný dotační vztah (pol.4112)</t>
  </si>
  <si>
    <t>Část 8 b) připravila : R. Tesařová</t>
  </si>
  <si>
    <t>Technická pomoc v rámci OP Vzdělávání pro konkurenceschopnost, oblast podpory 5.1 Řízení, kontrola, monitorování a hodnocení programu</t>
  </si>
  <si>
    <t>Ostat. neinv. přijaté trans.ze SR - přímé výdaje ve školství (pol.4116)</t>
  </si>
  <si>
    <t>Ostat. neinv. přijaté transfery ze SR (pol.4116)</t>
  </si>
  <si>
    <t>Neinvestiční přijaté transfery od mezinár. institicí (pol.4152)</t>
  </si>
  <si>
    <t xml:space="preserve">Ostatní speciální zdravotnická péče </t>
  </si>
  <si>
    <t>Volby do Parlamentu ČR</t>
  </si>
  <si>
    <t>Přijaté sankční platby (pol.2210)</t>
  </si>
  <si>
    <t>Neinvestiční přijaté transfery</t>
  </si>
  <si>
    <t>Investiční přijaté transfery</t>
  </si>
  <si>
    <t>Příjem z rozpočtu kraje, kapitola Školství, mládeže a sportu na realizaci GP Sport pro všechny 2009</t>
  </si>
  <si>
    <t>Na  real. Standardu ICT vybavení organizací zřiz. krajem Vysočina</t>
  </si>
  <si>
    <t>Dotace městu Žďár nad Sázavou na expozici "Umění baroka ze sbírek Národní galerie Praha"</t>
  </si>
  <si>
    <t>Ostatní nedaňové příjmy  - provize ze smluv na penzijní připojištění</t>
  </si>
  <si>
    <t>Dary obcím na podporu převodu vzdělávací činnosti základních škol vzdělávajících žáky se speciálními vzdělávacími potřebami</t>
  </si>
  <si>
    <t>Zlatá jeřabina - Péče o kulturní dědictví</t>
  </si>
  <si>
    <t>Příspěvky na podporu krajských a národních postupových přehlídek, Zlatá jeřabina - Kulturní aktivita, cena za nejkrásnější naučnou knihu a výročí oslav Gustava Mahlera</t>
  </si>
  <si>
    <t>Revolvingový fond MŽP - Projekt Vysočina 21</t>
  </si>
  <si>
    <t>Na výstavbu datové sítě na pracovišti krajského úřadu v areálu Věžní 26, Jihlava</t>
  </si>
  <si>
    <t>PLNĚNÍ PŘÍJMŮ A VÝDAJŮ ROZPOČTU KRAJE VYSOČINA V OBDOBÍ 1 - 9/2009</t>
  </si>
  <si>
    <t>1) REKAPITULACE HOSPODAŘENÍ  KRAJE DLE ROZPOČTU V OBDOBÍ 1 - 9/2009</t>
  </si>
  <si>
    <t>2)  PLNĚNÍ PŘÍJMŮ ROZPOČTU KRAJE V OBDOBÍ 1 - 9/2009</t>
  </si>
  <si>
    <t>4)  ČERPÁNÍ VÝDAJŮ ROZPOČTU KRAJE PODLE KAPITOL V OBDOBÍ 1 - 9/2009</t>
  </si>
  <si>
    <t>5)  ČERPÁNÍ VÝDAJŮ NA KAPITOLE KRAJSKÝ ÚŘAD V 1 - 9/2009</t>
  </si>
  <si>
    <t>6)  ČERPÁNÍ VÝDAJŮ NA KAPITOLE ZASTUPITELSTVO V 1 - 9/2009</t>
  </si>
  <si>
    <t xml:space="preserve">        1 - 9/2009</t>
  </si>
  <si>
    <r>
      <t xml:space="preserve">9)  FOND STRATEGICKÝCH REZERV V OBDOBÍ 1 - 9/2009   </t>
    </r>
    <r>
      <rPr>
        <b/>
        <sz val="10"/>
        <rFont val="Arial CE"/>
        <family val="2"/>
      </rPr>
      <t>(Kč)</t>
    </r>
  </si>
  <si>
    <r>
      <t xml:space="preserve">8 a)  FOND VYSOČINY V OBDOBÍ 1 - 9/2009    </t>
    </r>
    <r>
      <rPr>
        <b/>
        <sz val="10"/>
        <rFont val="Arial CE"/>
        <family val="2"/>
      </rPr>
      <t>(Kč)</t>
    </r>
  </si>
  <si>
    <r>
      <t xml:space="preserve">7)  SOCIÁLNÍ FOND V OBDOBÍ 1 - 9/2009    </t>
    </r>
    <r>
      <rPr>
        <b/>
        <sz val="10"/>
        <rFont val="Arial CE"/>
        <family val="2"/>
      </rPr>
      <t>(Kč)</t>
    </r>
  </si>
  <si>
    <t>Disponibilní zdroje SF k  30. 9.  2009</t>
  </si>
  <si>
    <t>Stav na účtu k 30. 9. 2009</t>
  </si>
  <si>
    <t>Moravskoslezský svaz Vojenských táborů nucených prací - PTP - fin.dar</t>
  </si>
  <si>
    <t>Český svaz bojovníků za svobodu - finanční dar</t>
  </si>
  <si>
    <t>Svaz důchodců ČR, o.s. Krajská rada kraje Vysočina - finanční dar</t>
  </si>
  <si>
    <t>Na úhr. nákladů na účast studentů na Pražském studentském summitu</t>
  </si>
  <si>
    <t>Akademie-VOŠ, GY a SOŠ Světlá nad Sázavou - na účast na mezinárodním veletrhu kamene v Norimberku</t>
  </si>
  <si>
    <t xml:space="preserve">Na poskytnutí návratné finanční výpomoci PO z odvětví sociální péče </t>
  </si>
  <si>
    <t xml:space="preserve">ÚSP Těchobuz - na zajištění úhrady finančních nákladů spojených s organizováním natáčení hraného filmu Malý princ </t>
  </si>
  <si>
    <t>Konfederace politických vězňů České republiky - finanční dar</t>
  </si>
  <si>
    <t>Zařazení nových akcí do přílohy M4 Investice v sociálních věcech a zdravotnictví - ZZS kraje Vysočina - výjezdové stanoviště Přibyslav a ZZS kraje Vysočina - výjezdové stanoviště Velká Bíteš</t>
  </si>
  <si>
    <t>Na realizaci projektu Vysočina 21 - propagace a realizace MA 21</t>
  </si>
  <si>
    <t>II/602 hr. kraje - Pelhřimov, 6. stavba</t>
  </si>
  <si>
    <t xml:space="preserve">Celkem - mimořádné příjmy </t>
  </si>
  <si>
    <t>Celkem seskupení položek 42xx                                            investiční přijaté transfery</t>
  </si>
  <si>
    <t>PŘÍJMY  CELKEM</t>
  </si>
  <si>
    <t>Daňové příjmy</t>
  </si>
  <si>
    <t>Nedaňové příjmy</t>
  </si>
  <si>
    <t>Třída  1 - DAŇOVÉ PŘÍJMY CELKEM</t>
  </si>
  <si>
    <t>Třída 2 - NEDAŇOVÉ PŘÍJMY CELKEM</t>
  </si>
  <si>
    <t>Třída 3 - KAPITÁLOVÉ PŘÍJMY CELKEM</t>
  </si>
  <si>
    <t>Přijaté transfery</t>
  </si>
  <si>
    <t>Třída 4 - PŘIJATÉ TRANSFERY CELKEM</t>
  </si>
  <si>
    <t xml:space="preserve">               strategické a koncepční materiály kraje</t>
  </si>
  <si>
    <t xml:space="preserve">Cestovné  (tuzemské i zahraniční) </t>
  </si>
  <si>
    <t>Ostatní pov. poj. hrazené zaměstnavatelem</t>
  </si>
  <si>
    <t xml:space="preserve">Cestovné (tuzemské i zahraniční) </t>
  </si>
  <si>
    <t>Příjmy z úroků</t>
  </si>
  <si>
    <t>*****</t>
  </si>
  <si>
    <t>BĚŽNÉ VÝDAJE CELKEM</t>
  </si>
  <si>
    <t>KAPITÁLOVÉ VÝDAJE CELKEM</t>
  </si>
  <si>
    <t>KAPITOLA CELKEM</t>
  </si>
  <si>
    <t xml:space="preserve">VÝDAJE CELKEM </t>
  </si>
  <si>
    <t xml:space="preserve">  </t>
  </si>
  <si>
    <t>OSTATNÍ FINANČNÍ OPERACE</t>
  </si>
  <si>
    <t>Celkem třída 1 - daňové příjmy</t>
  </si>
  <si>
    <t>Celkem třída 2 - nedaňové příjmy</t>
  </si>
  <si>
    <t>236 63</t>
  </si>
  <si>
    <t>v tis. Kč</t>
  </si>
  <si>
    <t>Interní pavilon v Nemocnici Nové Město na Moravě</t>
  </si>
  <si>
    <t>Hlavní lůžková budova v Nemocnici Pelhřimov</t>
  </si>
  <si>
    <t>Pavilon pro matku a dítě v Nemocnici Třebíč</t>
  </si>
  <si>
    <t>Rekonstrukce budovy interny v Nemocnici Havlíčkův Brod</t>
  </si>
  <si>
    <t>Celkem třída 3 - kapitálové příjmy</t>
  </si>
  <si>
    <t>Ostatní pov. poj. placené zaměstnavatelem</t>
  </si>
  <si>
    <t>Dary obyvatelstvu</t>
  </si>
  <si>
    <t>CELKEM příjmy</t>
  </si>
  <si>
    <t>CELKEM výdaje</t>
  </si>
  <si>
    <t>Vyplacené grantové programy</t>
  </si>
  <si>
    <t>Krajský úřad - příděl</t>
  </si>
  <si>
    <t>Zastupitelé (uvolnění) - příděl</t>
  </si>
  <si>
    <t xml:space="preserve">KAPITOLA CELKEM </t>
  </si>
  <si>
    <t>Poskytnuté neinvestiční příspěvky a náhrady</t>
  </si>
  <si>
    <t>Kapitoly celkem</t>
  </si>
  <si>
    <t>% z upr.rozpoč.</t>
  </si>
  <si>
    <t>rozpočet na 4.čtvrtletí bude narozpočtován</t>
  </si>
  <si>
    <t>ZDROJE CELKEM</t>
  </si>
  <si>
    <t>Kapitola informatika</t>
  </si>
  <si>
    <t>KAPITOLA INFORMATIKA</t>
  </si>
  <si>
    <t>Dotace obcím na podporu převodu zřizovatelských kompetencí</t>
  </si>
  <si>
    <t>Daň z příjmů FO ze SVČ</t>
  </si>
  <si>
    <t>Daň z příjmů PO</t>
  </si>
  <si>
    <t>sesk. 54</t>
  </si>
  <si>
    <t>Neinvestiční transfery obyvatelstvu</t>
  </si>
  <si>
    <t>3146</t>
  </si>
  <si>
    <t xml:space="preserve">Kofinancování individuálních projektů v opatření 4.2.2 SROP </t>
  </si>
  <si>
    <t>Vzdělávání v oblasti školství</t>
  </si>
  <si>
    <t>Konkurzy</t>
  </si>
  <si>
    <t>236 65</t>
  </si>
  <si>
    <t>Podpora sociální integrace v kraji Vysočina 2004 - 2006 (grantová schémata 4. výzva)</t>
  </si>
  <si>
    <t>*Protiradonová opatření</t>
  </si>
  <si>
    <t>*Monitoring k zajišťování radioaktivního zaření</t>
  </si>
  <si>
    <t xml:space="preserve">a dotace na realizaci radonového monitoringu a průzkumu protiradonová  opatření v bytech a veřejných vodovodech v rámci </t>
  </si>
  <si>
    <t xml:space="preserve">Zdroje celkem   </t>
  </si>
  <si>
    <t>První stpeň základních škol</t>
  </si>
  <si>
    <t>II/360 Oslavička - obchvat, 2.stavba</t>
  </si>
  <si>
    <t>II/353 Bohdalov - obchvat</t>
  </si>
  <si>
    <t>II/405 Brtnice - Zašovice</t>
  </si>
  <si>
    <t>Příjmy z fin. vypořádání min. let mezi krajem a obcemi (pol.2222-3)</t>
  </si>
  <si>
    <r>
      <t>II/602 hr. kraje - Pelhřimov, 2.stavba  (</t>
    </r>
    <r>
      <rPr>
        <sz val="8"/>
        <rFont val="Arial CE"/>
        <family val="2"/>
      </rPr>
      <t>Helenín - mosty + 3,1 km silnice)</t>
    </r>
  </si>
  <si>
    <r>
      <t>II/602 hr.kraje - Pelhřimov, 1.stavba  (</t>
    </r>
    <r>
      <rPr>
        <sz val="8"/>
        <rFont val="Arial CE"/>
        <family val="2"/>
      </rPr>
      <t>Velké Meziříčí- Jihlava)</t>
    </r>
  </si>
  <si>
    <t>II/360 Štěpánovice - Vacenovice</t>
  </si>
  <si>
    <t>Na úhradu veřejné zakázky - dopravní obslužnost území kraje Vysočina a "Studie proveditelnosti zavedení integr. dopr. systému v podmínkách kraje Vysočina"</t>
  </si>
  <si>
    <t xml:space="preserve">Úhrada ztrát na provoz veřejné silniční dopravy a účelová neinvestiční dotace z MF ČR </t>
  </si>
  <si>
    <t>Neinvestiční transfery občanským sdružením</t>
  </si>
  <si>
    <t>Ostatní neinvestiční výdaje jinde nezařazené</t>
  </si>
  <si>
    <r>
      <t xml:space="preserve">II/602 hr.kraje - Pelhřimov, 3.stavba </t>
    </r>
    <r>
      <rPr>
        <sz val="8"/>
        <rFont val="Arial CE"/>
        <family val="2"/>
      </rPr>
      <t xml:space="preserve">(kř.II/406 - Pelhřimov)  </t>
    </r>
    <r>
      <rPr>
        <sz val="10"/>
        <rFont val="Arial CE"/>
        <family val="2"/>
      </rPr>
      <t xml:space="preserve">               </t>
    </r>
  </si>
  <si>
    <t>II/405 Příseka - Brtnice</t>
  </si>
  <si>
    <t>II/360 ul. Rafaelova - Pocoucov</t>
  </si>
  <si>
    <t>Převod z FSR (spolufinancování projektů ROP a zapojení části zůstatku zvláštního účtu vod § 42) a zapojení části disponibilního zůstatku kraje Vysočina za rok 2008 do rozpočtu kraje Vysočina na rok 2009, převod do rozpočtu kraje (ORJ 1000, 0000) a poskytnutí půjček (ORJ 5000, 6000, 9000), poskytnutí půjčky pro Vysočinu Education (ORJ 3000)</t>
  </si>
  <si>
    <t>II/128 Pacov - Lukavec, 1.stavba</t>
  </si>
  <si>
    <t>II/150 Havlíčkův Brod - Okrouhlice</t>
  </si>
  <si>
    <t>II/399 Stropešín - most ev.č.399-002</t>
  </si>
  <si>
    <t>Přeložka silnice II/352 Jihlava-Heroltice</t>
  </si>
  <si>
    <t>II/152 Jaroměřice - Hrotovice - hr.kraje, 1.stavba</t>
  </si>
  <si>
    <r>
      <t xml:space="preserve">II/602 hr. kraje - Pelhřimov, 5.stavba </t>
    </r>
    <r>
      <rPr>
        <sz val="8"/>
        <rFont val="Arial CE"/>
        <family val="2"/>
      </rPr>
      <t>(mosty 602-30, 602-37)</t>
    </r>
  </si>
  <si>
    <t>II/128 Pacov - Lukavec, 2.stavba</t>
  </si>
  <si>
    <t>II/347 Světlá n.S. - D1, 1.stavba</t>
  </si>
  <si>
    <t>II/344 Havl. Brod - Chotěboř, 1.stavba</t>
  </si>
  <si>
    <t>II/129 Humpolec - most ev. č. 129-011</t>
  </si>
  <si>
    <t>II/409 Počátky - průtah</t>
  </si>
  <si>
    <t>*Ochrana druhů stanovišť, Zpracování dokumentace záměrů projektu Biodiverzita</t>
  </si>
  <si>
    <t>Sdružení krajina - projekt "Obnova Laguny u Bohdalova"</t>
  </si>
  <si>
    <t xml:space="preserve">Stanice Pavlov - půjčka na přípravu projektu do OP Životní prostředí </t>
  </si>
  <si>
    <t>Filmová tvorba - ocenění v rámci Mezinárodního festivalu dokumentárních filmů v Jihlavě, finanční dar režisérovi filmu "Mezi moři"</t>
  </si>
  <si>
    <t>II/360 Jimramov - Horka</t>
  </si>
  <si>
    <t>III/01926, III/01928, III/01929 v Nové Cerekvi</t>
  </si>
  <si>
    <t>III/3993 Naloučany - most</t>
  </si>
  <si>
    <t>II/405 Okříšky - průtah</t>
  </si>
  <si>
    <r>
      <t xml:space="preserve">II/602 hr. kraje - Pelhřimov, 4. stavba </t>
    </r>
    <r>
      <rPr>
        <sz val="8"/>
        <rFont val="Arial CE"/>
        <family val="2"/>
      </rPr>
      <t>(ok.JI-Velké Meziříčí-kř. III/3904)</t>
    </r>
  </si>
  <si>
    <t>Zdroje (Kč):</t>
  </si>
  <si>
    <t>Zdroje celkem</t>
  </si>
  <si>
    <t>Střední školy a konzervatoře samostatně zřízené pro žáky se zdravotním postižením</t>
  </si>
  <si>
    <t>Střediska praktického vyučování a školní hospodářství</t>
  </si>
  <si>
    <t>Domova mládeže</t>
  </si>
  <si>
    <t>Ostatní záležitosti vzdělávání</t>
  </si>
  <si>
    <t xml:space="preserve">Ostatní školní stravování </t>
  </si>
  <si>
    <t xml:space="preserve">Hrad Kámen - příspěvek na provoz </t>
  </si>
  <si>
    <t>Zpracování odborných podkladů v oblasti památkové péče</t>
  </si>
  <si>
    <t>Rodinné pasy  - volný čas rodin s dětmi</t>
  </si>
  <si>
    <t>Akce podporované krajem Vysočina</t>
  </si>
  <si>
    <t>Půjčka pro Energetickou agenturu Vysočiny za účelem předfinancování projektu "ENERGY FUTURE - Přechod k trvale udržitelnému využívání energií v rakousko-českém příhraničí"</t>
  </si>
  <si>
    <t>Půjčka pro Vysočina Tourism za účelem realizace projektu "Vybudování sítě hipotras"</t>
  </si>
  <si>
    <t>Půjčka pro Vysočina Tourism za účelem realizace projektu "Marketing turistické nabídky"</t>
  </si>
  <si>
    <t xml:space="preserve">Židovská obec Brno - finanční dar </t>
  </si>
  <si>
    <t>Osobní a věcné výdaje krajského úřadu - příloha KR1</t>
  </si>
  <si>
    <t>Poplatky za odběr podzemních vod</t>
  </si>
  <si>
    <t xml:space="preserve">Ostatní nedaňové přijmy jinde nezařazené </t>
  </si>
  <si>
    <t>Ostatní investiční přijaté transfery ze státního rozpočtu (pol.4216)</t>
  </si>
  <si>
    <t>Příjmy z pronájmu movitých věcí</t>
  </si>
  <si>
    <t>Částka v tis.Kč</t>
  </si>
  <si>
    <t>Částka  v tis. Kč</t>
  </si>
  <si>
    <t>Částka v  tis. Kč</t>
  </si>
  <si>
    <t>Bezpečnost silničního provozu</t>
  </si>
  <si>
    <t>Stroje, přístroje a zařízení</t>
  </si>
  <si>
    <t>8000</t>
  </si>
  <si>
    <t>8001</t>
  </si>
  <si>
    <t>8002</t>
  </si>
  <si>
    <t>8003</t>
  </si>
  <si>
    <t>8005</t>
  </si>
  <si>
    <t>Rozpis mimořádných (nerozpočtovaných) příjmů</t>
  </si>
  <si>
    <t>Nerozpočtované příjmy</t>
  </si>
  <si>
    <t>XXXX</t>
  </si>
  <si>
    <t>z toho 1031</t>
  </si>
  <si>
    <t>Příspěvky na lesní hospodářství</t>
  </si>
  <si>
    <t>z toho 1032</t>
  </si>
  <si>
    <t>z toho 1039</t>
  </si>
  <si>
    <t>Ostatní zemědělská činnost - režijní výdaje</t>
  </si>
  <si>
    <t>ÚZ</t>
  </si>
  <si>
    <t>Vzdělávací programy EU</t>
  </si>
  <si>
    <t xml:space="preserve">Podpora neziskového sektoru </t>
  </si>
  <si>
    <t>Životní jubilea</t>
  </si>
  <si>
    <t>Podpora sportu</t>
  </si>
  <si>
    <t>Ostatní činnosti ve školství</t>
  </si>
  <si>
    <t>236 90</t>
  </si>
  <si>
    <t>Jaroměřice - Hrotovice</t>
  </si>
  <si>
    <t>Základní umělecké školy - pořízení a opravy učebních pomůcek ZUŠ</t>
  </si>
  <si>
    <t>Zajištění provozu LSPP</t>
  </si>
  <si>
    <t>Certifikace a akreditace</t>
  </si>
  <si>
    <t>2212</t>
  </si>
  <si>
    <t>Souvislé opravy silnic II. III. třídy příloha D1</t>
  </si>
  <si>
    <t>Kapitálové výdaje příloha D2</t>
  </si>
  <si>
    <t>Investice do mostů příloha D2</t>
  </si>
  <si>
    <t>Investice do silnic II. III. tříd příloha D2</t>
  </si>
  <si>
    <t>BĚŽNÉ A KAPITÁLOVÉ VÝDAJE CELKEM</t>
  </si>
  <si>
    <t xml:space="preserve">*,jedná se o státní účelové dotace na poskytovaní náhrady škod způsobených vybranými zvláště chráněnými živočichy </t>
  </si>
  <si>
    <t>Radonového programu ČR v kraji Vysočina - rozpočtová opatření budou prováděna vždy po ukončení I. a II. pololetí</t>
  </si>
  <si>
    <t>6310</t>
  </si>
  <si>
    <t>8224</t>
  </si>
  <si>
    <t>Splátky jistiny úvěru od EIB</t>
  </si>
  <si>
    <t>Ostatní neinvestiční transfery neziskovým organ.</t>
  </si>
  <si>
    <t>roku 2009 (dle schválených zásad)</t>
  </si>
  <si>
    <t>Zůstatek účtu k 31. 12. 2008</t>
  </si>
  <si>
    <t xml:space="preserve">SCHVÁLENÝ   ROZPOČET   ROK   2009    </t>
  </si>
  <si>
    <t>SCHVÁLENÝ   ROZPOČET   ROK   2009</t>
  </si>
  <si>
    <t>Zvýšení nenárokových složek platů pedag. prac.</t>
  </si>
  <si>
    <t>z toho 3549</t>
  </si>
  <si>
    <t>Dotace obcím a ostatním poskytovatelům sociálních služeb</t>
  </si>
  <si>
    <t xml:space="preserve">Dotace Klubu českých turistů na cyklotrasy a pěší trasy </t>
  </si>
  <si>
    <t>MA 21 a Zdraví 21 (dle Zásad zastupitelstva kraje)</t>
  </si>
  <si>
    <t>Financování kanceláře zastoupení v Bruselu - provozní, režijní apod.</t>
  </si>
  <si>
    <t>Dostavba KÚ kraje Vysočina (budova D)</t>
  </si>
  <si>
    <t>Pokusné ověřování ŠVP u vybraných ZŠ speciálních</t>
  </si>
  <si>
    <t>Hustota a specifika</t>
  </si>
  <si>
    <t>Program sociální prevence a prevence kriminality</t>
  </si>
  <si>
    <t>Program protidrogové politiky</t>
  </si>
  <si>
    <t>Neinvestiční transfery neziskovým organizacím</t>
  </si>
  <si>
    <t>Ostatní záležtosti lesního hosp.-režijní  výdaje</t>
  </si>
  <si>
    <t>Centrum multikulturního vzdělávání, o.s. Jihlava -  na podporu činnosti centra</t>
  </si>
  <si>
    <t xml:space="preserve">Ostatní záležitosti vodního hosp.-režijní výdaje. </t>
  </si>
  <si>
    <t>Daň z příjmů FO ze závislé činnosti a funkčních požitků</t>
  </si>
  <si>
    <t>Půjčka pro Nemocnici Jihlava na projekt Modernizace a obnova přístrojového vybavení centra komplexní onkologické péče Nemocnice Jihlava</t>
  </si>
  <si>
    <t>Daň z příjmů FO z kapitálových výnosů</t>
  </si>
  <si>
    <t>Příjmy za zkoušky odborné způsobilosti od žádatelů o ŘO</t>
  </si>
  <si>
    <t>Přijmy z licencí pro kamionovou dopravu</t>
  </si>
  <si>
    <t>Příjmy z pronájmu ost. nemovitostí a jejich částí</t>
  </si>
  <si>
    <t>Příjmy z prodeje ostatního hmotného dlouhodobého majetku</t>
  </si>
  <si>
    <t>Třída 1 - daňové příjmy</t>
  </si>
  <si>
    <t>Třída 3 - kapitálové příjmy</t>
  </si>
  <si>
    <t>236 89</t>
  </si>
  <si>
    <t>PŘÍJMY</t>
  </si>
  <si>
    <t>Třída 2 - nedaňové příjmy</t>
  </si>
  <si>
    <t>Třída 4 - přijaté transfery</t>
  </si>
  <si>
    <t>PŘÍJMY CELKEM</t>
  </si>
  <si>
    <t>VÝDAJE</t>
  </si>
  <si>
    <t>Třídy 5 - běžné výdaje</t>
  </si>
  <si>
    <t>Třída 6 - kapitálové výdaje</t>
  </si>
  <si>
    <t>Muzeum Vysočiny JI - na realizaci záchr.archeologického výzkumu</t>
  </si>
  <si>
    <t>DD Nová Ves u Chotěboře - na úhradu zvýšených provozních nákladů</t>
  </si>
  <si>
    <t>Centrum - DDM Ledeč nad Sázavou - na nezbytnou údržbu a stavební úpravy v objektu Na Mizerově 82 v Ledči nad Sázavou</t>
  </si>
  <si>
    <t>Nemocnice Havlíčkův Brod - na úhradu osobních nákladů MUDr. Stehlíkové po dobu povinných stáží na klinických odděleních nemocnice</t>
  </si>
  <si>
    <t>Na úhradu faktury za službu eDetektiv</t>
  </si>
  <si>
    <t>Na zajištění soutěže S Vysočinou do Evropy</t>
  </si>
  <si>
    <t xml:space="preserve"> VÝDAJE CELKEM včetně financování (-)</t>
  </si>
  <si>
    <t>Číslo prog.</t>
  </si>
  <si>
    <t>Název grantového programu</t>
  </si>
  <si>
    <t>Rozděl.výše podpor</t>
  </si>
  <si>
    <t>Vyčerpáno v roce 2006</t>
  </si>
  <si>
    <t>Vyčerpáno v roce 2007</t>
  </si>
  <si>
    <t>Vyčerpáno v roce 2008</t>
  </si>
  <si>
    <t>Vyčerpáno v roce 2009</t>
  </si>
  <si>
    <t>Celkem</t>
  </si>
  <si>
    <t>Granty vyhlášené v roce 2006</t>
  </si>
  <si>
    <t>Systém sběru a třídění odp. 2006</t>
  </si>
  <si>
    <t>Sportoviště 2006</t>
  </si>
  <si>
    <t xml:space="preserve">Tábory 2006 </t>
  </si>
  <si>
    <t>Jednorázové akce 2006</t>
  </si>
  <si>
    <t>Bezpečná silnice 2006</t>
  </si>
  <si>
    <t>Rozvoj mikroregionů 2006</t>
  </si>
  <si>
    <t>Modernizace ubyt. zařízení 2006</t>
  </si>
  <si>
    <t>Doprovodná infrastruktura CR 2006</t>
  </si>
  <si>
    <t>Klenotnice Vysočiny 2006</t>
  </si>
  <si>
    <t>Čistá voda 2006</t>
  </si>
  <si>
    <t>Metropolitní sítě V</t>
  </si>
  <si>
    <t>Rozvoj malých podnikatelů 2006</t>
  </si>
  <si>
    <t>Rozvoj vesnice 2006</t>
  </si>
  <si>
    <t xml:space="preserve">Výzkum a vývoj pro inovace 2006 </t>
  </si>
  <si>
    <t>Prevence kriminality 2006</t>
  </si>
  <si>
    <t>Edice Vysočiny IV.</t>
  </si>
  <si>
    <t xml:space="preserve">Bioodpady 2006 </t>
  </si>
  <si>
    <t>Generely bezbarierových tras</t>
  </si>
  <si>
    <t xml:space="preserve">Dobrovolnictví 2006 </t>
  </si>
  <si>
    <t>Certifikace-osvědčení 2006</t>
  </si>
  <si>
    <t>Brána k novému poznání</t>
  </si>
  <si>
    <t xml:space="preserve">Energet. využívání obn. zdrojů 2006 </t>
  </si>
  <si>
    <t xml:space="preserve">Systém sběru a třídění odp. 2006/II </t>
  </si>
  <si>
    <t xml:space="preserve">GIS VI </t>
  </si>
  <si>
    <t xml:space="preserve">Veřejně přístupný internet III </t>
  </si>
  <si>
    <t xml:space="preserve">Webové stránky pro všechny </t>
  </si>
  <si>
    <t xml:space="preserve">Bydlete na venkově 2006 </t>
  </si>
  <si>
    <t>Regionální kultura VI.</t>
  </si>
  <si>
    <t xml:space="preserve">Bezpečnost ICT II </t>
  </si>
  <si>
    <t xml:space="preserve">Metropolitní sítě VI </t>
  </si>
  <si>
    <t xml:space="preserve">Volný čas 2007 </t>
  </si>
  <si>
    <t>Vrácení mylné plat. ze dne 29.12.2006</t>
  </si>
  <si>
    <t xml:space="preserve">Granty vyhlášené v roce 2007 </t>
  </si>
  <si>
    <t>Leader Vysočiny 2007</t>
  </si>
  <si>
    <t>Rozvoj malých podnikatelů ve vybr. regionech 2007 - I.</t>
  </si>
  <si>
    <t>Jednorázové akce 2007</t>
  </si>
  <si>
    <t>Sportoviště 2007</t>
  </si>
  <si>
    <t xml:space="preserve">Diagnóza památek </t>
  </si>
  <si>
    <t>Metropolitní sítě VII-2007</t>
  </si>
  <si>
    <t>Systém sběru a třídění odpadu 2007</t>
  </si>
  <si>
    <t>Čistá voda 2007</t>
  </si>
  <si>
    <t>Tábory 2007</t>
  </si>
  <si>
    <t>Doprovodná infrastruktura CR 2007</t>
  </si>
  <si>
    <t>Modernizace ubytovacích zařízení 2007</t>
  </si>
  <si>
    <t>ŽP-zdroj bohatství Vysočiny 2007</t>
  </si>
  <si>
    <t>Veřejně přístupný internet IV-2007</t>
  </si>
  <si>
    <t>Rozvoj vesnice 2007</t>
  </si>
  <si>
    <t>Rozvoj malých podnikatelů ve vybr. regionech 2007 - II.</t>
  </si>
  <si>
    <t>Bioodpady 2007</t>
  </si>
  <si>
    <t>Prevence kriminality 2007</t>
  </si>
  <si>
    <t>Edice Vysočiny V.</t>
  </si>
  <si>
    <t>Dobrovolnictví 2007</t>
  </si>
  <si>
    <t xml:space="preserve">Převod do rozpočtu kraje Vysočina, kapitoly Školství, mládeže a sportu - podpora certifikace středních škol </t>
  </si>
  <si>
    <t>Bezpečnost ICT - III</t>
  </si>
  <si>
    <t>GIS VII - 2007</t>
  </si>
  <si>
    <t>Webové stránky pro všechny II - 2007</t>
  </si>
  <si>
    <t>Líbí se nám v knihovně 2007</t>
  </si>
  <si>
    <t>Modernizace ubytovacích zařízení 2007 - II.</t>
  </si>
  <si>
    <t>Disponibilní zdroje FV k  30. 9.  2009</t>
  </si>
  <si>
    <t>Volný čas 2008</t>
  </si>
  <si>
    <t>Regionální kultura VII.</t>
  </si>
  <si>
    <t>Koordinace sociální výpomoci v obcích a hospicová péče</t>
  </si>
  <si>
    <t xml:space="preserve">Granty vyhlášené v roce 2008 </t>
  </si>
  <si>
    <t>Metropolitní sítě VIII - 2008</t>
  </si>
  <si>
    <t xml:space="preserve">                          </t>
  </si>
  <si>
    <t>Rozvoj malých podnikatelů ve vybr. regionech 2008 - I.</t>
  </si>
  <si>
    <t>Jednorázové akce 2008</t>
  </si>
  <si>
    <t>Sportoviště 2008</t>
  </si>
  <si>
    <t>Diagnóza památek 2008</t>
  </si>
  <si>
    <t>Čistá voda 2008</t>
  </si>
  <si>
    <t>Bydlete na venkově 2008</t>
  </si>
  <si>
    <t>Prevence dět. úrazů ve školách 2008</t>
  </si>
  <si>
    <t>Doprovodná infrastruktura CR 2008</t>
  </si>
  <si>
    <t>Zdravé stravování ve školách 2008</t>
  </si>
  <si>
    <t>Mezinárodní projekty 2008</t>
  </si>
  <si>
    <t>Rekultivace starých skládek 2008</t>
  </si>
  <si>
    <t>Popularizace a vzdělávání v oblasti inf. technologií - 2008</t>
  </si>
  <si>
    <t>Rozvoj malých podnikatelů ve vybr. regionech 2008 - II.</t>
  </si>
  <si>
    <t>Klenotnice Vysočiny 2008</t>
  </si>
  <si>
    <t>Bioodpady 2008</t>
  </si>
  <si>
    <t>Prevence kriminality 2008</t>
  </si>
  <si>
    <t>Rozvoj vesnice 2008</t>
  </si>
  <si>
    <t>Edice Vysočiny VI.</t>
  </si>
  <si>
    <t>Vysočina bez bariér 2008</t>
  </si>
  <si>
    <t>Obnova památkově chráněných území</t>
  </si>
  <si>
    <t>Volný čas 2009</t>
  </si>
  <si>
    <t>Bioodpady 2008/II</t>
  </si>
  <si>
    <t>Web.stránky pro všechny - aktivní weby 2008</t>
  </si>
  <si>
    <t>Metropolitní sítě IX 2008</t>
  </si>
  <si>
    <t>Bezpečnost ICT a archivace dat 2008</t>
  </si>
  <si>
    <t>GIS VIII 2008</t>
  </si>
  <si>
    <t>Podpora dostupnosti služeb veř. správy 2008</t>
  </si>
  <si>
    <t>Regionální kultura VIII.</t>
  </si>
  <si>
    <t xml:space="preserve">Granty vyhlášené v roce 2009 </t>
  </si>
  <si>
    <t>Jednorázové akce 2009</t>
  </si>
  <si>
    <t>Sportoviště 2009</t>
  </si>
  <si>
    <t>Sport pro všechny 2009</t>
  </si>
  <si>
    <t>Diagnóza památek 2009</t>
  </si>
  <si>
    <t>Rozvoj vesnice 2009</t>
  </si>
  <si>
    <t>Doprov. infr. CR 2009</t>
  </si>
  <si>
    <t>Čistá voda 2009</t>
  </si>
  <si>
    <t>Popularizace a vzdělávání v oblasti ICT II - 2009</t>
  </si>
  <si>
    <t>Metropolitní sítě X - 2009</t>
  </si>
  <si>
    <t>Jdeme příkladem-předcházíme odpadům 2009</t>
  </si>
  <si>
    <t>Krajina Vysočiny 2009</t>
  </si>
  <si>
    <t>Mezinárodní projekty 2009</t>
  </si>
  <si>
    <t>Naše školka</t>
  </si>
  <si>
    <t>Rozvoj malých podnikatelů 2009, nerozděleno</t>
  </si>
  <si>
    <t>Dobrovolnictví a koordinace sociální výpomoci v obcích 2009</t>
  </si>
  <si>
    <t>Obnova památkově chráněných území 2009, nerozděleno</t>
  </si>
  <si>
    <t xml:space="preserve">CELKEM </t>
  </si>
  <si>
    <t>PŘÍJMY DLE GRANTOVÝCH PROGRAMŮ  A ÚROKY</t>
  </si>
  <si>
    <t xml:space="preserve"> Program číslo</t>
  </si>
  <si>
    <t>Příjmy v roce 2009 z let min.</t>
  </si>
  <si>
    <t>Vítejte u nás</t>
  </si>
  <si>
    <t>CELKEM příjmy z let min.</t>
  </si>
  <si>
    <t>Převod z rozp. kap. ORJ 3000 Školství</t>
  </si>
  <si>
    <t>Převod z přebytku hosp. za rok 2008</t>
  </si>
  <si>
    <t>ÚROKY</t>
  </si>
  <si>
    <t>CELKEM PŘÍJMY</t>
  </si>
  <si>
    <t xml:space="preserve">BĚŽNÉ A KAPITÁLOVÉ VÝDAJE </t>
  </si>
  <si>
    <t>TRANSFERY CELKEM</t>
  </si>
  <si>
    <t xml:space="preserve">KAPITÁLOVÉ VÝDAJE </t>
  </si>
  <si>
    <t>HOSPODAŘENÍ BEZ TRANSFERŮ NA PŘÍMÉ NÁKLADY VE ŠKOLSTVÍ (tis.Kč)</t>
  </si>
  <si>
    <t xml:space="preserve">z toho     nespecifikovaná rezerva       </t>
  </si>
  <si>
    <t>FINANCOVÁNÍ (-)</t>
  </si>
  <si>
    <t>35XX</t>
  </si>
  <si>
    <t>SALDO ZDROJŮ A VÝDAJŮ</t>
  </si>
  <si>
    <t>Kapitola doprava - včetně financování</t>
  </si>
  <si>
    <t>Příjmy z poskytování služeb a výrobků (záchyty)</t>
  </si>
  <si>
    <t>Ostatní příjmy z vlastní činnosti (věcná břemena)</t>
  </si>
  <si>
    <t>Vědeckotechnologický park Jihlava 2</t>
  </si>
  <si>
    <t>Systémová podpora zvyšování kvality vzdělávání ve středních školách - certifikace</t>
  </si>
  <si>
    <t>FINANCOVÁNÍ (+)</t>
  </si>
  <si>
    <t>Implementace soustavy NATURA 2000 - Vysočina</t>
  </si>
  <si>
    <t>Technická pomoc OP Přeshraniční spolupráce Rakousko - Česká republika 2007 - 2013 v kraji Vysočina</t>
  </si>
  <si>
    <t>ICHNOS Plus</t>
  </si>
</sst>
</file>

<file path=xl/styles.xml><?xml version="1.0" encoding="utf-8"?>
<styleSheet xmlns="http://schemas.openxmlformats.org/spreadsheetml/2006/main">
  <numFmts count="6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0000"/>
    <numFmt numFmtId="171" formatCode="d/m"/>
    <numFmt numFmtId="172" formatCode="000\ 00"/>
    <numFmt numFmtId="173" formatCode="#,##0.00\ &quot;Kč&quot;"/>
    <numFmt numFmtId="174" formatCode="0.0%"/>
    <numFmt numFmtId="175" formatCode="0.000000000"/>
    <numFmt numFmtId="176" formatCode="&quot;Kč&quot;#,##0_);\(&quot;Kč&quot;#,##0\)"/>
    <numFmt numFmtId="177" formatCode="&quot;Kč&quot;#,##0_);[Red]\(&quot;Kč&quot;#,##0\)"/>
    <numFmt numFmtId="178" formatCode="&quot;Kč&quot;#,##0.00_);\(&quot;Kč&quot;#,##0.00\)"/>
    <numFmt numFmtId="179" formatCode="&quot;Kč&quot;#,##0.00_);[Red]\(&quot;Kč&quot;#,##0.00\)"/>
    <numFmt numFmtId="180" formatCode="_(&quot;Kč&quot;* #,##0_);_(&quot;Kč&quot;* \(#,##0\);_(&quot;Kč&quot;* &quot;-&quot;_);_(@_)"/>
    <numFmt numFmtId="181" formatCode="_(* #,##0_);_(* \(#,##0\);_(* &quot;-&quot;_);_(@_)"/>
    <numFmt numFmtId="182" formatCode="_(&quot;Kč&quot;* #,##0.00_);_(&quot;Kč&quot;* \(#,##0.00\);_(&quot;Kč&quot;* &quot;-&quot;??_);_(@_)"/>
    <numFmt numFmtId="183" formatCode="_(* #,##0.00_);_(* \(#,##0.00\);_(* &quot;-&quot;??_);_(@_)"/>
    <numFmt numFmtId="184" formatCode="m/yy"/>
    <numFmt numFmtId="185" formatCode="#,##0.000000"/>
    <numFmt numFmtId="186" formatCode="0.000%"/>
    <numFmt numFmtId="187" formatCode="0.0000%"/>
    <numFmt numFmtId="188" formatCode="#,##0.00_ ;[Red]\-#,##0.00\ "/>
    <numFmt numFmtId="189" formatCode="mmm/yyyy"/>
    <numFmt numFmtId="190" formatCode="#,##0.00\ _K_č"/>
    <numFmt numFmtId="191" formatCode="0.000"/>
    <numFmt numFmtId="192" formatCode="#,##0_ ;\-#,##0\ "/>
    <numFmt numFmtId="193" formatCode="0.00000000"/>
    <numFmt numFmtId="194" formatCode="0.00000"/>
    <numFmt numFmtId="195" formatCode="[$-405]d\.\ mmmm\ yyyy"/>
    <numFmt numFmtId="196" formatCode="0,%"/>
    <numFmt numFmtId="197" formatCode="\1\2\5\%"/>
    <numFmt numFmtId="198" formatCode="0.00,%"/>
    <numFmt numFmtId="199" formatCode="000,%"/>
    <numFmt numFmtId="200" formatCode="#,##0.000_ ;\-#,##0.000\ "/>
    <numFmt numFmtId="201" formatCode="_-* #,##0.000\ &quot;Kč&quot;_-;\-* #,##0.000\ &quot;Kč&quot;_-;_-* &quot;-&quot;???\ &quot;Kč&quot;_-;_-@_-"/>
    <numFmt numFmtId="202" formatCode="\+0.00\ &quot;Kč&quot;;\-0.00\ &quot;Kč&quot;"/>
    <numFmt numFmtId="203" formatCode="\+0;\-0"/>
    <numFmt numFmtId="204" formatCode="\+0,000;\-0,000"/>
    <numFmt numFmtId="205" formatCode="\+0,;\-0"/>
    <numFmt numFmtId="206" formatCode="#,##0;[Red]#,##0"/>
    <numFmt numFmtId="207" formatCode="[$-1010409]###\ ###\ ###"/>
    <numFmt numFmtId="208" formatCode="[$-1010409]#,##0.#%"/>
    <numFmt numFmtId="209" formatCode="#,##0.0\ &quot;Kč&quot;"/>
    <numFmt numFmtId="210" formatCode="#,##0.0[$₮-450]"/>
    <numFmt numFmtId="211" formatCode="#,##0[$₮-450]"/>
    <numFmt numFmtId="212" formatCode="#,##0\ &quot;Kč&quot;"/>
    <numFmt numFmtId="213" formatCode="&quot;$&quot;#,##0_);\(&quot;$&quot;#,##0\)"/>
    <numFmt numFmtId="214" formatCode="&quot;$&quot;#,##0_);[Red]\(&quot;$&quot;#,##0\)"/>
    <numFmt numFmtId="215" formatCode="&quot;$&quot;#,##0.00_);\(&quot;$&quot;#,##0.00\)"/>
    <numFmt numFmtId="216" formatCode="&quot;$&quot;#,##0.00_);[Red]\(&quot;$&quot;#,##0.00\)"/>
    <numFmt numFmtId="217" formatCode="_(&quot;$&quot;* #,##0_);_(&quot;$&quot;* \(#,##0\);_(&quot;$&quot;* &quot;-&quot;_);_(@_)"/>
    <numFmt numFmtId="218" formatCode="_(&quot;$&quot;* #,##0.00_);_(&quot;$&quot;* \(#,##0.00\);_(&quot;$&quot;* &quot;-&quot;??_);_(@_)"/>
  </numFmts>
  <fonts count="57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sz val="9"/>
      <name val="Arial CE"/>
      <family val="2"/>
    </font>
    <font>
      <sz val="10"/>
      <name val="Arial"/>
      <family val="2"/>
    </font>
    <font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 CE"/>
      <family val="2"/>
    </font>
    <font>
      <sz val="10"/>
      <color indexed="10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sz val="11.5"/>
      <name val="Arial CE"/>
      <family val="2"/>
    </font>
    <font>
      <sz val="11"/>
      <name val="Arial CE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Arial CE"/>
      <family val="2"/>
    </font>
    <font>
      <sz val="10"/>
      <color indexed="43"/>
      <name val="Arial CE"/>
      <family val="2"/>
    </font>
    <font>
      <i/>
      <sz val="9"/>
      <color indexed="8"/>
      <name val="Arial CE"/>
      <family val="2"/>
    </font>
    <font>
      <sz val="9"/>
      <color indexed="8"/>
      <name val="Arial CE"/>
      <family val="2"/>
    </font>
    <font>
      <b/>
      <sz val="10"/>
      <color indexed="8"/>
      <name val="Arial CE"/>
      <family val="2"/>
    </font>
    <font>
      <b/>
      <i/>
      <vertAlign val="superscript"/>
      <sz val="10"/>
      <name val="Arial CE"/>
      <family val="2"/>
    </font>
    <font>
      <b/>
      <i/>
      <sz val="10"/>
      <name val="Arial CE"/>
      <family val="2"/>
    </font>
    <font>
      <b/>
      <sz val="11"/>
      <name val="Arial CE"/>
      <family val="2"/>
    </font>
    <font>
      <b/>
      <sz val="11"/>
      <color indexed="8"/>
      <name val="Arial CE"/>
      <family val="2"/>
    </font>
    <font>
      <sz val="12"/>
      <name val="Arial CE"/>
      <family val="2"/>
    </font>
    <font>
      <b/>
      <sz val="14"/>
      <name val="Arial"/>
      <family val="2"/>
    </font>
    <font>
      <i/>
      <sz val="10"/>
      <name val="Arial"/>
      <family val="2"/>
    </font>
    <font>
      <i/>
      <sz val="10"/>
      <color indexed="8"/>
      <name val="Arial CE"/>
      <family val="0"/>
    </font>
    <font>
      <i/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8"/>
      <name val="Arial CE"/>
      <family val="2"/>
    </font>
    <font>
      <b/>
      <sz val="13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 CE"/>
      <family val="2"/>
    </font>
    <font>
      <b/>
      <sz val="12"/>
      <name val="Arial"/>
      <family val="2"/>
    </font>
    <font>
      <sz val="10"/>
      <color indexed="8"/>
      <name val="Arial"/>
      <family val="0"/>
    </font>
    <font>
      <b/>
      <sz val="13.95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2"/>
      <color indexed="8"/>
      <name val="Arial"/>
      <family val="0"/>
    </font>
    <font>
      <b/>
      <i/>
      <sz val="14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14"/>
      <name val="Arial CE"/>
      <family val="2"/>
    </font>
    <font>
      <sz val="16"/>
      <name val="Arial CE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/>
      <right/>
      <top style="medium">
        <color indexed="8"/>
      </top>
      <bottom/>
    </border>
    <border>
      <left/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 wrapText="1"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0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/>
    </xf>
    <xf numFmtId="49" fontId="3" fillId="0" borderId="0" xfId="0" applyNumberFormat="1" applyFont="1" applyAlignment="1">
      <alignment/>
    </xf>
    <xf numFmtId="3" fontId="2" fillId="2" borderId="1" xfId="0" applyNumberFormat="1" applyFont="1" applyFill="1" applyBorder="1" applyAlignment="1">
      <alignment/>
    </xf>
    <xf numFmtId="1" fontId="2" fillId="2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49" fontId="0" fillId="0" borderId="0" xfId="0" applyNumberFormat="1" applyFill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center" vertical="top"/>
    </xf>
    <xf numFmtId="0" fontId="2" fillId="0" borderId="0" xfId="0" applyFont="1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0" xfId="0" applyFont="1" applyAlignment="1">
      <alignment horizontal="right"/>
    </xf>
    <xf numFmtId="3" fontId="0" fillId="0" borderId="0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3" fontId="2" fillId="2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3" fontId="0" fillId="0" borderId="1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49" fontId="0" fillId="0" borderId="0" xfId="0" applyNumberFormat="1" applyBorder="1" applyAlignment="1">
      <alignment horizontal="right" vertical="top"/>
    </xf>
    <xf numFmtId="0" fontId="0" fillId="0" borderId="0" xfId="0" applyFont="1" applyBorder="1" applyAlignment="1">
      <alignment vertical="top" wrapText="1"/>
    </xf>
    <xf numFmtId="49" fontId="2" fillId="0" borderId="0" xfId="0" applyNumberFormat="1" applyFont="1" applyFill="1" applyBorder="1" applyAlignment="1">
      <alignment horizontal="left" vertical="top"/>
    </xf>
    <xf numFmtId="0" fontId="0" fillId="0" borderId="1" xfId="0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 horizontal="right" vertical="top"/>
    </xf>
    <xf numFmtId="3" fontId="2" fillId="0" borderId="0" xfId="0" applyNumberFormat="1" applyFont="1" applyFill="1" applyBorder="1" applyAlignment="1">
      <alignment horizontal="left"/>
    </xf>
    <xf numFmtId="3" fontId="0" fillId="0" borderId="0" xfId="0" applyNumberFormat="1" applyFont="1" applyBorder="1" applyAlignment="1">
      <alignment vertical="top" wrapText="1"/>
    </xf>
    <xf numFmtId="1" fontId="0" fillId="0" borderId="0" xfId="0" applyNumberFormat="1" applyFill="1" applyBorder="1" applyAlignment="1">
      <alignment horizontal="center"/>
    </xf>
    <xf numFmtId="3" fontId="2" fillId="2" borderId="1" xfId="0" applyNumberFormat="1" applyFont="1" applyFill="1" applyBorder="1" applyAlignment="1">
      <alignment vertical="top" wrapText="1"/>
    </xf>
    <xf numFmtId="3" fontId="0" fillId="0" borderId="0" xfId="0" applyNumberFormat="1" applyFont="1" applyBorder="1" applyAlignment="1">
      <alignment vertical="top"/>
    </xf>
    <xf numFmtId="3" fontId="0" fillId="0" borderId="1" xfId="0" applyNumberForma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2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0" fillId="0" borderId="0" xfId="0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/>
    </xf>
    <xf numFmtId="3" fontId="0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49" fontId="0" fillId="0" borderId="0" xfId="0" applyNumberFormat="1" applyFill="1" applyBorder="1" applyAlignment="1">
      <alignment horizontal="right" vertical="top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2" borderId="1" xfId="0" applyFont="1" applyFill="1" applyBorder="1" applyAlignment="1">
      <alignment vertical="center"/>
    </xf>
    <xf numFmtId="3" fontId="0" fillId="0" borderId="0" xfId="0" applyNumberFormat="1" applyFill="1" applyAlignment="1">
      <alignment/>
    </xf>
    <xf numFmtId="1" fontId="0" fillId="0" borderId="0" xfId="0" applyNumberFormat="1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165" fontId="0" fillId="2" borderId="1" xfId="0" applyNumberFormat="1" applyFill="1" applyBorder="1" applyAlignment="1">
      <alignment horizontal="left" vertical="center" wrapText="1"/>
    </xf>
    <xf numFmtId="14" fontId="0" fillId="0" borderId="1" xfId="0" applyNumberFormat="1" applyBorder="1" applyAlignment="1">
      <alignment/>
    </xf>
    <xf numFmtId="3" fontId="0" fillId="2" borderId="1" xfId="0" applyNumberFormat="1" applyFill="1" applyBorder="1" applyAlignment="1">
      <alignment horizontal="right" vertical="center" wrapText="1"/>
    </xf>
    <xf numFmtId="14" fontId="0" fillId="0" borderId="1" xfId="0" applyNumberFormat="1" applyFont="1" applyBorder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left"/>
    </xf>
    <xf numFmtId="3" fontId="13" fillId="0" borderId="0" xfId="0" applyNumberFormat="1" applyFont="1" applyAlignment="1">
      <alignment/>
    </xf>
    <xf numFmtId="0" fontId="13" fillId="0" borderId="0" xfId="0" applyFont="1" applyAlignment="1">
      <alignment/>
    </xf>
    <xf numFmtId="49" fontId="0" fillId="0" borderId="0" xfId="0" applyNumberFormat="1" applyAlignment="1">
      <alignment/>
    </xf>
    <xf numFmtId="0" fontId="14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164" fontId="2" fillId="2" borderId="1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13" fillId="0" borderId="0" xfId="0" applyNumberFormat="1" applyFont="1" applyBorder="1" applyAlignment="1">
      <alignment vertical="center"/>
    </xf>
    <xf numFmtId="3" fontId="13" fillId="0" borderId="0" xfId="0" applyNumberFormat="1" applyFont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2" fillId="0" borderId="1" xfId="0" applyFont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right"/>
    </xf>
    <xf numFmtId="164" fontId="2" fillId="2" borderId="1" xfId="0" applyNumberFormat="1" applyFont="1" applyFill="1" applyBorder="1" applyAlignment="1">
      <alignment vertical="top"/>
    </xf>
    <xf numFmtId="0" fontId="0" fillId="0" borderId="0" xfId="0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right"/>
    </xf>
    <xf numFmtId="1" fontId="2" fillId="0" borderId="1" xfId="0" applyNumberFormat="1" applyFont="1" applyFill="1" applyBorder="1" applyAlignment="1">
      <alignment horizontal="center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3" fontId="2" fillId="4" borderId="1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left" vertical="top"/>
    </xf>
    <xf numFmtId="0" fontId="12" fillId="0" borderId="0" xfId="0" applyFont="1" applyFill="1" applyAlignment="1">
      <alignment/>
    </xf>
    <xf numFmtId="0" fontId="0" fillId="4" borderId="0" xfId="0" applyFill="1" applyBorder="1" applyAlignment="1">
      <alignment/>
    </xf>
    <xf numFmtId="0" fontId="2" fillId="4" borderId="1" xfId="0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0" fontId="13" fillId="0" borderId="0" xfId="0" applyFont="1" applyFill="1" applyBorder="1" applyAlignment="1">
      <alignment/>
    </xf>
    <xf numFmtId="49" fontId="0" fillId="0" borderId="1" xfId="0" applyNumberForma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vertical="top"/>
    </xf>
    <xf numFmtId="0" fontId="0" fillId="0" borderId="2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0" fillId="0" borderId="1" xfId="0" applyNumberFormat="1" applyFont="1" applyFill="1" applyBorder="1" applyAlignment="1">
      <alignment vertical="top" wrapText="1"/>
    </xf>
    <xf numFmtId="3" fontId="2" fillId="0" borderId="1" xfId="0" applyNumberFormat="1" applyFont="1" applyFill="1" applyBorder="1" applyAlignment="1">
      <alignment horizontal="right" vertical="top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top" wrapText="1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0" fillId="0" borderId="2" xfId="0" applyFill="1" applyBorder="1" applyAlignment="1">
      <alignment horizontal="center" vertical="center"/>
    </xf>
    <xf numFmtId="3" fontId="0" fillId="4" borderId="0" xfId="0" applyNumberFormat="1" applyFill="1" applyAlignment="1">
      <alignment/>
    </xf>
    <xf numFmtId="3" fontId="0" fillId="0" borderId="0" xfId="0" applyNumberFormat="1" applyAlignment="1">
      <alignment wrapText="1"/>
    </xf>
    <xf numFmtId="4" fontId="2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 horizontal="left"/>
    </xf>
    <xf numFmtId="165" fontId="0" fillId="0" borderId="1" xfId="0" applyNumberFormat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 horizontal="right"/>
    </xf>
    <xf numFmtId="1" fontId="0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vertical="top"/>
    </xf>
    <xf numFmtId="1" fontId="0" fillId="0" borderId="1" xfId="0" applyNumberFormat="1" applyFont="1" applyFill="1" applyBorder="1" applyAlignment="1">
      <alignment horizontal="center"/>
    </xf>
    <xf numFmtId="3" fontId="0" fillId="0" borderId="4" xfId="0" applyNumberFormat="1" applyFont="1" applyFill="1" applyBorder="1" applyAlignment="1">
      <alignment vertical="top"/>
    </xf>
    <xf numFmtId="3" fontId="0" fillId="0" borderId="1" xfId="0" applyNumberFormat="1" applyFont="1" applyFill="1" applyBorder="1" applyAlignment="1">
      <alignment wrapText="1"/>
    </xf>
    <xf numFmtId="3" fontId="0" fillId="0" borderId="1" xfId="0" applyNumberFormat="1" applyFont="1" applyFill="1" applyBorder="1" applyAlignment="1">
      <alignment vertical="top" wrapText="1"/>
    </xf>
    <xf numFmtId="3" fontId="0" fillId="0" borderId="4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49" fontId="0" fillId="0" borderId="7" xfId="0" applyNumberFormat="1" applyFill="1" applyBorder="1" applyAlignment="1">
      <alignment horizontal="center" vertical="top"/>
    </xf>
    <xf numFmtId="0" fontId="0" fillId="0" borderId="7" xfId="0" applyFill="1" applyBorder="1" applyAlignment="1">
      <alignment horizontal="center" vertical="top"/>
    </xf>
    <xf numFmtId="3" fontId="21" fillId="0" borderId="0" xfId="0" applyNumberFormat="1" applyFont="1" applyAlignment="1">
      <alignment/>
    </xf>
    <xf numFmtId="3" fontId="12" fillId="0" borderId="0" xfId="0" applyNumberFormat="1" applyFont="1" applyFill="1" applyBorder="1" applyAlignment="1">
      <alignment vertical="top" wrapTex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vertical="justify"/>
    </xf>
    <xf numFmtId="1" fontId="2" fillId="0" borderId="1" xfId="0" applyNumberFormat="1" applyFont="1" applyFill="1" applyBorder="1" applyAlignment="1">
      <alignment horizontal="center" vertical="center"/>
    </xf>
    <xf numFmtId="0" fontId="0" fillId="5" borderId="0" xfId="0" applyFill="1" applyAlignment="1">
      <alignment/>
    </xf>
    <xf numFmtId="3" fontId="0" fillId="5" borderId="0" xfId="0" applyNumberFormat="1" applyFill="1" applyAlignment="1">
      <alignment/>
    </xf>
    <xf numFmtId="3" fontId="21" fillId="4" borderId="0" xfId="0" applyNumberFormat="1" applyFont="1" applyFill="1" applyAlignment="1">
      <alignment/>
    </xf>
    <xf numFmtId="3" fontId="12" fillId="4" borderId="0" xfId="0" applyNumberFormat="1" applyFont="1" applyFill="1" applyAlignment="1">
      <alignment/>
    </xf>
    <xf numFmtId="3" fontId="22" fillId="0" borderId="0" xfId="0" applyNumberFormat="1" applyFont="1" applyFill="1" applyAlignment="1">
      <alignment/>
    </xf>
    <xf numFmtId="3" fontId="0" fillId="0" borderId="8" xfId="0" applyNumberForma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49" fontId="0" fillId="0" borderId="9" xfId="0" applyNumberFormat="1" applyFill="1" applyBorder="1" applyAlignment="1">
      <alignment horizontal="center" vertical="top"/>
    </xf>
    <xf numFmtId="3" fontId="5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vertical="top"/>
    </xf>
    <xf numFmtId="3" fontId="2" fillId="0" borderId="1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vertical="top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49" fontId="0" fillId="2" borderId="9" xfId="0" applyNumberFormat="1" applyFill="1" applyBorder="1" applyAlignment="1">
      <alignment horizontal="center" vertical="top"/>
    </xf>
    <xf numFmtId="3" fontId="5" fillId="2" borderId="1" xfId="0" applyNumberFormat="1" applyFont="1" applyFill="1" applyBorder="1" applyAlignment="1">
      <alignment/>
    </xf>
    <xf numFmtId="3" fontId="2" fillId="2" borderId="1" xfId="0" applyNumberFormat="1" applyFont="1" applyFill="1" applyBorder="1" applyAlignment="1">
      <alignment vertical="top"/>
    </xf>
    <xf numFmtId="3" fontId="2" fillId="2" borderId="1" xfId="0" applyNumberFormat="1" applyFont="1" applyFill="1" applyBorder="1" applyAlignment="1">
      <alignment/>
    </xf>
    <xf numFmtId="3" fontId="11" fillId="0" borderId="1" xfId="0" applyNumberFormat="1" applyFont="1" applyFill="1" applyBorder="1" applyAlignment="1">
      <alignment horizontal="right"/>
    </xf>
    <xf numFmtId="3" fontId="23" fillId="0" borderId="1" xfId="0" applyNumberFormat="1" applyFont="1" applyFill="1" applyBorder="1" applyAlignment="1">
      <alignment horizontal="right"/>
    </xf>
    <xf numFmtId="3" fontId="24" fillId="0" borderId="1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/>
    </xf>
    <xf numFmtId="0" fontId="0" fillId="0" borderId="10" xfId="0" applyFill="1" applyBorder="1" applyAlignment="1">
      <alignment horizontal="center" vertical="top"/>
    </xf>
    <xf numFmtId="0" fontId="5" fillId="2" borderId="2" xfId="0" applyFont="1" applyFill="1" applyBorder="1" applyAlignment="1">
      <alignment/>
    </xf>
    <xf numFmtId="0" fontId="0" fillId="2" borderId="10" xfId="0" applyFill="1" applyBorder="1" applyAlignment="1">
      <alignment horizontal="center" vertical="top"/>
    </xf>
    <xf numFmtId="3" fontId="11" fillId="0" borderId="1" xfId="0" applyNumberFormat="1" applyFont="1" applyFill="1" applyBorder="1" applyAlignment="1">
      <alignment/>
    </xf>
    <xf numFmtId="3" fontId="11" fillId="0" borderId="1" xfId="0" applyNumberFormat="1" applyFont="1" applyFill="1" applyBorder="1" applyAlignment="1">
      <alignment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vertical="top"/>
    </xf>
    <xf numFmtId="49" fontId="1" fillId="0" borderId="0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1" fontId="2" fillId="0" borderId="1" xfId="0" applyNumberFormat="1" applyFont="1" applyFill="1" applyBorder="1" applyAlignment="1">
      <alignment horizontal="center" vertical="top"/>
    </xf>
    <xf numFmtId="1" fontId="2" fillId="2" borderId="1" xfId="0" applyNumberFormat="1" applyFont="1" applyFill="1" applyBorder="1" applyAlignment="1">
      <alignment horizontal="center" vertical="top"/>
    </xf>
    <xf numFmtId="3" fontId="2" fillId="4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2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/>
    </xf>
    <xf numFmtId="3" fontId="25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wrapText="1"/>
    </xf>
    <xf numFmtId="0" fontId="2" fillId="2" borderId="9" xfId="0" applyFont="1" applyFill="1" applyBorder="1" applyAlignment="1">
      <alignment vertical="top"/>
    </xf>
    <xf numFmtId="1" fontId="0" fillId="0" borderId="6" xfId="0" applyNumberFormat="1" applyFill="1" applyBorder="1" applyAlignment="1">
      <alignment horizontal="center"/>
    </xf>
    <xf numFmtId="0" fontId="21" fillId="0" borderId="0" xfId="0" applyFont="1" applyAlignment="1">
      <alignment/>
    </xf>
    <xf numFmtId="3" fontId="0" fillId="4" borderId="1" xfId="0" applyNumberFormat="1" applyFill="1" applyBorder="1" applyAlignment="1">
      <alignment/>
    </xf>
    <xf numFmtId="0" fontId="3" fillId="0" borderId="0" xfId="0" applyFont="1" applyFill="1" applyAlignment="1">
      <alignment horizontal="left"/>
    </xf>
    <xf numFmtId="3" fontId="2" fillId="0" borderId="1" xfId="0" applyNumberFormat="1" applyFont="1" applyFill="1" applyBorder="1" applyAlignment="1">
      <alignment vertical="top" wrapText="1"/>
    </xf>
    <xf numFmtId="3" fontId="5" fillId="0" borderId="4" xfId="0" applyNumberFormat="1" applyFont="1" applyFill="1" applyBorder="1" applyAlignment="1">
      <alignment horizontal="right" vertical="top"/>
    </xf>
    <xf numFmtId="3" fontId="2" fillId="0" borderId="2" xfId="0" applyNumberFormat="1" applyFont="1" applyFill="1" applyBorder="1" applyAlignment="1">
      <alignment horizontal="right" vertical="top" wrapText="1"/>
    </xf>
    <xf numFmtId="49" fontId="0" fillId="0" borderId="0" xfId="0" applyNumberFormat="1" applyAlignment="1">
      <alignment horizontal="right"/>
    </xf>
    <xf numFmtId="0" fontId="2" fillId="4" borderId="0" xfId="0" applyFont="1" applyFill="1" applyBorder="1" applyAlignment="1">
      <alignment/>
    </xf>
    <xf numFmtId="3" fontId="2" fillId="4" borderId="0" xfId="0" applyNumberFormat="1" applyFont="1" applyFill="1" applyBorder="1" applyAlignment="1">
      <alignment/>
    </xf>
    <xf numFmtId="1" fontId="2" fillId="4" borderId="0" xfId="0" applyNumberFormat="1" applyFont="1" applyFill="1" applyBorder="1" applyAlignment="1">
      <alignment horizontal="center"/>
    </xf>
    <xf numFmtId="3" fontId="2" fillId="4" borderId="0" xfId="0" applyNumberFormat="1" applyFont="1" applyFill="1" applyBorder="1" applyAlignment="1">
      <alignment/>
    </xf>
    <xf numFmtId="49" fontId="0" fillId="4" borderId="0" xfId="0" applyNumberFormat="1" applyFill="1" applyBorder="1" applyAlignment="1">
      <alignment horizontal="center" vertical="top"/>
    </xf>
    <xf numFmtId="0" fontId="0" fillId="4" borderId="0" xfId="0" applyFill="1" applyBorder="1" applyAlignment="1">
      <alignment horizontal="center" vertical="top"/>
    </xf>
    <xf numFmtId="0" fontId="5" fillId="4" borderId="0" xfId="0" applyFont="1" applyFill="1" applyBorder="1" applyAlignment="1">
      <alignment/>
    </xf>
    <xf numFmtId="3" fontId="5" fillId="4" borderId="0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 vertical="top"/>
    </xf>
    <xf numFmtId="1" fontId="2" fillId="4" borderId="0" xfId="0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top"/>
    </xf>
    <xf numFmtId="1" fontId="0" fillId="0" borderId="0" xfId="0" applyNumberFormat="1" applyFont="1" applyFill="1" applyBorder="1" applyAlignment="1">
      <alignment horizontal="center"/>
    </xf>
    <xf numFmtId="0" fontId="12" fillId="4" borderId="0" xfId="0" applyFont="1" applyFill="1" applyAlignment="1">
      <alignment/>
    </xf>
    <xf numFmtId="3" fontId="0" fillId="0" borderId="0" xfId="0" applyNumberFormat="1" applyAlignment="1">
      <alignment/>
    </xf>
    <xf numFmtId="0" fontId="2" fillId="0" borderId="9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9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3" fontId="2" fillId="2" borderId="1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/>
    </xf>
    <xf numFmtId="3" fontId="25" fillId="0" borderId="1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3" fontId="0" fillId="2" borderId="1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 horizontal="center" vertical="top"/>
    </xf>
    <xf numFmtId="3" fontId="0" fillId="6" borderId="0" xfId="0" applyNumberFormat="1" applyFill="1" applyAlignment="1">
      <alignment/>
    </xf>
    <xf numFmtId="3" fontId="0" fillId="0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ont="1" applyFill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 vertical="top"/>
    </xf>
    <xf numFmtId="0" fontId="0" fillId="0" borderId="0" xfId="0" applyFill="1" applyAlignment="1">
      <alignment/>
    </xf>
    <xf numFmtId="4" fontId="28" fillId="0" borderId="0" xfId="0" applyNumberFormat="1" applyFont="1" applyAlignment="1">
      <alignment/>
    </xf>
    <xf numFmtId="0" fontId="28" fillId="0" borderId="0" xfId="0" applyFont="1" applyAlignment="1">
      <alignment/>
    </xf>
    <xf numFmtId="4" fontId="16" fillId="0" borderId="0" xfId="0" applyNumberFormat="1" applyFont="1" applyAlignment="1">
      <alignment/>
    </xf>
    <xf numFmtId="3" fontId="2" fillId="4" borderId="0" xfId="0" applyNumberFormat="1" applyFont="1" applyFill="1" applyBorder="1" applyAlignment="1">
      <alignment horizontal="center"/>
    </xf>
    <xf numFmtId="0" fontId="0" fillId="0" borderId="9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3" fontId="2" fillId="0" borderId="1" xfId="0" applyNumberFormat="1" applyFont="1" applyFill="1" applyBorder="1" applyAlignment="1">
      <alignment vertical="center" wrapText="1"/>
    </xf>
    <xf numFmtId="0" fontId="0" fillId="4" borderId="1" xfId="0" applyFont="1" applyFill="1" applyBorder="1" applyAlignment="1">
      <alignment vertical="top" wrapText="1"/>
    </xf>
    <xf numFmtId="3" fontId="0" fillId="4" borderId="1" xfId="0" applyNumberFormat="1" applyFont="1" applyFill="1" applyBorder="1" applyAlignment="1">
      <alignment vertical="center"/>
    </xf>
    <xf numFmtId="3" fontId="2" fillId="4" borderId="1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/>
    </xf>
    <xf numFmtId="0" fontId="0" fillId="0" borderId="7" xfId="0" applyFont="1" applyFill="1" applyBorder="1" applyAlignment="1">
      <alignment/>
    </xf>
    <xf numFmtId="3" fontId="2" fillId="2" borderId="1" xfId="0" applyNumberFormat="1" applyFont="1" applyFill="1" applyBorder="1" applyAlignment="1">
      <alignment horizontal="right" vertical="center" wrapText="1"/>
    </xf>
    <xf numFmtId="1" fontId="0" fillId="4" borderId="1" xfId="0" applyNumberFormat="1" applyFont="1" applyFill="1" applyBorder="1" applyAlignment="1">
      <alignment horizontal="center" vertical="center"/>
    </xf>
    <xf numFmtId="3" fontId="0" fillId="4" borderId="1" xfId="0" applyNumberFormat="1" applyFont="1" applyFill="1" applyBorder="1" applyAlignment="1">
      <alignment horizontal="right" vertical="center"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3" fontId="2" fillId="2" borderId="1" xfId="0" applyNumberFormat="1" applyFont="1" applyFill="1" applyBorder="1" applyAlignment="1">
      <alignment horizontal="center" vertical="top"/>
    </xf>
    <xf numFmtId="3" fontId="4" fillId="0" borderId="1" xfId="0" applyNumberFormat="1" applyFont="1" applyFill="1" applyBorder="1" applyAlignment="1">
      <alignment/>
    </xf>
    <xf numFmtId="4" fontId="29" fillId="0" borderId="0" xfId="0" applyNumberFormat="1" applyFont="1" applyFill="1" applyAlignment="1">
      <alignment/>
    </xf>
    <xf numFmtId="3" fontId="0" fillId="4" borderId="1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0" fillId="4" borderId="1" xfId="0" applyFont="1" applyFill="1" applyBorder="1" applyAlignment="1">
      <alignment horizontal="right" vertical="center"/>
    </xf>
    <xf numFmtId="3" fontId="0" fillId="2" borderId="1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49" fontId="0" fillId="0" borderId="9" xfId="0" applyNumberFormat="1" applyFill="1" applyBorder="1" applyAlignment="1">
      <alignment horizontal="center" vertical="center"/>
    </xf>
    <xf numFmtId="3" fontId="11" fillId="4" borderId="1" xfId="0" applyNumberFormat="1" applyFont="1" applyFill="1" applyBorder="1" applyAlignment="1">
      <alignment horizontal="right"/>
    </xf>
    <xf numFmtId="3" fontId="2" fillId="4" borderId="1" xfId="0" applyNumberFormat="1" applyFont="1" applyFill="1" applyBorder="1" applyAlignment="1">
      <alignment vertical="top"/>
    </xf>
    <xf numFmtId="3" fontId="11" fillId="4" borderId="1" xfId="0" applyNumberFormat="1" applyFont="1" applyFill="1" applyBorder="1" applyAlignment="1">
      <alignment/>
    </xf>
    <xf numFmtId="3" fontId="25" fillId="4" borderId="1" xfId="0" applyNumberFormat="1" applyFont="1" applyFill="1" applyBorder="1" applyAlignment="1">
      <alignment/>
    </xf>
    <xf numFmtId="3" fontId="5" fillId="4" borderId="4" xfId="0" applyNumberFormat="1" applyFont="1" applyFill="1" applyBorder="1" applyAlignment="1">
      <alignment horizontal="right" vertical="top"/>
    </xf>
    <xf numFmtId="3" fontId="2" fillId="4" borderId="4" xfId="0" applyNumberFormat="1" applyFont="1" applyFill="1" applyBorder="1" applyAlignment="1">
      <alignment horizontal="right"/>
    </xf>
    <xf numFmtId="3" fontId="0" fillId="4" borderId="0" xfId="0" applyNumberFormat="1" applyFont="1" applyFill="1" applyBorder="1" applyAlignment="1">
      <alignment/>
    </xf>
    <xf numFmtId="3" fontId="2" fillId="4" borderId="1" xfId="0" applyNumberFormat="1" applyFont="1" applyFill="1" applyBorder="1" applyAlignment="1">
      <alignment vertical="center"/>
    </xf>
    <xf numFmtId="0" fontId="3" fillId="0" borderId="0" xfId="0" applyFont="1" applyAlignment="1">
      <alignment horizontal="left"/>
    </xf>
    <xf numFmtId="3" fontId="0" fillId="4" borderId="0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1" xfId="0" applyNumberFormat="1" applyFont="1" applyFill="1" applyBorder="1" applyAlignment="1">
      <alignment/>
    </xf>
    <xf numFmtId="0" fontId="30" fillId="0" borderId="0" xfId="0" applyFont="1" applyAlignment="1">
      <alignment horizontal="left"/>
    </xf>
    <xf numFmtId="14" fontId="0" fillId="0" borderId="0" xfId="0" applyNumberFormat="1" applyAlignment="1">
      <alignment/>
    </xf>
    <xf numFmtId="3" fontId="30" fillId="0" borderId="0" xfId="0" applyNumberFormat="1" applyFont="1" applyAlignment="1">
      <alignment/>
    </xf>
    <xf numFmtId="0" fontId="0" fillId="4" borderId="1" xfId="0" applyFont="1" applyFill="1" applyBorder="1" applyAlignment="1">
      <alignment horizontal="center" vertical="top"/>
    </xf>
    <xf numFmtId="3" fontId="0" fillId="4" borderId="1" xfId="0" applyNumberFormat="1" applyFont="1" applyFill="1" applyBorder="1" applyAlignment="1">
      <alignment wrapText="1"/>
    </xf>
    <xf numFmtId="3" fontId="0" fillId="4" borderId="1" xfId="0" applyNumberFormat="1" applyFont="1" applyFill="1" applyBorder="1" applyAlignment="1">
      <alignment vertical="top" wrapText="1"/>
    </xf>
    <xf numFmtId="0" fontId="0" fillId="4" borderId="1" xfId="0" applyFont="1" applyFill="1" applyBorder="1" applyAlignment="1">
      <alignment vertical="top"/>
    </xf>
    <xf numFmtId="3" fontId="0" fillId="4" borderId="1" xfId="0" applyNumberFormat="1" applyFill="1" applyBorder="1" applyAlignment="1">
      <alignment horizontal="center"/>
    </xf>
    <xf numFmtId="3" fontId="0" fillId="4" borderId="1" xfId="0" applyNumberFormat="1" applyFont="1" applyFill="1" applyBorder="1" applyAlignment="1">
      <alignment/>
    </xf>
    <xf numFmtId="3" fontId="2" fillId="0" borderId="1" xfId="0" applyNumberFormat="1" applyFont="1" applyBorder="1" applyAlignment="1">
      <alignment horizontal="center"/>
    </xf>
    <xf numFmtId="0" fontId="2" fillId="4" borderId="12" xfId="0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49" fontId="0" fillId="0" borderId="3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Font="1" applyFill="1" applyBorder="1" applyAlignment="1">
      <alignment vertical="top" wrapText="1"/>
    </xf>
    <xf numFmtId="3" fontId="0" fillId="0" borderId="3" xfId="0" applyNumberFormat="1" applyFont="1" applyFill="1" applyBorder="1" applyAlignment="1">
      <alignment vertical="center" wrapText="1"/>
    </xf>
    <xf numFmtId="3" fontId="0" fillId="4" borderId="3" xfId="0" applyNumberFormat="1" applyFont="1" applyFill="1" applyBorder="1" applyAlignment="1">
      <alignment vertical="center" wrapText="1"/>
    </xf>
    <xf numFmtId="0" fontId="0" fillId="0" borderId="3" xfId="0" applyFont="1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5" fillId="0" borderId="4" xfId="0" applyFont="1" applyFill="1" applyBorder="1" applyAlignment="1">
      <alignment/>
    </xf>
    <xf numFmtId="3" fontId="5" fillId="0" borderId="6" xfId="0" applyNumberFormat="1" applyFont="1" applyFill="1" applyBorder="1" applyAlignment="1">
      <alignment/>
    </xf>
    <xf numFmtId="1" fontId="2" fillId="0" borderId="6" xfId="0" applyNumberFormat="1" applyFon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 vertical="top"/>
    </xf>
    <xf numFmtId="0" fontId="0" fillId="0" borderId="1" xfId="0" applyFont="1" applyFill="1" applyBorder="1" applyAlignment="1">
      <alignment wrapText="1"/>
    </xf>
    <xf numFmtId="49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3" fontId="5" fillId="0" borderId="7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vertical="center"/>
    </xf>
    <xf numFmtId="3" fontId="2" fillId="4" borderId="7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top" wrapText="1"/>
    </xf>
    <xf numFmtId="3" fontId="0" fillId="0" borderId="7" xfId="0" applyNumberFormat="1" applyFont="1" applyFill="1" applyBorder="1" applyAlignment="1">
      <alignment vertical="top" wrapText="1"/>
    </xf>
    <xf numFmtId="1" fontId="2" fillId="0" borderId="0" xfId="0" applyNumberFormat="1" applyFont="1" applyFill="1" applyBorder="1" applyAlignment="1">
      <alignment horizontal="center" vertical="top"/>
    </xf>
    <xf numFmtId="3" fontId="2" fillId="4" borderId="0" xfId="0" applyNumberFormat="1" applyFont="1" applyFill="1" applyBorder="1" applyAlignment="1">
      <alignment horizontal="right"/>
    </xf>
    <xf numFmtId="0" fontId="0" fillId="4" borderId="1" xfId="0" applyFill="1" applyBorder="1" applyAlignment="1">
      <alignment horizontal="center" vertical="center"/>
    </xf>
    <xf numFmtId="0" fontId="0" fillId="4" borderId="1" xfId="0" applyFont="1" applyFill="1" applyBorder="1" applyAlignment="1">
      <alignment horizontal="left" vertical="center" wrapText="1"/>
    </xf>
    <xf numFmtId="3" fontId="0" fillId="4" borderId="1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4" borderId="0" xfId="0" applyFont="1" applyFill="1" applyAlignment="1">
      <alignment/>
    </xf>
    <xf numFmtId="0" fontId="0" fillId="4" borderId="1" xfId="0" applyFont="1" applyFill="1" applyBorder="1" applyAlignment="1">
      <alignment vertical="top" wrapText="1"/>
    </xf>
    <xf numFmtId="3" fontId="11" fillId="0" borderId="1" xfId="0" applyNumberFormat="1" applyFont="1" applyFill="1" applyBorder="1" applyAlignment="1">
      <alignment vertical="center" wrapText="1"/>
    </xf>
    <xf numFmtId="3" fontId="5" fillId="4" borderId="1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vertical="top" wrapText="1"/>
    </xf>
    <xf numFmtId="1" fontId="2" fillId="4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vertical="top"/>
    </xf>
    <xf numFmtId="0" fontId="4" fillId="4" borderId="2" xfId="0" applyFont="1" applyFill="1" applyBorder="1" applyAlignment="1">
      <alignment vertical="top"/>
    </xf>
    <xf numFmtId="0" fontId="32" fillId="0" borderId="1" xfId="0" applyFont="1" applyFill="1" applyBorder="1" applyAlignment="1">
      <alignment/>
    </xf>
    <xf numFmtId="0" fontId="0" fillId="0" borderId="3" xfId="0" applyFont="1" applyFill="1" applyBorder="1" applyAlignment="1">
      <alignment vertical="top" wrapText="1"/>
    </xf>
    <xf numFmtId="0" fontId="0" fillId="4" borderId="12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3" fontId="33" fillId="0" borderId="1" xfId="0" applyNumberFormat="1" applyFont="1" applyFill="1" applyBorder="1" applyAlignment="1">
      <alignment vertical="center" wrapText="1"/>
    </xf>
    <xf numFmtId="3" fontId="4" fillId="4" borderId="1" xfId="0" applyNumberFormat="1" applyFont="1" applyFill="1" applyBorder="1" applyAlignment="1">
      <alignment vertical="center"/>
    </xf>
    <xf numFmtId="0" fontId="6" fillId="4" borderId="1" xfId="0" applyFont="1" applyFill="1" applyBorder="1" applyAlignment="1">
      <alignment vertical="top" wrapText="1"/>
    </xf>
    <xf numFmtId="3" fontId="4" fillId="4" borderId="1" xfId="0" applyNumberFormat="1" applyFont="1" applyFill="1" applyBorder="1" applyAlignment="1">
      <alignment wrapText="1"/>
    </xf>
    <xf numFmtId="3" fontId="4" fillId="4" borderId="1" xfId="0" applyNumberFormat="1" applyFont="1" applyFill="1" applyBorder="1" applyAlignment="1">
      <alignment vertical="top" wrapText="1"/>
    </xf>
    <xf numFmtId="3" fontId="34" fillId="0" borderId="1" xfId="0" applyNumberFormat="1" applyFont="1" applyFill="1" applyBorder="1" applyAlignment="1">
      <alignment vertical="top"/>
    </xf>
    <xf numFmtId="3" fontId="0" fillId="4" borderId="0" xfId="0" applyNumberFormat="1" applyFont="1" applyFill="1" applyBorder="1" applyAlignment="1">
      <alignment vertical="center"/>
    </xf>
    <xf numFmtId="3" fontId="5" fillId="4" borderId="6" xfId="0" applyNumberFormat="1" applyFont="1" applyFill="1" applyBorder="1" applyAlignment="1">
      <alignment/>
    </xf>
    <xf numFmtId="1" fontId="2" fillId="2" borderId="1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2" fillId="0" borderId="0" xfId="0" applyFont="1" applyBorder="1" applyAlignment="1">
      <alignment/>
    </xf>
    <xf numFmtId="44" fontId="0" fillId="0" borderId="0" xfId="0" applyNumberFormat="1" applyBorder="1" applyAlignment="1">
      <alignment/>
    </xf>
    <xf numFmtId="192" fontId="2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1" fontId="4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3" fontId="4" fillId="4" borderId="1" xfId="0" applyNumberFormat="1" applyFont="1" applyFill="1" applyBorder="1" applyAlignment="1">
      <alignment vertical="top"/>
    </xf>
    <xf numFmtId="0" fontId="5" fillId="0" borderId="7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top"/>
    </xf>
    <xf numFmtId="3" fontId="2" fillId="0" borderId="0" xfId="0" applyNumberFormat="1" applyFont="1" applyBorder="1" applyAlignment="1">
      <alignment/>
    </xf>
    <xf numFmtId="3" fontId="0" fillId="0" borderId="1" xfId="0" applyNumberFormat="1" applyFont="1" applyFill="1" applyBorder="1" applyAlignment="1">
      <alignment vertical="center" wrapText="1"/>
    </xf>
    <xf numFmtId="0" fontId="0" fillId="4" borderId="1" xfId="0" applyFill="1" applyBorder="1" applyAlignment="1">
      <alignment horizontal="center"/>
    </xf>
    <xf numFmtId="49" fontId="0" fillId="4" borderId="1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top"/>
    </xf>
    <xf numFmtId="0" fontId="0" fillId="0" borderId="0" xfId="0" applyBorder="1" applyAlignment="1">
      <alignment horizontal="left"/>
    </xf>
    <xf numFmtId="3" fontId="2" fillId="0" borderId="1" xfId="0" applyNumberFormat="1" applyFont="1" applyFill="1" applyBorder="1" applyAlignment="1">
      <alignment horizontal="center" vertical="center"/>
    </xf>
    <xf numFmtId="1" fontId="0" fillId="0" borderId="3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/>
    </xf>
    <xf numFmtId="3" fontId="0" fillId="0" borderId="7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horizontal="right" vertical="center" wrapText="1"/>
    </xf>
    <xf numFmtId="1" fontId="0" fillId="4" borderId="3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/>
    </xf>
    <xf numFmtId="49" fontId="16" fillId="0" borderId="0" xfId="0" applyNumberFormat="1" applyFont="1" applyBorder="1" applyAlignment="1">
      <alignment horizontal="right"/>
    </xf>
    <xf numFmtId="0" fontId="0" fillId="4" borderId="0" xfId="0" applyFill="1" applyBorder="1" applyAlignment="1">
      <alignment/>
    </xf>
    <xf numFmtId="0" fontId="0" fillId="0" borderId="1" xfId="0" applyBorder="1" applyAlignment="1">
      <alignment horizontal="center"/>
    </xf>
    <xf numFmtId="3" fontId="2" fillId="4" borderId="1" xfId="0" applyNumberFormat="1" applyFont="1" applyFill="1" applyBorder="1" applyAlignment="1">
      <alignment horizontal="right" vertical="top"/>
    </xf>
    <xf numFmtId="0" fontId="28" fillId="0" borderId="0" xfId="0" applyFont="1" applyFill="1" applyBorder="1" applyAlignment="1">
      <alignment horizontal="center" vertical="center"/>
    </xf>
    <xf numFmtId="3" fontId="33" fillId="4" borderId="1" xfId="0" applyNumberFormat="1" applyFont="1" applyFill="1" applyBorder="1" applyAlignment="1">
      <alignment vertical="center" wrapText="1"/>
    </xf>
    <xf numFmtId="3" fontId="0" fillId="4" borderId="1" xfId="0" applyNumberFormat="1" applyFont="1" applyFill="1" applyBorder="1" applyAlignment="1">
      <alignment vertical="top" wrapText="1"/>
    </xf>
    <xf numFmtId="3" fontId="29" fillId="0" borderId="0" xfId="0" applyNumberFormat="1" applyFont="1" applyFill="1" applyAlignment="1">
      <alignment/>
    </xf>
    <xf numFmtId="14" fontId="0" fillId="0" borderId="1" xfId="0" applyNumberFormat="1" applyFont="1" applyFill="1" applyBorder="1" applyAlignment="1">
      <alignment/>
    </xf>
    <xf numFmtId="14" fontId="0" fillId="0" borderId="0" xfId="0" applyNumberFormat="1" applyFill="1" applyBorder="1" applyAlignment="1">
      <alignment horizontal="right" vertical="center" wrapText="1"/>
    </xf>
    <xf numFmtId="0" fontId="0" fillId="0" borderId="0" xfId="0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center" wrapText="1"/>
    </xf>
    <xf numFmtId="14" fontId="0" fillId="0" borderId="6" xfId="0" applyNumberFormat="1" applyFont="1" applyBorder="1" applyAlignment="1">
      <alignment horizontal="right"/>
    </xf>
    <xf numFmtId="0" fontId="0" fillId="0" borderId="6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4" fontId="0" fillId="0" borderId="6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6" xfId="0" applyNumberForma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165" fontId="0" fillId="0" borderId="1" xfId="0" applyNumberFormat="1" applyBorder="1" applyAlignment="1">
      <alignment horizontal="right"/>
    </xf>
    <xf numFmtId="165" fontId="0" fillId="0" borderId="14" xfId="0" applyNumberFormat="1" applyBorder="1" applyAlignment="1">
      <alignment/>
    </xf>
    <xf numFmtId="165" fontId="0" fillId="0" borderId="1" xfId="0" applyNumberFormat="1" applyBorder="1" applyAlignment="1" applyProtection="1">
      <alignment horizontal="right"/>
      <protection locked="0"/>
    </xf>
    <xf numFmtId="165" fontId="0" fillId="0" borderId="14" xfId="0" applyNumberFormat="1" applyFont="1" applyBorder="1" applyAlignment="1">
      <alignment/>
    </xf>
    <xf numFmtId="165" fontId="0" fillId="0" borderId="6" xfId="0" applyNumberFormat="1" applyBorder="1" applyAlignment="1">
      <alignment/>
    </xf>
    <xf numFmtId="165" fontId="0" fillId="0" borderId="15" xfId="0" applyNumberFormat="1" applyFont="1" applyBorder="1" applyAlignment="1">
      <alignment/>
    </xf>
    <xf numFmtId="165" fontId="0" fillId="0" borderId="1" xfId="0" applyNumberFormat="1" applyFill="1" applyBorder="1" applyAlignment="1">
      <alignment/>
    </xf>
    <xf numFmtId="165" fontId="0" fillId="0" borderId="6" xfId="0" applyNumberFormat="1" applyFill="1" applyBorder="1" applyAlignment="1">
      <alignment/>
    </xf>
    <xf numFmtId="3" fontId="11" fillId="4" borderId="1" xfId="0" applyNumberFormat="1" applyFont="1" applyFill="1" applyBorder="1" applyAlignment="1">
      <alignment vertical="center" wrapText="1"/>
    </xf>
    <xf numFmtId="0" fontId="0" fillId="4" borderId="1" xfId="0" applyFont="1" applyFill="1" applyBorder="1" applyAlignment="1">
      <alignment wrapText="1"/>
    </xf>
    <xf numFmtId="0" fontId="0" fillId="0" borderId="6" xfId="0" applyFont="1" applyFill="1" applyBorder="1" applyAlignment="1">
      <alignment/>
    </xf>
    <xf numFmtId="0" fontId="7" fillId="0" borderId="1" xfId="0" applyFont="1" applyFill="1" applyBorder="1" applyAlignment="1">
      <alignment vertical="top" wrapText="1"/>
    </xf>
    <xf numFmtId="3" fontId="0" fillId="4" borderId="1" xfId="0" applyNumberFormat="1" applyFont="1" applyFill="1" applyBorder="1" applyAlignment="1">
      <alignment wrapText="1"/>
    </xf>
    <xf numFmtId="0" fontId="0" fillId="4" borderId="0" xfId="0" applyFont="1" applyFill="1" applyBorder="1" applyAlignment="1">
      <alignment vertical="top" wrapText="1"/>
    </xf>
    <xf numFmtId="3" fontId="1" fillId="4" borderId="0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 horizontal="left"/>
    </xf>
    <xf numFmtId="0" fontId="2" fillId="4" borderId="0" xfId="0" applyFont="1" applyFill="1" applyBorder="1" applyAlignment="1">
      <alignment/>
    </xf>
    <xf numFmtId="1" fontId="2" fillId="4" borderId="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/>
    </xf>
    <xf numFmtId="3" fontId="2" fillId="4" borderId="1" xfId="0" applyNumberFormat="1" applyFont="1" applyFill="1" applyBorder="1" applyAlignment="1">
      <alignment vertical="top" wrapText="1"/>
    </xf>
    <xf numFmtId="0" fontId="36" fillId="0" borderId="0" xfId="0" applyFont="1" applyAlignment="1">
      <alignment/>
    </xf>
    <xf numFmtId="192" fontId="0" fillId="4" borderId="1" xfId="0" applyNumberFormat="1" applyFont="1" applyFill="1" applyBorder="1" applyAlignment="1">
      <alignment/>
    </xf>
    <xf numFmtId="3" fontId="4" fillId="4" borderId="1" xfId="0" applyNumberFormat="1" applyFont="1" applyFill="1" applyBorder="1" applyAlignment="1">
      <alignment horizontal="center" vertical="center"/>
    </xf>
    <xf numFmtId="192" fontId="0" fillId="4" borderId="1" xfId="0" applyNumberFormat="1" applyFill="1" applyBorder="1" applyAlignment="1">
      <alignment/>
    </xf>
    <xf numFmtId="3" fontId="0" fillId="4" borderId="0" xfId="0" applyNumberFormat="1" applyFont="1" applyFill="1" applyBorder="1" applyAlignment="1">
      <alignment horizontal="right" vertical="center" wrapText="1"/>
    </xf>
    <xf numFmtId="3" fontId="11" fillId="4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ont="1" applyFill="1" applyBorder="1" applyAlignment="1">
      <alignment horizontal="right" shrinkToFit="1"/>
    </xf>
    <xf numFmtId="3" fontId="2" fillId="0" borderId="1" xfId="0" applyNumberFormat="1" applyFont="1" applyFill="1" applyBorder="1" applyAlignment="1">
      <alignment wrapText="1"/>
    </xf>
    <xf numFmtId="49" fontId="0" fillId="0" borderId="7" xfId="0" applyNumberFormat="1" applyFill="1" applyBorder="1" applyAlignment="1">
      <alignment horizontal="left" vertical="top"/>
    </xf>
    <xf numFmtId="0" fontId="0" fillId="0" borderId="7" xfId="0" applyBorder="1" applyAlignment="1">
      <alignment horizontal="left"/>
    </xf>
    <xf numFmtId="3" fontId="2" fillId="0" borderId="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49" fontId="2" fillId="4" borderId="11" xfId="0" applyNumberFormat="1" applyFont="1" applyFill="1" applyBorder="1" applyAlignment="1">
      <alignment horizontal="left" vertical="center"/>
    </xf>
    <xf numFmtId="0" fontId="2" fillId="4" borderId="11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49" fontId="12" fillId="0" borderId="11" xfId="0" applyNumberFormat="1" applyFont="1" applyFill="1" applyBorder="1" applyAlignment="1">
      <alignment horizontal="left" vertical="top"/>
    </xf>
    <xf numFmtId="49" fontId="2" fillId="0" borderId="11" xfId="0" applyNumberFormat="1" applyFont="1" applyFill="1" applyBorder="1" applyAlignment="1">
      <alignment horizontal="left" vertical="top"/>
    </xf>
    <xf numFmtId="0" fontId="2" fillId="0" borderId="11" xfId="0" applyFont="1" applyBorder="1" applyAlignment="1">
      <alignment horizontal="left"/>
    </xf>
    <xf numFmtId="49" fontId="2" fillId="0" borderId="11" xfId="0" applyNumberFormat="1" applyFont="1" applyFill="1" applyBorder="1" applyAlignment="1">
      <alignment horizontal="left" vertical="top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top"/>
    </xf>
    <xf numFmtId="3" fontId="2" fillId="0" borderId="7" xfId="0" applyNumberFormat="1" applyFont="1" applyFill="1" applyBorder="1" applyAlignment="1">
      <alignment vertical="center" wrapText="1"/>
    </xf>
    <xf numFmtId="3" fontId="2" fillId="4" borderId="7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3" fontId="2" fillId="0" borderId="11" xfId="0" applyNumberFormat="1" applyFont="1" applyFill="1" applyBorder="1" applyAlignment="1">
      <alignment vertical="center" wrapText="1"/>
    </xf>
    <xf numFmtId="3" fontId="2" fillId="4" borderId="11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horizontal="center"/>
    </xf>
    <xf numFmtId="3" fontId="2" fillId="4" borderId="0" xfId="0" applyNumberFormat="1" applyFont="1" applyFill="1" applyBorder="1" applyAlignment="1">
      <alignment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vertical="center" wrapText="1"/>
    </xf>
    <xf numFmtId="3" fontId="0" fillId="4" borderId="0" xfId="0" applyNumberFormat="1" applyFont="1" applyFill="1" applyBorder="1" applyAlignment="1">
      <alignment horizontal="right" vertical="center"/>
    </xf>
    <xf numFmtId="3" fontId="25" fillId="4" borderId="1" xfId="0" applyNumberFormat="1" applyFont="1" applyFill="1" applyBorder="1" applyAlignment="1">
      <alignment vertical="center" wrapText="1"/>
    </xf>
    <xf numFmtId="3" fontId="2" fillId="4" borderId="1" xfId="0" applyNumberFormat="1" applyFont="1" applyFill="1" applyBorder="1" applyAlignment="1">
      <alignment horizontal="center" vertical="center"/>
    </xf>
    <xf numFmtId="3" fontId="0" fillId="0" borderId="6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right"/>
    </xf>
    <xf numFmtId="165" fontId="0" fillId="0" borderId="14" xfId="0" applyNumberFormat="1" applyFont="1" applyFill="1" applyBorder="1" applyAlignment="1">
      <alignment/>
    </xf>
    <xf numFmtId="0" fontId="0" fillId="4" borderId="0" xfId="0" applyFont="1" applyFill="1" applyBorder="1" applyAlignment="1">
      <alignment wrapText="1"/>
    </xf>
    <xf numFmtId="3" fontId="25" fillId="4" borderId="1" xfId="0" applyNumberFormat="1" applyFont="1" applyFill="1" applyBorder="1" applyAlignment="1">
      <alignment horizontal="right"/>
    </xf>
    <xf numFmtId="1" fontId="2" fillId="4" borderId="1" xfId="0" applyNumberFormat="1" applyFont="1" applyFill="1" applyBorder="1" applyAlignment="1">
      <alignment horizontal="center"/>
    </xf>
    <xf numFmtId="3" fontId="2" fillId="4" borderId="11" xfId="0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3" fontId="2" fillId="0" borderId="7" xfId="0" applyNumberFormat="1" applyFont="1" applyFill="1" applyBorder="1" applyAlignment="1">
      <alignment/>
    </xf>
    <xf numFmtId="3" fontId="2" fillId="4" borderId="7" xfId="0" applyNumberFormat="1" applyFont="1" applyFill="1" applyBorder="1" applyAlignment="1">
      <alignment/>
    </xf>
    <xf numFmtId="3" fontId="2" fillId="0" borderId="5" xfId="0" applyNumberFormat="1" applyFont="1" applyBorder="1" applyAlignment="1">
      <alignment horizontal="center"/>
    </xf>
    <xf numFmtId="3" fontId="2" fillId="0" borderId="11" xfId="0" applyNumberFormat="1" applyFont="1" applyFill="1" applyBorder="1" applyAlignment="1">
      <alignment/>
    </xf>
    <xf numFmtId="3" fontId="2" fillId="0" borderId="4" xfId="0" applyNumberFormat="1" applyFont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4" borderId="10" xfId="0" applyFont="1" applyFill="1" applyBorder="1" applyAlignment="1">
      <alignment/>
    </xf>
    <xf numFmtId="3" fontId="2" fillId="4" borderId="10" xfId="0" applyNumberFormat="1" applyFont="1" applyFill="1" applyBorder="1" applyAlignment="1">
      <alignment/>
    </xf>
    <xf numFmtId="1" fontId="2" fillId="4" borderId="10" xfId="0" applyNumberFormat="1" applyFont="1" applyFill="1" applyBorder="1" applyAlignment="1">
      <alignment horizontal="center"/>
    </xf>
    <xf numFmtId="0" fontId="2" fillId="4" borderId="13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3" fontId="2" fillId="0" borderId="7" xfId="0" applyNumberFormat="1" applyFont="1" applyBorder="1" applyAlignment="1">
      <alignment horizontal="center"/>
    </xf>
    <xf numFmtId="3" fontId="0" fillId="4" borderId="11" xfId="0" applyNumberFormat="1" applyFill="1" applyBorder="1" applyAlignment="1">
      <alignment horizontal="center"/>
    </xf>
    <xf numFmtId="0" fontId="2" fillId="4" borderId="7" xfId="0" applyFont="1" applyFill="1" applyBorder="1" applyAlignment="1">
      <alignment/>
    </xf>
    <xf numFmtId="3" fontId="2" fillId="4" borderId="7" xfId="0" applyNumberFormat="1" applyFont="1" applyFill="1" applyBorder="1" applyAlignment="1">
      <alignment horizontal="center"/>
    </xf>
    <xf numFmtId="0" fontId="28" fillId="4" borderId="0" xfId="0" applyFont="1" applyFill="1" applyBorder="1" applyAlignment="1">
      <alignment/>
    </xf>
    <xf numFmtId="0" fontId="26" fillId="0" borderId="16" xfId="0" applyFont="1" applyFill="1" applyBorder="1" applyAlignment="1">
      <alignment/>
    </xf>
    <xf numFmtId="3" fontId="27" fillId="0" borderId="7" xfId="0" applyNumberFormat="1" applyFont="1" applyFill="1" applyBorder="1" applyAlignment="1">
      <alignment/>
    </xf>
    <xf numFmtId="166" fontId="27" fillId="0" borderId="7" xfId="0" applyNumberFormat="1" applyFont="1" applyFill="1" applyBorder="1" applyAlignment="1">
      <alignment/>
    </xf>
    <xf numFmtId="3" fontId="27" fillId="0" borderId="5" xfId="0" applyNumberFormat="1" applyFont="1" applyFill="1" applyBorder="1" applyAlignment="1">
      <alignment horizontal="center"/>
    </xf>
    <xf numFmtId="1" fontId="2" fillId="4" borderId="4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9" xfId="0" applyFont="1" applyFill="1" applyBorder="1" applyAlignment="1">
      <alignment wrapText="1"/>
    </xf>
    <xf numFmtId="0" fontId="5" fillId="2" borderId="9" xfId="0" applyFont="1" applyFill="1" applyBorder="1" applyAlignment="1">
      <alignment/>
    </xf>
    <xf numFmtId="0" fontId="2" fillId="2" borderId="9" xfId="0" applyFont="1" applyFill="1" applyBorder="1" applyAlignment="1">
      <alignment wrapText="1"/>
    </xf>
    <xf numFmtId="0" fontId="2" fillId="4" borderId="9" xfId="0" applyFont="1" applyFill="1" applyBorder="1" applyAlignment="1">
      <alignment wrapText="1"/>
    </xf>
    <xf numFmtId="3" fontId="0" fillId="4" borderId="0" xfId="0" applyNumberFormat="1" applyFill="1" applyBorder="1" applyAlignment="1">
      <alignment horizontal="center"/>
    </xf>
    <xf numFmtId="0" fontId="26" fillId="0" borderId="8" xfId="0" applyFont="1" applyFill="1" applyBorder="1" applyAlignment="1">
      <alignment/>
    </xf>
    <xf numFmtId="3" fontId="27" fillId="0" borderId="0" xfId="0" applyNumberFormat="1" applyFont="1" applyFill="1" applyBorder="1" applyAlignment="1">
      <alignment/>
    </xf>
    <xf numFmtId="166" fontId="27" fillId="0" borderId="0" xfId="0" applyNumberFormat="1" applyFont="1" applyFill="1" applyBorder="1" applyAlignment="1">
      <alignment/>
    </xf>
    <xf numFmtId="3" fontId="27" fillId="0" borderId="17" xfId="0" applyNumberFormat="1" applyFont="1" applyFill="1" applyBorder="1" applyAlignment="1">
      <alignment horizontal="center"/>
    </xf>
    <xf numFmtId="0" fontId="2" fillId="4" borderId="8" xfId="0" applyFont="1" applyFill="1" applyBorder="1" applyAlignment="1">
      <alignment/>
    </xf>
    <xf numFmtId="1" fontId="2" fillId="4" borderId="17" xfId="0" applyNumberFormat="1" applyFont="1" applyFill="1" applyBorder="1" applyAlignment="1">
      <alignment horizontal="center"/>
    </xf>
    <xf numFmtId="14" fontId="0" fillId="0" borderId="3" xfId="0" applyNumberFormat="1" applyBorder="1" applyAlignment="1">
      <alignment/>
    </xf>
    <xf numFmtId="49" fontId="0" fillId="0" borderId="3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65" fontId="0" fillId="0" borderId="3" xfId="0" applyNumberFormat="1" applyBorder="1" applyAlignment="1">
      <alignment/>
    </xf>
    <xf numFmtId="0" fontId="0" fillId="0" borderId="1" xfId="0" applyFill="1" applyBorder="1" applyAlignment="1">
      <alignment wrapText="1"/>
    </xf>
    <xf numFmtId="14" fontId="0" fillId="0" borderId="1" xfId="0" applyNumberFormat="1" applyFill="1" applyBorder="1" applyAlignment="1">
      <alignment/>
    </xf>
    <xf numFmtId="3" fontId="2" fillId="0" borderId="0" xfId="0" applyNumberFormat="1" applyFont="1" applyFill="1" applyBorder="1" applyAlignment="1">
      <alignment wrapText="1"/>
    </xf>
    <xf numFmtId="3" fontId="2" fillId="4" borderId="1" xfId="0" applyNumberFormat="1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3" fontId="0" fillId="0" borderId="2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/>
    </xf>
    <xf numFmtId="14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 wrapText="1"/>
    </xf>
    <xf numFmtId="3" fontId="25" fillId="4" borderId="1" xfId="0" applyNumberFormat="1" applyFont="1" applyFill="1" applyBorder="1" applyAlignment="1">
      <alignment horizontal="right" vertical="center" wrapText="1"/>
    </xf>
    <xf numFmtId="3" fontId="2" fillId="4" borderId="1" xfId="0" applyNumberFormat="1" applyFont="1" applyFill="1" applyBorder="1" applyAlignment="1">
      <alignment horizontal="right" vertical="center"/>
    </xf>
    <xf numFmtId="0" fontId="0" fillId="4" borderId="9" xfId="0" applyFont="1" applyFill="1" applyBorder="1" applyAlignment="1">
      <alignment vertical="top" wrapText="1"/>
    </xf>
    <xf numFmtId="0" fontId="6" fillId="4" borderId="1" xfId="0" applyFont="1" applyFill="1" applyBorder="1" applyAlignment="1">
      <alignment horizontal="left" vertical="center" wrapText="1"/>
    </xf>
    <xf numFmtId="14" fontId="0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justify" vertical="justify" wrapText="1"/>
    </xf>
    <xf numFmtId="0" fontId="0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justify" wrapText="1"/>
    </xf>
    <xf numFmtId="0" fontId="2" fillId="4" borderId="0" xfId="0" applyFont="1" applyFill="1" applyBorder="1" applyAlignment="1">
      <alignment horizontal="center" wrapText="1"/>
    </xf>
    <xf numFmtId="0" fontId="0" fillId="4" borderId="0" xfId="0" applyFill="1" applyBorder="1" applyAlignment="1">
      <alignment horizontal="center"/>
    </xf>
    <xf numFmtId="0" fontId="0" fillId="0" borderId="2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3" fontId="33" fillId="0" borderId="1" xfId="0" applyNumberFormat="1" applyFont="1" applyFill="1" applyBorder="1" applyAlignment="1">
      <alignment vertical="center" wrapText="1"/>
    </xf>
    <xf numFmtId="3" fontId="4" fillId="4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top"/>
    </xf>
    <xf numFmtId="0" fontId="0" fillId="0" borderId="4" xfId="0" applyFill="1" applyBorder="1" applyAlignment="1">
      <alignment horizontal="center"/>
    </xf>
    <xf numFmtId="3" fontId="0" fillId="4" borderId="0" xfId="0" applyNumberFormat="1" applyFill="1" applyAlignment="1">
      <alignment horizontal="left" vertical="center"/>
    </xf>
    <xf numFmtId="0" fontId="0" fillId="4" borderId="7" xfId="0" applyFont="1" applyFill="1" applyBorder="1" applyAlignment="1">
      <alignment vertical="top" wrapText="1"/>
    </xf>
    <xf numFmtId="3" fontId="11" fillId="4" borderId="7" xfId="0" applyNumberFormat="1" applyFont="1" applyFill="1" applyBorder="1" applyAlignment="1">
      <alignment vertical="center" wrapText="1"/>
    </xf>
    <xf numFmtId="3" fontId="11" fillId="4" borderId="7" xfId="0" applyNumberFormat="1" applyFont="1" applyFill="1" applyBorder="1" applyAlignment="1">
      <alignment horizontal="right" vertical="center" wrapText="1"/>
    </xf>
    <xf numFmtId="3" fontId="0" fillId="4" borderId="7" xfId="0" applyNumberFormat="1" applyFont="1" applyFill="1" applyBorder="1" applyAlignment="1">
      <alignment horizontal="right" vertical="center"/>
    </xf>
    <xf numFmtId="3" fontId="0" fillId="4" borderId="7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top" wrapText="1"/>
    </xf>
    <xf numFmtId="0" fontId="0" fillId="0" borderId="6" xfId="0" applyFont="1" applyFill="1" applyBorder="1" applyAlignment="1">
      <alignment wrapText="1"/>
    </xf>
    <xf numFmtId="4" fontId="1" fillId="0" borderId="0" xfId="0" applyNumberFormat="1" applyFont="1" applyAlignment="1">
      <alignment/>
    </xf>
    <xf numFmtId="4" fontId="37" fillId="0" borderId="0" xfId="0" applyNumberFormat="1" applyFont="1" applyFill="1" applyAlignment="1">
      <alignment/>
    </xf>
    <xf numFmtId="4" fontId="1" fillId="4" borderId="0" xfId="0" applyNumberFormat="1" applyFont="1" applyFill="1" applyAlignment="1">
      <alignment/>
    </xf>
    <xf numFmtId="3" fontId="2" fillId="4" borderId="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wrapText="1"/>
    </xf>
    <xf numFmtId="3" fontId="11" fillId="4" borderId="11" xfId="0" applyNumberFormat="1" applyFont="1" applyFill="1" applyBorder="1" applyAlignment="1">
      <alignment vertical="center" wrapText="1"/>
    </xf>
    <xf numFmtId="3" fontId="11" fillId="4" borderId="11" xfId="0" applyNumberFormat="1" applyFont="1" applyFill="1" applyBorder="1" applyAlignment="1">
      <alignment horizontal="right" vertical="center" wrapText="1"/>
    </xf>
    <xf numFmtId="3" fontId="0" fillId="4" borderId="11" xfId="0" applyNumberFormat="1" applyFont="1" applyFill="1" applyBorder="1" applyAlignment="1">
      <alignment horizontal="right" vertical="center"/>
    </xf>
    <xf numFmtId="3" fontId="0" fillId="4" borderId="11" xfId="0" applyNumberFormat="1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right" vertical="center"/>
    </xf>
    <xf numFmtId="3" fontId="11" fillId="4" borderId="0" xfId="0" applyNumberFormat="1" applyFont="1" applyFill="1" applyBorder="1" applyAlignment="1">
      <alignment vertical="center" wrapText="1"/>
    </xf>
    <xf numFmtId="3" fontId="11" fillId="4" borderId="0" xfId="0" applyNumberFormat="1" applyFont="1" applyFill="1" applyBorder="1" applyAlignment="1">
      <alignment horizontal="right" vertical="center" wrapText="1"/>
    </xf>
    <xf numFmtId="3" fontId="0" fillId="4" borderId="0" xfId="0" applyNumberFormat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vertical="center" wrapText="1"/>
    </xf>
    <xf numFmtId="0" fontId="0" fillId="0" borderId="12" xfId="0" applyBorder="1" applyAlignment="1">
      <alignment horizontal="center"/>
    </xf>
    <xf numFmtId="165" fontId="0" fillId="0" borderId="18" xfId="0" applyNumberFormat="1" applyBorder="1" applyAlignment="1">
      <alignment/>
    </xf>
    <xf numFmtId="1" fontId="0" fillId="0" borderId="1" xfId="0" applyNumberFormat="1" applyFill="1" applyBorder="1" applyAlignment="1">
      <alignment horizontal="center" vertical="center"/>
    </xf>
    <xf numFmtId="3" fontId="0" fillId="0" borderId="8" xfId="0" applyNumberFormat="1" applyFont="1" applyFill="1" applyBorder="1" applyAlignment="1">
      <alignment/>
    </xf>
    <xf numFmtId="0" fontId="0" fillId="4" borderId="1" xfId="0" applyFont="1" applyFill="1" applyBorder="1" applyAlignment="1">
      <alignment vertical="top"/>
    </xf>
    <xf numFmtId="165" fontId="2" fillId="0" borderId="15" xfId="0" applyNumberFormat="1" applyFont="1" applyBorder="1" applyAlignment="1">
      <alignment/>
    </xf>
    <xf numFmtId="49" fontId="0" fillId="0" borderId="3" xfId="0" applyNumberFormat="1" applyFill="1" applyBorder="1" applyAlignment="1">
      <alignment horizontal="center" wrapText="1"/>
    </xf>
    <xf numFmtId="165" fontId="0" fillId="0" borderId="1" xfId="0" applyNumberFormat="1" applyFont="1" applyBorder="1" applyAlignment="1">
      <alignment/>
    </xf>
    <xf numFmtId="3" fontId="0" fillId="4" borderId="1" xfId="0" applyNumberFormat="1" applyFont="1" applyFill="1" applyBorder="1" applyAlignment="1">
      <alignment horizontal="right"/>
    </xf>
    <xf numFmtId="3" fontId="2" fillId="4" borderId="1" xfId="0" applyNumberFormat="1" applyFont="1" applyFill="1" applyBorder="1" applyAlignment="1">
      <alignment horizontal="right"/>
    </xf>
    <xf numFmtId="0" fontId="0" fillId="4" borderId="1" xfId="0" applyFill="1" applyBorder="1" applyAlignment="1">
      <alignment/>
    </xf>
    <xf numFmtId="3" fontId="0" fillId="4" borderId="1" xfId="0" applyNumberFormat="1" applyFill="1" applyBorder="1" applyAlignment="1">
      <alignment horizontal="right"/>
    </xf>
    <xf numFmtId="0" fontId="0" fillId="0" borderId="1" xfId="0" applyFont="1" applyBorder="1" applyAlignment="1">
      <alignment horizontal="left" vertical="center" wrapText="1"/>
    </xf>
    <xf numFmtId="49" fontId="0" fillId="0" borderId="4" xfId="0" applyNumberFormat="1" applyFill="1" applyBorder="1" applyAlignment="1">
      <alignment horizontal="center" vertical="center"/>
    </xf>
    <xf numFmtId="3" fontId="0" fillId="0" borderId="4" xfId="0" applyNumberFormat="1" applyFont="1" applyFill="1" applyBorder="1" applyAlignment="1">
      <alignment vertical="center" wrapText="1"/>
    </xf>
    <xf numFmtId="3" fontId="0" fillId="4" borderId="4" xfId="0" applyNumberFormat="1" applyFont="1" applyFill="1" applyBorder="1" applyAlignment="1">
      <alignment vertical="center" wrapText="1"/>
    </xf>
    <xf numFmtId="165" fontId="0" fillId="0" borderId="15" xfId="0" applyNumberFormat="1" applyFont="1" applyFill="1" applyBorder="1" applyAlignment="1">
      <alignment horizontal="right"/>
    </xf>
    <xf numFmtId="165" fontId="2" fillId="0" borderId="15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right"/>
    </xf>
    <xf numFmtId="14" fontId="0" fillId="0" borderId="3" xfId="0" applyNumberFormat="1" applyBorder="1" applyAlignment="1">
      <alignment horizontal="right"/>
    </xf>
    <xf numFmtId="14" fontId="0" fillId="0" borderId="3" xfId="0" applyNumberFormat="1" applyFont="1" applyBorder="1" applyAlignment="1">
      <alignment/>
    </xf>
    <xf numFmtId="0" fontId="0" fillId="0" borderId="13" xfId="0" applyFill="1" applyBorder="1" applyAlignment="1">
      <alignment/>
    </xf>
    <xf numFmtId="0" fontId="2" fillId="4" borderId="8" xfId="0" applyFont="1" applyFill="1" applyBorder="1" applyAlignment="1">
      <alignment horizontal="center" vertical="top"/>
    </xf>
    <xf numFmtId="0" fontId="0" fillId="0" borderId="2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/>
    </xf>
    <xf numFmtId="1" fontId="0" fillId="4" borderId="1" xfId="0" applyNumberFormat="1" applyFont="1" applyFill="1" applyBorder="1" applyAlignment="1">
      <alignment horizontal="center"/>
    </xf>
    <xf numFmtId="1" fontId="0" fillId="4" borderId="1" xfId="0" applyNumberFormat="1" applyFont="1" applyFill="1" applyBorder="1" applyAlignment="1">
      <alignment horizontal="center" vertical="top"/>
    </xf>
    <xf numFmtId="3" fontId="37" fillId="4" borderId="0" xfId="0" applyNumberFormat="1" applyFont="1" applyFill="1" applyAlignment="1">
      <alignment/>
    </xf>
    <xf numFmtId="3" fontId="1" fillId="4" borderId="0" xfId="0" applyNumberFormat="1" applyFont="1" applyFill="1" applyAlignment="1">
      <alignment horizontal="right" vertic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3" fontId="1" fillId="4" borderId="0" xfId="0" applyNumberFormat="1" applyFont="1" applyFill="1" applyAlignment="1">
      <alignment/>
    </xf>
    <xf numFmtId="165" fontId="0" fillId="0" borderId="15" xfId="0" applyNumberFormat="1" applyFont="1" applyFill="1" applyBorder="1" applyAlignment="1">
      <alignment horizontal="right"/>
    </xf>
    <xf numFmtId="165" fontId="0" fillId="0" borderId="1" xfId="0" applyNumberFormat="1" applyFont="1" applyBorder="1" applyAlignment="1">
      <alignment/>
    </xf>
    <xf numFmtId="0" fontId="0" fillId="0" borderId="9" xfId="0" applyFont="1" applyBorder="1" applyAlignment="1">
      <alignment wrapText="1"/>
    </xf>
    <xf numFmtId="0" fontId="0" fillId="4" borderId="3" xfId="0" applyFont="1" applyFill="1" applyBorder="1" applyAlignment="1">
      <alignment horizontal="center" vertical="top"/>
    </xf>
    <xf numFmtId="165" fontId="0" fillId="0" borderId="14" xfId="0" applyNumberFormat="1" applyFont="1" applyBorder="1" applyAlignment="1">
      <alignment/>
    </xf>
    <xf numFmtId="3" fontId="11" fillId="4" borderId="1" xfId="0" applyNumberFormat="1" applyFont="1" applyFill="1" applyBorder="1" applyAlignment="1">
      <alignment horizontal="right"/>
    </xf>
    <xf numFmtId="3" fontId="0" fillId="4" borderId="1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3" fontId="2" fillId="4" borderId="1" xfId="0" applyNumberFormat="1" applyFont="1" applyFill="1" applyBorder="1" applyAlignment="1">
      <alignment wrapText="1"/>
    </xf>
    <xf numFmtId="3" fontId="2" fillId="4" borderId="0" xfId="0" applyNumberFormat="1" applyFont="1" applyFill="1" applyBorder="1" applyAlignment="1">
      <alignment wrapText="1"/>
    </xf>
    <xf numFmtId="0" fontId="16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3" fontId="0" fillId="0" borderId="3" xfId="0" applyNumberFormat="1" applyBorder="1" applyAlignment="1">
      <alignment/>
    </xf>
    <xf numFmtId="165" fontId="0" fillId="0" borderId="18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3" fontId="2" fillId="0" borderId="1" xfId="0" applyNumberFormat="1" applyFont="1" applyFill="1" applyBorder="1" applyAlignment="1">
      <alignment vertical="center" wrapText="1"/>
    </xf>
    <xf numFmtId="3" fontId="4" fillId="4" borderId="1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vertical="top"/>
    </xf>
    <xf numFmtId="3" fontId="23" fillId="4" borderId="1" xfId="0" applyNumberFormat="1" applyFont="1" applyFill="1" applyBorder="1" applyAlignment="1">
      <alignment horizontal="right"/>
    </xf>
    <xf numFmtId="3" fontId="0" fillId="4" borderId="1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vertical="top"/>
    </xf>
    <xf numFmtId="3" fontId="0" fillId="4" borderId="3" xfId="0" applyNumberFormat="1" applyFont="1" applyFill="1" applyBorder="1" applyAlignment="1">
      <alignment/>
    </xf>
    <xf numFmtId="3" fontId="0" fillId="4" borderId="2" xfId="0" applyNumberFormat="1" applyFont="1" applyFill="1" applyBorder="1" applyAlignment="1">
      <alignment/>
    </xf>
    <xf numFmtId="3" fontId="0" fillId="4" borderId="4" xfId="0" applyNumberFormat="1" applyFont="1" applyFill="1" applyBorder="1" applyAlignment="1">
      <alignment/>
    </xf>
    <xf numFmtId="3" fontId="11" fillId="4" borderId="1" xfId="0" applyNumberFormat="1" applyFont="1" applyFill="1" applyBorder="1" applyAlignment="1">
      <alignment horizontal="right" vertical="center"/>
    </xf>
    <xf numFmtId="3" fontId="11" fillId="4" borderId="1" xfId="0" applyNumberFormat="1" applyFont="1" applyFill="1" applyBorder="1" applyAlignment="1">
      <alignment vertical="center"/>
    </xf>
    <xf numFmtId="0" fontId="36" fillId="2" borderId="19" xfId="0" applyFont="1" applyFill="1" applyBorder="1" applyAlignment="1">
      <alignment horizontal="center" vertical="center" wrapText="1"/>
    </xf>
    <xf numFmtId="0" fontId="36" fillId="2" borderId="20" xfId="0" applyFont="1" applyFill="1" applyBorder="1" applyAlignment="1">
      <alignment horizontal="center" vertical="center"/>
    </xf>
    <xf numFmtId="3" fontId="36" fillId="2" borderId="20" xfId="0" applyNumberFormat="1" applyFont="1" applyFill="1" applyBorder="1" applyAlignment="1">
      <alignment horizontal="center" vertical="center" wrapText="1"/>
    </xf>
    <xf numFmtId="3" fontId="36" fillId="2" borderId="2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35" fillId="0" borderId="22" xfId="0" applyFont="1" applyBorder="1" applyAlignment="1">
      <alignment horizontal="center"/>
    </xf>
    <xf numFmtId="0" fontId="35" fillId="0" borderId="9" xfId="0" applyFont="1" applyBorder="1" applyAlignment="1">
      <alignment horizontal="left"/>
    </xf>
    <xf numFmtId="3" fontId="39" fillId="0" borderId="1" xfId="0" applyNumberFormat="1" applyFont="1" applyBorder="1" applyAlignment="1">
      <alignment horizontal="right" vertical="top" wrapText="1"/>
    </xf>
    <xf numFmtId="3" fontId="36" fillId="0" borderId="1" xfId="0" applyNumberFormat="1" applyFont="1" applyBorder="1" applyAlignment="1">
      <alignment/>
    </xf>
    <xf numFmtId="3" fontId="36" fillId="0" borderId="9" xfId="0" applyNumberFormat="1" applyFont="1" applyBorder="1" applyAlignment="1">
      <alignment/>
    </xf>
    <xf numFmtId="3" fontId="36" fillId="0" borderId="14" xfId="0" applyNumberFormat="1" applyFont="1" applyBorder="1" applyAlignment="1">
      <alignment/>
    </xf>
    <xf numFmtId="0" fontId="5" fillId="0" borderId="9" xfId="0" applyFont="1" applyBorder="1" applyAlignment="1">
      <alignment horizontal="left"/>
    </xf>
    <xf numFmtId="0" fontId="35" fillId="0" borderId="23" xfId="0" applyFont="1" applyBorder="1" applyAlignment="1">
      <alignment horizontal="center"/>
    </xf>
    <xf numFmtId="0" fontId="35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35" fillId="0" borderId="1" xfId="0" applyFont="1" applyBorder="1" applyAlignment="1">
      <alignment horizontal="left"/>
    </xf>
    <xf numFmtId="0" fontId="35" fillId="0" borderId="1" xfId="0" applyFont="1" applyFill="1" applyBorder="1" applyAlignment="1">
      <alignment horizontal="left"/>
    </xf>
    <xf numFmtId="3" fontId="39" fillId="0" borderId="1" xfId="0" applyNumberFormat="1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left"/>
    </xf>
    <xf numFmtId="0" fontId="35" fillId="0" borderId="3" xfId="0" applyFont="1" applyFill="1" applyBorder="1" applyAlignment="1">
      <alignment horizontal="left"/>
    </xf>
    <xf numFmtId="3" fontId="39" fillId="0" borderId="3" xfId="0" applyNumberFormat="1" applyFont="1" applyFill="1" applyBorder="1" applyAlignment="1">
      <alignment horizontal="right" vertical="top" wrapText="1"/>
    </xf>
    <xf numFmtId="3" fontId="36" fillId="0" borderId="16" xfId="0" applyNumberFormat="1" applyFont="1" applyBorder="1" applyAlignment="1">
      <alignment/>
    </xf>
    <xf numFmtId="0" fontId="36" fillId="0" borderId="22" xfId="0" applyFont="1" applyBorder="1" applyAlignment="1">
      <alignment horizontal="center"/>
    </xf>
    <xf numFmtId="0" fontId="7" fillId="0" borderId="3" xfId="0" applyFont="1" applyFill="1" applyBorder="1" applyAlignment="1">
      <alignment horizontal="left"/>
    </xf>
    <xf numFmtId="4" fontId="36" fillId="0" borderId="3" xfId="0" applyNumberFormat="1" applyFont="1" applyBorder="1" applyAlignment="1">
      <alignment/>
    </xf>
    <xf numFmtId="4" fontId="36" fillId="0" borderId="16" xfId="0" applyNumberFormat="1" applyFont="1" applyBorder="1" applyAlignment="1">
      <alignment/>
    </xf>
    <xf numFmtId="3" fontId="36" fillId="0" borderId="18" xfId="0" applyNumberFormat="1" applyFont="1" applyBorder="1" applyAlignment="1">
      <alignment/>
    </xf>
    <xf numFmtId="0" fontId="16" fillId="0" borderId="0" xfId="0" applyFont="1" applyAlignment="1">
      <alignment/>
    </xf>
    <xf numFmtId="4" fontId="16" fillId="0" borderId="0" xfId="0" applyNumberFormat="1" applyFont="1" applyAlignment="1">
      <alignment/>
    </xf>
    <xf numFmtId="0" fontId="35" fillId="0" borderId="23" xfId="0" applyFont="1" applyFill="1" applyBorder="1" applyAlignment="1">
      <alignment horizontal="center"/>
    </xf>
    <xf numFmtId="0" fontId="35" fillId="0" borderId="1" xfId="0" applyFont="1" applyFill="1" applyBorder="1" applyAlignment="1">
      <alignment/>
    </xf>
    <xf numFmtId="3" fontId="36" fillId="0" borderId="1" xfId="0" applyNumberFormat="1" applyFont="1" applyFill="1" applyBorder="1" applyAlignment="1">
      <alignment/>
    </xf>
    <xf numFmtId="3" fontId="36" fillId="0" borderId="9" xfId="0" applyNumberFormat="1" applyFont="1" applyFill="1" applyBorder="1" applyAlignment="1">
      <alignment/>
    </xf>
    <xf numFmtId="0" fontId="3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/>
    </xf>
    <xf numFmtId="0" fontId="35" fillId="0" borderId="23" xfId="0" applyFont="1" applyFill="1" applyBorder="1" applyAlignment="1">
      <alignment horizontal="center"/>
    </xf>
    <xf numFmtId="0" fontId="35" fillId="0" borderId="1" xfId="0" applyFont="1" applyFill="1" applyBorder="1" applyAlignment="1">
      <alignment/>
    </xf>
    <xf numFmtId="0" fontId="36" fillId="0" borderId="23" xfId="0" applyFont="1" applyFill="1" applyBorder="1" applyAlignment="1">
      <alignment horizontal="center"/>
    </xf>
    <xf numFmtId="0" fontId="36" fillId="0" borderId="1" xfId="0" applyFont="1" applyFill="1" applyBorder="1" applyAlignment="1">
      <alignment wrapText="1"/>
    </xf>
    <xf numFmtId="0" fontId="35" fillId="0" borderId="1" xfId="0" applyFont="1" applyFill="1" applyBorder="1" applyAlignment="1">
      <alignment shrinkToFit="1"/>
    </xf>
    <xf numFmtId="0" fontId="36" fillId="0" borderId="22" xfId="0" applyFont="1" applyFill="1" applyBorder="1" applyAlignment="1">
      <alignment horizontal="center"/>
    </xf>
    <xf numFmtId="0" fontId="40" fillId="0" borderId="3" xfId="0" applyFont="1" applyFill="1" applyBorder="1" applyAlignment="1">
      <alignment wrapText="1"/>
    </xf>
    <xf numFmtId="3" fontId="36" fillId="0" borderId="3" xfId="0" applyNumberFormat="1" applyFont="1" applyFill="1" applyBorder="1" applyAlignment="1">
      <alignment/>
    </xf>
    <xf numFmtId="3" fontId="36" fillId="0" borderId="16" xfId="0" applyNumberFormat="1" applyFont="1" applyFill="1" applyBorder="1" applyAlignment="1">
      <alignment/>
    </xf>
    <xf numFmtId="0" fontId="35" fillId="0" borderId="22" xfId="0" applyFont="1" applyFill="1" applyBorder="1" applyAlignment="1">
      <alignment horizontal="center"/>
    </xf>
    <xf numFmtId="0" fontId="35" fillId="0" borderId="3" xfId="0" applyFont="1" applyFill="1" applyBorder="1" applyAlignment="1">
      <alignment wrapText="1"/>
    </xf>
    <xf numFmtId="0" fontId="35" fillId="0" borderId="22" xfId="0" applyFont="1" applyFill="1" applyBorder="1" applyAlignment="1">
      <alignment horizontal="center"/>
    </xf>
    <xf numFmtId="0" fontId="35" fillId="0" borderId="3" xfId="0" applyFont="1" applyFill="1" applyBorder="1" applyAlignment="1">
      <alignment wrapText="1"/>
    </xf>
    <xf numFmtId="0" fontId="36" fillId="0" borderId="3" xfId="0" applyFont="1" applyFill="1" applyBorder="1" applyAlignment="1">
      <alignment wrapText="1"/>
    </xf>
    <xf numFmtId="0" fontId="36" fillId="0" borderId="3" xfId="0" applyFont="1" applyFill="1" applyBorder="1" applyAlignment="1">
      <alignment wrapText="1" shrinkToFit="1"/>
    </xf>
    <xf numFmtId="0" fontId="7" fillId="0" borderId="3" xfId="0" applyFont="1" applyFill="1" applyBorder="1" applyAlignment="1">
      <alignment wrapText="1"/>
    </xf>
    <xf numFmtId="3" fontId="35" fillId="0" borderId="24" xfId="0" applyNumberFormat="1" applyFont="1" applyFill="1" applyBorder="1" applyAlignment="1">
      <alignment horizontal="right"/>
    </xf>
    <xf numFmtId="3" fontId="35" fillId="0" borderId="25" xfId="0" applyNumberFormat="1" applyFont="1" applyFill="1" applyBorder="1" applyAlignment="1">
      <alignment horizontal="right"/>
    </xf>
    <xf numFmtId="3" fontId="36" fillId="0" borderId="0" xfId="0" applyNumberFormat="1" applyFont="1" applyAlignment="1">
      <alignment/>
    </xf>
    <xf numFmtId="3" fontId="36" fillId="0" borderId="0" xfId="0" applyNumberFormat="1" applyFont="1" applyBorder="1" applyAlignment="1">
      <alignment/>
    </xf>
    <xf numFmtId="0" fontId="5" fillId="0" borderId="23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wrapText="1"/>
    </xf>
    <xf numFmtId="3" fontId="35" fillId="0" borderId="9" xfId="0" applyNumberFormat="1" applyFont="1" applyBorder="1" applyAlignment="1">
      <alignment wrapText="1"/>
    </xf>
    <xf numFmtId="3" fontId="35" fillId="0" borderId="14" xfId="0" applyNumberFormat="1" applyFont="1" applyBorder="1" applyAlignment="1">
      <alignment horizontal="center" vertical="center"/>
    </xf>
    <xf numFmtId="0" fontId="36" fillId="0" borderId="23" xfId="0" applyFont="1" applyBorder="1" applyAlignment="1">
      <alignment horizontal="center"/>
    </xf>
    <xf numFmtId="0" fontId="36" fillId="0" borderId="9" xfId="0" applyFont="1" applyBorder="1" applyAlignment="1">
      <alignment/>
    </xf>
    <xf numFmtId="3" fontId="36" fillId="0" borderId="1" xfId="0" applyNumberFormat="1" applyFont="1" applyBorder="1" applyAlignment="1">
      <alignment/>
    </xf>
    <xf numFmtId="0" fontId="36" fillId="0" borderId="9" xfId="0" applyFont="1" applyBorder="1" applyAlignment="1">
      <alignment horizontal="left"/>
    </xf>
    <xf numFmtId="3" fontId="35" fillId="0" borderId="1" xfId="0" applyNumberFormat="1" applyFont="1" applyBorder="1" applyAlignment="1">
      <alignment/>
    </xf>
    <xf numFmtId="3" fontId="35" fillId="0" borderId="9" xfId="0" applyNumberFormat="1" applyFont="1" applyBorder="1" applyAlignment="1">
      <alignment/>
    </xf>
    <xf numFmtId="3" fontId="36" fillId="0" borderId="24" xfId="0" applyNumberFormat="1" applyFont="1" applyBorder="1" applyAlignment="1">
      <alignment/>
    </xf>
    <xf numFmtId="3" fontId="36" fillId="0" borderId="26" xfId="0" applyNumberFormat="1" applyFont="1" applyBorder="1" applyAlignment="1">
      <alignment/>
    </xf>
    <xf numFmtId="3" fontId="36" fillId="0" borderId="25" xfId="0" applyNumberFormat="1" applyFont="1" applyBorder="1" applyAlignment="1">
      <alignment/>
    </xf>
    <xf numFmtId="0" fontId="35" fillId="0" borderId="0" xfId="0" applyFont="1" applyAlignment="1">
      <alignment horizontal="left"/>
    </xf>
    <xf numFmtId="4" fontId="35" fillId="0" borderId="0" xfId="0" applyNumberFormat="1" applyFont="1" applyAlignment="1">
      <alignment horizontal="right"/>
    </xf>
    <xf numFmtId="0" fontId="36" fillId="0" borderId="0" xfId="0" applyFont="1" applyAlignment="1">
      <alignment horizontal="left"/>
    </xf>
    <xf numFmtId="3" fontId="35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41" fillId="0" borderId="0" xfId="0" applyFont="1" applyAlignment="1">
      <alignment/>
    </xf>
    <xf numFmtId="3" fontId="41" fillId="0" borderId="0" xfId="0" applyNumberFormat="1" applyFont="1" applyAlignment="1">
      <alignment/>
    </xf>
    <xf numFmtId="4" fontId="42" fillId="0" borderId="0" xfId="0" applyNumberFormat="1" applyFont="1" applyAlignment="1">
      <alignment/>
    </xf>
    <xf numFmtId="0" fontId="43" fillId="0" borderId="0" xfId="0" applyFont="1" applyBorder="1" applyAlignment="1">
      <alignment/>
    </xf>
    <xf numFmtId="3" fontId="43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6" fillId="0" borderId="9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50" fillId="0" borderId="0" xfId="20" applyFill="1" applyBorder="1">
      <alignment vertical="top" wrapText="1"/>
      <protection/>
    </xf>
    <xf numFmtId="0" fontId="50" fillId="0" borderId="27" xfId="20" applyFill="1" applyBorder="1">
      <alignment vertical="top" wrapText="1"/>
      <protection/>
    </xf>
    <xf numFmtId="0" fontId="49" fillId="0" borderId="28" xfId="20" applyFill="1" applyBorder="1">
      <alignment horizontal="center" vertical="top" wrapText="1"/>
      <protection/>
    </xf>
    <xf numFmtId="207" fontId="44" fillId="0" borderId="29" xfId="20" applyFill="1" applyBorder="1">
      <alignment horizontal="right" vertical="top" wrapText="1"/>
      <protection/>
    </xf>
    <xf numFmtId="0" fontId="44" fillId="0" borderId="0" xfId="20" applyFill="1" applyBorder="1">
      <alignment vertical="top" wrapText="1"/>
      <protection/>
    </xf>
    <xf numFmtId="0" fontId="44" fillId="0" borderId="0" xfId="20" applyFill="1" applyBorder="1">
      <alignment vertical="top" wrapText="1"/>
      <protection/>
    </xf>
    <xf numFmtId="0" fontId="44" fillId="0" borderId="0" xfId="20" applyFill="1" applyBorder="1">
      <alignment vertical="top" wrapText="1"/>
      <protection/>
    </xf>
    <xf numFmtId="0" fontId="7" fillId="0" borderId="0" xfId="20">
      <alignment wrapText="1"/>
      <protection/>
    </xf>
    <xf numFmtId="0" fontId="44" fillId="0" borderId="0" xfId="20" applyFill="1" applyBorder="1">
      <alignment vertical="top" wrapText="1"/>
      <protection/>
    </xf>
    <xf numFmtId="0" fontId="44" fillId="0" borderId="0" xfId="20" applyFill="1">
      <alignment vertical="top" wrapText="1"/>
      <protection/>
    </xf>
    <xf numFmtId="0" fontId="44" fillId="0" borderId="0" xfId="20" applyFill="1" applyBorder="1">
      <alignment vertical="top" wrapText="1"/>
      <protection/>
    </xf>
    <xf numFmtId="0" fontId="44" fillId="2" borderId="29" xfId="20" applyFill="1" applyBorder="1">
      <alignment vertical="top" wrapText="1"/>
      <protection/>
    </xf>
    <xf numFmtId="0" fontId="44" fillId="2" borderId="29" xfId="20" applyFill="1" applyBorder="1">
      <alignment horizontal="center" vertical="top" wrapText="1"/>
      <protection/>
    </xf>
    <xf numFmtId="0" fontId="44" fillId="0" borderId="30" xfId="20" applyFill="1" applyBorder="1">
      <alignment vertical="top" wrapText="1"/>
      <protection/>
    </xf>
    <xf numFmtId="0" fontId="34" fillId="0" borderId="31" xfId="20" applyFill="1" applyBorder="1">
      <alignment vertical="top" wrapText="1"/>
      <protection/>
    </xf>
    <xf numFmtId="207" fontId="39" fillId="0" borderId="29" xfId="20" applyFont="1" applyFill="1" applyBorder="1">
      <alignment horizontal="right" vertical="top" wrapText="1"/>
      <protection/>
    </xf>
    <xf numFmtId="0" fontId="44" fillId="0" borderId="32" xfId="20" applyFill="1" applyBorder="1">
      <alignment vertical="top" wrapText="1"/>
      <protection/>
    </xf>
    <xf numFmtId="0" fontId="47" fillId="0" borderId="29" xfId="20" applyFill="1" applyBorder="1">
      <alignment vertical="top" wrapText="1"/>
      <protection/>
    </xf>
    <xf numFmtId="207" fontId="48" fillId="0" borderId="29" xfId="20" applyFont="1" applyFill="1" applyBorder="1">
      <alignment horizontal="right" vertical="top" wrapText="1"/>
      <protection/>
    </xf>
    <xf numFmtId="0" fontId="44" fillId="0" borderId="33" xfId="20" applyFill="1" applyBorder="1">
      <alignment vertical="top" wrapText="1"/>
      <protection/>
    </xf>
    <xf numFmtId="207" fontId="44" fillId="0" borderId="34" xfId="20" applyFill="1" applyBorder="1">
      <alignment horizontal="right" vertical="top" wrapText="1"/>
      <protection/>
    </xf>
    <xf numFmtId="0" fontId="34" fillId="0" borderId="0" xfId="20" applyFill="1" applyBorder="1">
      <alignment vertical="top" wrapText="1"/>
      <protection/>
    </xf>
    <xf numFmtId="207" fontId="44" fillId="0" borderId="0" xfId="20" applyFill="1" applyBorder="1">
      <alignment horizontal="right" vertical="top" wrapText="1"/>
      <protection/>
    </xf>
    <xf numFmtId="0" fontId="44" fillId="0" borderId="0" xfId="20" applyFill="1" applyBorder="1">
      <alignment horizontal="center" vertical="top" wrapText="1"/>
      <protection/>
    </xf>
    <xf numFmtId="208" fontId="44" fillId="0" borderId="0" xfId="20" applyFill="1" applyBorder="1">
      <alignment horizontal="center" vertical="top" wrapText="1"/>
      <protection/>
    </xf>
    <xf numFmtId="0" fontId="44" fillId="0" borderId="0" xfId="20" applyFill="1" applyBorder="1">
      <alignment vertical="top" wrapText="1"/>
      <protection/>
    </xf>
    <xf numFmtId="0" fontId="46" fillId="0" borderId="28" xfId="20" applyFont="1" applyFill="1" applyBorder="1">
      <alignment horizontal="left" vertical="top" wrapText="1"/>
      <protection/>
    </xf>
    <xf numFmtId="0" fontId="44" fillId="2" borderId="29" xfId="20" applyFill="1" applyBorder="1">
      <alignment horizontal="left" vertical="top" wrapText="1"/>
      <protection/>
    </xf>
    <xf numFmtId="0" fontId="44" fillId="0" borderId="0" xfId="20" applyFill="1" applyBorder="1">
      <alignment vertical="top" wrapText="1"/>
      <protection/>
    </xf>
    <xf numFmtId="0" fontId="50" fillId="0" borderId="0" xfId="20" applyFill="1" applyBorder="1">
      <alignment vertical="top" wrapText="1"/>
      <protection/>
    </xf>
    <xf numFmtId="0" fontId="44" fillId="0" borderId="0" xfId="20" applyFill="1" applyBorder="1">
      <alignment vertical="top" wrapText="1"/>
      <protection/>
    </xf>
    <xf numFmtId="0" fontId="44" fillId="0" borderId="0" xfId="20" applyFill="1" applyBorder="1">
      <alignment vertical="top" wrapText="1"/>
      <protection/>
    </xf>
    <xf numFmtId="0" fontId="2" fillId="0" borderId="9" xfId="0" applyFont="1" applyBorder="1" applyAlignment="1">
      <alignment horizontal="left" vertical="center" wrapText="1"/>
    </xf>
    <xf numFmtId="3" fontId="25" fillId="4" borderId="1" xfId="0" applyNumberFormat="1" applyFont="1" applyFill="1" applyBorder="1" applyAlignment="1">
      <alignment vertical="center" wrapText="1"/>
    </xf>
    <xf numFmtId="3" fontId="25" fillId="4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 vertical="center" indent="1"/>
    </xf>
    <xf numFmtId="0" fontId="2" fillId="2" borderId="1" xfId="0" applyFont="1" applyFill="1" applyBorder="1" applyAlignment="1">
      <alignment horizontal="left" vertical="center" indent="1"/>
    </xf>
    <xf numFmtId="0" fontId="53" fillId="2" borderId="1" xfId="0" applyFont="1" applyFill="1" applyBorder="1" applyAlignment="1">
      <alignment horizontal="center" vertical="center" wrapText="1"/>
    </xf>
    <xf numFmtId="0" fontId="54" fillId="2" borderId="1" xfId="0" applyFont="1" applyFill="1" applyBorder="1" applyAlignment="1">
      <alignment horizontal="center" vertical="center" wrapText="1"/>
    </xf>
    <xf numFmtId="0" fontId="54" fillId="2" borderId="2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0" fillId="7" borderId="1" xfId="0" applyFont="1" applyFill="1" applyBorder="1" applyAlignment="1">
      <alignment horizontal="left" vertical="center" wrapText="1" indent="1"/>
    </xf>
    <xf numFmtId="3" fontId="2" fillId="8" borderId="1" xfId="0" applyNumberFormat="1" applyFont="1" applyFill="1" applyBorder="1" applyAlignment="1">
      <alignment wrapText="1"/>
    </xf>
    <xf numFmtId="0" fontId="0" fillId="8" borderId="1" xfId="0" applyFill="1" applyBorder="1" applyAlignment="1">
      <alignment wrapText="1"/>
    </xf>
    <xf numFmtId="3" fontId="2" fillId="7" borderId="1" xfId="0" applyNumberFormat="1" applyFont="1" applyFill="1" applyBorder="1" applyAlignment="1">
      <alignment wrapText="1"/>
    </xf>
    <xf numFmtId="3" fontId="0" fillId="7" borderId="1" xfId="0" applyNumberFormat="1" applyFill="1" applyBorder="1" applyAlignment="1">
      <alignment/>
    </xf>
    <xf numFmtId="3" fontId="0" fillId="7" borderId="2" xfId="0" applyNumberFormat="1" applyFill="1" applyBorder="1" applyAlignment="1">
      <alignment/>
    </xf>
    <xf numFmtId="3" fontId="0" fillId="8" borderId="2" xfId="0" applyNumberFormat="1" applyFill="1" applyBorder="1" applyAlignment="1">
      <alignment/>
    </xf>
    <xf numFmtId="3" fontId="2" fillId="8" borderId="1" xfId="0" applyNumberFormat="1" applyFont="1" applyFill="1" applyBorder="1" applyAlignment="1">
      <alignment/>
    </xf>
    <xf numFmtId="3" fontId="2" fillId="7" borderId="1" xfId="0" applyNumberFormat="1" applyFont="1" applyFill="1" applyBorder="1" applyAlignment="1">
      <alignment/>
    </xf>
    <xf numFmtId="0" fontId="0" fillId="7" borderId="1" xfId="0" applyFill="1" applyBorder="1" applyAlignment="1">
      <alignment horizontal="left" vertical="center" wrapText="1" indent="1"/>
    </xf>
    <xf numFmtId="0" fontId="0" fillId="8" borderId="1" xfId="0" applyFill="1" applyBorder="1" applyAlignment="1">
      <alignment/>
    </xf>
    <xf numFmtId="0" fontId="0" fillId="7" borderId="1" xfId="0" applyFill="1" applyBorder="1" applyAlignment="1">
      <alignment horizontal="left" vertical="center" indent="1"/>
    </xf>
    <xf numFmtId="0" fontId="6" fillId="7" borderId="1" xfId="0" applyFont="1" applyFill="1" applyBorder="1" applyAlignment="1">
      <alignment horizontal="left" vertical="center" wrapText="1" indent="1"/>
    </xf>
    <xf numFmtId="0" fontId="0" fillId="8" borderId="1" xfId="0" applyFill="1" applyBorder="1" applyAlignment="1">
      <alignment horizontal="right" wrapText="1"/>
    </xf>
    <xf numFmtId="0" fontId="0" fillId="7" borderId="3" xfId="0" applyFill="1" applyBorder="1" applyAlignment="1">
      <alignment horizontal="center" vertical="center"/>
    </xf>
    <xf numFmtId="0" fontId="0" fillId="7" borderId="3" xfId="0" applyFill="1" applyBorder="1" applyAlignment="1">
      <alignment horizontal="left" vertical="center" wrapText="1" indent="1"/>
    </xf>
    <xf numFmtId="3" fontId="2" fillId="8" borderId="3" xfId="0" applyNumberFormat="1" applyFont="1" applyFill="1" applyBorder="1" applyAlignment="1">
      <alignment wrapText="1"/>
    </xf>
    <xf numFmtId="3" fontId="0" fillId="8" borderId="3" xfId="0" applyNumberFormat="1" applyFont="1" applyFill="1" applyBorder="1" applyAlignment="1">
      <alignment wrapText="1"/>
    </xf>
    <xf numFmtId="3" fontId="2" fillId="7" borderId="3" xfId="0" applyNumberFormat="1" applyFont="1" applyFill="1" applyBorder="1" applyAlignment="1">
      <alignment wrapText="1"/>
    </xf>
    <xf numFmtId="3" fontId="0" fillId="7" borderId="3" xfId="0" applyNumberFormat="1" applyFont="1" applyFill="1" applyBorder="1" applyAlignment="1">
      <alignment wrapText="1"/>
    </xf>
    <xf numFmtId="3" fontId="0" fillId="7" borderId="1" xfId="0" applyNumberFormat="1" applyFill="1" applyBorder="1" applyAlignment="1">
      <alignment horizontal="center" vertical="center"/>
    </xf>
    <xf numFmtId="3" fontId="2" fillId="8" borderId="1" xfId="0" applyNumberFormat="1" applyFont="1" applyFill="1" applyBorder="1" applyAlignment="1">
      <alignment horizontal="right" wrapText="1"/>
    </xf>
    <xf numFmtId="3" fontId="0" fillId="7" borderId="5" xfId="0" applyNumberFormat="1" applyFill="1" applyBorder="1" applyAlignment="1">
      <alignment/>
    </xf>
    <xf numFmtId="0" fontId="0" fillId="0" borderId="1" xfId="0" applyFill="1" applyBorder="1" applyAlignment="1">
      <alignment horizontal="left" vertical="center" wrapText="1" indent="1"/>
    </xf>
    <xf numFmtId="0" fontId="0" fillId="7" borderId="2" xfId="0" applyFill="1" applyBorder="1" applyAlignment="1">
      <alignment horizontal="left" vertical="center" wrapText="1" indent="1"/>
    </xf>
    <xf numFmtId="0" fontId="0" fillId="0" borderId="2" xfId="0" applyFill="1" applyBorder="1" applyAlignment="1">
      <alignment horizontal="left" vertical="center" wrapText="1" indent="1"/>
    </xf>
    <xf numFmtId="3" fontId="2" fillId="2" borderId="1" xfId="0" applyNumberFormat="1" applyFont="1" applyFill="1" applyBorder="1" applyAlignment="1">
      <alignment horizontal="right"/>
    </xf>
    <xf numFmtId="0" fontId="3" fillId="4" borderId="0" xfId="0" applyFont="1" applyFill="1" applyBorder="1" applyAlignment="1">
      <alignment horizontal="left" vertical="center" wrapText="1" indent="1"/>
    </xf>
    <xf numFmtId="0" fontId="55" fillId="4" borderId="0" xfId="0" applyFont="1" applyFill="1" applyBorder="1" applyAlignment="1">
      <alignment horizontal="left" vertical="center" wrapText="1" indent="1"/>
    </xf>
    <xf numFmtId="0" fontId="54" fillId="2" borderId="9" xfId="0" applyFont="1" applyFill="1" applyBorder="1" applyAlignment="1">
      <alignment horizontal="center" vertical="center" wrapText="1"/>
    </xf>
    <xf numFmtId="3" fontId="2" fillId="7" borderId="2" xfId="0" applyNumberFormat="1" applyFont="1" applyFill="1" applyBorder="1" applyAlignment="1">
      <alignment/>
    </xf>
    <xf numFmtId="3" fontId="0" fillId="8" borderId="1" xfId="0" applyNumberFormat="1" applyFill="1" applyBorder="1" applyAlignment="1">
      <alignment/>
    </xf>
    <xf numFmtId="3" fontId="2" fillId="7" borderId="1" xfId="0" applyNumberFormat="1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left" vertical="center" wrapText="1" indent="1"/>
    </xf>
    <xf numFmtId="192" fontId="0" fillId="0" borderId="1" xfId="0" applyNumberFormat="1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192" fontId="0" fillId="0" borderId="1" xfId="0" applyNumberFormat="1" applyFill="1" applyBorder="1" applyAlignment="1">
      <alignment/>
    </xf>
    <xf numFmtId="192" fontId="2" fillId="4" borderId="1" xfId="0" applyNumberFormat="1" applyFont="1" applyFill="1" applyBorder="1" applyAlignment="1">
      <alignment/>
    </xf>
    <xf numFmtId="3" fontId="0" fillId="4" borderId="10" xfId="0" applyNumberFormat="1" applyFill="1" applyBorder="1" applyAlignment="1">
      <alignment horizontal="center"/>
    </xf>
    <xf numFmtId="192" fontId="0" fillId="0" borderId="10" xfId="0" applyNumberFormat="1" applyFill="1" applyBorder="1" applyAlignment="1">
      <alignment/>
    </xf>
    <xf numFmtId="192" fontId="0" fillId="4" borderId="10" xfId="0" applyNumberFormat="1" applyFont="1" applyFill="1" applyBorder="1" applyAlignment="1">
      <alignment/>
    </xf>
    <xf numFmtId="3" fontId="4" fillId="4" borderId="3" xfId="0" applyNumberFormat="1" applyFont="1" applyFill="1" applyBorder="1" applyAlignment="1">
      <alignment vertical="center" wrapText="1"/>
    </xf>
    <xf numFmtId="0" fontId="35" fillId="0" borderId="0" xfId="0" applyFont="1" applyAlignment="1">
      <alignment/>
    </xf>
    <xf numFmtId="0" fontId="8" fillId="0" borderId="9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49" fontId="2" fillId="0" borderId="0" xfId="0" applyNumberFormat="1" applyFont="1" applyFill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49" fontId="2" fillId="0" borderId="11" xfId="0" applyNumberFormat="1" applyFont="1" applyFill="1" applyBorder="1" applyAlignment="1">
      <alignment horizontal="left" vertical="center"/>
    </xf>
    <xf numFmtId="0" fontId="0" fillId="0" borderId="7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9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49" fontId="12" fillId="0" borderId="0" xfId="0" applyNumberFormat="1" applyFont="1" applyFill="1" applyBorder="1" applyAlignment="1">
      <alignment horizontal="left" vertical="top"/>
    </xf>
    <xf numFmtId="0" fontId="2" fillId="0" borderId="9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49" fontId="2" fillId="0" borderId="9" xfId="0" applyNumberFormat="1" applyFont="1" applyFill="1" applyBorder="1" applyAlignment="1">
      <alignment horizontal="right" vertical="top"/>
    </xf>
    <xf numFmtId="49" fontId="2" fillId="0" borderId="10" xfId="0" applyNumberFormat="1" applyFont="1" applyFill="1" applyBorder="1" applyAlignment="1">
      <alignment horizontal="right" vertical="top"/>
    </xf>
    <xf numFmtId="49" fontId="2" fillId="0" borderId="2" xfId="0" applyNumberFormat="1" applyFont="1" applyFill="1" applyBorder="1" applyAlignment="1">
      <alignment horizontal="right" vertical="top"/>
    </xf>
    <xf numFmtId="0" fontId="0" fillId="0" borderId="0" xfId="0" applyBorder="1" applyAlignment="1">
      <alignment horizontal="left"/>
    </xf>
    <xf numFmtId="0" fontId="0" fillId="0" borderId="9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2" fillId="4" borderId="9" xfId="0" applyFont="1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4" borderId="2" xfId="0" applyFill="1" applyBorder="1" applyAlignment="1">
      <alignment horizontal="left" vertical="center"/>
    </xf>
    <xf numFmtId="0" fontId="2" fillId="2" borderId="9" xfId="0" applyFont="1" applyFill="1" applyBorder="1" applyAlignment="1">
      <alignment vertical="top"/>
    </xf>
    <xf numFmtId="0" fontId="0" fillId="0" borderId="10" xfId="0" applyBorder="1" applyAlignment="1">
      <alignment/>
    </xf>
    <xf numFmtId="0" fontId="0" fillId="0" borderId="2" xfId="0" applyBorder="1" applyAlignment="1">
      <alignment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5" fillId="2" borderId="9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left" vertical="top"/>
    </xf>
    <xf numFmtId="0" fontId="50" fillId="0" borderId="0" xfId="20" applyFill="1" applyBorder="1">
      <alignment vertical="top" wrapText="1"/>
      <protection/>
    </xf>
    <xf numFmtId="0" fontId="51" fillId="0" borderId="0" xfId="20" applyFont="1" applyFill="1" applyBorder="1">
      <alignment vertical="top" wrapText="1"/>
      <protection/>
    </xf>
    <xf numFmtId="0" fontId="30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31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/>
    </xf>
    <xf numFmtId="0" fontId="45" fillId="0" borderId="0" xfId="20" applyFill="1" applyBorder="1">
      <alignment vertical="top" wrapText="1"/>
      <protection/>
    </xf>
    <xf numFmtId="0" fontId="46" fillId="0" borderId="0" xfId="20" applyFill="1" applyBorder="1">
      <alignment horizontal="right" vertical="top" wrapText="1"/>
      <protection/>
    </xf>
    <xf numFmtId="0" fontId="44" fillId="2" borderId="29" xfId="20" applyFill="1" applyBorder="1">
      <alignment horizontal="center" vertical="top" wrapText="1"/>
      <protection/>
    </xf>
    <xf numFmtId="208" fontId="39" fillId="0" borderId="29" xfId="20" applyFont="1" applyFill="1" applyBorder="1">
      <alignment horizontal="center" vertical="top" wrapText="1"/>
      <protection/>
    </xf>
    <xf numFmtId="207" fontId="39" fillId="0" borderId="29" xfId="20" applyFont="1" applyFill="1" applyBorder="1">
      <alignment horizontal="right" vertical="top" wrapText="1"/>
      <protection/>
    </xf>
    <xf numFmtId="207" fontId="48" fillId="0" borderId="29" xfId="20" applyFont="1" applyFill="1" applyBorder="1">
      <alignment horizontal="right" vertical="top" wrapText="1"/>
      <protection/>
    </xf>
    <xf numFmtId="208" fontId="48" fillId="0" borderId="29" xfId="20" applyFont="1" applyFill="1" applyBorder="1">
      <alignment horizontal="center" vertical="top" wrapText="1"/>
      <protection/>
    </xf>
    <xf numFmtId="207" fontId="44" fillId="0" borderId="29" xfId="20" applyFill="1" applyBorder="1">
      <alignment horizontal="right" vertical="top" wrapText="1"/>
      <protection/>
    </xf>
    <xf numFmtId="0" fontId="39" fillId="0" borderId="29" xfId="20" applyFont="1" applyFill="1" applyBorder="1">
      <alignment horizontal="center" vertical="top" wrapText="1"/>
      <protection/>
    </xf>
    <xf numFmtId="0" fontId="44" fillId="4" borderId="29" xfId="20" applyFill="1" applyBorder="1">
      <alignment vertical="top" wrapText="1"/>
      <protection/>
    </xf>
    <xf numFmtId="0" fontId="49" fillId="0" borderId="28" xfId="20" applyFill="1" applyBorder="1">
      <alignment horizontal="center" vertical="top" wrapText="1"/>
      <protection/>
    </xf>
    <xf numFmtId="0" fontId="50" fillId="0" borderId="27" xfId="20" applyFill="1" applyBorder="1">
      <alignment vertical="top" wrapText="1"/>
      <protection/>
    </xf>
    <xf numFmtId="0" fontId="2" fillId="2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0" fillId="0" borderId="9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Fill="1" applyAlignment="1">
      <alignment horizontal="left"/>
    </xf>
    <xf numFmtId="0" fontId="6" fillId="0" borderId="9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49" fontId="2" fillId="4" borderId="0" xfId="0" applyNumberFormat="1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9" fontId="0" fillId="0" borderId="12" xfId="0" applyNumberForma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left" vertical="top"/>
    </xf>
    <xf numFmtId="49" fontId="0" fillId="0" borderId="3" xfId="0" applyNumberFormat="1" applyFill="1" applyBorder="1" applyAlignment="1">
      <alignment horizontal="center" vertical="top"/>
    </xf>
    <xf numFmtId="0" fontId="6" fillId="0" borderId="9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49" fontId="0" fillId="0" borderId="6" xfId="0" applyNumberFormat="1" applyFill="1" applyBorder="1" applyAlignment="1">
      <alignment horizontal="center" vertical="top"/>
    </xf>
    <xf numFmtId="0" fontId="3" fillId="0" borderId="0" xfId="0" applyFont="1" applyFill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38" fillId="0" borderId="0" xfId="0" applyFont="1" applyAlignment="1">
      <alignment horizontal="left" wrapText="1"/>
    </xf>
    <xf numFmtId="0" fontId="36" fillId="2" borderId="35" xfId="0" applyFont="1" applyFill="1" applyBorder="1" applyAlignment="1">
      <alignment/>
    </xf>
    <xf numFmtId="0" fontId="36" fillId="2" borderId="10" xfId="0" applyFont="1" applyFill="1" applyBorder="1" applyAlignment="1">
      <alignment/>
    </xf>
    <xf numFmtId="0" fontId="36" fillId="2" borderId="36" xfId="0" applyFont="1" applyFill="1" applyBorder="1" applyAlignment="1">
      <alignment/>
    </xf>
    <xf numFmtId="0" fontId="36" fillId="2" borderId="35" xfId="0" applyFont="1" applyFill="1" applyBorder="1" applyAlignment="1">
      <alignment horizontal="left"/>
    </xf>
    <xf numFmtId="0" fontId="36" fillId="2" borderId="10" xfId="0" applyFont="1" applyFill="1" applyBorder="1" applyAlignment="1">
      <alignment horizontal="left"/>
    </xf>
    <xf numFmtId="0" fontId="36" fillId="2" borderId="36" xfId="0" applyFont="1" applyFill="1" applyBorder="1" applyAlignment="1">
      <alignment horizontal="left"/>
    </xf>
    <xf numFmtId="0" fontId="35" fillId="2" borderId="19" xfId="0" applyFont="1" applyFill="1" applyBorder="1" applyAlignment="1">
      <alignment horizontal="left"/>
    </xf>
    <xf numFmtId="0" fontId="35" fillId="2" borderId="37" xfId="0" applyFont="1" applyFill="1" applyBorder="1" applyAlignment="1">
      <alignment horizontal="left"/>
    </xf>
    <xf numFmtId="0" fontId="35" fillId="2" borderId="20" xfId="0" applyFont="1" applyFill="1" applyBorder="1" applyAlignment="1">
      <alignment horizontal="left"/>
    </xf>
    <xf numFmtId="0" fontId="35" fillId="2" borderId="21" xfId="0" applyFont="1" applyFill="1" applyBorder="1" applyAlignment="1">
      <alignment horizontal="left"/>
    </xf>
    <xf numFmtId="0" fontId="35" fillId="9" borderId="38" xfId="0" applyFont="1" applyFill="1" applyBorder="1" applyAlignment="1">
      <alignment horizontal="left"/>
    </xf>
    <xf numFmtId="0" fontId="35" fillId="9" borderId="24" xfId="0" applyFont="1" applyFill="1" applyBorder="1" applyAlignment="1">
      <alignment horizontal="left"/>
    </xf>
    <xf numFmtId="0" fontId="7" fillId="0" borderId="0" xfId="0" applyFont="1" applyAlignment="1">
      <alignment/>
    </xf>
    <xf numFmtId="0" fontId="35" fillId="0" borderId="23" xfId="0" applyFont="1" applyBorder="1" applyAlignment="1">
      <alignment horizontal="left"/>
    </xf>
    <xf numFmtId="0" fontId="35" fillId="0" borderId="1" xfId="0" applyFont="1" applyBorder="1" applyAlignment="1">
      <alignment horizontal="left"/>
    </xf>
    <xf numFmtId="0" fontId="35" fillId="0" borderId="38" xfId="0" applyFont="1" applyBorder="1" applyAlignment="1">
      <alignment horizontal="left"/>
    </xf>
    <xf numFmtId="0" fontId="35" fillId="0" borderId="24" xfId="0" applyFont="1" applyBorder="1" applyAlignment="1">
      <alignment horizontal="left"/>
    </xf>
    <xf numFmtId="0" fontId="35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0" fillId="0" borderId="0" xfId="0" applyAlignment="1">
      <alignment horizontal="left"/>
    </xf>
    <xf numFmtId="3" fontId="35" fillId="0" borderId="0" xfId="0" applyNumberFormat="1" applyFont="1" applyAlignment="1">
      <alignment horizontal="right"/>
    </xf>
    <xf numFmtId="4" fontId="35" fillId="0" borderId="0" xfId="0" applyNumberFormat="1" applyFont="1" applyAlignment="1">
      <alignment horizontal="right"/>
    </xf>
    <xf numFmtId="0" fontId="35" fillId="0" borderId="35" xfId="0" applyFont="1" applyBorder="1" applyAlignment="1">
      <alignment/>
    </xf>
    <xf numFmtId="0" fontId="2" fillId="0" borderId="2" xfId="0" applyFont="1" applyBorder="1" applyAlignment="1">
      <alignment/>
    </xf>
    <xf numFmtId="192" fontId="0" fillId="0" borderId="9" xfId="0" applyNumberFormat="1" applyBorder="1" applyAlignment="1">
      <alignment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2" xfId="0" applyBorder="1" applyAlignment="1">
      <alignment wrapText="1"/>
    </xf>
    <xf numFmtId="192" fontId="0" fillId="0" borderId="2" xfId="0" applyNumberFormat="1" applyBorder="1" applyAlignment="1">
      <alignment/>
    </xf>
    <xf numFmtId="0" fontId="0" fillId="4" borderId="9" xfId="0" applyFont="1" applyFill="1" applyBorder="1" applyAlignment="1">
      <alignment wrapText="1"/>
    </xf>
    <xf numFmtId="0" fontId="0" fillId="4" borderId="10" xfId="0" applyFont="1" applyFill="1" applyBorder="1" applyAlignment="1">
      <alignment wrapText="1"/>
    </xf>
    <xf numFmtId="0" fontId="0" fillId="4" borderId="2" xfId="0" applyFont="1" applyFill="1" applyBorder="1" applyAlignment="1">
      <alignment wrapText="1"/>
    </xf>
    <xf numFmtId="0" fontId="0" fillId="4" borderId="9" xfId="0" applyFill="1" applyBorder="1" applyAlignment="1">
      <alignment wrapText="1"/>
    </xf>
    <xf numFmtId="0" fontId="0" fillId="4" borderId="10" xfId="0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35" fillId="4" borderId="9" xfId="0" applyFont="1" applyFill="1" applyBorder="1" applyAlignment="1">
      <alignment/>
    </xf>
    <xf numFmtId="0" fontId="35" fillId="4" borderId="10" xfId="0" applyFont="1" applyFill="1" applyBorder="1" applyAlignment="1">
      <alignment/>
    </xf>
    <xf numFmtId="0" fontId="35" fillId="4" borderId="2" xfId="0" applyFont="1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" xfId="0" applyFill="1" applyBorder="1" applyAlignment="1">
      <alignment/>
    </xf>
    <xf numFmtId="0" fontId="0" fillId="4" borderId="9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2" xfId="0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16" fillId="2" borderId="9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28" fillId="2" borderId="9" xfId="0" applyFont="1" applyFill="1" applyBorder="1" applyAlignment="1">
      <alignment horizontal="center" vertical="center"/>
    </xf>
    <xf numFmtId="0" fontId="28" fillId="2" borderId="2" xfId="0" applyFont="1" applyFill="1" applyBorder="1" applyAlignment="1">
      <alignment horizontal="center" vertical="center"/>
    </xf>
    <xf numFmtId="192" fontId="0" fillId="0" borderId="10" xfId="0" applyNumberFormat="1" applyBorder="1" applyAlignment="1">
      <alignment/>
    </xf>
    <xf numFmtId="192" fontId="2" fillId="0" borderId="9" xfId="0" applyNumberFormat="1" applyFont="1" applyBorder="1" applyAlignment="1">
      <alignment/>
    </xf>
    <xf numFmtId="192" fontId="2" fillId="0" borderId="2" xfId="0" applyNumberFormat="1" applyFont="1" applyBorder="1" applyAlignment="1">
      <alignment/>
    </xf>
    <xf numFmtId="0" fontId="0" fillId="0" borderId="9" xfId="0" applyBorder="1" applyAlignment="1">
      <alignment/>
    </xf>
    <xf numFmtId="192" fontId="2" fillId="2" borderId="9" xfId="0" applyNumberFormat="1" applyFont="1" applyFill="1" applyBorder="1" applyAlignment="1">
      <alignment/>
    </xf>
    <xf numFmtId="0" fontId="0" fillId="2" borderId="2" xfId="0" applyFill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3" fontId="0" fillId="0" borderId="9" xfId="0" applyNumberFormat="1" applyFont="1" applyFill="1" applyBorder="1" applyAlignment="1">
      <alignment horizontal="center" vertical="center"/>
    </xf>
    <xf numFmtId="3" fontId="0" fillId="0" borderId="2" xfId="0" applyNumberFormat="1" applyFont="1" applyFill="1" applyBorder="1" applyAlignment="1">
      <alignment horizontal="center" vertical="center"/>
    </xf>
    <xf numFmtId="192" fontId="0" fillId="4" borderId="3" xfId="0" applyNumberFormat="1" applyFont="1" applyFill="1" applyBorder="1" applyAlignment="1">
      <alignment horizontal="right" vertical="center"/>
    </xf>
    <xf numFmtId="192" fontId="0" fillId="4" borderId="12" xfId="0" applyNumberFormat="1" applyFont="1" applyFill="1" applyBorder="1" applyAlignment="1">
      <alignment horizontal="right" vertical="center"/>
    </xf>
    <xf numFmtId="192" fontId="0" fillId="4" borderId="6" xfId="0" applyNumberFormat="1" applyFont="1" applyFill="1" applyBorder="1" applyAlignment="1">
      <alignment horizontal="right" vertical="center"/>
    </xf>
    <xf numFmtId="0" fontId="2" fillId="2" borderId="16" xfId="0" applyFont="1" applyFill="1" applyBorder="1" applyAlignment="1">
      <alignment horizontal="center" vertical="top" wrapText="1"/>
    </xf>
    <xf numFmtId="0" fontId="0" fillId="0" borderId="5" xfId="0" applyBorder="1" applyAlignment="1">
      <alignment/>
    </xf>
    <xf numFmtId="0" fontId="2" fillId="2" borderId="9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4" borderId="12" xfId="0" applyFont="1" applyFill="1" applyBorder="1" applyAlignment="1">
      <alignment horizontal="right"/>
    </xf>
    <xf numFmtId="192" fontId="0" fillId="0" borderId="3" xfId="0" applyNumberFormat="1" applyFont="1" applyFill="1" applyBorder="1" applyAlignment="1">
      <alignment horizontal="right" vertical="center"/>
    </xf>
    <xf numFmtId="192" fontId="0" fillId="0" borderId="12" xfId="0" applyNumberFormat="1" applyFont="1" applyFill="1" applyBorder="1" applyAlignment="1">
      <alignment horizontal="right" vertical="center"/>
    </xf>
    <xf numFmtId="192" fontId="0" fillId="0" borderId="6" xfId="0" applyNumberFormat="1" applyFont="1" applyFill="1" applyBorder="1" applyAlignment="1">
      <alignment horizontal="right" vertical="center"/>
    </xf>
    <xf numFmtId="0" fontId="0" fillId="4" borderId="1" xfId="0" applyFont="1" applyFill="1" applyBorder="1" applyAlignment="1">
      <alignment vertical="center" wrapText="1" shrinkToFit="1"/>
    </xf>
    <xf numFmtId="0" fontId="0" fillId="4" borderId="1" xfId="0" applyFill="1" applyBorder="1" applyAlignment="1">
      <alignment/>
    </xf>
    <xf numFmtId="0" fontId="2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6" fillId="4" borderId="9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horizontal="center"/>
    </xf>
    <xf numFmtId="0" fontId="16" fillId="2" borderId="10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vertical="center"/>
    </xf>
    <xf numFmtId="0" fontId="35" fillId="2" borderId="9" xfId="0" applyFont="1" applyFill="1" applyBorder="1" applyAlignment="1">
      <alignment/>
    </xf>
    <xf numFmtId="0" fontId="35" fillId="2" borderId="10" xfId="0" applyFont="1" applyFill="1" applyBorder="1" applyAlignment="1">
      <alignment/>
    </xf>
    <xf numFmtId="0" fontId="35" fillId="2" borderId="2" xfId="0" applyFont="1" applyFill="1" applyBorder="1" applyAlignment="1">
      <alignment/>
    </xf>
    <xf numFmtId="3" fontId="0" fillId="7" borderId="3" xfId="0" applyNumberFormat="1" applyFill="1" applyBorder="1" applyAlignment="1">
      <alignment horizontal="center" vertical="center"/>
    </xf>
    <xf numFmtId="3" fontId="0" fillId="7" borderId="6" xfId="0" applyNumberFormat="1" applyFill="1" applyBorder="1" applyAlignment="1">
      <alignment horizontal="center" vertical="center"/>
    </xf>
    <xf numFmtId="3" fontId="2" fillId="8" borderId="9" xfId="0" applyNumberFormat="1" applyFont="1" applyFill="1" applyBorder="1" applyAlignment="1">
      <alignment wrapText="1"/>
    </xf>
    <xf numFmtId="0" fontId="0" fillId="7" borderId="9" xfId="0" applyFill="1" applyBorder="1" applyAlignment="1">
      <alignment horizontal="left" vertical="center" wrapText="1" indent="1"/>
    </xf>
    <xf numFmtId="0" fontId="0" fillId="0" borderId="2" xfId="0" applyBorder="1" applyAlignment="1">
      <alignment vertical="center"/>
    </xf>
    <xf numFmtId="0" fontId="3" fillId="2" borderId="9" xfId="0" applyFont="1" applyFill="1" applyBorder="1" applyAlignment="1">
      <alignment horizontal="left" vertical="center" wrapText="1" indent="1"/>
    </xf>
    <xf numFmtId="0" fontId="55" fillId="0" borderId="2" xfId="0" applyFont="1" applyBorder="1" applyAlignment="1">
      <alignment horizontal="left" vertical="center" wrapText="1" indent="1"/>
    </xf>
    <xf numFmtId="0" fontId="0" fillId="0" borderId="0" xfId="0" applyFont="1" applyFill="1" applyBorder="1" applyAlignment="1">
      <alignment horizontal="left" vertical="center" wrapText="1" indent="1"/>
    </xf>
    <xf numFmtId="3" fontId="2" fillId="7" borderId="3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3" fontId="0" fillId="7" borderId="3" xfId="0" applyNumberFormat="1" applyFont="1" applyFill="1" applyBorder="1" applyAlignment="1">
      <alignment horizontal="right" vertical="center" wrapText="1"/>
    </xf>
    <xf numFmtId="3" fontId="2" fillId="0" borderId="3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3" fontId="2" fillId="7" borderId="3" xfId="0" applyNumberFormat="1" applyFont="1" applyFill="1" applyBorder="1" applyAlignment="1">
      <alignment vertical="center" wrapText="1"/>
    </xf>
    <xf numFmtId="3" fontId="2" fillId="7" borderId="6" xfId="0" applyNumberFormat="1" applyFont="1" applyFill="1" applyBorder="1" applyAlignment="1">
      <alignment vertical="center" wrapText="1"/>
    </xf>
    <xf numFmtId="3" fontId="0" fillId="7" borderId="3" xfId="0" applyNumberFormat="1" applyFont="1" applyFill="1" applyBorder="1" applyAlignment="1">
      <alignment vertical="center"/>
    </xf>
    <xf numFmtId="3" fontId="0" fillId="7" borderId="6" xfId="0" applyNumberFormat="1" applyFont="1" applyFill="1" applyBorder="1" applyAlignment="1">
      <alignment vertical="center"/>
    </xf>
    <xf numFmtId="3" fontId="0" fillId="7" borderId="3" xfId="0" applyNumberFormat="1" applyFill="1" applyBorder="1" applyAlignment="1">
      <alignment vertical="center"/>
    </xf>
    <xf numFmtId="3" fontId="0" fillId="7" borderId="6" xfId="0" applyNumberFormat="1" applyFill="1" applyBorder="1" applyAlignment="1">
      <alignment vertical="center"/>
    </xf>
    <xf numFmtId="3" fontId="2" fillId="7" borderId="3" xfId="0" applyNumberFormat="1" applyFont="1" applyFill="1" applyBorder="1" applyAlignment="1">
      <alignment vertical="center"/>
    </xf>
    <xf numFmtId="3" fontId="2" fillId="7" borderId="6" xfId="0" applyNumberFormat="1" applyFont="1" applyFill="1" applyBorder="1" applyAlignment="1">
      <alignment vertical="center"/>
    </xf>
    <xf numFmtId="0" fontId="52" fillId="0" borderId="0" xfId="0" applyFont="1" applyAlignment="1">
      <alignment horizontal="left" vertical="center"/>
    </xf>
    <xf numFmtId="0" fontId="0" fillId="7" borderId="3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56" fillId="0" borderId="0" xfId="0" applyFont="1" applyAlignment="1">
      <alignment/>
    </xf>
    <xf numFmtId="0" fontId="0" fillId="2" borderId="2" xfId="0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5" fontId="0" fillId="0" borderId="18" xfId="0" applyNumberFormat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0" fontId="0" fillId="0" borderId="3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3" fontId="0" fillId="0" borderId="3" xfId="0" applyNumberFormat="1" applyBorder="1" applyAlignment="1">
      <alignment horizontal="right"/>
    </xf>
    <xf numFmtId="3" fontId="0" fillId="0" borderId="6" xfId="0" applyNumberFormat="1" applyBorder="1" applyAlignment="1">
      <alignment horizontal="right"/>
    </xf>
    <xf numFmtId="14" fontId="0" fillId="0" borderId="3" xfId="0" applyNumberFormat="1" applyBorder="1" applyAlignment="1">
      <alignment horizontal="right"/>
    </xf>
    <xf numFmtId="14" fontId="0" fillId="0" borderId="6" xfId="0" applyNumberFormat="1" applyBorder="1" applyAlignment="1">
      <alignment horizontal="right"/>
    </xf>
    <xf numFmtId="0" fontId="0" fillId="0" borderId="3" xfId="0" applyFont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165" fontId="0" fillId="0" borderId="3" xfId="0" applyNumberFormat="1" applyBorder="1" applyAlignment="1">
      <alignment horizontal="right"/>
    </xf>
    <xf numFmtId="165" fontId="0" fillId="0" borderId="6" xfId="0" applyNumberFormat="1" applyBorder="1" applyAlignment="1">
      <alignment horizontal="right"/>
    </xf>
    <xf numFmtId="165" fontId="0" fillId="0" borderId="18" xfId="0" applyNumberFormat="1" applyFont="1" applyFill="1" applyBorder="1" applyAlignment="1">
      <alignment horizontal="right"/>
    </xf>
    <xf numFmtId="165" fontId="0" fillId="0" borderId="15" xfId="0" applyNumberFormat="1" applyFont="1" applyFill="1" applyBorder="1" applyAlignment="1">
      <alignment horizontal="right"/>
    </xf>
    <xf numFmtId="0" fontId="0" fillId="0" borderId="3" xfId="0" applyFont="1" applyBorder="1" applyAlignment="1">
      <alignment horizontal="justify" wrapText="1"/>
    </xf>
    <xf numFmtId="0" fontId="0" fillId="0" borderId="6" xfId="0" applyFont="1" applyBorder="1" applyAlignment="1">
      <alignment horizontal="justify" wrapText="1"/>
    </xf>
    <xf numFmtId="14" fontId="0" fillId="0" borderId="3" xfId="0" applyNumberFormat="1" applyFont="1" applyFill="1" applyBorder="1" applyAlignment="1">
      <alignment horizontal="right"/>
    </xf>
    <xf numFmtId="14" fontId="0" fillId="0" borderId="6" xfId="0" applyNumberFormat="1" applyFont="1" applyFill="1" applyBorder="1" applyAlignment="1">
      <alignment horizontal="right"/>
    </xf>
    <xf numFmtId="0" fontId="0" fillId="0" borderId="3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horizontal="center"/>
    </xf>
    <xf numFmtId="49" fontId="0" fillId="0" borderId="6" xfId="0" applyNumberFormat="1" applyFont="1" applyFill="1" applyBorder="1" applyAlignment="1">
      <alignment horizontal="center"/>
    </xf>
    <xf numFmtId="3" fontId="0" fillId="0" borderId="3" xfId="0" applyNumberFormat="1" applyFont="1" applyFill="1" applyBorder="1" applyAlignment="1">
      <alignment horizontal="right"/>
    </xf>
    <xf numFmtId="3" fontId="0" fillId="0" borderId="6" xfId="0" applyNumberFormat="1" applyFont="1" applyFill="1" applyBorder="1" applyAlignment="1">
      <alignment horizontal="right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daně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Skutečnost dle skupin výdajů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pattFill prst="dkHorz">
                <a:fgClr>
                  <a:srgbClr val="333333"/>
                </a:fgClr>
                <a:bgClr>
                  <a:srgbClr val="FFFFCC"/>
                </a:bgClr>
              </a:patt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'čerpání KÚ'!$A$58:$A$61</c:f>
              <c:strCache/>
            </c:strRef>
          </c:cat>
          <c:val>
            <c:numRef>
              <c:f>'čerpání KÚ'!$E$58:$E$61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Čerpání výdajů zastupitelstva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'čerpání zastupitelstva'!$A$59:$A$62</c:f>
              <c:strCache/>
            </c:strRef>
          </c:cat>
          <c:val>
            <c:numRef>
              <c:f>'čerpání zastupitelstva'!$E$59:$E$62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0</xdr:rowOff>
    </xdr:from>
    <xdr:to>
      <xdr:col>25</xdr:col>
      <xdr:colOff>0</xdr:colOff>
      <xdr:row>19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038475"/>
          <a:ext cx="14116050" cy="476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54</xdr:row>
      <xdr:rowOff>0</xdr:rowOff>
    </xdr:from>
    <xdr:to>
      <xdr:col>9</xdr:col>
      <xdr:colOff>0</xdr:colOff>
      <xdr:row>55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3849350"/>
          <a:ext cx="6762750" cy="431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54</xdr:row>
      <xdr:rowOff>0</xdr:rowOff>
    </xdr:from>
    <xdr:to>
      <xdr:col>26</xdr:col>
      <xdr:colOff>0</xdr:colOff>
      <xdr:row>55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67550" y="13849350"/>
          <a:ext cx="7153275" cy="431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67</xdr:row>
      <xdr:rowOff>152400</xdr:rowOff>
    </xdr:from>
    <xdr:to>
      <xdr:col>7</xdr:col>
      <xdr:colOff>0</xdr:colOff>
      <xdr:row>90</xdr:row>
      <xdr:rowOff>152400</xdr:rowOff>
    </xdr:to>
    <xdr:graphicFrame>
      <xdr:nvGraphicFramePr>
        <xdr:cNvPr id="1" name="Chart 1"/>
        <xdr:cNvGraphicFramePr/>
      </xdr:nvGraphicFramePr>
      <xdr:xfrm>
        <a:off x="0" y="11410950"/>
        <a:ext cx="72390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67</xdr:row>
      <xdr:rowOff>0</xdr:rowOff>
    </xdr:from>
    <xdr:to>
      <xdr:col>6</xdr:col>
      <xdr:colOff>0</xdr:colOff>
      <xdr:row>90</xdr:row>
      <xdr:rowOff>104775</xdr:rowOff>
    </xdr:to>
    <xdr:graphicFrame>
      <xdr:nvGraphicFramePr>
        <xdr:cNvPr id="1" name="Chart 1"/>
        <xdr:cNvGraphicFramePr/>
      </xdr:nvGraphicFramePr>
      <xdr:xfrm>
        <a:off x="0" y="11306175"/>
        <a:ext cx="729615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workbookViewId="0" topLeftCell="A1">
      <selection activeCell="I20" sqref="I20"/>
    </sheetView>
  </sheetViews>
  <sheetFormatPr defaultColWidth="9.00390625" defaultRowHeight="12.75"/>
  <cols>
    <col min="1" max="1" width="43.75390625" style="28" customWidth="1"/>
    <col min="2" max="4" width="15.75390625" style="0" customWidth="1"/>
    <col min="5" max="5" width="15.375" style="0" customWidth="1"/>
    <col min="6" max="7" width="0" style="0" hidden="1" customWidth="1"/>
  </cols>
  <sheetData>
    <row r="1" spans="4:8" ht="15">
      <c r="D1" s="811"/>
      <c r="E1" s="440"/>
      <c r="F1" s="440"/>
      <c r="G1" s="440"/>
      <c r="H1" s="440"/>
    </row>
    <row r="2" spans="4:8" ht="15">
      <c r="D2" s="811"/>
      <c r="E2" s="440"/>
      <c r="F2" s="440"/>
      <c r="G2" s="440"/>
      <c r="H2" s="440"/>
    </row>
    <row r="3" spans="4:8" ht="14.25">
      <c r="D3" s="440"/>
      <c r="E3" s="440"/>
      <c r="F3" s="440"/>
      <c r="G3" s="440"/>
      <c r="H3" s="440"/>
    </row>
    <row r="4" spans="1:5" ht="18">
      <c r="A4" s="856" t="s">
        <v>852</v>
      </c>
      <c r="B4" s="856"/>
      <c r="C4" s="856"/>
      <c r="D4" s="856"/>
      <c r="E4" s="856"/>
    </row>
    <row r="6" spans="1:5" ht="18">
      <c r="A6" s="857" t="s">
        <v>853</v>
      </c>
      <c r="B6" s="857"/>
      <c r="C6" s="857"/>
      <c r="D6" s="857"/>
      <c r="E6" s="857"/>
    </row>
    <row r="7" spans="2:3" ht="14.25">
      <c r="B7" s="440"/>
      <c r="C7" s="440"/>
    </row>
    <row r="8" spans="2:3" ht="14.25">
      <c r="B8" s="440"/>
      <c r="C8" s="440"/>
    </row>
    <row r="9" spans="1:3" ht="12.75">
      <c r="A9" s="55" t="s">
        <v>477</v>
      </c>
      <c r="C9" s="15"/>
    </row>
    <row r="10" spans="1:5" ht="25.5">
      <c r="A10" s="21"/>
      <c r="B10" s="42" t="s">
        <v>479</v>
      </c>
      <c r="C10" s="51" t="s">
        <v>480</v>
      </c>
      <c r="D10" s="5" t="s">
        <v>269</v>
      </c>
      <c r="E10" s="43" t="s">
        <v>481</v>
      </c>
    </row>
    <row r="11" spans="1:5" ht="12.75">
      <c r="A11" s="22" t="s">
        <v>829</v>
      </c>
      <c r="B11" s="311">
        <f>B35</f>
        <v>7852064</v>
      </c>
      <c r="C11" s="311">
        <v>8777371</v>
      </c>
      <c r="D11" s="311">
        <v>6340652</v>
      </c>
      <c r="E11" s="269">
        <f>+D11/C11*100</f>
        <v>72.23862361520324</v>
      </c>
    </row>
    <row r="12" spans="1:5" ht="12.75">
      <c r="A12" s="22" t="s">
        <v>828</v>
      </c>
      <c r="B12" s="291">
        <f>B48</f>
        <v>7852064</v>
      </c>
      <c r="C12" s="280">
        <v>8777371</v>
      </c>
      <c r="D12" s="280">
        <v>6032588</v>
      </c>
      <c r="E12" s="269">
        <f>+D12/C12*100</f>
        <v>68.72887109363384</v>
      </c>
    </row>
    <row r="13" spans="1:5" ht="12.75">
      <c r="A13" s="32" t="s">
        <v>1212</v>
      </c>
      <c r="B13" s="27">
        <v>0</v>
      </c>
      <c r="C13" s="280">
        <f>C11-C12</f>
        <v>0</v>
      </c>
      <c r="D13" s="280">
        <f>D11-D12</f>
        <v>308064</v>
      </c>
      <c r="E13" s="269">
        <v>0</v>
      </c>
    </row>
    <row r="14" spans="1:5" ht="12.75">
      <c r="A14" s="271"/>
      <c r="B14" s="394"/>
      <c r="C14" s="394"/>
      <c r="D14" s="394"/>
      <c r="E14" s="35"/>
    </row>
    <row r="15" spans="1:5" ht="12.75" customHeight="1">
      <c r="A15" s="854"/>
      <c r="B15" s="855"/>
      <c r="C15" s="855"/>
      <c r="D15" s="855"/>
      <c r="E15" s="855"/>
    </row>
    <row r="16" spans="1:5" ht="12.75">
      <c r="A16" s="55" t="s">
        <v>1208</v>
      </c>
      <c r="B16" s="285"/>
      <c r="C16" s="286"/>
      <c r="D16" s="286"/>
      <c r="E16" s="287"/>
    </row>
    <row r="17" spans="1:9" ht="25.5">
      <c r="A17" s="21"/>
      <c r="B17" s="42" t="s">
        <v>479</v>
      </c>
      <c r="C17" s="51" t="s">
        <v>480</v>
      </c>
      <c r="D17" s="5" t="s">
        <v>269</v>
      </c>
      <c r="E17" s="43" t="s">
        <v>481</v>
      </c>
      <c r="I17" s="106"/>
    </row>
    <row r="18" spans="1:9" ht="12.75">
      <c r="A18" s="94" t="s">
        <v>830</v>
      </c>
      <c r="B18" s="268">
        <v>4079986</v>
      </c>
      <c r="C18" s="268">
        <v>5040591</v>
      </c>
      <c r="D18" s="292">
        <v>3538070</v>
      </c>
      <c r="E18" s="479">
        <f>+D18/C18*100</f>
        <v>70.19157079001252</v>
      </c>
      <c r="I18" s="106"/>
    </row>
    <row r="19" spans="1:9" ht="12.75">
      <c r="A19" s="94" t="s">
        <v>828</v>
      </c>
      <c r="B19" s="292">
        <v>4079986</v>
      </c>
      <c r="C19" s="292">
        <v>5040591</v>
      </c>
      <c r="D19" s="292">
        <v>3240217</v>
      </c>
      <c r="E19" s="479">
        <f>+D19/C19*100</f>
        <v>64.28248195499297</v>
      </c>
      <c r="I19" s="106"/>
    </row>
    <row r="20" spans="1:9" ht="12.75">
      <c r="A20" s="94" t="s">
        <v>1212</v>
      </c>
      <c r="B20" s="95">
        <v>0</v>
      </c>
      <c r="C20" s="268">
        <f>C18-C19</f>
        <v>0</v>
      </c>
      <c r="D20" s="268">
        <f>D18-D19</f>
        <v>297853</v>
      </c>
      <c r="E20" s="213">
        <v>0</v>
      </c>
      <c r="I20" s="15"/>
    </row>
    <row r="21" spans="2:3" ht="14.25">
      <c r="B21" s="440"/>
      <c r="C21" s="440"/>
    </row>
    <row r="22" spans="2:3" ht="12.75" customHeight="1">
      <c r="B22" s="440"/>
      <c r="C22" s="440"/>
    </row>
    <row r="23" spans="1:12" s="15" customFormat="1" ht="26.25" customHeight="1">
      <c r="A23" s="217" t="s">
        <v>1062</v>
      </c>
      <c r="B23" s="42" t="s">
        <v>479</v>
      </c>
      <c r="C23" s="51" t="s">
        <v>480</v>
      </c>
      <c r="D23" s="5" t="s">
        <v>269</v>
      </c>
      <c r="E23" s="43" t="s">
        <v>481</v>
      </c>
      <c r="F23"/>
      <c r="G23"/>
      <c r="H23"/>
      <c r="I23"/>
      <c r="J23"/>
      <c r="K23"/>
      <c r="L23"/>
    </row>
    <row r="24" spans="1:12" s="15" customFormat="1" ht="16.5" customHeight="1">
      <c r="A24" s="512" t="s">
        <v>1059</v>
      </c>
      <c r="B24" s="427">
        <v>3617982</v>
      </c>
      <c r="C24" s="445">
        <v>3669148</v>
      </c>
      <c r="D24" s="445">
        <v>2590546</v>
      </c>
      <c r="E24" s="269">
        <f>+D24/C24*100</f>
        <v>70.60347524820476</v>
      </c>
      <c r="F24"/>
      <c r="G24"/>
      <c r="H24"/>
      <c r="I24"/>
      <c r="J24"/>
      <c r="K24"/>
      <c r="L24"/>
    </row>
    <row r="25" spans="1:12" s="15" customFormat="1" ht="15" customHeight="1">
      <c r="A25" s="512" t="s">
        <v>1063</v>
      </c>
      <c r="B25" s="427">
        <v>317132</v>
      </c>
      <c r="C25" s="445">
        <v>249960</v>
      </c>
      <c r="D25" s="274">
        <v>192529</v>
      </c>
      <c r="E25" s="269">
        <f>+D25/C25*100</f>
        <v>77.02392382781244</v>
      </c>
      <c r="F25"/>
      <c r="G25"/>
      <c r="H25"/>
      <c r="I25"/>
      <c r="J25"/>
      <c r="K25"/>
      <c r="L25"/>
    </row>
    <row r="26" spans="1:12" s="15" customFormat="1" ht="15.75" customHeight="1">
      <c r="A26" s="512" t="s">
        <v>1060</v>
      </c>
      <c r="B26" s="427">
        <v>31000</v>
      </c>
      <c r="C26" s="445">
        <v>31217</v>
      </c>
      <c r="D26" s="274">
        <v>11468</v>
      </c>
      <c r="E26" s="269">
        <f>+D26/C26*100</f>
        <v>36.73639363167504</v>
      </c>
      <c r="F26"/>
      <c r="G26"/>
      <c r="H26"/>
      <c r="I26"/>
      <c r="J26"/>
      <c r="K26"/>
      <c r="L26"/>
    </row>
    <row r="27" spans="1:12" s="15" customFormat="1" ht="15.75" customHeight="1">
      <c r="A27" s="512" t="s">
        <v>1064</v>
      </c>
      <c r="B27" s="427">
        <v>3855400</v>
      </c>
      <c r="C27" s="445">
        <v>4454572</v>
      </c>
      <c r="D27" s="274">
        <v>3414273</v>
      </c>
      <c r="E27" s="269">
        <f>+D27/C27*100</f>
        <v>76.64648814745838</v>
      </c>
      <c r="F27"/>
      <c r="G27"/>
      <c r="H27"/>
      <c r="I27"/>
      <c r="J27"/>
      <c r="K27"/>
      <c r="L27"/>
    </row>
    <row r="28" spans="1:12" s="15" customFormat="1" ht="16.5" customHeight="1">
      <c r="A28" s="515" t="s">
        <v>1065</v>
      </c>
      <c r="B28" s="478">
        <f>SUM(B24:B27)</f>
        <v>7821514</v>
      </c>
      <c r="C28" s="537">
        <f>SUM(C24:C27)</f>
        <v>8404897</v>
      </c>
      <c r="D28" s="538">
        <f>SUM(D24:D27)</f>
        <v>6208816</v>
      </c>
      <c r="E28" s="479">
        <f>D28/C28*100</f>
        <v>73.87141091675484</v>
      </c>
      <c r="F28"/>
      <c r="G28"/>
      <c r="H28"/>
      <c r="I28"/>
      <c r="J28"/>
      <c r="K28"/>
      <c r="L28"/>
    </row>
    <row r="29" spans="1:12" s="15" customFormat="1" ht="12.75">
      <c r="A29" s="28"/>
      <c r="E29"/>
      <c r="F29"/>
      <c r="G29"/>
      <c r="H29"/>
      <c r="I29"/>
      <c r="J29"/>
      <c r="K29"/>
      <c r="L29"/>
    </row>
    <row r="30" spans="1:12" s="15" customFormat="1" ht="12.75">
      <c r="A30" s="28"/>
      <c r="E30"/>
      <c r="F30"/>
      <c r="G30"/>
      <c r="H30"/>
      <c r="I30"/>
      <c r="J30"/>
      <c r="K30"/>
      <c r="L30"/>
    </row>
    <row r="31" spans="1:12" s="15" customFormat="1" ht="25.5">
      <c r="A31" s="217" t="s">
        <v>1218</v>
      </c>
      <c r="B31" s="42" t="s">
        <v>479</v>
      </c>
      <c r="C31" s="51" t="s">
        <v>480</v>
      </c>
      <c r="D31" s="5" t="s">
        <v>269</v>
      </c>
      <c r="E31" s="43" t="s">
        <v>481</v>
      </c>
      <c r="F31"/>
      <c r="G31"/>
      <c r="H31"/>
      <c r="I31"/>
      <c r="J31"/>
      <c r="K31"/>
      <c r="L31"/>
    </row>
    <row r="32" spans="1:12" s="15" customFormat="1" ht="104.25" customHeight="1">
      <c r="A32" s="326" t="s">
        <v>951</v>
      </c>
      <c r="B32" s="427">
        <v>30550</v>
      </c>
      <c r="C32" s="445">
        <v>372474</v>
      </c>
      <c r="D32" s="274">
        <v>131836</v>
      </c>
      <c r="E32" s="269">
        <f>+D32/C32*100</f>
        <v>35.39468526662264</v>
      </c>
      <c r="F32"/>
      <c r="G32"/>
      <c r="H32"/>
      <c r="I32"/>
      <c r="J32" s="106"/>
      <c r="K32"/>
      <c r="L32"/>
    </row>
    <row r="33" spans="1:12" s="15" customFormat="1" ht="12.75">
      <c r="A33" s="473"/>
      <c r="B33" s="476"/>
      <c r="C33" s="371"/>
      <c r="D33" s="477"/>
      <c r="E33" s="383"/>
      <c r="F33"/>
      <c r="G33"/>
      <c r="H33"/>
      <c r="I33"/>
      <c r="J33"/>
      <c r="K33"/>
      <c r="L33"/>
    </row>
    <row r="34" spans="1:12" s="15" customFormat="1" ht="12.75">
      <c r="A34" s="473"/>
      <c r="B34" s="476"/>
      <c r="C34" s="371"/>
      <c r="D34" s="477"/>
      <c r="E34" s="383"/>
      <c r="F34"/>
      <c r="G34"/>
      <c r="H34"/>
      <c r="I34"/>
      <c r="J34"/>
      <c r="K34"/>
      <c r="L34"/>
    </row>
    <row r="35" spans="1:12" s="15" customFormat="1" ht="12.75">
      <c r="A35" s="513" t="s">
        <v>94</v>
      </c>
      <c r="B35" s="190">
        <f>B28+B32</f>
        <v>7852064</v>
      </c>
      <c r="C35" s="190">
        <f>C28+C32</f>
        <v>8777371</v>
      </c>
      <c r="D35" s="190">
        <f>D28+D32</f>
        <v>6340652</v>
      </c>
      <c r="E35" s="203">
        <f>D35/C35*100</f>
        <v>72.23862361520324</v>
      </c>
      <c r="F35"/>
      <c r="G35"/>
      <c r="H35"/>
      <c r="I35"/>
      <c r="J35"/>
      <c r="K35"/>
      <c r="L35"/>
    </row>
    <row r="36" spans="1:12" s="15" customFormat="1" ht="12.75">
      <c r="A36" s="28"/>
      <c r="E36"/>
      <c r="F36"/>
      <c r="G36"/>
      <c r="H36"/>
      <c r="I36"/>
      <c r="J36"/>
      <c r="K36"/>
      <c r="L36"/>
    </row>
    <row r="37" spans="1:12" s="15" customFormat="1" ht="12.75">
      <c r="A37" s="28"/>
      <c r="E37"/>
      <c r="F37"/>
      <c r="G37"/>
      <c r="H37"/>
      <c r="I37"/>
      <c r="J37"/>
      <c r="K37"/>
      <c r="L37"/>
    </row>
    <row r="38" spans="1:12" s="15" customFormat="1" ht="25.5" customHeight="1">
      <c r="A38" s="217" t="s">
        <v>1066</v>
      </c>
      <c r="B38" s="42" t="s">
        <v>479</v>
      </c>
      <c r="C38" s="51" t="s">
        <v>480</v>
      </c>
      <c r="D38" s="5" t="s">
        <v>269</v>
      </c>
      <c r="E38" s="43" t="s">
        <v>481</v>
      </c>
      <c r="F38"/>
      <c r="G38"/>
      <c r="H38"/>
      <c r="I38"/>
      <c r="J38"/>
      <c r="K38"/>
      <c r="L38"/>
    </row>
    <row r="39" spans="1:12" s="15" customFormat="1" ht="16.5" customHeight="1">
      <c r="A39" s="512" t="s">
        <v>1067</v>
      </c>
      <c r="B39" s="427">
        <v>7068029</v>
      </c>
      <c r="C39" s="445">
        <v>7693303</v>
      </c>
      <c r="D39" s="445">
        <v>5649963</v>
      </c>
      <c r="E39" s="269">
        <f>+D39/C39*100</f>
        <v>73.4400165962526</v>
      </c>
      <c r="F39"/>
      <c r="G39"/>
      <c r="H39"/>
      <c r="I39"/>
      <c r="J39"/>
      <c r="K39"/>
      <c r="L39"/>
    </row>
    <row r="40" spans="1:12" s="15" customFormat="1" ht="15" customHeight="1">
      <c r="A40" s="512" t="s">
        <v>1068</v>
      </c>
      <c r="B40" s="427">
        <v>758175</v>
      </c>
      <c r="C40" s="445">
        <v>1055873</v>
      </c>
      <c r="D40" s="274">
        <v>354440</v>
      </c>
      <c r="E40" s="269">
        <f>+D40/C40*100</f>
        <v>33.56843105184051</v>
      </c>
      <c r="F40"/>
      <c r="G40"/>
      <c r="H40"/>
      <c r="I40" s="106"/>
      <c r="J40"/>
      <c r="K40"/>
      <c r="L40"/>
    </row>
    <row r="41" spans="1:12" s="15" customFormat="1" ht="16.5" customHeight="1">
      <c r="A41" s="515" t="s">
        <v>240</v>
      </c>
      <c r="B41" s="478">
        <f>SUM(B39:B40)</f>
        <v>7826204</v>
      </c>
      <c r="C41" s="537">
        <f>SUM(C39:C40)</f>
        <v>8749176</v>
      </c>
      <c r="D41" s="538">
        <f>SUM(D39:D40)</f>
        <v>6004403</v>
      </c>
      <c r="E41" s="479">
        <f>D41/C41*100</f>
        <v>68.6282113881353</v>
      </c>
      <c r="F41"/>
      <c r="G41"/>
      <c r="H41"/>
      <c r="I41"/>
      <c r="J41"/>
      <c r="K41"/>
      <c r="L41"/>
    </row>
    <row r="42" spans="1:12" s="15" customFormat="1" ht="12.75">
      <c r="A42" s="28"/>
      <c r="C42" s="134"/>
      <c r="D42" s="134"/>
      <c r="E42"/>
      <c r="F42"/>
      <c r="G42"/>
      <c r="H42"/>
      <c r="I42"/>
      <c r="J42"/>
      <c r="K42"/>
      <c r="L42"/>
    </row>
    <row r="43" spans="1:12" s="15" customFormat="1" ht="12.75">
      <c r="A43" s="28"/>
      <c r="C43" s="134"/>
      <c r="D43" s="134"/>
      <c r="E43"/>
      <c r="F43"/>
      <c r="G43"/>
      <c r="H43"/>
      <c r="I43"/>
      <c r="J43"/>
      <c r="K43"/>
      <c r="L43"/>
    </row>
    <row r="44" spans="1:12" s="15" customFormat="1" ht="25.5">
      <c r="A44" s="217" t="s">
        <v>1210</v>
      </c>
      <c r="B44" s="42" t="s">
        <v>479</v>
      </c>
      <c r="C44" s="51" t="s">
        <v>480</v>
      </c>
      <c r="D44" s="5" t="s">
        <v>269</v>
      </c>
      <c r="E44" s="43" t="s">
        <v>481</v>
      </c>
      <c r="F44"/>
      <c r="G44"/>
      <c r="H44" s="106"/>
      <c r="I44"/>
      <c r="J44"/>
      <c r="K44"/>
      <c r="L44"/>
    </row>
    <row r="45" spans="1:12" s="15" customFormat="1" ht="50.25" customHeight="1">
      <c r="A45" s="539" t="s">
        <v>20</v>
      </c>
      <c r="B45" s="427">
        <v>25860</v>
      </c>
      <c r="C45" s="445">
        <v>28195</v>
      </c>
      <c r="D45" s="274">
        <v>28185</v>
      </c>
      <c r="E45" s="269">
        <f>+D45/C45*100</f>
        <v>99.96453271856713</v>
      </c>
      <c r="F45"/>
      <c r="G45"/>
      <c r="H45" s="106"/>
      <c r="I45"/>
      <c r="J45"/>
      <c r="K45"/>
      <c r="L45"/>
    </row>
    <row r="46" spans="1:12" s="15" customFormat="1" ht="14.25" customHeight="1">
      <c r="A46" s="558"/>
      <c r="B46" s="559"/>
      <c r="C46" s="560"/>
      <c r="D46" s="561"/>
      <c r="E46" s="562"/>
      <c r="F46"/>
      <c r="G46"/>
      <c r="H46"/>
      <c r="I46"/>
      <c r="J46"/>
      <c r="K46"/>
      <c r="L46"/>
    </row>
    <row r="47" spans="1:12" s="15" customFormat="1" ht="12.75" customHeight="1">
      <c r="A47" s="432"/>
      <c r="B47" s="575"/>
      <c r="C47" s="576"/>
      <c r="D47" s="477"/>
      <c r="E47" s="577"/>
      <c r="F47"/>
      <c r="G47"/>
      <c r="H47"/>
      <c r="I47"/>
      <c r="J47"/>
      <c r="K47"/>
      <c r="L47"/>
    </row>
    <row r="48" spans="1:12" s="15" customFormat="1" ht="12.75">
      <c r="A48" s="513" t="s">
        <v>1075</v>
      </c>
      <c r="B48" s="190">
        <f>B41+B45</f>
        <v>7852064</v>
      </c>
      <c r="C48" s="190">
        <f>C41+C45</f>
        <v>8777371</v>
      </c>
      <c r="D48" s="190">
        <f>D41+D45</f>
        <v>6032588</v>
      </c>
      <c r="E48" s="203">
        <f>D48/C48*100</f>
        <v>68.72887109363384</v>
      </c>
      <c r="F48"/>
      <c r="G48"/>
      <c r="H48"/>
      <c r="I48"/>
      <c r="J48"/>
      <c r="K48"/>
      <c r="L48"/>
    </row>
    <row r="49" spans="1:12" s="15" customFormat="1" ht="12.75">
      <c r="A49" s="28"/>
      <c r="E49"/>
      <c r="F49"/>
      <c r="G49"/>
      <c r="H49"/>
      <c r="I49"/>
      <c r="J49"/>
      <c r="K49"/>
      <c r="L49"/>
    </row>
    <row r="50" spans="1:12" s="15" customFormat="1" ht="12" customHeight="1">
      <c r="A50" s="28"/>
      <c r="E50"/>
      <c r="F50"/>
      <c r="G50"/>
      <c r="H50"/>
      <c r="I50"/>
      <c r="J50"/>
      <c r="K50"/>
      <c r="L50"/>
    </row>
    <row r="51" spans="1:12" s="15" customFormat="1" ht="18" customHeight="1">
      <c r="A51" s="514" t="s">
        <v>1212</v>
      </c>
      <c r="B51" s="244">
        <f>B35-B48</f>
        <v>0</v>
      </c>
      <c r="C51" s="244">
        <f>C35-C48</f>
        <v>0</v>
      </c>
      <c r="D51" s="244">
        <f>D35-D48</f>
        <v>308064</v>
      </c>
      <c r="E51" s="203" t="s">
        <v>890</v>
      </c>
      <c r="F51"/>
      <c r="G51"/>
      <c r="H51"/>
      <c r="I51"/>
      <c r="J51"/>
      <c r="K51"/>
      <c r="L51"/>
    </row>
  </sheetData>
  <mergeCells count="3">
    <mergeCell ref="A15:E15"/>
    <mergeCell ref="A4:E4"/>
    <mergeCell ref="A6:E6"/>
  </mergeCells>
  <printOptions horizontalCentered="1"/>
  <pageMargins left="0.7874015748031497" right="0.7874015748031497" top="0.984251968503937" bottom="0.984251968503937" header="0.5118110236220472" footer="0.5118110236220472"/>
  <pageSetup firstPageNumber="1" useFirstPageNumber="1" horizontalDpi="600" verticalDpi="600" orientation="portrait" paperSize="9" scale="80" r:id="rId1"/>
  <headerFooter alignWithMargins="0">
    <oddFooter>&amp;C1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0"/>
  <dimension ref="A1:I182"/>
  <sheetViews>
    <sheetView workbookViewId="0" topLeftCell="A1">
      <selection activeCell="E26" sqref="E26"/>
    </sheetView>
  </sheetViews>
  <sheetFormatPr defaultColWidth="9.00390625" defaultRowHeight="12.75"/>
  <cols>
    <col min="2" max="2" width="37.125" style="0" customWidth="1"/>
    <col min="3" max="3" width="10.75390625" style="0" customWidth="1"/>
    <col min="4" max="4" width="10.875" style="0" customWidth="1"/>
    <col min="5" max="5" width="20.125" style="0" customWidth="1"/>
    <col min="6" max="6" width="18.75390625" style="0" customWidth="1"/>
    <col min="7" max="7" width="14.00390625" style="0" customWidth="1"/>
    <col min="8" max="8" width="13.875" style="0" bestFit="1" customWidth="1"/>
  </cols>
  <sheetData>
    <row r="1" spans="1:9" ht="18">
      <c r="A1" s="177" t="s">
        <v>859</v>
      </c>
      <c r="C1" s="177"/>
      <c r="D1" s="177"/>
      <c r="E1" s="177"/>
      <c r="F1" s="177"/>
      <c r="I1" s="2"/>
    </row>
    <row r="2" spans="2:9" ht="15" customHeight="1">
      <c r="B2" s="177"/>
      <c r="C2" s="177"/>
      <c r="D2" s="177"/>
      <c r="E2" s="177"/>
      <c r="F2" s="177"/>
      <c r="I2" s="2"/>
    </row>
    <row r="3" spans="2:9" ht="15" customHeight="1">
      <c r="B3" s="177"/>
      <c r="C3" s="177"/>
      <c r="D3" s="177"/>
      <c r="E3" s="177"/>
      <c r="F3" s="177"/>
      <c r="I3" s="2"/>
    </row>
    <row r="4" spans="2:9" ht="15" customHeight="1">
      <c r="B4" s="177"/>
      <c r="C4" s="177"/>
      <c r="D4" s="177"/>
      <c r="E4" s="177"/>
      <c r="F4" s="177"/>
      <c r="I4" s="2"/>
    </row>
    <row r="5" spans="2:9" ht="15" customHeight="1">
      <c r="B5" s="177"/>
      <c r="C5" s="177"/>
      <c r="D5" s="177"/>
      <c r="E5" s="177"/>
      <c r="F5" s="177"/>
      <c r="I5" s="2"/>
    </row>
    <row r="6" spans="1:8" ht="16.5" customHeight="1">
      <c r="A6" s="988" t="s">
        <v>1034</v>
      </c>
      <c r="B6" s="818"/>
      <c r="E6" s="567">
        <v>1420090058.64</v>
      </c>
      <c r="F6" s="2" t="s">
        <v>464</v>
      </c>
      <c r="H6" s="136"/>
    </row>
    <row r="7" spans="2:8" ht="15" customHeight="1">
      <c r="B7" s="1"/>
      <c r="E7" s="136"/>
      <c r="H7" s="136"/>
    </row>
    <row r="8" spans="2:8" ht="15" customHeight="1">
      <c r="B8" s="1"/>
      <c r="E8" s="136"/>
      <c r="H8" s="136"/>
    </row>
    <row r="9" spans="2:8" ht="15" customHeight="1">
      <c r="B9" s="1"/>
      <c r="E9" s="136"/>
      <c r="H9" s="136"/>
    </row>
    <row r="10" spans="2:8" ht="15" customHeight="1">
      <c r="B10" s="1"/>
      <c r="E10" s="136"/>
      <c r="H10" s="136"/>
    </row>
    <row r="11" spans="1:7" ht="15.75">
      <c r="A11" s="1" t="s">
        <v>972</v>
      </c>
      <c r="C11" s="1"/>
      <c r="G11" s="281"/>
    </row>
    <row r="12" spans="1:7" ht="25.5">
      <c r="A12" s="989"/>
      <c r="B12" s="982"/>
      <c r="C12" s="88" t="s">
        <v>479</v>
      </c>
      <c r="D12" s="88" t="s">
        <v>480</v>
      </c>
      <c r="E12" s="5" t="s">
        <v>269</v>
      </c>
      <c r="F12" s="970" t="s">
        <v>481</v>
      </c>
      <c r="G12" s="971"/>
    </row>
    <row r="13" spans="1:8" ht="36" customHeight="1">
      <c r="A13" s="983" t="s">
        <v>525</v>
      </c>
      <c r="B13" s="844"/>
      <c r="C13" s="395">
        <v>0</v>
      </c>
      <c r="D13" s="395">
        <v>0</v>
      </c>
      <c r="E13" s="395">
        <v>263659928</v>
      </c>
      <c r="F13" s="965" t="s">
        <v>890</v>
      </c>
      <c r="G13" s="966"/>
      <c r="H13" s="444"/>
    </row>
    <row r="14" spans="1:8" ht="16.5" customHeight="1">
      <c r="A14" s="983" t="s">
        <v>256</v>
      </c>
      <c r="B14" s="844"/>
      <c r="C14" s="395">
        <v>0</v>
      </c>
      <c r="D14" s="395">
        <v>0</v>
      </c>
      <c r="E14" s="395">
        <v>12903556</v>
      </c>
      <c r="F14" s="965" t="s">
        <v>890</v>
      </c>
      <c r="G14" s="966"/>
      <c r="H14" s="444"/>
    </row>
    <row r="15" spans="1:8" ht="26.25" customHeight="1">
      <c r="A15" s="983" t="s">
        <v>65</v>
      </c>
      <c r="B15" s="844"/>
      <c r="C15" s="395">
        <v>0</v>
      </c>
      <c r="D15" s="395">
        <v>0</v>
      </c>
      <c r="E15" s="395">
        <v>1460000</v>
      </c>
      <c r="F15" s="965" t="s">
        <v>890</v>
      </c>
      <c r="G15" s="966"/>
      <c r="H15" s="444"/>
    </row>
    <row r="16" spans="1:7" ht="15" customHeight="1">
      <c r="A16" s="981" t="s">
        <v>908</v>
      </c>
      <c r="B16" s="982"/>
      <c r="C16" s="9">
        <v>0</v>
      </c>
      <c r="D16" s="9">
        <v>0</v>
      </c>
      <c r="E16" s="9">
        <f>SUM(E13:E15)</f>
        <v>278023484</v>
      </c>
      <c r="F16" s="972" t="s">
        <v>890</v>
      </c>
      <c r="G16" s="973"/>
    </row>
    <row r="17" spans="1:7" ht="15" customHeight="1">
      <c r="A17" s="435"/>
      <c r="B17" s="399"/>
      <c r="C17" s="227"/>
      <c r="D17" s="227"/>
      <c r="E17" s="227"/>
      <c r="F17" s="546"/>
      <c r="G17" s="547"/>
    </row>
    <row r="18" spans="1:7" ht="15" customHeight="1">
      <c r="A18" s="435"/>
      <c r="B18" s="399"/>
      <c r="C18" s="227"/>
      <c r="D18" s="227"/>
      <c r="E18" s="227"/>
      <c r="F18" s="546"/>
      <c r="G18" s="547"/>
    </row>
    <row r="19" spans="2:6" ht="15" customHeight="1">
      <c r="B19" s="226"/>
      <c r="C19" s="227"/>
      <c r="D19" s="227"/>
      <c r="E19" s="227"/>
      <c r="F19" s="261"/>
    </row>
    <row r="20" spans="1:6" ht="15.75" customHeight="1">
      <c r="A20" s="1" t="s">
        <v>935</v>
      </c>
      <c r="B20" s="1"/>
      <c r="C20" s="227"/>
      <c r="D20" s="227"/>
      <c r="E20" s="433">
        <f>E6+E16</f>
        <v>1698113542.64</v>
      </c>
      <c r="F20" s="434" t="s">
        <v>464</v>
      </c>
    </row>
    <row r="21" spans="1:6" ht="15.75" customHeight="1">
      <c r="A21" s="1"/>
      <c r="B21" s="1"/>
      <c r="C21" s="227"/>
      <c r="D21" s="227"/>
      <c r="E21" s="433"/>
      <c r="F21" s="434"/>
    </row>
    <row r="22" spans="1:6" ht="15.75" customHeight="1">
      <c r="A22" s="1"/>
      <c r="B22" s="1"/>
      <c r="C22" s="227"/>
      <c r="D22" s="227"/>
      <c r="E22" s="433"/>
      <c r="F22" s="434"/>
    </row>
    <row r="23" spans="2:7" ht="15.75" customHeight="1">
      <c r="B23" s="226"/>
      <c r="C23" s="227"/>
      <c r="D23" s="227"/>
      <c r="E23" s="227"/>
      <c r="F23" s="261"/>
      <c r="G23" t="s">
        <v>194</v>
      </c>
    </row>
    <row r="24" ht="15.75">
      <c r="A24" s="1" t="s">
        <v>249</v>
      </c>
    </row>
    <row r="25" spans="1:7" ht="24" customHeight="1">
      <c r="A25" s="981"/>
      <c r="B25" s="981"/>
      <c r="C25" s="88" t="s">
        <v>479</v>
      </c>
      <c r="D25" s="88" t="s">
        <v>480</v>
      </c>
      <c r="E25" s="217" t="s">
        <v>269</v>
      </c>
      <c r="F25" s="970" t="s">
        <v>481</v>
      </c>
      <c r="G25" s="971"/>
    </row>
    <row r="26" spans="1:8" ht="16.5" customHeight="1">
      <c r="A26" s="979" t="s">
        <v>250</v>
      </c>
      <c r="B26" s="980"/>
      <c r="C26" s="282">
        <v>0</v>
      </c>
      <c r="D26" s="282">
        <v>0</v>
      </c>
      <c r="E26" s="274">
        <v>862789758</v>
      </c>
      <c r="F26" s="965" t="s">
        <v>890</v>
      </c>
      <c r="G26" s="966"/>
      <c r="H26" s="300"/>
    </row>
    <row r="27" spans="1:8" ht="23.25" customHeight="1">
      <c r="A27" s="983" t="s">
        <v>255</v>
      </c>
      <c r="B27" s="927"/>
      <c r="C27" s="282">
        <v>0</v>
      </c>
      <c r="D27" s="282">
        <v>0</v>
      </c>
      <c r="E27" s="274">
        <v>12695518</v>
      </c>
      <c r="F27" s="965" t="s">
        <v>890</v>
      </c>
      <c r="G27" s="966"/>
      <c r="H27" s="300"/>
    </row>
    <row r="28" spans="1:8" ht="38.25" customHeight="1">
      <c r="A28" s="836" t="s">
        <v>85</v>
      </c>
      <c r="B28" s="927"/>
      <c r="C28" s="282">
        <v>0</v>
      </c>
      <c r="D28" s="282">
        <v>0</v>
      </c>
      <c r="E28" s="274">
        <v>7240000</v>
      </c>
      <c r="F28" s="965" t="s">
        <v>890</v>
      </c>
      <c r="G28" s="974"/>
      <c r="H28" s="300"/>
    </row>
    <row r="29" spans="1:8" ht="64.5" customHeight="1">
      <c r="A29" s="836" t="s">
        <v>46</v>
      </c>
      <c r="B29" s="927"/>
      <c r="C29" s="282">
        <v>0</v>
      </c>
      <c r="D29" s="282">
        <v>0</v>
      </c>
      <c r="E29" s="274">
        <v>1700000</v>
      </c>
      <c r="F29" s="965" t="s">
        <v>890</v>
      </c>
      <c r="G29" s="974"/>
      <c r="H29" s="300"/>
    </row>
    <row r="30" spans="1:8" ht="52.5" customHeight="1">
      <c r="A30" s="836" t="s">
        <v>47</v>
      </c>
      <c r="B30" s="927"/>
      <c r="C30" s="282">
        <v>0</v>
      </c>
      <c r="D30" s="282">
        <v>0</v>
      </c>
      <c r="E30" s="274">
        <v>300000</v>
      </c>
      <c r="F30" s="965" t="s">
        <v>890</v>
      </c>
      <c r="G30" s="974"/>
      <c r="H30" s="300"/>
    </row>
    <row r="31" spans="1:7" ht="15.75" customHeight="1">
      <c r="A31" s="981" t="s">
        <v>909</v>
      </c>
      <c r="B31" s="982"/>
      <c r="C31" s="9">
        <v>0</v>
      </c>
      <c r="D31" s="250">
        <v>0</v>
      </c>
      <c r="E31" s="9">
        <f>SUM(E26:E30)</f>
        <v>884725276</v>
      </c>
      <c r="F31" s="972" t="s">
        <v>890</v>
      </c>
      <c r="G31" s="973"/>
    </row>
    <row r="32" spans="1:6" ht="12.75" customHeight="1">
      <c r="A32" s="435"/>
      <c r="B32" s="399"/>
      <c r="C32" s="227"/>
      <c r="D32" s="295"/>
      <c r="E32" s="227"/>
      <c r="F32" s="228"/>
    </row>
    <row r="33" spans="1:6" ht="12.75" customHeight="1">
      <c r="A33" s="435"/>
      <c r="B33" s="399"/>
      <c r="C33" s="227"/>
      <c r="D33" s="295"/>
      <c r="E33" s="227"/>
      <c r="F33" s="228"/>
    </row>
    <row r="34" spans="1:6" ht="12.75" customHeight="1">
      <c r="A34" s="435"/>
      <c r="B34" s="399"/>
      <c r="C34" s="227"/>
      <c r="D34" s="295"/>
      <c r="E34" s="227"/>
      <c r="F34" s="228"/>
    </row>
    <row r="35" spans="1:6" ht="12.75" customHeight="1">
      <c r="A35" s="435"/>
      <c r="B35" s="399"/>
      <c r="C35" s="227"/>
      <c r="D35" s="295"/>
      <c r="E35" s="227"/>
      <c r="F35" s="228"/>
    </row>
    <row r="36" spans="1:6" ht="15.75" customHeight="1">
      <c r="A36" s="1" t="s">
        <v>863</v>
      </c>
      <c r="B36" s="1"/>
      <c r="C36" s="227"/>
      <c r="D36" s="295"/>
      <c r="E36" s="433">
        <f>E20-E31</f>
        <v>813388266.6400001</v>
      </c>
      <c r="F36" s="434" t="s">
        <v>464</v>
      </c>
    </row>
    <row r="37" spans="5:6" ht="13.5" customHeight="1">
      <c r="E37" s="433"/>
      <c r="F37" s="434"/>
    </row>
    <row r="38" spans="5:6" ht="13.5" customHeight="1">
      <c r="E38" s="433"/>
      <c r="F38" s="434"/>
    </row>
    <row r="39" spans="5:6" ht="13.5" customHeight="1">
      <c r="E39" s="433"/>
      <c r="F39" s="434"/>
    </row>
    <row r="40" spans="1:5" ht="13.5" customHeight="1">
      <c r="A40" s="378" t="s">
        <v>267</v>
      </c>
      <c r="E40" s="260"/>
    </row>
    <row r="41" spans="1:6" ht="14.25" customHeight="1">
      <c r="A41" s="374" t="s">
        <v>206</v>
      </c>
      <c r="E41" s="276"/>
      <c r="F41" s="275"/>
    </row>
    <row r="42" ht="15">
      <c r="A42" s="259" t="s">
        <v>207</v>
      </c>
    </row>
    <row r="43" ht="15">
      <c r="A43" s="259"/>
    </row>
    <row r="44" ht="15">
      <c r="A44" s="259"/>
    </row>
    <row r="45" ht="15">
      <c r="A45" s="259"/>
    </row>
    <row r="46" spans="1:6" ht="16.5" customHeight="1">
      <c r="A46" s="987" t="s">
        <v>241</v>
      </c>
      <c r="B46" s="818"/>
      <c r="C46" s="818"/>
      <c r="D46" s="818"/>
      <c r="E46" s="855"/>
      <c r="F46" s="402"/>
    </row>
    <row r="47" spans="1:7" ht="35.25" customHeight="1">
      <c r="A47" s="624" t="s">
        <v>259</v>
      </c>
      <c r="B47" s="984" t="s">
        <v>260</v>
      </c>
      <c r="C47" s="985"/>
      <c r="D47" s="985"/>
      <c r="E47" s="986"/>
      <c r="F47" s="625" t="s">
        <v>596</v>
      </c>
      <c r="G47" s="626" t="s">
        <v>597</v>
      </c>
    </row>
    <row r="48" spans="1:7" ht="18.75" customHeight="1">
      <c r="A48" s="310" t="s">
        <v>261</v>
      </c>
      <c r="B48" s="941" t="s">
        <v>244</v>
      </c>
      <c r="C48" s="942"/>
      <c r="D48" s="942"/>
      <c r="E48" s="943"/>
      <c r="F48" s="443">
        <v>2139000</v>
      </c>
      <c r="G48" s="441">
        <v>1925000</v>
      </c>
    </row>
    <row r="49" spans="1:7" ht="18.75" customHeight="1">
      <c r="A49" s="310" t="s">
        <v>899</v>
      </c>
      <c r="B49" s="941" t="s">
        <v>205</v>
      </c>
      <c r="C49" s="942"/>
      <c r="D49" s="942"/>
      <c r="E49" s="943"/>
      <c r="F49" s="443">
        <v>1703000</v>
      </c>
      <c r="G49" s="441">
        <v>1508860</v>
      </c>
    </row>
    <row r="50" spans="1:7" ht="18.75" customHeight="1">
      <c r="A50" s="310" t="s">
        <v>262</v>
      </c>
      <c r="B50" s="941" t="s">
        <v>246</v>
      </c>
      <c r="C50" s="942"/>
      <c r="D50" s="942"/>
      <c r="E50" s="943"/>
      <c r="F50" s="441">
        <v>666000</v>
      </c>
      <c r="G50" s="441">
        <v>579420</v>
      </c>
    </row>
    <row r="51" spans="1:7" ht="18.75" customHeight="1">
      <c r="A51" s="310" t="s">
        <v>930</v>
      </c>
      <c r="B51" s="941" t="s">
        <v>245</v>
      </c>
      <c r="C51" s="942"/>
      <c r="D51" s="942"/>
      <c r="E51" s="943"/>
      <c r="F51" s="443">
        <v>377000</v>
      </c>
      <c r="G51" s="441">
        <v>331760</v>
      </c>
    </row>
    <row r="52" spans="1:7" ht="18.75" customHeight="1">
      <c r="A52" s="310" t="s">
        <v>263</v>
      </c>
      <c r="B52" s="941" t="s">
        <v>931</v>
      </c>
      <c r="C52" s="942"/>
      <c r="D52" s="942"/>
      <c r="E52" s="943"/>
      <c r="F52" s="443">
        <v>1982000</v>
      </c>
      <c r="G52" s="441">
        <v>1793710</v>
      </c>
    </row>
    <row r="53" spans="1:7" ht="18.75" customHeight="1">
      <c r="A53" s="310" t="s">
        <v>265</v>
      </c>
      <c r="B53" s="941" t="s">
        <v>927</v>
      </c>
      <c r="C53" s="942"/>
      <c r="D53" s="942"/>
      <c r="E53" s="943"/>
      <c r="F53" s="443">
        <v>260000</v>
      </c>
      <c r="G53" s="441">
        <v>0</v>
      </c>
    </row>
    <row r="54" spans="1:7" ht="18.75" customHeight="1">
      <c r="A54" s="310" t="s">
        <v>1061</v>
      </c>
      <c r="B54" s="941" t="s">
        <v>209</v>
      </c>
      <c r="C54" s="942"/>
      <c r="D54" s="942"/>
      <c r="E54" s="943"/>
      <c r="F54" s="443">
        <v>238000</v>
      </c>
      <c r="G54" s="441">
        <v>202300</v>
      </c>
    </row>
    <row r="55" spans="1:7" ht="18.75" customHeight="1">
      <c r="A55" s="310" t="s">
        <v>1016</v>
      </c>
      <c r="B55" s="941" t="s">
        <v>210</v>
      </c>
      <c r="C55" s="942"/>
      <c r="D55" s="942"/>
      <c r="E55" s="943"/>
      <c r="F55" s="443">
        <v>4385000</v>
      </c>
      <c r="G55" s="441">
        <v>3727170</v>
      </c>
    </row>
    <row r="56" spans="1:7" ht="18.75" customHeight="1">
      <c r="A56" s="310">
        <v>236108</v>
      </c>
      <c r="B56" s="941" t="s">
        <v>114</v>
      </c>
      <c r="C56" s="942"/>
      <c r="D56" s="942"/>
      <c r="E56" s="943"/>
      <c r="F56" s="443">
        <v>11950000</v>
      </c>
      <c r="G56" s="441">
        <v>10755000</v>
      </c>
    </row>
    <row r="57" spans="1:7" ht="34.5" customHeight="1">
      <c r="A57" s="624" t="s">
        <v>259</v>
      </c>
      <c r="B57" s="984" t="s">
        <v>260</v>
      </c>
      <c r="C57" s="985"/>
      <c r="D57" s="985"/>
      <c r="E57" s="986"/>
      <c r="F57" s="625" t="s">
        <v>596</v>
      </c>
      <c r="G57" s="626" t="s">
        <v>597</v>
      </c>
    </row>
    <row r="58" spans="1:7" ht="18.75" customHeight="1">
      <c r="A58" s="310" t="s">
        <v>424</v>
      </c>
      <c r="B58" s="941" t="s">
        <v>937</v>
      </c>
      <c r="C58" s="942" t="s">
        <v>937</v>
      </c>
      <c r="D58" s="942" t="s">
        <v>937</v>
      </c>
      <c r="E58" s="943" t="s">
        <v>937</v>
      </c>
      <c r="F58" s="976">
        <v>165749000</v>
      </c>
      <c r="G58" s="967">
        <v>153317825</v>
      </c>
    </row>
    <row r="59" spans="1:7" ht="18.75" customHeight="1">
      <c r="A59" s="310" t="s">
        <v>425</v>
      </c>
      <c r="B59" s="941" t="s">
        <v>938</v>
      </c>
      <c r="C59" s="942" t="s">
        <v>938</v>
      </c>
      <c r="D59" s="942" t="s">
        <v>938</v>
      </c>
      <c r="E59" s="943" t="s">
        <v>938</v>
      </c>
      <c r="F59" s="977"/>
      <c r="G59" s="968"/>
    </row>
    <row r="60" spans="1:7" ht="18.75" customHeight="1">
      <c r="A60" s="310" t="s">
        <v>426</v>
      </c>
      <c r="B60" s="941" t="s">
        <v>939</v>
      </c>
      <c r="C60" s="942" t="s">
        <v>939</v>
      </c>
      <c r="D60" s="942" t="s">
        <v>939</v>
      </c>
      <c r="E60" s="943" t="s">
        <v>939</v>
      </c>
      <c r="F60" s="977"/>
      <c r="G60" s="968"/>
    </row>
    <row r="61" spans="1:7" ht="18.75" customHeight="1">
      <c r="A61" s="310" t="s">
        <v>427</v>
      </c>
      <c r="B61" s="941" t="s">
        <v>941</v>
      </c>
      <c r="C61" s="942" t="s">
        <v>941</v>
      </c>
      <c r="D61" s="942" t="s">
        <v>941</v>
      </c>
      <c r="E61" s="943" t="s">
        <v>941</v>
      </c>
      <c r="F61" s="977"/>
      <c r="G61" s="968"/>
    </row>
    <row r="62" spans="1:7" ht="18.75" customHeight="1">
      <c r="A62" s="310" t="s">
        <v>428</v>
      </c>
      <c r="B62" s="941" t="s">
        <v>415</v>
      </c>
      <c r="C62" s="942" t="s">
        <v>948</v>
      </c>
      <c r="D62" s="942" t="s">
        <v>948</v>
      </c>
      <c r="E62" s="943" t="s">
        <v>948</v>
      </c>
      <c r="F62" s="977"/>
      <c r="G62" s="968"/>
    </row>
    <row r="63" spans="1:7" ht="18.75" customHeight="1">
      <c r="A63" s="310" t="s">
        <v>429</v>
      </c>
      <c r="B63" s="941" t="s">
        <v>943</v>
      </c>
      <c r="C63" s="942" t="s">
        <v>943</v>
      </c>
      <c r="D63" s="942" t="s">
        <v>943</v>
      </c>
      <c r="E63" s="943" t="s">
        <v>943</v>
      </c>
      <c r="F63" s="977"/>
      <c r="G63" s="968"/>
    </row>
    <row r="64" spans="1:7" ht="18.75" customHeight="1">
      <c r="A64" s="310">
        <v>236102</v>
      </c>
      <c r="B64" s="941" t="s">
        <v>418</v>
      </c>
      <c r="C64" s="942" t="s">
        <v>942</v>
      </c>
      <c r="D64" s="942" t="s">
        <v>942</v>
      </c>
      <c r="E64" s="943" t="s">
        <v>942</v>
      </c>
      <c r="F64" s="977"/>
      <c r="G64" s="968"/>
    </row>
    <row r="65" spans="1:7" ht="18.75" customHeight="1">
      <c r="A65" s="310">
        <v>236103</v>
      </c>
      <c r="B65" s="941" t="s">
        <v>949</v>
      </c>
      <c r="C65" s="942" t="s">
        <v>949</v>
      </c>
      <c r="D65" s="942" t="s">
        <v>949</v>
      </c>
      <c r="E65" s="943" t="s">
        <v>949</v>
      </c>
      <c r="F65" s="977"/>
      <c r="G65" s="968"/>
    </row>
    <row r="66" spans="1:7" ht="18.75" customHeight="1">
      <c r="A66" s="310">
        <v>236104</v>
      </c>
      <c r="B66" s="938" t="s">
        <v>950</v>
      </c>
      <c r="C66" s="939" t="s">
        <v>950</v>
      </c>
      <c r="D66" s="939" t="s">
        <v>950</v>
      </c>
      <c r="E66" s="940" t="s">
        <v>950</v>
      </c>
      <c r="F66" s="977"/>
      <c r="G66" s="968"/>
    </row>
    <row r="67" spans="1:7" ht="18.75" customHeight="1">
      <c r="A67" s="310">
        <v>236105</v>
      </c>
      <c r="B67" s="938" t="s">
        <v>952</v>
      </c>
      <c r="C67" s="939" t="s">
        <v>952</v>
      </c>
      <c r="D67" s="939" t="s">
        <v>952</v>
      </c>
      <c r="E67" s="940" t="s">
        <v>952</v>
      </c>
      <c r="F67" s="977"/>
      <c r="G67" s="968"/>
    </row>
    <row r="68" spans="1:7" ht="18.75" customHeight="1">
      <c r="A68" s="310">
        <v>236106</v>
      </c>
      <c r="B68" s="938" t="s">
        <v>953</v>
      </c>
      <c r="C68" s="939" t="s">
        <v>953</v>
      </c>
      <c r="D68" s="939" t="s">
        <v>953</v>
      </c>
      <c r="E68" s="940" t="s">
        <v>953</v>
      </c>
      <c r="F68" s="977"/>
      <c r="G68" s="968"/>
    </row>
    <row r="69" spans="1:7" ht="18.75" customHeight="1">
      <c r="A69" s="310">
        <v>236107</v>
      </c>
      <c r="B69" s="938" t="s">
        <v>954</v>
      </c>
      <c r="C69" s="939" t="s">
        <v>954</v>
      </c>
      <c r="D69" s="939" t="s">
        <v>954</v>
      </c>
      <c r="E69" s="940" t="s">
        <v>954</v>
      </c>
      <c r="F69" s="977"/>
      <c r="G69" s="968"/>
    </row>
    <row r="70" spans="1:7" ht="18.75" customHeight="1">
      <c r="A70" s="310" t="s">
        <v>266</v>
      </c>
      <c r="B70" s="938" t="s">
        <v>955</v>
      </c>
      <c r="C70" s="939" t="s">
        <v>955</v>
      </c>
      <c r="D70" s="939" t="s">
        <v>955</v>
      </c>
      <c r="E70" s="940" t="s">
        <v>955</v>
      </c>
      <c r="F70" s="977"/>
      <c r="G70" s="968"/>
    </row>
    <row r="71" spans="1:7" ht="18.75" customHeight="1">
      <c r="A71" s="310">
        <v>236109</v>
      </c>
      <c r="B71" s="941" t="s">
        <v>956</v>
      </c>
      <c r="C71" s="942" t="s">
        <v>956</v>
      </c>
      <c r="D71" s="942" t="s">
        <v>956</v>
      </c>
      <c r="E71" s="943" t="s">
        <v>956</v>
      </c>
      <c r="F71" s="977"/>
      <c r="G71" s="968"/>
    </row>
    <row r="72" spans="1:7" ht="18.75" customHeight="1">
      <c r="A72" s="310">
        <v>236110</v>
      </c>
      <c r="B72" s="941" t="s">
        <v>957</v>
      </c>
      <c r="C72" s="942" t="s">
        <v>957</v>
      </c>
      <c r="D72" s="942" t="s">
        <v>957</v>
      </c>
      <c r="E72" s="943" t="s">
        <v>957</v>
      </c>
      <c r="F72" s="977"/>
      <c r="G72" s="968"/>
    </row>
    <row r="73" spans="1:7" ht="21" customHeight="1">
      <c r="A73" s="310">
        <v>236111</v>
      </c>
      <c r="B73" s="941" t="s">
        <v>958</v>
      </c>
      <c r="C73" s="942" t="s">
        <v>958</v>
      </c>
      <c r="D73" s="942" t="s">
        <v>958</v>
      </c>
      <c r="E73" s="943" t="s">
        <v>958</v>
      </c>
      <c r="F73" s="977"/>
      <c r="G73" s="968"/>
    </row>
    <row r="74" spans="1:7" ht="18.75" customHeight="1">
      <c r="A74" s="310">
        <v>236112</v>
      </c>
      <c r="B74" s="941" t="s">
        <v>959</v>
      </c>
      <c r="C74" s="942" t="s">
        <v>959</v>
      </c>
      <c r="D74" s="942" t="s">
        <v>959</v>
      </c>
      <c r="E74" s="943" t="s">
        <v>959</v>
      </c>
      <c r="F74" s="977"/>
      <c r="G74" s="968"/>
    </row>
    <row r="75" spans="1:7" ht="18.75" customHeight="1">
      <c r="A75" s="310">
        <v>236113</v>
      </c>
      <c r="B75" s="941" t="s">
        <v>960</v>
      </c>
      <c r="C75" s="942" t="s">
        <v>960</v>
      </c>
      <c r="D75" s="942" t="s">
        <v>960</v>
      </c>
      <c r="E75" s="943" t="s">
        <v>960</v>
      </c>
      <c r="F75" s="977"/>
      <c r="G75" s="968"/>
    </row>
    <row r="76" spans="1:7" ht="18.75" customHeight="1">
      <c r="A76" s="310">
        <v>236114</v>
      </c>
      <c r="B76" s="941" t="s">
        <v>970</v>
      </c>
      <c r="C76" s="942" t="s">
        <v>970</v>
      </c>
      <c r="D76" s="942" t="s">
        <v>970</v>
      </c>
      <c r="E76" s="943" t="s">
        <v>970</v>
      </c>
      <c r="F76" s="977"/>
      <c r="G76" s="968"/>
    </row>
    <row r="77" spans="1:7" ht="18.75" customHeight="1">
      <c r="A77" s="310">
        <v>236192</v>
      </c>
      <c r="B77" s="938" t="s">
        <v>619</v>
      </c>
      <c r="C77" s="939"/>
      <c r="D77" s="939"/>
      <c r="E77" s="940"/>
      <c r="F77" s="977"/>
      <c r="G77" s="968"/>
    </row>
    <row r="78" spans="1:7" ht="18.75" customHeight="1">
      <c r="A78" s="310">
        <v>236193</v>
      </c>
      <c r="B78" s="941" t="s">
        <v>620</v>
      </c>
      <c r="C78" s="942"/>
      <c r="D78" s="942"/>
      <c r="E78" s="943"/>
      <c r="F78" s="977"/>
      <c r="G78" s="968"/>
    </row>
    <row r="79" spans="1:7" ht="18.75" customHeight="1">
      <c r="A79" s="310">
        <v>236116</v>
      </c>
      <c r="B79" s="941" t="s">
        <v>971</v>
      </c>
      <c r="C79" s="942" t="s">
        <v>971</v>
      </c>
      <c r="D79" s="942" t="s">
        <v>971</v>
      </c>
      <c r="E79" s="943" t="s">
        <v>971</v>
      </c>
      <c r="F79" s="977"/>
      <c r="G79" s="968"/>
    </row>
    <row r="80" spans="1:7" ht="18.75" customHeight="1">
      <c r="A80" s="310">
        <v>236172</v>
      </c>
      <c r="B80" s="941" t="s">
        <v>874</v>
      </c>
      <c r="C80" s="942" t="s">
        <v>971</v>
      </c>
      <c r="D80" s="942" t="s">
        <v>971</v>
      </c>
      <c r="E80" s="943" t="s">
        <v>971</v>
      </c>
      <c r="F80" s="978"/>
      <c r="G80" s="969"/>
    </row>
    <row r="81" spans="1:7" ht="18.75" customHeight="1">
      <c r="A81" s="310">
        <v>236117</v>
      </c>
      <c r="B81" s="941" t="s">
        <v>272</v>
      </c>
      <c r="C81" s="942"/>
      <c r="D81" s="942"/>
      <c r="E81" s="943"/>
      <c r="F81" s="967">
        <v>1193815000</v>
      </c>
      <c r="G81" s="967">
        <v>1104278700</v>
      </c>
    </row>
    <row r="82" spans="1:7" ht="18.75" customHeight="1">
      <c r="A82" s="310">
        <v>236118</v>
      </c>
      <c r="B82" s="941" t="s">
        <v>273</v>
      </c>
      <c r="C82" s="942"/>
      <c r="D82" s="942"/>
      <c r="E82" s="943"/>
      <c r="F82" s="975"/>
      <c r="G82" s="975"/>
    </row>
    <row r="83" spans="1:7" ht="18.75" customHeight="1">
      <c r="A83" s="310">
        <v>236119</v>
      </c>
      <c r="B83" s="941" t="s">
        <v>274</v>
      </c>
      <c r="C83" s="942"/>
      <c r="D83" s="942"/>
      <c r="E83" s="943"/>
      <c r="F83" s="975"/>
      <c r="G83" s="975"/>
    </row>
    <row r="84" spans="1:7" ht="18.75" customHeight="1">
      <c r="A84" s="310">
        <v>236120</v>
      </c>
      <c r="B84" s="941" t="s">
        <v>275</v>
      </c>
      <c r="C84" s="942"/>
      <c r="D84" s="942"/>
      <c r="E84" s="943"/>
      <c r="F84" s="975"/>
      <c r="G84" s="975"/>
    </row>
    <row r="85" spans="1:7" ht="18.75" customHeight="1">
      <c r="A85" s="310">
        <v>236121</v>
      </c>
      <c r="B85" s="941" t="s">
        <v>276</v>
      </c>
      <c r="C85" s="942"/>
      <c r="D85" s="942"/>
      <c r="E85" s="943"/>
      <c r="F85" s="975"/>
      <c r="G85" s="975"/>
    </row>
    <row r="86" spans="1:7" ht="18.75" customHeight="1">
      <c r="A86" s="310">
        <v>236122</v>
      </c>
      <c r="B86" s="941" t="s">
        <v>277</v>
      </c>
      <c r="C86" s="942"/>
      <c r="D86" s="942"/>
      <c r="E86" s="943"/>
      <c r="F86" s="975"/>
      <c r="G86" s="975"/>
    </row>
    <row r="87" spans="1:7" ht="18.75" customHeight="1">
      <c r="A87" s="310">
        <v>236123</v>
      </c>
      <c r="B87" s="941" t="s">
        <v>278</v>
      </c>
      <c r="C87" s="942"/>
      <c r="D87" s="942"/>
      <c r="E87" s="943"/>
      <c r="F87" s="975"/>
      <c r="G87" s="975"/>
    </row>
    <row r="88" spans="1:7" ht="18.75" customHeight="1">
      <c r="A88" s="310">
        <v>236124</v>
      </c>
      <c r="B88" s="941" t="s">
        <v>279</v>
      </c>
      <c r="C88" s="942"/>
      <c r="D88" s="942"/>
      <c r="E88" s="943"/>
      <c r="F88" s="975"/>
      <c r="G88" s="975"/>
    </row>
    <row r="89" spans="1:7" ht="18.75" customHeight="1">
      <c r="A89" s="310">
        <v>236125</v>
      </c>
      <c r="B89" s="941" t="s">
        <v>280</v>
      </c>
      <c r="C89" s="942"/>
      <c r="D89" s="942"/>
      <c r="E89" s="943"/>
      <c r="F89" s="975"/>
      <c r="G89" s="975"/>
    </row>
    <row r="90" spans="1:7" ht="18.75" customHeight="1">
      <c r="A90" s="310">
        <v>236126</v>
      </c>
      <c r="B90" s="941" t="s">
        <v>281</v>
      </c>
      <c r="C90" s="942"/>
      <c r="D90" s="942"/>
      <c r="E90" s="943"/>
      <c r="F90" s="975"/>
      <c r="G90" s="975"/>
    </row>
    <row r="91" spans="1:7" ht="18.75" customHeight="1">
      <c r="A91" s="310">
        <v>236127</v>
      </c>
      <c r="B91" s="941" t="s">
        <v>282</v>
      </c>
      <c r="C91" s="942"/>
      <c r="D91" s="942"/>
      <c r="E91" s="943"/>
      <c r="F91" s="975"/>
      <c r="G91" s="975"/>
    </row>
    <row r="92" spans="1:7" ht="18.75" customHeight="1">
      <c r="A92" s="310">
        <v>236128</v>
      </c>
      <c r="B92" s="941" t="s">
        <v>283</v>
      </c>
      <c r="C92" s="942"/>
      <c r="D92" s="942"/>
      <c r="E92" s="943"/>
      <c r="F92" s="975"/>
      <c r="G92" s="975"/>
    </row>
    <row r="93" spans="1:7" ht="18.75" customHeight="1">
      <c r="A93" s="310">
        <v>236129</v>
      </c>
      <c r="B93" s="941" t="s">
        <v>284</v>
      </c>
      <c r="C93" s="942"/>
      <c r="D93" s="942"/>
      <c r="E93" s="943"/>
      <c r="F93" s="975"/>
      <c r="G93" s="975"/>
    </row>
    <row r="94" spans="1:7" ht="18.75" customHeight="1">
      <c r="A94" s="310">
        <v>236130</v>
      </c>
      <c r="B94" s="941" t="s">
        <v>285</v>
      </c>
      <c r="C94" s="942"/>
      <c r="D94" s="942"/>
      <c r="E94" s="943"/>
      <c r="F94" s="975"/>
      <c r="G94" s="975"/>
    </row>
    <row r="95" spans="1:7" ht="18.75" customHeight="1">
      <c r="A95" s="310">
        <v>236131</v>
      </c>
      <c r="B95" s="941" t="s">
        <v>286</v>
      </c>
      <c r="C95" s="942"/>
      <c r="D95" s="942"/>
      <c r="E95" s="943"/>
      <c r="F95" s="975"/>
      <c r="G95" s="975"/>
    </row>
    <row r="96" spans="1:7" ht="18.75" customHeight="1">
      <c r="A96" s="310">
        <v>236132</v>
      </c>
      <c r="B96" s="941" t="s">
        <v>288</v>
      </c>
      <c r="C96" s="942"/>
      <c r="D96" s="942"/>
      <c r="E96" s="943"/>
      <c r="F96" s="975"/>
      <c r="G96" s="975"/>
    </row>
    <row r="97" spans="1:7" ht="18.75" customHeight="1">
      <c r="A97" s="310">
        <v>236133</v>
      </c>
      <c r="B97" s="941" t="s">
        <v>289</v>
      </c>
      <c r="C97" s="942"/>
      <c r="D97" s="942"/>
      <c r="E97" s="943"/>
      <c r="F97" s="975"/>
      <c r="G97" s="975"/>
    </row>
    <row r="98" spans="1:7" ht="18.75" customHeight="1">
      <c r="A98" s="310">
        <v>236134</v>
      </c>
      <c r="B98" s="941" t="s">
        <v>290</v>
      </c>
      <c r="C98" s="942"/>
      <c r="D98" s="942"/>
      <c r="E98" s="943"/>
      <c r="F98" s="975"/>
      <c r="G98" s="975"/>
    </row>
    <row r="99" spans="1:7" ht="18.75" customHeight="1">
      <c r="A99" s="310">
        <v>236135</v>
      </c>
      <c r="B99" s="941" t="s">
        <v>291</v>
      </c>
      <c r="C99" s="942"/>
      <c r="D99" s="942"/>
      <c r="E99" s="943"/>
      <c r="F99" s="975"/>
      <c r="G99" s="975"/>
    </row>
    <row r="100" spans="1:7" ht="18.75" customHeight="1">
      <c r="A100" s="310">
        <v>236136</v>
      </c>
      <c r="B100" s="941" t="s">
        <v>293</v>
      </c>
      <c r="C100" s="942"/>
      <c r="D100" s="942"/>
      <c r="E100" s="943"/>
      <c r="F100" s="975"/>
      <c r="G100" s="975"/>
    </row>
    <row r="101" spans="1:7" ht="18.75" customHeight="1">
      <c r="A101" s="310">
        <v>236137</v>
      </c>
      <c r="B101" s="941" t="s">
        <v>294</v>
      </c>
      <c r="C101" s="942"/>
      <c r="D101" s="942"/>
      <c r="E101" s="943"/>
      <c r="F101" s="975"/>
      <c r="G101" s="975"/>
    </row>
    <row r="102" spans="1:7" ht="18.75" customHeight="1">
      <c r="A102" s="310" t="s">
        <v>562</v>
      </c>
      <c r="B102" s="938" t="s">
        <v>563</v>
      </c>
      <c r="C102" s="939"/>
      <c r="D102" s="939"/>
      <c r="E102" s="940"/>
      <c r="F102" s="441">
        <v>145000000</v>
      </c>
      <c r="G102" s="441">
        <v>123250000</v>
      </c>
    </row>
    <row r="103" spans="1:7" ht="18.75" customHeight="1">
      <c r="A103" s="310">
        <v>236138</v>
      </c>
      <c r="B103" s="938" t="s">
        <v>901</v>
      </c>
      <c r="C103" s="939"/>
      <c r="D103" s="939"/>
      <c r="E103" s="940"/>
      <c r="F103" s="803">
        <v>293699000</v>
      </c>
      <c r="G103" s="441">
        <v>105731640</v>
      </c>
    </row>
    <row r="104" spans="1:7" ht="16.5" customHeight="1">
      <c r="A104" s="310">
        <v>236139</v>
      </c>
      <c r="B104" s="941" t="s">
        <v>902</v>
      </c>
      <c r="C104" s="942"/>
      <c r="D104" s="942"/>
      <c r="E104" s="943"/>
      <c r="F104" s="803">
        <v>312680000</v>
      </c>
      <c r="G104" s="441">
        <v>103187400</v>
      </c>
    </row>
    <row r="105" spans="1:7" ht="16.5" customHeight="1">
      <c r="A105" s="310">
        <v>236140</v>
      </c>
      <c r="B105" s="938" t="s">
        <v>903</v>
      </c>
      <c r="C105" s="939"/>
      <c r="D105" s="939"/>
      <c r="E105" s="940"/>
      <c r="F105" s="803">
        <v>258788000</v>
      </c>
      <c r="G105" s="441">
        <v>103515200</v>
      </c>
    </row>
    <row r="106" spans="1:7" ht="16.5" customHeight="1">
      <c r="A106" s="310">
        <v>236141</v>
      </c>
      <c r="B106" s="941" t="s">
        <v>904</v>
      </c>
      <c r="C106" s="942"/>
      <c r="D106" s="942"/>
      <c r="E106" s="943"/>
      <c r="F106" s="443">
        <v>100580000</v>
      </c>
      <c r="G106" s="441">
        <v>39226200</v>
      </c>
    </row>
    <row r="107" spans="1:7" ht="24.75" customHeight="1">
      <c r="A107" s="310">
        <v>236145</v>
      </c>
      <c r="B107" s="932" t="s">
        <v>834</v>
      </c>
      <c r="C107" s="933"/>
      <c r="D107" s="933"/>
      <c r="E107" s="934"/>
      <c r="F107" s="443">
        <v>1080000</v>
      </c>
      <c r="G107" s="441">
        <v>1080000</v>
      </c>
    </row>
    <row r="108" spans="1:7" ht="25.5" customHeight="1">
      <c r="A108" s="310">
        <v>236146</v>
      </c>
      <c r="B108" s="929" t="s">
        <v>112</v>
      </c>
      <c r="C108" s="930"/>
      <c r="D108" s="930"/>
      <c r="E108" s="931"/>
      <c r="F108" s="443">
        <v>300000</v>
      </c>
      <c r="G108" s="441">
        <v>300000</v>
      </c>
    </row>
    <row r="109" spans="1:7" ht="18.75" customHeight="1">
      <c r="A109" s="310">
        <v>236148</v>
      </c>
      <c r="B109" s="836" t="s">
        <v>598</v>
      </c>
      <c r="C109" s="944"/>
      <c r="D109" s="944"/>
      <c r="E109" s="945"/>
      <c r="F109" s="805">
        <v>225000</v>
      </c>
      <c r="G109" s="441">
        <v>191250</v>
      </c>
    </row>
    <row r="110" spans="1:7" ht="36" customHeight="1">
      <c r="A110" s="627" t="s">
        <v>259</v>
      </c>
      <c r="B110" s="946" t="s">
        <v>260</v>
      </c>
      <c r="C110" s="947"/>
      <c r="D110" s="947"/>
      <c r="E110" s="948"/>
      <c r="F110" s="628" t="s">
        <v>596</v>
      </c>
      <c r="G110" s="626" t="s">
        <v>597</v>
      </c>
    </row>
    <row r="111" spans="1:7" ht="18.75" customHeight="1">
      <c r="A111" s="310">
        <v>236150</v>
      </c>
      <c r="B111" s="929" t="s">
        <v>191</v>
      </c>
      <c r="C111" s="930"/>
      <c r="D111" s="930"/>
      <c r="E111" s="931"/>
      <c r="F111" s="443">
        <v>9750000</v>
      </c>
      <c r="G111" s="441">
        <v>3900000</v>
      </c>
    </row>
    <row r="112" spans="1:7" ht="18.75" customHeight="1">
      <c r="A112" s="310">
        <v>236152</v>
      </c>
      <c r="B112" s="836" t="s">
        <v>1216</v>
      </c>
      <c r="C112" s="944"/>
      <c r="D112" s="944"/>
      <c r="E112" s="945"/>
      <c r="F112" s="805">
        <v>29750000</v>
      </c>
      <c r="G112" s="441">
        <v>22312500</v>
      </c>
    </row>
    <row r="113" spans="1:7" ht="18.75" customHeight="1">
      <c r="A113" s="310">
        <v>236153</v>
      </c>
      <c r="B113" s="929" t="s">
        <v>193</v>
      </c>
      <c r="C113" s="930"/>
      <c r="D113" s="930"/>
      <c r="E113" s="931"/>
      <c r="F113" s="443">
        <v>6400000</v>
      </c>
      <c r="G113" s="441">
        <v>5920000</v>
      </c>
    </row>
    <row r="114" spans="1:7" ht="18.75" customHeight="1">
      <c r="A114" s="310">
        <v>236154</v>
      </c>
      <c r="B114" s="929" t="s">
        <v>190</v>
      </c>
      <c r="C114" s="930"/>
      <c r="D114" s="930"/>
      <c r="E114" s="931"/>
      <c r="F114" s="443">
        <v>2435000</v>
      </c>
      <c r="G114" s="441">
        <v>2252375</v>
      </c>
    </row>
    <row r="115" spans="1:7" ht="18.75" customHeight="1">
      <c r="A115" s="310">
        <v>236155</v>
      </c>
      <c r="B115" s="929" t="s">
        <v>0</v>
      </c>
      <c r="C115" s="930"/>
      <c r="D115" s="930"/>
      <c r="E115" s="931"/>
      <c r="F115" s="443">
        <v>23900000</v>
      </c>
      <c r="G115" s="441">
        <v>9560000</v>
      </c>
    </row>
    <row r="116" spans="1:7" ht="26.25" customHeight="1">
      <c r="A116" s="310">
        <v>236156</v>
      </c>
      <c r="B116" s="929" t="s">
        <v>1220</v>
      </c>
      <c r="C116" s="930"/>
      <c r="D116" s="930"/>
      <c r="E116" s="931"/>
      <c r="F116" s="443">
        <v>240000</v>
      </c>
      <c r="G116" s="441">
        <v>204000</v>
      </c>
    </row>
    <row r="117" spans="1:7" ht="18.75" customHeight="1">
      <c r="A117" s="310">
        <v>236157</v>
      </c>
      <c r="B117" s="929" t="s">
        <v>1221</v>
      </c>
      <c r="C117" s="930"/>
      <c r="D117" s="930"/>
      <c r="E117" s="931"/>
      <c r="F117" s="443">
        <v>1168000</v>
      </c>
      <c r="G117" s="441">
        <v>992800</v>
      </c>
    </row>
    <row r="118" spans="1:7" ht="18.75" customHeight="1">
      <c r="A118" s="310">
        <v>236158</v>
      </c>
      <c r="B118" s="836" t="s">
        <v>1017</v>
      </c>
      <c r="C118" s="944"/>
      <c r="D118" s="944"/>
      <c r="E118" s="945"/>
      <c r="F118" s="805">
        <v>88000000</v>
      </c>
      <c r="G118" s="441">
        <v>81400000</v>
      </c>
    </row>
    <row r="119" spans="1:7" ht="18.75" customHeight="1">
      <c r="A119" s="310">
        <v>236159</v>
      </c>
      <c r="B119" s="929" t="s">
        <v>208</v>
      </c>
      <c r="C119" s="930"/>
      <c r="D119" s="930"/>
      <c r="E119" s="931"/>
      <c r="F119" s="443">
        <v>56000</v>
      </c>
      <c r="G119" s="441">
        <v>56000</v>
      </c>
    </row>
    <row r="120" spans="1:7" ht="18.75" customHeight="1">
      <c r="A120" s="310">
        <v>236167</v>
      </c>
      <c r="B120" s="836" t="s">
        <v>961</v>
      </c>
      <c r="C120" s="944"/>
      <c r="D120" s="944"/>
      <c r="E120" s="945"/>
      <c r="F120" s="805">
        <v>10000000</v>
      </c>
      <c r="G120" s="441">
        <v>9250000</v>
      </c>
    </row>
    <row r="121" spans="1:7" ht="18.75" customHeight="1">
      <c r="A121" s="310">
        <v>236168</v>
      </c>
      <c r="B121" s="836" t="s">
        <v>962</v>
      </c>
      <c r="C121" s="944"/>
      <c r="D121" s="944"/>
      <c r="E121" s="945"/>
      <c r="F121" s="805">
        <v>14900000</v>
      </c>
      <c r="G121" s="441">
        <v>13782500</v>
      </c>
    </row>
    <row r="122" spans="1:7" ht="18.75" customHeight="1">
      <c r="A122" s="310">
        <v>236169</v>
      </c>
      <c r="B122" s="836" t="s">
        <v>967</v>
      </c>
      <c r="C122" s="944"/>
      <c r="D122" s="944"/>
      <c r="E122" s="945"/>
      <c r="F122" s="805">
        <v>12213000</v>
      </c>
      <c r="G122" s="441">
        <v>11296840</v>
      </c>
    </row>
    <row r="123" spans="1:7" ht="18.75" customHeight="1">
      <c r="A123" s="310">
        <v>236170</v>
      </c>
      <c r="B123" s="836" t="s">
        <v>968</v>
      </c>
      <c r="C123" s="944"/>
      <c r="D123" s="944"/>
      <c r="E123" s="945"/>
      <c r="F123" s="805">
        <v>51900000</v>
      </c>
      <c r="G123" s="441">
        <v>48007500</v>
      </c>
    </row>
    <row r="124" spans="1:7" ht="18.75" customHeight="1">
      <c r="A124" s="310">
        <v>236171</v>
      </c>
      <c r="B124" s="929" t="s">
        <v>969</v>
      </c>
      <c r="C124" s="930"/>
      <c r="D124" s="930"/>
      <c r="E124" s="931"/>
      <c r="F124" s="443">
        <v>34000000</v>
      </c>
      <c r="G124" s="441">
        <v>31450000</v>
      </c>
    </row>
    <row r="125" spans="1:7" ht="18.75" customHeight="1">
      <c r="A125" s="310">
        <v>236176</v>
      </c>
      <c r="B125" s="929" t="s">
        <v>379</v>
      </c>
      <c r="C125" s="930"/>
      <c r="D125" s="930"/>
      <c r="E125" s="931"/>
      <c r="F125" s="443">
        <v>24400000</v>
      </c>
      <c r="G125" s="441">
        <v>24400000</v>
      </c>
    </row>
    <row r="126" spans="1:7" ht="18.75" customHeight="1">
      <c r="A126" s="310">
        <v>236177</v>
      </c>
      <c r="B126" s="929" t="s">
        <v>625</v>
      </c>
      <c r="C126" s="930"/>
      <c r="D126" s="930"/>
      <c r="E126" s="931"/>
      <c r="F126" s="443">
        <v>169000000</v>
      </c>
      <c r="G126" s="441">
        <v>156325000</v>
      </c>
    </row>
    <row r="127" spans="1:7" ht="18.75" customHeight="1">
      <c r="A127" s="310">
        <v>236178</v>
      </c>
      <c r="B127" s="929" t="s">
        <v>626</v>
      </c>
      <c r="C127" s="930"/>
      <c r="D127" s="930"/>
      <c r="E127" s="931"/>
      <c r="F127" s="443">
        <v>121000000</v>
      </c>
      <c r="G127" s="441">
        <v>111925000</v>
      </c>
    </row>
    <row r="128" spans="1:7" ht="18.75" customHeight="1">
      <c r="A128" s="310">
        <v>236179</v>
      </c>
      <c r="B128" s="929" t="s">
        <v>627</v>
      </c>
      <c r="C128" s="930"/>
      <c r="D128" s="930"/>
      <c r="E128" s="931"/>
      <c r="F128" s="443">
        <v>168000000</v>
      </c>
      <c r="G128" s="441">
        <v>155400000</v>
      </c>
    </row>
    <row r="129" spans="1:7" ht="18.75" customHeight="1">
      <c r="A129" s="310">
        <v>236180</v>
      </c>
      <c r="B129" s="929" t="s">
        <v>628</v>
      </c>
      <c r="C129" s="930"/>
      <c r="D129" s="930"/>
      <c r="E129" s="931"/>
      <c r="F129" s="443">
        <v>160000000</v>
      </c>
      <c r="G129" s="441">
        <v>148000000</v>
      </c>
    </row>
    <row r="130" spans="1:7" ht="18.75" customHeight="1">
      <c r="A130" s="310">
        <v>236181</v>
      </c>
      <c r="B130" s="929" t="s">
        <v>629</v>
      </c>
      <c r="C130" s="930"/>
      <c r="D130" s="930"/>
      <c r="E130" s="931"/>
      <c r="F130" s="443">
        <v>122000000</v>
      </c>
      <c r="G130" s="441">
        <v>112850000</v>
      </c>
    </row>
    <row r="131" spans="1:7" ht="18.75" customHeight="1">
      <c r="A131" s="310">
        <v>236182</v>
      </c>
      <c r="B131" s="929" t="s">
        <v>630</v>
      </c>
      <c r="C131" s="930"/>
      <c r="D131" s="930"/>
      <c r="E131" s="931"/>
      <c r="F131" s="443">
        <v>171000000</v>
      </c>
      <c r="G131" s="441">
        <v>158175000</v>
      </c>
    </row>
    <row r="132" spans="1:7" ht="18.75" customHeight="1">
      <c r="A132" s="310">
        <v>236183</v>
      </c>
      <c r="B132" s="929" t="s">
        <v>631</v>
      </c>
      <c r="C132" s="930"/>
      <c r="D132" s="930"/>
      <c r="E132" s="931"/>
      <c r="F132" s="443">
        <v>76900000</v>
      </c>
      <c r="G132" s="441">
        <v>71132500</v>
      </c>
    </row>
    <row r="133" spans="1:7" ht="18.75" customHeight="1">
      <c r="A133" s="310">
        <v>236184</v>
      </c>
      <c r="B133" s="929" t="s">
        <v>632</v>
      </c>
      <c r="C133" s="930"/>
      <c r="D133" s="930"/>
      <c r="E133" s="931"/>
      <c r="F133" s="443">
        <v>97900000</v>
      </c>
      <c r="G133" s="441">
        <v>90557500</v>
      </c>
    </row>
    <row r="134" spans="1:7" ht="18.75" customHeight="1">
      <c r="A134" s="310">
        <v>236185</v>
      </c>
      <c r="B134" s="929" t="s">
        <v>633</v>
      </c>
      <c r="C134" s="930"/>
      <c r="D134" s="930"/>
      <c r="E134" s="931"/>
      <c r="F134" s="443">
        <v>135000000</v>
      </c>
      <c r="G134" s="441">
        <v>124875000</v>
      </c>
    </row>
    <row r="135" spans="1:7" ht="18.75" customHeight="1">
      <c r="A135" s="310">
        <v>236186</v>
      </c>
      <c r="B135" s="929" t="s">
        <v>634</v>
      </c>
      <c r="C135" s="930"/>
      <c r="D135" s="930"/>
      <c r="E135" s="931"/>
      <c r="F135" s="443">
        <v>35900000</v>
      </c>
      <c r="G135" s="441">
        <v>33207500</v>
      </c>
    </row>
    <row r="136" spans="1:7" ht="18.75" customHeight="1">
      <c r="A136" s="310">
        <v>236187</v>
      </c>
      <c r="B136" s="929" t="s">
        <v>635</v>
      </c>
      <c r="C136" s="930"/>
      <c r="D136" s="930"/>
      <c r="E136" s="931"/>
      <c r="F136" s="443">
        <v>78000000</v>
      </c>
      <c r="G136" s="441">
        <v>72150000</v>
      </c>
    </row>
    <row r="137" spans="1:7" ht="18.75" customHeight="1">
      <c r="A137" s="310">
        <v>236188</v>
      </c>
      <c r="B137" s="929" t="s">
        <v>636</v>
      </c>
      <c r="C137" s="930"/>
      <c r="D137" s="930"/>
      <c r="E137" s="931"/>
      <c r="F137" s="443">
        <v>51900000</v>
      </c>
      <c r="G137" s="441">
        <v>48007500</v>
      </c>
    </row>
    <row r="138" spans="1:7" ht="18.75" customHeight="1">
      <c r="A138" s="310">
        <v>236189</v>
      </c>
      <c r="B138" s="929" t="s">
        <v>637</v>
      </c>
      <c r="C138" s="930"/>
      <c r="D138" s="930"/>
      <c r="E138" s="931"/>
      <c r="F138" s="443">
        <v>99900000</v>
      </c>
      <c r="G138" s="441">
        <v>92407500</v>
      </c>
    </row>
    <row r="139" spans="1:7" ht="15.75" customHeight="1">
      <c r="A139" s="310">
        <v>236194</v>
      </c>
      <c r="B139" s="836" t="s">
        <v>771</v>
      </c>
      <c r="C139" s="944"/>
      <c r="D139" s="944"/>
      <c r="E139" s="945"/>
      <c r="F139" s="805">
        <v>1989000</v>
      </c>
      <c r="G139" s="441">
        <v>1790100</v>
      </c>
    </row>
    <row r="140" spans="1:7" ht="15.75" customHeight="1">
      <c r="A140" s="310">
        <v>236195</v>
      </c>
      <c r="B140" s="836" t="s">
        <v>640</v>
      </c>
      <c r="C140" s="944"/>
      <c r="D140" s="944"/>
      <c r="E140" s="945"/>
      <c r="F140" s="805">
        <v>29978000</v>
      </c>
      <c r="G140" s="441">
        <v>27729650</v>
      </c>
    </row>
    <row r="141" spans="1:7" ht="15.75" customHeight="1">
      <c r="A141" s="310">
        <v>236222</v>
      </c>
      <c r="B141" s="836" t="s">
        <v>621</v>
      </c>
      <c r="C141" s="944"/>
      <c r="D141" s="944"/>
      <c r="E141" s="945"/>
      <c r="F141" s="805">
        <v>2460000</v>
      </c>
      <c r="G141" s="441">
        <v>2091000</v>
      </c>
    </row>
    <row r="142" spans="1:7" ht="15.75" customHeight="1">
      <c r="A142" s="935" t="s">
        <v>264</v>
      </c>
      <c r="B142" s="936"/>
      <c r="C142" s="936"/>
      <c r="D142" s="936"/>
      <c r="E142" s="937"/>
      <c r="F142" s="806">
        <f>SUM(F48:F141)</f>
        <v>4325655000</v>
      </c>
      <c r="G142" s="806">
        <f>SUM(G48:G141)</f>
        <v>3426309200</v>
      </c>
    </row>
    <row r="143" spans="1:7" ht="15.75" customHeight="1">
      <c r="A143" s="807"/>
      <c r="B143" s="804"/>
      <c r="C143" s="804"/>
      <c r="D143" s="804"/>
      <c r="E143" s="804"/>
      <c r="F143" s="808"/>
      <c r="G143" s="809"/>
    </row>
    <row r="144" spans="1:7" ht="18.75" customHeight="1">
      <c r="A144" s="949" t="s">
        <v>242</v>
      </c>
      <c r="B144" s="950"/>
      <c r="C144" s="950"/>
      <c r="D144" s="950"/>
      <c r="E144" s="950"/>
      <c r="F144" s="951" t="s">
        <v>248</v>
      </c>
      <c r="G144" s="952"/>
    </row>
    <row r="145" spans="1:7" ht="18.75" customHeight="1">
      <c r="A145" s="932" t="s">
        <v>1219</v>
      </c>
      <c r="B145" s="933"/>
      <c r="C145" s="933"/>
      <c r="D145" s="933"/>
      <c r="E145" s="934"/>
      <c r="F145" s="924">
        <v>6400000</v>
      </c>
      <c r="G145" s="844"/>
    </row>
    <row r="146" spans="1:7" ht="18.75" customHeight="1">
      <c r="A146" s="932" t="s">
        <v>58</v>
      </c>
      <c r="B146" s="933"/>
      <c r="C146" s="933"/>
      <c r="D146" s="933"/>
      <c r="E146" s="934"/>
      <c r="F146" s="924">
        <v>1070000</v>
      </c>
      <c r="G146" s="928"/>
    </row>
    <row r="147" spans="1:7" ht="18.75" customHeight="1">
      <c r="A147" s="932" t="s">
        <v>622</v>
      </c>
      <c r="B147" s="933"/>
      <c r="C147" s="933"/>
      <c r="D147" s="933"/>
      <c r="E147" s="934"/>
      <c r="F147" s="924">
        <v>10000000</v>
      </c>
      <c r="G147" s="928"/>
    </row>
    <row r="148" spans="1:7" ht="18.75" customHeight="1">
      <c r="A148" s="932" t="s">
        <v>623</v>
      </c>
      <c r="B148" s="933"/>
      <c r="C148" s="933"/>
      <c r="D148" s="933"/>
      <c r="E148" s="934"/>
      <c r="F148" s="924">
        <v>6900000</v>
      </c>
      <c r="G148" s="928"/>
    </row>
    <row r="149" spans="1:7" ht="18.75" customHeight="1">
      <c r="A149" s="932" t="s">
        <v>624</v>
      </c>
      <c r="B149" s="933"/>
      <c r="C149" s="933"/>
      <c r="D149" s="933"/>
      <c r="E149" s="934"/>
      <c r="F149" s="924">
        <v>9600000</v>
      </c>
      <c r="G149" s="928"/>
    </row>
    <row r="150" spans="1:7" ht="18.75" customHeight="1">
      <c r="A150" s="932" t="s">
        <v>628</v>
      </c>
      <c r="B150" s="933" t="s">
        <v>628</v>
      </c>
      <c r="C150" s="933"/>
      <c r="D150" s="933"/>
      <c r="E150" s="934"/>
      <c r="F150" s="924">
        <v>162000000</v>
      </c>
      <c r="G150" s="844"/>
    </row>
    <row r="151" spans="1:7" ht="18.75" customHeight="1">
      <c r="A151" s="932" t="s">
        <v>638</v>
      </c>
      <c r="B151" s="933" t="s">
        <v>638</v>
      </c>
      <c r="C151" s="933"/>
      <c r="D151" s="933"/>
      <c r="E151" s="934"/>
      <c r="F151" s="924">
        <v>200000000</v>
      </c>
      <c r="G151" s="844"/>
    </row>
    <row r="152" spans="1:7" ht="18.75" customHeight="1">
      <c r="A152" s="932" t="s">
        <v>639</v>
      </c>
      <c r="B152" s="933" t="s">
        <v>639</v>
      </c>
      <c r="C152" s="933"/>
      <c r="D152" s="933"/>
      <c r="E152" s="934"/>
      <c r="F152" s="924">
        <v>30000000</v>
      </c>
      <c r="G152" s="844"/>
    </row>
    <row r="153" spans="1:7" ht="18.75" customHeight="1">
      <c r="A153" s="932" t="s">
        <v>641</v>
      </c>
      <c r="B153" s="933" t="s">
        <v>641</v>
      </c>
      <c r="C153" s="933"/>
      <c r="D153" s="933"/>
      <c r="E153" s="934"/>
      <c r="F153" s="924">
        <v>30000000</v>
      </c>
      <c r="G153" s="844"/>
    </row>
    <row r="154" spans="1:7" ht="18.75" customHeight="1">
      <c r="A154" s="932" t="s">
        <v>642</v>
      </c>
      <c r="B154" s="933" t="s">
        <v>642</v>
      </c>
      <c r="C154" s="933"/>
      <c r="D154" s="933"/>
      <c r="E154" s="934"/>
      <c r="F154" s="924">
        <v>30000000</v>
      </c>
      <c r="G154" s="844"/>
    </row>
    <row r="155" spans="1:7" ht="18.75" customHeight="1">
      <c r="A155" s="932" t="s">
        <v>643</v>
      </c>
      <c r="B155" s="933" t="s">
        <v>643</v>
      </c>
      <c r="C155" s="933"/>
      <c r="D155" s="933"/>
      <c r="E155" s="934"/>
      <c r="F155" s="924">
        <v>30000000</v>
      </c>
      <c r="G155" s="844"/>
    </row>
    <row r="156" spans="1:7" ht="18.75" customHeight="1">
      <c r="A156" s="932" t="s">
        <v>644</v>
      </c>
      <c r="B156" s="933" t="s">
        <v>644</v>
      </c>
      <c r="C156" s="933"/>
      <c r="D156" s="933"/>
      <c r="E156" s="934"/>
      <c r="F156" s="924">
        <v>30000000</v>
      </c>
      <c r="G156" s="844"/>
    </row>
    <row r="157" spans="1:7" ht="18.75" customHeight="1">
      <c r="A157" s="932" t="s">
        <v>645</v>
      </c>
      <c r="B157" s="933" t="s">
        <v>645</v>
      </c>
      <c r="C157" s="933"/>
      <c r="D157" s="933"/>
      <c r="E157" s="934"/>
      <c r="F157" s="924">
        <v>50000000</v>
      </c>
      <c r="G157" s="844"/>
    </row>
    <row r="158" spans="1:7" ht="18.75" customHeight="1">
      <c r="A158" s="932" t="s">
        <v>646</v>
      </c>
      <c r="B158" s="933" t="s">
        <v>646</v>
      </c>
      <c r="C158" s="933"/>
      <c r="D158" s="933"/>
      <c r="E158" s="934"/>
      <c r="F158" s="924">
        <v>155000000</v>
      </c>
      <c r="G158" s="844"/>
    </row>
    <row r="159" spans="1:7" ht="18.75" customHeight="1">
      <c r="A159" s="932" t="s">
        <v>647</v>
      </c>
      <c r="B159" s="933" t="s">
        <v>647</v>
      </c>
      <c r="C159" s="933"/>
      <c r="D159" s="933"/>
      <c r="E159" s="934"/>
      <c r="F159" s="924">
        <v>179000000</v>
      </c>
      <c r="G159" s="844"/>
    </row>
    <row r="160" spans="1:7" ht="18.75" customHeight="1">
      <c r="A160" s="932" t="s">
        <v>648</v>
      </c>
      <c r="B160" s="933" t="s">
        <v>648</v>
      </c>
      <c r="C160" s="933"/>
      <c r="D160" s="933"/>
      <c r="E160" s="934"/>
      <c r="F160" s="924">
        <v>191000000</v>
      </c>
      <c r="G160" s="844"/>
    </row>
    <row r="161" spans="1:7" ht="18.75" customHeight="1">
      <c r="A161" s="932" t="s">
        <v>649</v>
      </c>
      <c r="B161" s="933" t="s">
        <v>649</v>
      </c>
      <c r="C161" s="933"/>
      <c r="D161" s="933"/>
      <c r="E161" s="934"/>
      <c r="F161" s="924">
        <v>55000000</v>
      </c>
      <c r="G161" s="844"/>
    </row>
    <row r="162" spans="1:7" ht="18.75" customHeight="1">
      <c r="A162" s="932" t="s">
        <v>650</v>
      </c>
      <c r="B162" s="933" t="s">
        <v>650</v>
      </c>
      <c r="C162" s="933"/>
      <c r="D162" s="933"/>
      <c r="E162" s="934"/>
      <c r="F162" s="924">
        <v>55000000</v>
      </c>
      <c r="G162" s="844"/>
    </row>
    <row r="163" spans="1:7" ht="18.75" customHeight="1">
      <c r="A163" s="932" t="s">
        <v>651</v>
      </c>
      <c r="B163" s="933" t="s">
        <v>651</v>
      </c>
      <c r="C163" s="933"/>
      <c r="D163" s="933"/>
      <c r="E163" s="934"/>
      <c r="F163" s="924">
        <v>25000000</v>
      </c>
      <c r="G163" s="844"/>
    </row>
    <row r="164" spans="1:7" ht="18.75" customHeight="1">
      <c r="A164" s="932" t="s">
        <v>652</v>
      </c>
      <c r="B164" s="933" t="s">
        <v>652</v>
      </c>
      <c r="C164" s="933"/>
      <c r="D164" s="933"/>
      <c r="E164" s="934"/>
      <c r="F164" s="924">
        <v>25000000</v>
      </c>
      <c r="G164" s="844"/>
    </row>
    <row r="165" spans="1:7" ht="18.75" customHeight="1">
      <c r="A165" s="949" t="s">
        <v>242</v>
      </c>
      <c r="B165" s="950"/>
      <c r="C165" s="950"/>
      <c r="D165" s="950"/>
      <c r="E165" s="950"/>
      <c r="F165" s="951" t="s">
        <v>248</v>
      </c>
      <c r="G165" s="952"/>
    </row>
    <row r="166" spans="1:7" ht="18.75" customHeight="1">
      <c r="A166" s="932" t="s">
        <v>653</v>
      </c>
      <c r="B166" s="933" t="s">
        <v>653</v>
      </c>
      <c r="C166" s="933"/>
      <c r="D166" s="933"/>
      <c r="E166" s="934"/>
      <c r="F166" s="924">
        <v>36000000</v>
      </c>
      <c r="G166" s="844"/>
    </row>
    <row r="167" spans="1:7" ht="18.75" customHeight="1">
      <c r="A167" s="932" t="s">
        <v>654</v>
      </c>
      <c r="B167" s="933" t="s">
        <v>654</v>
      </c>
      <c r="C167" s="933"/>
      <c r="D167" s="933"/>
      <c r="E167" s="934"/>
      <c r="F167" s="924">
        <v>25000000</v>
      </c>
      <c r="G167" s="844"/>
    </row>
    <row r="168" spans="1:7" ht="18.75" customHeight="1">
      <c r="A168" s="932" t="s">
        <v>655</v>
      </c>
      <c r="B168" s="933" t="s">
        <v>655</v>
      </c>
      <c r="C168" s="933"/>
      <c r="D168" s="933"/>
      <c r="E168" s="934"/>
      <c r="F168" s="924">
        <v>205000000</v>
      </c>
      <c r="G168" s="844"/>
    </row>
    <row r="169" spans="1:7" ht="18.75" customHeight="1">
      <c r="A169" s="932" t="s">
        <v>656</v>
      </c>
      <c r="B169" s="933" t="s">
        <v>656</v>
      </c>
      <c r="C169" s="933"/>
      <c r="D169" s="933"/>
      <c r="E169" s="934"/>
      <c r="F169" s="924">
        <v>31000000</v>
      </c>
      <c r="G169" s="844"/>
    </row>
    <row r="170" spans="1:7" ht="18.75" customHeight="1">
      <c r="A170" s="932" t="s">
        <v>806</v>
      </c>
      <c r="B170" s="933"/>
      <c r="C170" s="933"/>
      <c r="D170" s="933"/>
      <c r="E170" s="934"/>
      <c r="F170" s="924">
        <v>2600000</v>
      </c>
      <c r="G170" s="844"/>
    </row>
    <row r="171" spans="1:7" ht="18.75" customHeight="1">
      <c r="A171" s="962" t="s">
        <v>258</v>
      </c>
      <c r="B171" s="963"/>
      <c r="C171" s="963"/>
      <c r="D171" s="963"/>
      <c r="E171" s="964"/>
      <c r="F171" s="954">
        <f>SUM(F145:F170)</f>
        <v>1580570000</v>
      </c>
      <c r="G171" s="955"/>
    </row>
    <row r="172" spans="2:6" ht="15.75" customHeight="1">
      <c r="B172" s="380"/>
      <c r="C172" s="375"/>
      <c r="D172" s="375"/>
      <c r="E172" s="375"/>
      <c r="F172" s="377"/>
    </row>
    <row r="173" spans="1:7" ht="15.75" customHeight="1">
      <c r="A173" s="990" t="s">
        <v>254</v>
      </c>
      <c r="B173" s="991"/>
      <c r="C173" s="991"/>
      <c r="D173" s="991"/>
      <c r="E173" s="992"/>
      <c r="F173" s="957">
        <f>F142+F171</f>
        <v>5906225000</v>
      </c>
      <c r="G173" s="958"/>
    </row>
    <row r="174" spans="2:6" ht="17.25" customHeight="1">
      <c r="B174" s="380"/>
      <c r="C174" s="375"/>
      <c r="D174" s="375"/>
      <c r="E174" s="375"/>
      <c r="F174" s="377"/>
    </row>
    <row r="175" spans="1:7" ht="18.75" customHeight="1">
      <c r="A175" s="959" t="s">
        <v>524</v>
      </c>
      <c r="B175" s="960"/>
      <c r="C175" s="960"/>
      <c r="D175" s="960"/>
      <c r="E175" s="961"/>
      <c r="F175" s="951" t="s">
        <v>248</v>
      </c>
      <c r="G175" s="952"/>
    </row>
    <row r="176" spans="1:7" ht="16.5" customHeight="1">
      <c r="A176" s="956" t="s">
        <v>247</v>
      </c>
      <c r="B176" s="843"/>
      <c r="C176" s="843"/>
      <c r="D176" s="843"/>
      <c r="E176" s="844"/>
      <c r="F176" s="953">
        <v>7705000</v>
      </c>
      <c r="G176" s="928"/>
    </row>
    <row r="177" spans="1:7" ht="26.25" customHeight="1">
      <c r="A177" s="925" t="s">
        <v>1053</v>
      </c>
      <c r="B177" s="926"/>
      <c r="C177" s="926"/>
      <c r="D177" s="926"/>
      <c r="E177" s="927"/>
      <c r="F177" s="924">
        <v>81451000</v>
      </c>
      <c r="G177" s="928"/>
    </row>
    <row r="178" spans="1:7" ht="26.25" customHeight="1">
      <c r="A178" s="925" t="s">
        <v>983</v>
      </c>
      <c r="B178" s="926"/>
      <c r="C178" s="926"/>
      <c r="D178" s="926"/>
      <c r="E178" s="927"/>
      <c r="F178" s="924">
        <v>1600000</v>
      </c>
      <c r="G178" s="928"/>
    </row>
    <row r="179" spans="1:7" ht="16.5" customHeight="1">
      <c r="A179" s="925" t="s">
        <v>984</v>
      </c>
      <c r="B179" s="926"/>
      <c r="C179" s="926"/>
      <c r="D179" s="926"/>
      <c r="E179" s="927"/>
      <c r="F179" s="924">
        <v>2800000</v>
      </c>
      <c r="G179" s="928"/>
    </row>
    <row r="180" spans="1:7" ht="16.5" customHeight="1">
      <c r="A180" s="925" t="s">
        <v>985</v>
      </c>
      <c r="B180" s="926"/>
      <c r="C180" s="926"/>
      <c r="D180" s="926"/>
      <c r="E180" s="927"/>
      <c r="F180" s="924">
        <v>10000000</v>
      </c>
      <c r="G180" s="928"/>
    </row>
    <row r="181" spans="2:6" ht="18.75" customHeight="1">
      <c r="B181" s="314"/>
      <c r="C181" s="314"/>
      <c r="D181" s="314"/>
      <c r="E181" s="314"/>
      <c r="F181" s="398"/>
    </row>
    <row r="182" spans="2:6" ht="18.75" customHeight="1">
      <c r="B182" s="314"/>
      <c r="C182" s="314"/>
      <c r="D182" s="314"/>
      <c r="E182" s="314"/>
      <c r="F182" s="376"/>
    </row>
  </sheetData>
  <mergeCells count="196">
    <mergeCell ref="B140:E140"/>
    <mergeCell ref="B141:E141"/>
    <mergeCell ref="A169:E169"/>
    <mergeCell ref="F169:G169"/>
    <mergeCell ref="F148:G148"/>
    <mergeCell ref="F149:G149"/>
    <mergeCell ref="F153:G153"/>
    <mergeCell ref="F150:G150"/>
    <mergeCell ref="A151:E151"/>
    <mergeCell ref="F151:G151"/>
    <mergeCell ref="A30:B30"/>
    <mergeCell ref="F30:G30"/>
    <mergeCell ref="F180:G180"/>
    <mergeCell ref="A180:E180"/>
    <mergeCell ref="B90:E90"/>
    <mergeCell ref="B82:E82"/>
    <mergeCell ref="B87:E87"/>
    <mergeCell ref="B105:E105"/>
    <mergeCell ref="B94:E94"/>
    <mergeCell ref="B104:E104"/>
    <mergeCell ref="B129:E129"/>
    <mergeCell ref="A28:B28"/>
    <mergeCell ref="F28:G28"/>
    <mergeCell ref="B101:E101"/>
    <mergeCell ref="B89:E89"/>
    <mergeCell ref="B85:E85"/>
    <mergeCell ref="B86:E86"/>
    <mergeCell ref="B84:E84"/>
    <mergeCell ref="B88:E88"/>
    <mergeCell ref="B91:E91"/>
    <mergeCell ref="B107:E107"/>
    <mergeCell ref="B138:E138"/>
    <mergeCell ref="B139:E139"/>
    <mergeCell ref="B102:E102"/>
    <mergeCell ref="B103:E103"/>
    <mergeCell ref="B118:E118"/>
    <mergeCell ref="B106:E106"/>
    <mergeCell ref="B109:E109"/>
    <mergeCell ref="B113:E113"/>
    <mergeCell ref="B128:E128"/>
    <mergeCell ref="A173:E173"/>
    <mergeCell ref="B137:E137"/>
    <mergeCell ref="A147:E147"/>
    <mergeCell ref="A148:E148"/>
    <mergeCell ref="A149:E149"/>
    <mergeCell ref="A145:E145"/>
    <mergeCell ref="A153:E153"/>
    <mergeCell ref="A170:E170"/>
    <mergeCell ref="A144:E144"/>
    <mergeCell ref="A150:E150"/>
    <mergeCell ref="B83:E83"/>
    <mergeCell ref="B97:E97"/>
    <mergeCell ref="B100:E100"/>
    <mergeCell ref="B96:E96"/>
    <mergeCell ref="B99:E99"/>
    <mergeCell ref="B95:E95"/>
    <mergeCell ref="B98:E98"/>
    <mergeCell ref="B93:E93"/>
    <mergeCell ref="B92:E92"/>
    <mergeCell ref="B81:E81"/>
    <mergeCell ref="B63:E63"/>
    <mergeCell ref="B64:E64"/>
    <mergeCell ref="A6:B6"/>
    <mergeCell ref="B53:E53"/>
    <mergeCell ref="B54:E54"/>
    <mergeCell ref="B51:E51"/>
    <mergeCell ref="B52:E52"/>
    <mergeCell ref="A12:B12"/>
    <mergeCell ref="B49:E49"/>
    <mergeCell ref="B48:E48"/>
    <mergeCell ref="B69:E69"/>
    <mergeCell ref="B55:E55"/>
    <mergeCell ref="B56:E56"/>
    <mergeCell ref="B68:E68"/>
    <mergeCell ref="B61:E61"/>
    <mergeCell ref="B50:E50"/>
    <mergeCell ref="B59:E59"/>
    <mergeCell ref="B57:E57"/>
    <mergeCell ref="B60:E60"/>
    <mergeCell ref="B67:E67"/>
    <mergeCell ref="B62:E62"/>
    <mergeCell ref="B65:E65"/>
    <mergeCell ref="B66:E66"/>
    <mergeCell ref="A16:B16"/>
    <mergeCell ref="A13:B13"/>
    <mergeCell ref="B47:E47"/>
    <mergeCell ref="A25:B25"/>
    <mergeCell ref="A27:B27"/>
    <mergeCell ref="A14:B14"/>
    <mergeCell ref="A31:B31"/>
    <mergeCell ref="A46:E46"/>
    <mergeCell ref="A15:B15"/>
    <mergeCell ref="A29:B29"/>
    <mergeCell ref="B76:E76"/>
    <mergeCell ref="A26:B26"/>
    <mergeCell ref="B58:E58"/>
    <mergeCell ref="B80:E80"/>
    <mergeCell ref="B70:E70"/>
    <mergeCell ref="B71:E71"/>
    <mergeCell ref="B74:E74"/>
    <mergeCell ref="B75:E75"/>
    <mergeCell ref="B72:E72"/>
    <mergeCell ref="B73:E73"/>
    <mergeCell ref="G81:G101"/>
    <mergeCell ref="F31:G31"/>
    <mergeCell ref="F81:F101"/>
    <mergeCell ref="F58:F80"/>
    <mergeCell ref="F26:G26"/>
    <mergeCell ref="F27:G27"/>
    <mergeCell ref="G58:G80"/>
    <mergeCell ref="F12:G12"/>
    <mergeCell ref="F16:G16"/>
    <mergeCell ref="F13:G13"/>
    <mergeCell ref="F14:G14"/>
    <mergeCell ref="F15:G15"/>
    <mergeCell ref="F25:G25"/>
    <mergeCell ref="F29:G29"/>
    <mergeCell ref="F176:G176"/>
    <mergeCell ref="F171:G171"/>
    <mergeCell ref="A176:E176"/>
    <mergeCell ref="B119:E119"/>
    <mergeCell ref="F173:G173"/>
    <mergeCell ref="F175:G175"/>
    <mergeCell ref="F144:G144"/>
    <mergeCell ref="A175:E175"/>
    <mergeCell ref="A171:E171"/>
    <mergeCell ref="F147:G147"/>
    <mergeCell ref="B114:E114"/>
    <mergeCell ref="B115:E115"/>
    <mergeCell ref="B116:E116"/>
    <mergeCell ref="B121:E121"/>
    <mergeCell ref="B122:E122"/>
    <mergeCell ref="B123:E123"/>
    <mergeCell ref="B117:E117"/>
    <mergeCell ref="B126:E126"/>
    <mergeCell ref="B127:E127"/>
    <mergeCell ref="F145:G145"/>
    <mergeCell ref="A146:E146"/>
    <mergeCell ref="F146:G146"/>
    <mergeCell ref="B130:E130"/>
    <mergeCell ref="B131:E131"/>
    <mergeCell ref="B132:E132"/>
    <mergeCell ref="B133:E133"/>
    <mergeCell ref="B134:E134"/>
    <mergeCell ref="B135:E135"/>
    <mergeCell ref="F157:G157"/>
    <mergeCell ref="A154:E154"/>
    <mergeCell ref="F154:G154"/>
    <mergeCell ref="A155:E155"/>
    <mergeCell ref="F155:G155"/>
    <mergeCell ref="F152:G152"/>
    <mergeCell ref="F160:G160"/>
    <mergeCell ref="A161:E161"/>
    <mergeCell ref="F161:G161"/>
    <mergeCell ref="A158:E158"/>
    <mergeCell ref="F158:G158"/>
    <mergeCell ref="A159:E159"/>
    <mergeCell ref="F159:G159"/>
    <mergeCell ref="F156:G156"/>
    <mergeCell ref="A157:E157"/>
    <mergeCell ref="A165:E165"/>
    <mergeCell ref="F165:G165"/>
    <mergeCell ref="A162:E162"/>
    <mergeCell ref="F162:G162"/>
    <mergeCell ref="A163:E163"/>
    <mergeCell ref="F163:G163"/>
    <mergeCell ref="B77:E77"/>
    <mergeCell ref="B78:E78"/>
    <mergeCell ref="B124:E124"/>
    <mergeCell ref="B125:E125"/>
    <mergeCell ref="B79:E79"/>
    <mergeCell ref="B112:E112"/>
    <mergeCell ref="B110:E110"/>
    <mergeCell ref="B120:E120"/>
    <mergeCell ref="B111:E111"/>
    <mergeCell ref="B108:E108"/>
    <mergeCell ref="B136:E136"/>
    <mergeCell ref="A177:E177"/>
    <mergeCell ref="A168:E168"/>
    <mergeCell ref="A164:E164"/>
    <mergeCell ref="A160:E160"/>
    <mergeCell ref="A156:E156"/>
    <mergeCell ref="A152:E152"/>
    <mergeCell ref="A167:E167"/>
    <mergeCell ref="A166:E166"/>
    <mergeCell ref="A142:E142"/>
    <mergeCell ref="A179:E179"/>
    <mergeCell ref="F179:G179"/>
    <mergeCell ref="F177:G177"/>
    <mergeCell ref="A178:E178"/>
    <mergeCell ref="F178:G178"/>
    <mergeCell ref="F170:G170"/>
    <mergeCell ref="F168:G168"/>
    <mergeCell ref="F167:G167"/>
    <mergeCell ref="F164:G164"/>
    <mergeCell ref="F166:G166"/>
  </mergeCells>
  <printOptions horizontalCentered="1"/>
  <pageMargins left="0.3937007874015748" right="0.3937007874015748" top="0.3937007874015748" bottom="0.3937007874015748" header="0.5118110236220472" footer="0.5118110236220472"/>
  <pageSetup firstPageNumber="28" useFirstPageNumber="1" horizontalDpi="600" verticalDpi="600" orientation="portrait" paperSize="9" scale="73" r:id="rId1"/>
  <headerFooter alignWithMargins="0">
    <oddFooter>&amp;C&amp;P</oddFooter>
  </headerFooter>
  <rowBreaks count="3" manualBreakCount="3">
    <brk id="56" max="6" man="1"/>
    <brk id="109" max="6" man="1"/>
    <brk id="164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P116"/>
  <sheetViews>
    <sheetView workbookViewId="0" topLeftCell="A1">
      <pane xSplit="2" ySplit="4" topLeftCell="I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N113" sqref="N113"/>
    </sheetView>
  </sheetViews>
  <sheetFormatPr defaultColWidth="9.00390625" defaultRowHeight="12.75"/>
  <cols>
    <col min="1" max="1" width="8.125" style="0" customWidth="1"/>
    <col min="2" max="2" width="59.625" style="0" customWidth="1"/>
    <col min="3" max="4" width="10.125" style="0" customWidth="1"/>
    <col min="5" max="5" width="8.375" style="0" customWidth="1"/>
    <col min="6" max="6" width="9.75390625" style="0" customWidth="1"/>
    <col min="7" max="14" width="12.375" style="0" customWidth="1"/>
  </cols>
  <sheetData>
    <row r="1" spans="1:11" ht="24" customHeight="1">
      <c r="A1" s="1021" t="s">
        <v>660</v>
      </c>
      <c r="B1" s="818"/>
      <c r="C1" s="818"/>
      <c r="D1" s="818"/>
      <c r="E1" s="818"/>
      <c r="F1" s="818"/>
      <c r="G1" s="818"/>
      <c r="H1" s="818"/>
      <c r="I1" s="818"/>
      <c r="J1" s="818"/>
      <c r="K1" s="818"/>
    </row>
    <row r="2" spans="2:14" ht="13.5" customHeight="1" hidden="1">
      <c r="B2" s="763"/>
      <c r="C2" s="763"/>
      <c r="G2" s="1008" t="s">
        <v>661</v>
      </c>
      <c r="H2" s="1009"/>
      <c r="I2" s="1009"/>
      <c r="J2" s="1012"/>
      <c r="K2" s="1010" t="s">
        <v>662</v>
      </c>
      <c r="L2" s="1011"/>
      <c r="M2" s="1008" t="s">
        <v>663</v>
      </c>
      <c r="N2" s="1012"/>
    </row>
    <row r="3" spans="2:14" ht="10.5" customHeight="1">
      <c r="B3" s="763"/>
      <c r="C3" s="763"/>
      <c r="G3" s="1008" t="s">
        <v>661</v>
      </c>
      <c r="H3" s="1009"/>
      <c r="I3" s="1009"/>
      <c r="J3" s="1009"/>
      <c r="K3" s="1010" t="s">
        <v>662</v>
      </c>
      <c r="L3" s="1011"/>
      <c r="M3" s="1008" t="s">
        <v>663</v>
      </c>
      <c r="N3" s="1012"/>
    </row>
    <row r="4" spans="1:14" ht="65.25" customHeight="1">
      <c r="A4" s="764" t="s">
        <v>259</v>
      </c>
      <c r="B4" s="764" t="s">
        <v>260</v>
      </c>
      <c r="C4" s="765" t="s">
        <v>664</v>
      </c>
      <c r="D4" s="765" t="s">
        <v>665</v>
      </c>
      <c r="E4" s="766" t="s">
        <v>666</v>
      </c>
      <c r="F4" s="766" t="s">
        <v>667</v>
      </c>
      <c r="G4" s="766" t="s">
        <v>668</v>
      </c>
      <c r="H4" s="766" t="s">
        <v>669</v>
      </c>
      <c r="I4" s="767" t="s">
        <v>670</v>
      </c>
      <c r="J4" s="767" t="s">
        <v>671</v>
      </c>
      <c r="K4" s="766" t="s">
        <v>672</v>
      </c>
      <c r="L4" s="766" t="s">
        <v>673</v>
      </c>
      <c r="M4" s="766" t="s">
        <v>674</v>
      </c>
      <c r="N4" s="766" t="s">
        <v>675</v>
      </c>
    </row>
    <row r="5" spans="1:14" ht="24.75" customHeight="1">
      <c r="A5" s="768" t="s">
        <v>676</v>
      </c>
      <c r="B5" s="769" t="s">
        <v>677</v>
      </c>
      <c r="C5" s="770">
        <v>70029</v>
      </c>
      <c r="D5" s="770">
        <v>70029</v>
      </c>
      <c r="E5" s="771">
        <v>0</v>
      </c>
      <c r="F5" s="770">
        <v>0</v>
      </c>
      <c r="G5" s="772">
        <v>60629</v>
      </c>
      <c r="H5" s="773">
        <v>34200</v>
      </c>
      <c r="I5" s="774">
        <v>0</v>
      </c>
      <c r="J5" s="774">
        <v>0</v>
      </c>
      <c r="K5" s="775">
        <v>43986</v>
      </c>
      <c r="L5" s="776">
        <v>0</v>
      </c>
      <c r="M5" s="774">
        <v>43985</v>
      </c>
      <c r="N5" s="777">
        <v>0</v>
      </c>
    </row>
    <row r="6" spans="1:16" ht="24" customHeight="1">
      <c r="A6" s="768" t="s">
        <v>678</v>
      </c>
      <c r="B6" s="778" t="s">
        <v>679</v>
      </c>
      <c r="C6" s="770">
        <v>1308</v>
      </c>
      <c r="D6" s="770">
        <v>1308</v>
      </c>
      <c r="E6" s="771">
        <v>0</v>
      </c>
      <c r="F6" s="770">
        <v>0</v>
      </c>
      <c r="G6" s="1013">
        <v>1939</v>
      </c>
      <c r="H6" s="1015">
        <v>1939</v>
      </c>
      <c r="I6" s="1015">
        <v>0</v>
      </c>
      <c r="J6" s="1015">
        <v>0</v>
      </c>
      <c r="K6" s="775">
        <v>1428</v>
      </c>
      <c r="L6" s="776">
        <v>0</v>
      </c>
      <c r="M6" s="1017">
        <v>1871</v>
      </c>
      <c r="N6" s="1019">
        <v>0</v>
      </c>
      <c r="O6" s="15"/>
      <c r="P6" s="15"/>
    </row>
    <row r="7" spans="1:16" ht="24" customHeight="1">
      <c r="A7" s="768" t="s">
        <v>678</v>
      </c>
      <c r="B7" s="778" t="s">
        <v>680</v>
      </c>
      <c r="C7" s="770">
        <v>475</v>
      </c>
      <c r="D7" s="770">
        <v>361</v>
      </c>
      <c r="E7" s="771">
        <v>0</v>
      </c>
      <c r="F7" s="770">
        <v>0</v>
      </c>
      <c r="G7" s="1014"/>
      <c r="H7" s="1016"/>
      <c r="I7" s="1016"/>
      <c r="J7" s="1016"/>
      <c r="K7" s="775">
        <v>361</v>
      </c>
      <c r="L7" s="776">
        <v>0</v>
      </c>
      <c r="M7" s="1018"/>
      <c r="N7" s="1020"/>
      <c r="O7" s="15"/>
      <c r="P7" s="15"/>
    </row>
    <row r="8" spans="1:16" ht="27" customHeight="1">
      <c r="A8" s="768" t="s">
        <v>681</v>
      </c>
      <c r="B8" s="778" t="s">
        <v>682</v>
      </c>
      <c r="C8" s="770">
        <v>28230</v>
      </c>
      <c r="D8" s="776">
        <v>25215</v>
      </c>
      <c r="E8" s="779">
        <v>12.5</v>
      </c>
      <c r="F8" s="776">
        <v>3152</v>
      </c>
      <c r="G8" s="777">
        <v>21000</v>
      </c>
      <c r="H8" s="773">
        <v>14000</v>
      </c>
      <c r="I8" s="774">
        <v>0</v>
      </c>
      <c r="J8" s="773">
        <v>0</v>
      </c>
      <c r="K8" s="775">
        <v>22454</v>
      </c>
      <c r="L8" s="776">
        <v>0</v>
      </c>
      <c r="M8" s="774">
        <v>19795</v>
      </c>
      <c r="N8" s="777">
        <v>0</v>
      </c>
      <c r="O8" s="15"/>
      <c r="P8" s="15"/>
    </row>
    <row r="9" spans="1:15" ht="24" customHeight="1">
      <c r="A9" s="768" t="s">
        <v>683</v>
      </c>
      <c r="B9" s="769" t="s">
        <v>684</v>
      </c>
      <c r="C9" s="770">
        <v>53452</v>
      </c>
      <c r="D9" s="770">
        <v>53452</v>
      </c>
      <c r="E9" s="771">
        <v>0</v>
      </c>
      <c r="F9" s="770">
        <v>0</v>
      </c>
      <c r="G9" s="772">
        <v>0</v>
      </c>
      <c r="H9" s="773">
        <v>0</v>
      </c>
      <c r="I9" s="774">
        <v>0</v>
      </c>
      <c r="J9" s="774">
        <v>0</v>
      </c>
      <c r="K9" s="775">
        <v>43380</v>
      </c>
      <c r="L9" s="776">
        <v>8176</v>
      </c>
      <c r="M9" s="774">
        <v>50319</v>
      </c>
      <c r="N9" s="777">
        <v>65</v>
      </c>
      <c r="O9" s="15"/>
    </row>
    <row r="10" spans="1:16" ht="24" customHeight="1">
      <c r="A10" s="768" t="s">
        <v>685</v>
      </c>
      <c r="B10" s="780" t="s">
        <v>686</v>
      </c>
      <c r="C10" s="770">
        <v>32292</v>
      </c>
      <c r="D10" s="776">
        <v>32292</v>
      </c>
      <c r="E10" s="779">
        <v>50.4</v>
      </c>
      <c r="F10" s="776">
        <v>16287</v>
      </c>
      <c r="G10" s="777">
        <v>34637</v>
      </c>
      <c r="H10" s="773">
        <v>34637</v>
      </c>
      <c r="I10" s="774">
        <v>0</v>
      </c>
      <c r="J10" s="773">
        <v>0</v>
      </c>
      <c r="K10" s="775">
        <v>32297</v>
      </c>
      <c r="L10" s="776">
        <v>0</v>
      </c>
      <c r="M10" s="774">
        <v>16005</v>
      </c>
      <c r="N10" s="777">
        <v>0</v>
      </c>
      <c r="O10" s="15"/>
      <c r="P10" s="15"/>
    </row>
    <row r="11" spans="1:14" ht="24" customHeight="1">
      <c r="A11" s="768" t="s">
        <v>687</v>
      </c>
      <c r="B11" s="769" t="s">
        <v>688</v>
      </c>
      <c r="C11" s="770">
        <v>190</v>
      </c>
      <c r="D11" s="770">
        <v>190</v>
      </c>
      <c r="E11" s="771">
        <v>25</v>
      </c>
      <c r="F11" s="770">
        <v>47</v>
      </c>
      <c r="G11" s="772">
        <v>190</v>
      </c>
      <c r="H11" s="773">
        <v>190</v>
      </c>
      <c r="I11" s="774">
        <v>0</v>
      </c>
      <c r="J11" s="774">
        <v>0</v>
      </c>
      <c r="K11" s="775">
        <v>190</v>
      </c>
      <c r="L11" s="776">
        <v>0</v>
      </c>
      <c r="M11" s="774">
        <v>142</v>
      </c>
      <c r="N11" s="777">
        <v>0</v>
      </c>
    </row>
    <row r="12" spans="1:16" ht="24" customHeight="1">
      <c r="A12" s="768" t="s">
        <v>689</v>
      </c>
      <c r="B12" s="780" t="s">
        <v>690</v>
      </c>
      <c r="C12" s="770">
        <v>7797</v>
      </c>
      <c r="D12" s="776">
        <v>7797</v>
      </c>
      <c r="E12" s="779">
        <v>12.5</v>
      </c>
      <c r="F12" s="776">
        <v>974</v>
      </c>
      <c r="G12" s="777">
        <v>6600</v>
      </c>
      <c r="H12" s="773">
        <v>6600</v>
      </c>
      <c r="I12" s="774">
        <v>0</v>
      </c>
      <c r="J12" s="773">
        <v>0</v>
      </c>
      <c r="K12" s="775">
        <v>7312</v>
      </c>
      <c r="L12" s="776">
        <v>0</v>
      </c>
      <c r="M12" s="774">
        <v>6238</v>
      </c>
      <c r="N12" s="777">
        <v>0</v>
      </c>
      <c r="O12" s="15"/>
      <c r="P12" s="15"/>
    </row>
    <row r="13" spans="1:14" ht="24" customHeight="1">
      <c r="A13" s="768" t="s">
        <v>691</v>
      </c>
      <c r="B13" s="769" t="s">
        <v>692</v>
      </c>
      <c r="C13" s="770">
        <v>13000</v>
      </c>
      <c r="D13" s="770">
        <v>13000</v>
      </c>
      <c r="E13" s="771">
        <v>25</v>
      </c>
      <c r="F13" s="770">
        <v>2593</v>
      </c>
      <c r="G13" s="772">
        <v>13000</v>
      </c>
      <c r="H13" s="773">
        <v>13000</v>
      </c>
      <c r="I13" s="774">
        <v>0</v>
      </c>
      <c r="J13" s="774">
        <v>0</v>
      </c>
      <c r="K13" s="775">
        <v>10372</v>
      </c>
      <c r="L13" s="776">
        <v>0</v>
      </c>
      <c r="M13" s="774">
        <v>7781</v>
      </c>
      <c r="N13" s="777">
        <v>0</v>
      </c>
    </row>
    <row r="14" spans="1:14" ht="27" customHeight="1">
      <c r="A14" s="768" t="s">
        <v>693</v>
      </c>
      <c r="B14" s="769" t="s">
        <v>694</v>
      </c>
      <c r="C14" s="770">
        <v>20000</v>
      </c>
      <c r="D14" s="770">
        <v>20000</v>
      </c>
      <c r="E14" s="771">
        <v>25</v>
      </c>
      <c r="F14" s="770">
        <v>5000</v>
      </c>
      <c r="G14" s="772">
        <v>20000</v>
      </c>
      <c r="H14" s="773">
        <v>20000</v>
      </c>
      <c r="I14" s="774">
        <v>0</v>
      </c>
      <c r="J14" s="774">
        <v>0</v>
      </c>
      <c r="K14" s="775">
        <v>19816</v>
      </c>
      <c r="L14" s="776">
        <v>0</v>
      </c>
      <c r="M14" s="774">
        <v>14730</v>
      </c>
      <c r="N14" s="777">
        <v>0</v>
      </c>
    </row>
    <row r="15" spans="1:14" ht="27" customHeight="1">
      <c r="A15" s="768" t="s">
        <v>695</v>
      </c>
      <c r="B15" s="769" t="s">
        <v>696</v>
      </c>
      <c r="C15" s="770">
        <v>998</v>
      </c>
      <c r="D15" s="770">
        <v>861</v>
      </c>
      <c r="E15" s="771">
        <v>20</v>
      </c>
      <c r="F15" s="770">
        <v>172</v>
      </c>
      <c r="G15" s="772">
        <v>946</v>
      </c>
      <c r="H15" s="773">
        <v>946</v>
      </c>
      <c r="I15" s="774">
        <v>0</v>
      </c>
      <c r="J15" s="774">
        <v>0</v>
      </c>
      <c r="K15" s="775">
        <v>868</v>
      </c>
      <c r="L15" s="776">
        <v>0</v>
      </c>
      <c r="M15" s="774">
        <v>695</v>
      </c>
      <c r="N15" s="777">
        <v>0</v>
      </c>
    </row>
    <row r="16" spans="1:15" ht="27" customHeight="1">
      <c r="A16" s="768" t="s">
        <v>697</v>
      </c>
      <c r="B16" s="781" t="s">
        <v>698</v>
      </c>
      <c r="C16" s="770">
        <v>3791</v>
      </c>
      <c r="D16" s="770">
        <v>3791</v>
      </c>
      <c r="E16" s="771">
        <v>0</v>
      </c>
      <c r="F16" s="770">
        <v>0</v>
      </c>
      <c r="G16" s="772">
        <v>600</v>
      </c>
      <c r="H16" s="773">
        <v>600</v>
      </c>
      <c r="I16" s="774">
        <v>0</v>
      </c>
      <c r="J16" s="774">
        <v>0</v>
      </c>
      <c r="K16" s="775">
        <v>3671</v>
      </c>
      <c r="L16" s="776">
        <v>0</v>
      </c>
      <c r="M16" s="774">
        <v>3554</v>
      </c>
      <c r="N16" s="777">
        <v>0</v>
      </c>
      <c r="O16" s="15"/>
    </row>
    <row r="17" spans="1:15" ht="21" customHeight="1">
      <c r="A17" s="768" t="s">
        <v>699</v>
      </c>
      <c r="B17" s="769" t="s">
        <v>700</v>
      </c>
      <c r="C17" s="770">
        <v>9625</v>
      </c>
      <c r="D17" s="770">
        <v>9625</v>
      </c>
      <c r="E17" s="771">
        <v>0</v>
      </c>
      <c r="F17" s="770">
        <v>0</v>
      </c>
      <c r="G17" s="772">
        <v>1000</v>
      </c>
      <c r="H17" s="773">
        <v>658</v>
      </c>
      <c r="I17" s="774">
        <v>0</v>
      </c>
      <c r="J17" s="774">
        <v>0</v>
      </c>
      <c r="K17" s="775">
        <v>5621</v>
      </c>
      <c r="L17" s="776">
        <v>0</v>
      </c>
      <c r="M17" s="774">
        <v>5610</v>
      </c>
      <c r="N17" s="777">
        <v>0</v>
      </c>
      <c r="O17" s="15"/>
    </row>
    <row r="18" spans="1:15" ht="24" customHeight="1">
      <c r="A18" s="768" t="s">
        <v>701</v>
      </c>
      <c r="B18" s="769" t="s">
        <v>702</v>
      </c>
      <c r="C18" s="770">
        <v>9936</v>
      </c>
      <c r="D18" s="770">
        <v>9936</v>
      </c>
      <c r="E18" s="771">
        <v>0</v>
      </c>
      <c r="F18" s="770">
        <v>0</v>
      </c>
      <c r="G18" s="772">
        <v>500</v>
      </c>
      <c r="H18" s="773">
        <v>500</v>
      </c>
      <c r="I18" s="774">
        <v>0</v>
      </c>
      <c r="J18" s="774">
        <v>0</v>
      </c>
      <c r="K18" s="775">
        <v>5922</v>
      </c>
      <c r="L18" s="776">
        <v>0</v>
      </c>
      <c r="M18" s="774">
        <v>5898</v>
      </c>
      <c r="N18" s="777">
        <v>0</v>
      </c>
      <c r="O18" s="15"/>
    </row>
    <row r="19" spans="1:15" ht="24" customHeight="1">
      <c r="A19" s="768" t="s">
        <v>703</v>
      </c>
      <c r="B19" s="769" t="s">
        <v>704</v>
      </c>
      <c r="C19" s="770">
        <v>11850</v>
      </c>
      <c r="D19" s="770">
        <v>11850</v>
      </c>
      <c r="E19" s="771">
        <v>25</v>
      </c>
      <c r="F19" s="770">
        <v>3000</v>
      </c>
      <c r="G19" s="772">
        <v>11850</v>
      </c>
      <c r="H19" s="773">
        <v>11842</v>
      </c>
      <c r="I19" s="774">
        <v>0</v>
      </c>
      <c r="J19" s="774">
        <v>0</v>
      </c>
      <c r="K19" s="775">
        <v>11842</v>
      </c>
      <c r="L19" s="776">
        <v>0</v>
      </c>
      <c r="M19" s="774">
        <v>9546</v>
      </c>
      <c r="N19" s="777">
        <v>0</v>
      </c>
      <c r="O19" s="15"/>
    </row>
    <row r="20" spans="1:15" ht="24" customHeight="1">
      <c r="A20" s="768" t="s">
        <v>705</v>
      </c>
      <c r="B20" s="769" t="s">
        <v>706</v>
      </c>
      <c r="C20" s="770">
        <v>41159</v>
      </c>
      <c r="D20" s="770">
        <v>683</v>
      </c>
      <c r="E20" s="771">
        <v>100</v>
      </c>
      <c r="F20" s="770">
        <v>683</v>
      </c>
      <c r="G20" s="772">
        <v>45000</v>
      </c>
      <c r="H20" s="773">
        <v>758</v>
      </c>
      <c r="I20" s="774">
        <v>0</v>
      </c>
      <c r="J20" s="774">
        <v>0</v>
      </c>
      <c r="K20" s="775">
        <v>683</v>
      </c>
      <c r="L20" s="776">
        <v>0</v>
      </c>
      <c r="M20" s="774">
        <v>0</v>
      </c>
      <c r="N20" s="777">
        <v>0</v>
      </c>
      <c r="O20" s="15"/>
    </row>
    <row r="21" spans="1:15" ht="24" customHeight="1">
      <c r="A21" s="768" t="s">
        <v>707</v>
      </c>
      <c r="B21" s="769" t="s">
        <v>708</v>
      </c>
      <c r="C21" s="770">
        <v>28582</v>
      </c>
      <c r="D21" s="770">
        <v>26500</v>
      </c>
      <c r="E21" s="771">
        <v>25</v>
      </c>
      <c r="F21" s="770">
        <v>6625</v>
      </c>
      <c r="G21" s="772">
        <v>30000</v>
      </c>
      <c r="H21" s="773">
        <v>29000</v>
      </c>
      <c r="I21" s="774">
        <v>0</v>
      </c>
      <c r="J21" s="774">
        <v>0</v>
      </c>
      <c r="K21" s="775">
        <v>25725</v>
      </c>
      <c r="L21" s="776">
        <v>0</v>
      </c>
      <c r="M21" s="774">
        <v>19214</v>
      </c>
      <c r="N21" s="777">
        <v>0</v>
      </c>
      <c r="O21" s="15"/>
    </row>
    <row r="22" spans="1:15" ht="24" customHeight="1">
      <c r="A22" s="768" t="s">
        <v>709</v>
      </c>
      <c r="B22" s="769" t="s">
        <v>710</v>
      </c>
      <c r="C22" s="770">
        <v>9131</v>
      </c>
      <c r="D22" s="770">
        <v>9131</v>
      </c>
      <c r="E22" s="782">
        <v>25</v>
      </c>
      <c r="F22" s="770">
        <v>2283</v>
      </c>
      <c r="G22" s="772">
        <v>9131</v>
      </c>
      <c r="H22" s="773">
        <v>7720</v>
      </c>
      <c r="I22" s="774">
        <v>0</v>
      </c>
      <c r="J22" s="774">
        <v>0</v>
      </c>
      <c r="K22" s="775">
        <v>4567</v>
      </c>
      <c r="L22" s="776">
        <v>0</v>
      </c>
      <c r="M22" s="774">
        <v>0</v>
      </c>
      <c r="N22" s="777">
        <v>0</v>
      </c>
      <c r="O22" s="15"/>
    </row>
    <row r="23" spans="1:15" ht="23.25" customHeight="1">
      <c r="A23" s="783" t="s">
        <v>711</v>
      </c>
      <c r="B23" s="784" t="s">
        <v>712</v>
      </c>
      <c r="C23" s="785">
        <v>4700</v>
      </c>
      <c r="D23" s="785">
        <v>4700</v>
      </c>
      <c r="E23" s="786">
        <v>12.5</v>
      </c>
      <c r="F23" s="785">
        <v>587</v>
      </c>
      <c r="G23" s="787">
        <v>4700</v>
      </c>
      <c r="H23" s="788">
        <v>3601</v>
      </c>
      <c r="I23" s="788">
        <v>0</v>
      </c>
      <c r="J23" s="788">
        <v>0</v>
      </c>
      <c r="K23" s="786">
        <v>2521</v>
      </c>
      <c r="L23" s="785">
        <v>0</v>
      </c>
      <c r="M23" s="788">
        <v>2206</v>
      </c>
      <c r="N23" s="787">
        <v>0</v>
      </c>
      <c r="O23" s="15"/>
    </row>
    <row r="24" spans="1:15" ht="24" customHeight="1">
      <c r="A24" s="768" t="s">
        <v>713</v>
      </c>
      <c r="B24" s="769" t="s">
        <v>714</v>
      </c>
      <c r="C24" s="770">
        <v>1404</v>
      </c>
      <c r="D24" s="770">
        <v>1404</v>
      </c>
      <c r="E24" s="771">
        <v>0</v>
      </c>
      <c r="F24" s="770">
        <v>0</v>
      </c>
      <c r="G24" s="772">
        <v>1404</v>
      </c>
      <c r="H24" s="773">
        <v>1404</v>
      </c>
      <c r="I24" s="774">
        <v>0</v>
      </c>
      <c r="J24" s="774">
        <v>0</v>
      </c>
      <c r="K24" s="775">
        <v>188</v>
      </c>
      <c r="L24" s="776">
        <v>0</v>
      </c>
      <c r="M24" s="774">
        <v>188</v>
      </c>
      <c r="N24" s="777">
        <v>0</v>
      </c>
      <c r="O24" s="15"/>
    </row>
    <row r="25" spans="1:15" ht="24" customHeight="1">
      <c r="A25" s="768" t="s">
        <v>715</v>
      </c>
      <c r="B25" s="778" t="s">
        <v>716</v>
      </c>
      <c r="C25" s="770">
        <v>897</v>
      </c>
      <c r="D25" s="770">
        <v>897</v>
      </c>
      <c r="E25" s="782">
        <v>20</v>
      </c>
      <c r="F25" s="770">
        <v>179</v>
      </c>
      <c r="G25" s="772">
        <v>897</v>
      </c>
      <c r="H25" s="773">
        <v>897</v>
      </c>
      <c r="I25" s="774">
        <v>0</v>
      </c>
      <c r="J25" s="774">
        <v>0</v>
      </c>
      <c r="K25" s="775">
        <v>671</v>
      </c>
      <c r="L25" s="776">
        <v>0</v>
      </c>
      <c r="M25" s="774">
        <v>486</v>
      </c>
      <c r="N25" s="777">
        <v>0</v>
      </c>
      <c r="O25" s="15"/>
    </row>
    <row r="26" spans="1:15" ht="24" customHeight="1">
      <c r="A26" s="768" t="s">
        <v>717</v>
      </c>
      <c r="B26" s="769" t="s">
        <v>718</v>
      </c>
      <c r="C26" s="770">
        <v>1050</v>
      </c>
      <c r="D26" s="770">
        <v>1050</v>
      </c>
      <c r="E26" s="771">
        <v>0</v>
      </c>
      <c r="F26" s="770">
        <v>0</v>
      </c>
      <c r="G26" s="772">
        <v>1050</v>
      </c>
      <c r="H26" s="773">
        <v>1050</v>
      </c>
      <c r="I26" s="774">
        <v>0</v>
      </c>
      <c r="J26" s="774">
        <v>0</v>
      </c>
      <c r="K26" s="775">
        <v>588</v>
      </c>
      <c r="L26" s="776">
        <v>0</v>
      </c>
      <c r="M26" s="774">
        <v>575</v>
      </c>
      <c r="N26" s="777">
        <v>0</v>
      </c>
      <c r="O26" s="15"/>
    </row>
    <row r="27" spans="1:15" ht="24" customHeight="1">
      <c r="A27" s="789">
        <v>236100</v>
      </c>
      <c r="B27" s="769" t="s">
        <v>719</v>
      </c>
      <c r="C27" s="770">
        <v>5919</v>
      </c>
      <c r="D27" s="770">
        <v>5919</v>
      </c>
      <c r="E27" s="782">
        <v>48</v>
      </c>
      <c r="F27" s="770">
        <v>2889</v>
      </c>
      <c r="G27" s="772">
        <v>5919</v>
      </c>
      <c r="H27" s="773">
        <v>5919</v>
      </c>
      <c r="I27" s="774">
        <v>0</v>
      </c>
      <c r="J27" s="774">
        <v>0</v>
      </c>
      <c r="K27" s="775">
        <v>5770</v>
      </c>
      <c r="L27" s="776">
        <v>0</v>
      </c>
      <c r="M27" s="774">
        <v>0</v>
      </c>
      <c r="N27" s="777">
        <v>0</v>
      </c>
      <c r="O27" s="15"/>
    </row>
    <row r="28" spans="1:15" ht="24" customHeight="1">
      <c r="A28" s="789">
        <v>236101</v>
      </c>
      <c r="B28" s="778" t="s">
        <v>720</v>
      </c>
      <c r="C28" s="770">
        <v>1302</v>
      </c>
      <c r="D28" s="770">
        <v>1302</v>
      </c>
      <c r="E28" s="782">
        <v>25</v>
      </c>
      <c r="F28" s="770">
        <v>326</v>
      </c>
      <c r="G28" s="772">
        <v>570</v>
      </c>
      <c r="H28" s="773">
        <v>570</v>
      </c>
      <c r="I28" s="774">
        <v>0</v>
      </c>
      <c r="J28" s="774">
        <v>0</v>
      </c>
      <c r="K28" s="775">
        <v>1213</v>
      </c>
      <c r="L28" s="776">
        <v>1</v>
      </c>
      <c r="M28" s="774">
        <v>727</v>
      </c>
      <c r="N28" s="777">
        <v>347</v>
      </c>
      <c r="O28" s="15"/>
    </row>
    <row r="29" spans="1:15" ht="27" customHeight="1">
      <c r="A29" s="768" t="s">
        <v>261</v>
      </c>
      <c r="B29" s="769" t="s">
        <v>721</v>
      </c>
      <c r="C29" s="770">
        <v>121654</v>
      </c>
      <c r="D29" s="770">
        <v>156581</v>
      </c>
      <c r="E29" s="782">
        <v>10</v>
      </c>
      <c r="F29" s="770">
        <v>15591</v>
      </c>
      <c r="G29" s="772">
        <v>20680</v>
      </c>
      <c r="H29" s="773">
        <v>18541</v>
      </c>
      <c r="I29" s="774">
        <v>0</v>
      </c>
      <c r="J29" s="774">
        <v>2139</v>
      </c>
      <c r="K29" s="775">
        <v>57425</v>
      </c>
      <c r="L29" s="776">
        <v>0</v>
      </c>
      <c r="M29" s="774">
        <v>41872</v>
      </c>
      <c r="N29" s="777">
        <v>0</v>
      </c>
      <c r="O29" s="15"/>
    </row>
    <row r="30" spans="1:15" ht="27" customHeight="1">
      <c r="A30" s="768" t="s">
        <v>899</v>
      </c>
      <c r="B30" s="769" t="s">
        <v>722</v>
      </c>
      <c r="C30" s="770">
        <v>54264</v>
      </c>
      <c r="D30" s="790">
        <v>47102</v>
      </c>
      <c r="E30" s="782">
        <v>11.4</v>
      </c>
      <c r="F30" s="770">
        <v>5377</v>
      </c>
      <c r="G30" s="772">
        <v>8103</v>
      </c>
      <c r="H30" s="773">
        <v>6400</v>
      </c>
      <c r="I30" s="774">
        <v>0</v>
      </c>
      <c r="J30" s="774">
        <v>1703</v>
      </c>
      <c r="K30" s="775">
        <v>18197</v>
      </c>
      <c r="L30" s="776">
        <v>517</v>
      </c>
      <c r="M30" s="774">
        <v>13268</v>
      </c>
      <c r="N30" s="777">
        <v>1541</v>
      </c>
      <c r="O30" s="15"/>
    </row>
    <row r="31" spans="1:15" ht="27" customHeight="1">
      <c r="A31" s="768" t="s">
        <v>262</v>
      </c>
      <c r="B31" s="769" t="s">
        <v>723</v>
      </c>
      <c r="C31" s="770">
        <v>136100</v>
      </c>
      <c r="D31" s="770">
        <v>130366</v>
      </c>
      <c r="E31" s="782">
        <v>13</v>
      </c>
      <c r="F31" s="770">
        <v>16947</v>
      </c>
      <c r="G31" s="772">
        <v>19515</v>
      </c>
      <c r="H31" s="773">
        <v>18849</v>
      </c>
      <c r="I31" s="774">
        <v>0</v>
      </c>
      <c r="J31" s="774">
        <v>666</v>
      </c>
      <c r="K31" s="775">
        <v>54693</v>
      </c>
      <c r="L31" s="776">
        <v>0</v>
      </c>
      <c r="M31" s="774">
        <v>39880</v>
      </c>
      <c r="N31" s="777">
        <v>0</v>
      </c>
      <c r="O31" s="15"/>
    </row>
    <row r="32" spans="1:15" ht="26.25" customHeight="1">
      <c r="A32" s="768" t="s">
        <v>930</v>
      </c>
      <c r="B32" s="769" t="s">
        <v>724</v>
      </c>
      <c r="C32" s="770">
        <v>40978</v>
      </c>
      <c r="D32" s="770">
        <v>33984</v>
      </c>
      <c r="E32" s="782">
        <v>12</v>
      </c>
      <c r="F32" s="770">
        <v>3947</v>
      </c>
      <c r="G32" s="772">
        <v>5800</v>
      </c>
      <c r="H32" s="773">
        <v>5423</v>
      </c>
      <c r="I32" s="774">
        <v>0</v>
      </c>
      <c r="J32" s="774">
        <v>377</v>
      </c>
      <c r="K32" s="775">
        <v>14207</v>
      </c>
      <c r="L32" s="776">
        <v>0</v>
      </c>
      <c r="M32" s="774">
        <v>19835</v>
      </c>
      <c r="N32" s="777">
        <v>0</v>
      </c>
      <c r="O32" s="15"/>
    </row>
    <row r="33" spans="1:14" ht="22.5" customHeight="1">
      <c r="A33" s="768" t="s">
        <v>263</v>
      </c>
      <c r="B33" s="769" t="s">
        <v>725</v>
      </c>
      <c r="C33" s="770">
        <v>97037</v>
      </c>
      <c r="D33" s="770">
        <v>69870</v>
      </c>
      <c r="E33" s="771">
        <v>9.5</v>
      </c>
      <c r="F33" s="770">
        <v>6651</v>
      </c>
      <c r="G33" s="772">
        <v>8988</v>
      </c>
      <c r="H33" s="773">
        <v>7006</v>
      </c>
      <c r="I33" s="774">
        <v>0</v>
      </c>
      <c r="J33" s="774">
        <v>1982</v>
      </c>
      <c r="K33" s="775">
        <v>58616</v>
      </c>
      <c r="L33" s="776">
        <v>7</v>
      </c>
      <c r="M33" s="774">
        <v>53058</v>
      </c>
      <c r="N33" s="777">
        <v>0</v>
      </c>
    </row>
    <row r="34" spans="1:15" ht="21" customHeight="1">
      <c r="A34" s="768" t="s">
        <v>265</v>
      </c>
      <c r="B34" s="769" t="s">
        <v>726</v>
      </c>
      <c r="C34" s="770">
        <v>4616</v>
      </c>
      <c r="D34" s="770">
        <v>4616</v>
      </c>
      <c r="E34" s="771">
        <v>100</v>
      </c>
      <c r="F34" s="770">
        <v>4616</v>
      </c>
      <c r="G34" s="772">
        <v>4616</v>
      </c>
      <c r="H34" s="773">
        <v>4356</v>
      </c>
      <c r="I34" s="774">
        <v>0</v>
      </c>
      <c r="J34" s="774">
        <v>260</v>
      </c>
      <c r="K34" s="775">
        <v>4377</v>
      </c>
      <c r="L34" s="776">
        <v>0</v>
      </c>
      <c r="M34" s="774">
        <v>0</v>
      </c>
      <c r="N34" s="777">
        <v>0</v>
      </c>
      <c r="O34" s="15"/>
    </row>
    <row r="35" spans="1:15" ht="24" customHeight="1">
      <c r="A35" s="768" t="s">
        <v>1061</v>
      </c>
      <c r="B35" s="769" t="s">
        <v>727</v>
      </c>
      <c r="C35" s="770">
        <v>778</v>
      </c>
      <c r="D35" s="770">
        <v>778</v>
      </c>
      <c r="E35" s="782">
        <v>15</v>
      </c>
      <c r="F35" s="770">
        <v>117</v>
      </c>
      <c r="G35" s="772">
        <v>795</v>
      </c>
      <c r="H35" s="773">
        <v>557</v>
      </c>
      <c r="I35" s="774">
        <v>0</v>
      </c>
      <c r="J35" s="773">
        <v>238</v>
      </c>
      <c r="K35" s="775">
        <v>557</v>
      </c>
      <c r="L35" s="776">
        <v>92</v>
      </c>
      <c r="M35" s="774">
        <v>445</v>
      </c>
      <c r="N35" s="777">
        <v>0</v>
      </c>
      <c r="O35" s="15"/>
    </row>
    <row r="36" spans="1:15" ht="24" customHeight="1">
      <c r="A36" s="768" t="s">
        <v>1016</v>
      </c>
      <c r="B36" s="769" t="s">
        <v>728</v>
      </c>
      <c r="C36" s="770">
        <v>18655</v>
      </c>
      <c r="D36" s="770">
        <v>18655</v>
      </c>
      <c r="E36" s="782">
        <v>15</v>
      </c>
      <c r="F36" s="770">
        <v>2798</v>
      </c>
      <c r="G36" s="772">
        <v>19069</v>
      </c>
      <c r="H36" s="773">
        <v>7293</v>
      </c>
      <c r="I36" s="774">
        <v>7391</v>
      </c>
      <c r="J36" s="773">
        <v>4385</v>
      </c>
      <c r="K36" s="775">
        <v>7293</v>
      </c>
      <c r="L36" s="776">
        <v>9108</v>
      </c>
      <c r="M36" s="774">
        <v>0</v>
      </c>
      <c r="N36" s="777">
        <v>6812</v>
      </c>
      <c r="O36" s="15"/>
    </row>
    <row r="37" spans="1:15" ht="24" customHeight="1">
      <c r="A37" s="789">
        <v>236108</v>
      </c>
      <c r="B37" s="769" t="s">
        <v>114</v>
      </c>
      <c r="C37" s="770">
        <v>12000</v>
      </c>
      <c r="D37" s="770">
        <v>12000</v>
      </c>
      <c r="E37" s="782">
        <v>10</v>
      </c>
      <c r="F37" s="770">
        <v>1200</v>
      </c>
      <c r="G37" s="787">
        <v>12000</v>
      </c>
      <c r="H37" s="773">
        <v>50</v>
      </c>
      <c r="I37" s="774">
        <v>0</v>
      </c>
      <c r="J37" s="791">
        <v>11950</v>
      </c>
      <c r="K37" s="775">
        <v>8</v>
      </c>
      <c r="L37" s="776">
        <v>1</v>
      </c>
      <c r="M37" s="774">
        <v>0</v>
      </c>
      <c r="N37" s="777">
        <v>0</v>
      </c>
      <c r="O37" s="15"/>
    </row>
    <row r="38" spans="1:15" ht="21.75" customHeight="1">
      <c r="A38" s="783" t="s">
        <v>266</v>
      </c>
      <c r="B38" s="769" t="s">
        <v>729</v>
      </c>
      <c r="C38" s="770">
        <v>202163</v>
      </c>
      <c r="D38" s="770">
        <v>202163</v>
      </c>
      <c r="E38" s="771">
        <v>15</v>
      </c>
      <c r="F38" s="770">
        <v>30320</v>
      </c>
      <c r="G38" s="772">
        <v>30000</v>
      </c>
      <c r="H38" s="773">
        <v>30000</v>
      </c>
      <c r="I38" s="774">
        <v>70000</v>
      </c>
      <c r="J38" s="1005">
        <v>165749</v>
      </c>
      <c r="K38" s="775">
        <v>22280</v>
      </c>
      <c r="L38" s="776">
        <v>76108</v>
      </c>
      <c r="M38" s="774">
        <v>0</v>
      </c>
      <c r="N38" s="777">
        <v>0</v>
      </c>
      <c r="O38" s="15"/>
    </row>
    <row r="39" spans="1:15" ht="24" customHeight="1">
      <c r="A39" s="768" t="s">
        <v>428</v>
      </c>
      <c r="B39" s="778" t="s">
        <v>730</v>
      </c>
      <c r="C39" s="770">
        <v>305088</v>
      </c>
      <c r="D39" s="770">
        <v>305088</v>
      </c>
      <c r="E39" s="782">
        <v>7.5</v>
      </c>
      <c r="F39" s="770">
        <v>22882</v>
      </c>
      <c r="G39" s="1005">
        <v>700000</v>
      </c>
      <c r="H39" s="773">
        <v>16000</v>
      </c>
      <c r="I39" s="774">
        <v>1000</v>
      </c>
      <c r="J39" s="1006"/>
      <c r="K39" s="775">
        <v>15179</v>
      </c>
      <c r="L39" s="776">
        <v>1104</v>
      </c>
      <c r="M39" s="774">
        <v>0</v>
      </c>
      <c r="N39" s="777">
        <v>0</v>
      </c>
      <c r="O39" s="15"/>
    </row>
    <row r="40" spans="1:15" ht="24" customHeight="1">
      <c r="A40" s="768" t="s">
        <v>731</v>
      </c>
      <c r="B40" s="778" t="s">
        <v>732</v>
      </c>
      <c r="C40" s="770">
        <v>20000</v>
      </c>
      <c r="D40" s="770">
        <v>0</v>
      </c>
      <c r="E40" s="782">
        <v>15</v>
      </c>
      <c r="F40" s="770">
        <v>0</v>
      </c>
      <c r="G40" s="1006"/>
      <c r="H40" s="773">
        <v>2000</v>
      </c>
      <c r="I40" s="774">
        <v>0</v>
      </c>
      <c r="J40" s="1006"/>
      <c r="K40" s="775">
        <v>431</v>
      </c>
      <c r="L40" s="776">
        <v>0</v>
      </c>
      <c r="M40" s="774">
        <v>0</v>
      </c>
      <c r="N40" s="777">
        <v>0</v>
      </c>
      <c r="O40" s="15"/>
    </row>
    <row r="41" spans="1:15" ht="24" customHeight="1">
      <c r="A41" s="768" t="s">
        <v>429</v>
      </c>
      <c r="B41" s="778" t="s">
        <v>733</v>
      </c>
      <c r="C41" s="770">
        <v>51792</v>
      </c>
      <c r="D41" s="770">
        <v>51792</v>
      </c>
      <c r="E41" s="782">
        <v>10</v>
      </c>
      <c r="F41" s="770">
        <v>5172</v>
      </c>
      <c r="G41" s="1006"/>
      <c r="H41" s="773">
        <v>2100</v>
      </c>
      <c r="I41" s="774">
        <v>10000</v>
      </c>
      <c r="J41" s="1006"/>
      <c r="K41" s="775">
        <v>782</v>
      </c>
      <c r="L41" s="776">
        <v>8047</v>
      </c>
      <c r="M41" s="774">
        <v>0</v>
      </c>
      <c r="N41" s="777">
        <v>0</v>
      </c>
      <c r="O41" s="15"/>
    </row>
    <row r="42" spans="1:15" ht="24" customHeight="1">
      <c r="A42" s="789">
        <v>236103</v>
      </c>
      <c r="B42" s="778" t="s">
        <v>734</v>
      </c>
      <c r="C42" s="770">
        <v>140000</v>
      </c>
      <c r="D42" s="770">
        <v>140000</v>
      </c>
      <c r="E42" s="782">
        <v>7.5</v>
      </c>
      <c r="F42" s="770">
        <v>10500</v>
      </c>
      <c r="G42" s="1006"/>
      <c r="H42" s="773">
        <v>3000</v>
      </c>
      <c r="I42" s="774">
        <v>0</v>
      </c>
      <c r="J42" s="1006"/>
      <c r="K42" s="775">
        <v>2137</v>
      </c>
      <c r="L42" s="776">
        <v>745</v>
      </c>
      <c r="M42" s="774">
        <v>0</v>
      </c>
      <c r="N42" s="777">
        <v>0</v>
      </c>
      <c r="O42" s="15"/>
    </row>
    <row r="43" spans="1:15" ht="24" customHeight="1">
      <c r="A43" s="789">
        <v>236104</v>
      </c>
      <c r="B43" s="778" t="s">
        <v>735</v>
      </c>
      <c r="C43" s="770">
        <v>82000</v>
      </c>
      <c r="D43" s="770">
        <v>82000</v>
      </c>
      <c r="E43" s="782">
        <v>7.5</v>
      </c>
      <c r="F43" s="770">
        <v>6150</v>
      </c>
      <c r="G43" s="1006"/>
      <c r="H43" s="773">
        <v>700</v>
      </c>
      <c r="I43" s="774">
        <v>8300</v>
      </c>
      <c r="J43" s="1006"/>
      <c r="K43" s="775">
        <v>535</v>
      </c>
      <c r="L43" s="776">
        <v>8362</v>
      </c>
      <c r="M43" s="774">
        <v>0</v>
      </c>
      <c r="N43" s="777">
        <v>0</v>
      </c>
      <c r="O43" s="15"/>
    </row>
    <row r="44" spans="1:15" ht="24" customHeight="1">
      <c r="A44" s="789">
        <v>236105</v>
      </c>
      <c r="B44" s="778" t="s">
        <v>736</v>
      </c>
      <c r="C44" s="770">
        <v>150000</v>
      </c>
      <c r="D44" s="770">
        <v>150000</v>
      </c>
      <c r="E44" s="782">
        <v>7.5</v>
      </c>
      <c r="F44" s="770">
        <v>11250</v>
      </c>
      <c r="G44" s="1006"/>
      <c r="H44" s="773">
        <v>250</v>
      </c>
      <c r="I44" s="774">
        <v>0</v>
      </c>
      <c r="J44" s="1006"/>
      <c r="K44" s="775">
        <v>220</v>
      </c>
      <c r="L44" s="776">
        <v>0</v>
      </c>
      <c r="M44" s="774">
        <v>0</v>
      </c>
      <c r="N44" s="777">
        <v>0</v>
      </c>
      <c r="O44" s="15"/>
    </row>
    <row r="45" spans="1:15" ht="24" customHeight="1">
      <c r="A45" s="789">
        <v>236106</v>
      </c>
      <c r="B45" s="792" t="s">
        <v>737</v>
      </c>
      <c r="C45" s="770">
        <v>80000</v>
      </c>
      <c r="D45" s="770">
        <v>80000</v>
      </c>
      <c r="E45" s="782">
        <v>7.5</v>
      </c>
      <c r="F45" s="770">
        <v>6000</v>
      </c>
      <c r="G45" s="1006"/>
      <c r="H45" s="773">
        <v>800</v>
      </c>
      <c r="I45" s="774">
        <v>100</v>
      </c>
      <c r="J45" s="1006"/>
      <c r="K45" s="775">
        <v>774</v>
      </c>
      <c r="L45" s="776">
        <v>76</v>
      </c>
      <c r="M45" s="774">
        <v>0</v>
      </c>
      <c r="N45" s="777">
        <v>0</v>
      </c>
      <c r="O45" s="15"/>
    </row>
    <row r="46" spans="1:15" ht="24" customHeight="1">
      <c r="A46" s="789">
        <v>236107</v>
      </c>
      <c r="B46" s="778" t="s">
        <v>738</v>
      </c>
      <c r="C46" s="770">
        <v>72114</v>
      </c>
      <c r="D46" s="770">
        <v>72114</v>
      </c>
      <c r="E46" s="782">
        <v>7.5</v>
      </c>
      <c r="F46" s="770">
        <v>5409</v>
      </c>
      <c r="G46" s="1006"/>
      <c r="H46" s="773">
        <v>3000</v>
      </c>
      <c r="I46" s="774">
        <v>47000</v>
      </c>
      <c r="J46" s="1006"/>
      <c r="K46" s="775">
        <v>2181</v>
      </c>
      <c r="L46" s="776">
        <v>44654</v>
      </c>
      <c r="M46" s="774">
        <v>0</v>
      </c>
      <c r="N46" s="777">
        <v>0</v>
      </c>
      <c r="O46" s="15"/>
    </row>
    <row r="47" spans="1:15" ht="24" customHeight="1">
      <c r="A47" s="789">
        <v>236109</v>
      </c>
      <c r="B47" s="778" t="s">
        <v>739</v>
      </c>
      <c r="C47" s="770">
        <v>50000</v>
      </c>
      <c r="D47" s="770">
        <v>50000</v>
      </c>
      <c r="E47" s="782">
        <v>7.5</v>
      </c>
      <c r="F47" s="770">
        <v>3750</v>
      </c>
      <c r="G47" s="1006"/>
      <c r="H47" s="773">
        <v>1500</v>
      </c>
      <c r="I47" s="774">
        <v>500</v>
      </c>
      <c r="J47" s="1006"/>
      <c r="K47" s="775">
        <v>1079</v>
      </c>
      <c r="L47" s="776">
        <v>904</v>
      </c>
      <c r="M47" s="774">
        <v>0</v>
      </c>
      <c r="N47" s="777">
        <v>0</v>
      </c>
      <c r="O47" s="15"/>
    </row>
    <row r="48" spans="1:15" ht="24" customHeight="1">
      <c r="A48" s="789">
        <v>236110</v>
      </c>
      <c r="B48" s="778" t="s">
        <v>740</v>
      </c>
      <c r="C48" s="770">
        <v>115000</v>
      </c>
      <c r="D48" s="770">
        <v>115000</v>
      </c>
      <c r="E48" s="782">
        <v>7.5</v>
      </c>
      <c r="F48" s="770">
        <v>8625</v>
      </c>
      <c r="G48" s="1006"/>
      <c r="H48" s="773">
        <v>1000</v>
      </c>
      <c r="I48" s="774">
        <v>500</v>
      </c>
      <c r="J48" s="1006"/>
      <c r="K48" s="775">
        <v>421</v>
      </c>
      <c r="L48" s="776">
        <v>638</v>
      </c>
      <c r="M48" s="774">
        <v>0</v>
      </c>
      <c r="N48" s="777">
        <v>0</v>
      </c>
      <c r="O48" s="15"/>
    </row>
    <row r="49" spans="1:15" ht="24" customHeight="1">
      <c r="A49" s="789">
        <v>236112</v>
      </c>
      <c r="B49" s="778" t="s">
        <v>741</v>
      </c>
      <c r="C49" s="770">
        <v>140000</v>
      </c>
      <c r="D49" s="770">
        <v>140000</v>
      </c>
      <c r="E49" s="782">
        <v>7.5</v>
      </c>
      <c r="F49" s="770">
        <v>10500</v>
      </c>
      <c r="G49" s="1006"/>
      <c r="H49" s="773">
        <v>2510</v>
      </c>
      <c r="I49" s="774">
        <v>3075</v>
      </c>
      <c r="J49" s="1006"/>
      <c r="K49" s="775">
        <v>2089</v>
      </c>
      <c r="L49" s="776">
        <v>3019</v>
      </c>
      <c r="M49" s="774">
        <v>0</v>
      </c>
      <c r="N49" s="777">
        <v>0</v>
      </c>
      <c r="O49" s="15"/>
    </row>
    <row r="50" spans="1:15" ht="24" customHeight="1">
      <c r="A50" s="789">
        <v>236113</v>
      </c>
      <c r="B50" s="778" t="s">
        <v>742</v>
      </c>
      <c r="C50" s="770">
        <v>40000</v>
      </c>
      <c r="D50" s="770">
        <v>40000</v>
      </c>
      <c r="E50" s="782">
        <v>7.5</v>
      </c>
      <c r="F50" s="770">
        <v>3000</v>
      </c>
      <c r="G50" s="1006"/>
      <c r="H50" s="773">
        <v>3000</v>
      </c>
      <c r="I50" s="774">
        <v>1022</v>
      </c>
      <c r="J50" s="1006"/>
      <c r="K50" s="775">
        <v>2475</v>
      </c>
      <c r="L50" s="776">
        <v>1547</v>
      </c>
      <c r="M50" s="774">
        <v>0</v>
      </c>
      <c r="N50" s="777">
        <v>0</v>
      </c>
      <c r="O50" s="15"/>
    </row>
    <row r="51" spans="1:15" ht="24" customHeight="1">
      <c r="A51" s="789">
        <v>236114</v>
      </c>
      <c r="B51" s="778" t="s">
        <v>743</v>
      </c>
      <c r="C51" s="770">
        <v>60000</v>
      </c>
      <c r="D51" s="770">
        <v>60000</v>
      </c>
      <c r="E51" s="782">
        <v>7.5</v>
      </c>
      <c r="F51" s="770">
        <v>4500</v>
      </c>
      <c r="G51" s="1006"/>
      <c r="H51" s="773">
        <v>600</v>
      </c>
      <c r="I51" s="774">
        <v>841</v>
      </c>
      <c r="J51" s="1006"/>
      <c r="K51" s="775">
        <v>583</v>
      </c>
      <c r="L51" s="776">
        <v>857</v>
      </c>
      <c r="M51" s="774">
        <v>0</v>
      </c>
      <c r="N51" s="777">
        <v>0</v>
      </c>
      <c r="O51" s="15"/>
    </row>
    <row r="52" spans="1:15" ht="24" customHeight="1">
      <c r="A52" s="789">
        <v>236115</v>
      </c>
      <c r="B52" s="778" t="s">
        <v>744</v>
      </c>
      <c r="C52" s="770">
        <v>50000</v>
      </c>
      <c r="D52" s="770">
        <v>50000</v>
      </c>
      <c r="E52" s="782">
        <v>7.5</v>
      </c>
      <c r="F52" s="770">
        <v>3750</v>
      </c>
      <c r="G52" s="1006"/>
      <c r="H52" s="773">
        <v>1000</v>
      </c>
      <c r="I52" s="774">
        <v>3</v>
      </c>
      <c r="J52" s="1006"/>
      <c r="K52" s="775">
        <v>985</v>
      </c>
      <c r="L52" s="776">
        <v>18</v>
      </c>
      <c r="M52" s="774">
        <v>0</v>
      </c>
      <c r="N52" s="777">
        <v>0</v>
      </c>
      <c r="O52" s="15"/>
    </row>
    <row r="53" spans="1:15" ht="24" customHeight="1">
      <c r="A53" s="789">
        <v>236116</v>
      </c>
      <c r="B53" s="778" t="s">
        <v>745</v>
      </c>
      <c r="C53" s="770">
        <v>100000</v>
      </c>
      <c r="D53" s="770">
        <v>100000</v>
      </c>
      <c r="E53" s="782">
        <v>7.5</v>
      </c>
      <c r="F53" s="770">
        <v>7500</v>
      </c>
      <c r="G53" s="1006"/>
      <c r="H53" s="773">
        <v>2000</v>
      </c>
      <c r="I53" s="774">
        <v>1000</v>
      </c>
      <c r="J53" s="1007"/>
      <c r="K53" s="775">
        <v>1839</v>
      </c>
      <c r="L53" s="776">
        <v>1056</v>
      </c>
      <c r="M53" s="774">
        <v>0</v>
      </c>
      <c r="N53" s="777">
        <v>0</v>
      </c>
      <c r="O53" s="15"/>
    </row>
    <row r="54" spans="1:15" ht="24" customHeight="1">
      <c r="A54" s="789">
        <v>236172</v>
      </c>
      <c r="B54" s="778" t="s">
        <v>746</v>
      </c>
      <c r="C54" s="770">
        <v>170000</v>
      </c>
      <c r="D54" s="770">
        <v>170000</v>
      </c>
      <c r="E54" s="782">
        <v>7.5</v>
      </c>
      <c r="F54" s="770">
        <v>12750</v>
      </c>
      <c r="G54" s="1007"/>
      <c r="H54" s="773">
        <v>0</v>
      </c>
      <c r="I54" s="774">
        <v>20</v>
      </c>
      <c r="J54" s="1002"/>
      <c r="K54" s="775">
        <v>0</v>
      </c>
      <c r="L54" s="776">
        <v>20</v>
      </c>
      <c r="M54" s="774">
        <v>0</v>
      </c>
      <c r="N54" s="777">
        <v>0</v>
      </c>
      <c r="O54" s="15"/>
    </row>
    <row r="55" spans="1:15" ht="24" customHeight="1">
      <c r="A55" s="789">
        <v>236192</v>
      </c>
      <c r="B55" s="793" t="s">
        <v>619</v>
      </c>
      <c r="C55" s="770">
        <v>50000</v>
      </c>
      <c r="D55" s="770">
        <v>50000</v>
      </c>
      <c r="E55" s="782">
        <v>7.5</v>
      </c>
      <c r="F55" s="770">
        <f>D55/100*7.5</f>
        <v>3750</v>
      </c>
      <c r="G55" s="1003"/>
      <c r="H55" s="773">
        <v>0</v>
      </c>
      <c r="I55" s="774">
        <v>558</v>
      </c>
      <c r="J55" s="1003"/>
      <c r="K55" s="775">
        <v>0</v>
      </c>
      <c r="L55" s="776">
        <v>471</v>
      </c>
      <c r="M55" s="774">
        <v>0</v>
      </c>
      <c r="N55" s="777">
        <v>0</v>
      </c>
      <c r="O55" s="15"/>
    </row>
    <row r="56" spans="1:15" ht="24" customHeight="1">
      <c r="A56" s="789">
        <v>236117</v>
      </c>
      <c r="B56" s="778" t="s">
        <v>272</v>
      </c>
      <c r="C56" s="770">
        <v>270000</v>
      </c>
      <c r="D56" s="770">
        <v>270000</v>
      </c>
      <c r="E56" s="782">
        <v>7.5</v>
      </c>
      <c r="F56" s="770">
        <v>20250</v>
      </c>
      <c r="G56" s="1001">
        <v>1200000</v>
      </c>
      <c r="H56" s="773">
        <v>500</v>
      </c>
      <c r="I56" s="774">
        <v>0</v>
      </c>
      <c r="J56" s="1004">
        <v>1193815</v>
      </c>
      <c r="K56" s="775">
        <v>111</v>
      </c>
      <c r="L56" s="776">
        <v>0</v>
      </c>
      <c r="M56" s="774">
        <v>0</v>
      </c>
      <c r="N56" s="777">
        <v>0</v>
      </c>
      <c r="O56" s="15"/>
    </row>
    <row r="57" spans="1:15" ht="24" customHeight="1">
      <c r="A57" s="789">
        <v>236118</v>
      </c>
      <c r="B57" s="778" t="s">
        <v>747</v>
      </c>
      <c r="C57" s="770">
        <v>140000</v>
      </c>
      <c r="D57" s="770">
        <v>140000</v>
      </c>
      <c r="E57" s="782">
        <v>7.5</v>
      </c>
      <c r="F57" s="770">
        <v>10500</v>
      </c>
      <c r="G57" s="1002"/>
      <c r="H57" s="773">
        <v>1000</v>
      </c>
      <c r="I57" s="774">
        <v>0</v>
      </c>
      <c r="J57" s="1002"/>
      <c r="K57" s="775">
        <v>15</v>
      </c>
      <c r="L57" s="776">
        <v>92</v>
      </c>
      <c r="M57" s="774">
        <v>0</v>
      </c>
      <c r="N57" s="777">
        <v>0</v>
      </c>
      <c r="O57" s="15"/>
    </row>
    <row r="58" spans="1:15" ht="24" customHeight="1">
      <c r="A58" s="789">
        <v>236126</v>
      </c>
      <c r="B58" s="778" t="s">
        <v>748</v>
      </c>
      <c r="C58" s="770">
        <v>115000</v>
      </c>
      <c r="D58" s="770">
        <v>115000</v>
      </c>
      <c r="E58" s="782">
        <v>7.5</v>
      </c>
      <c r="F58" s="770">
        <v>8625</v>
      </c>
      <c r="G58" s="1002"/>
      <c r="H58" s="773">
        <v>300</v>
      </c>
      <c r="I58" s="774">
        <v>85</v>
      </c>
      <c r="J58" s="1002"/>
      <c r="K58" s="775">
        <v>277</v>
      </c>
      <c r="L58" s="776">
        <v>109</v>
      </c>
      <c r="M58" s="774">
        <v>0</v>
      </c>
      <c r="N58" s="777">
        <v>0</v>
      </c>
      <c r="O58" s="15"/>
    </row>
    <row r="59" spans="1:15" ht="24" customHeight="1">
      <c r="A59" s="789">
        <v>236127</v>
      </c>
      <c r="B59" s="778" t="s">
        <v>749</v>
      </c>
      <c r="C59" s="770">
        <v>104300</v>
      </c>
      <c r="D59" s="770">
        <v>104300</v>
      </c>
      <c r="E59" s="782">
        <v>7.5</v>
      </c>
      <c r="F59" s="770">
        <v>7823</v>
      </c>
      <c r="G59" s="1002"/>
      <c r="H59" s="773">
        <v>200</v>
      </c>
      <c r="I59" s="774">
        <v>1000</v>
      </c>
      <c r="J59" s="1002"/>
      <c r="K59" s="775">
        <v>134</v>
      </c>
      <c r="L59" s="776">
        <v>1018</v>
      </c>
      <c r="M59" s="774">
        <v>0</v>
      </c>
      <c r="N59" s="777">
        <v>0</v>
      </c>
      <c r="O59" s="15"/>
    </row>
    <row r="60" spans="1:15" ht="24" customHeight="1">
      <c r="A60" s="789">
        <v>236128</v>
      </c>
      <c r="B60" s="778" t="s">
        <v>750</v>
      </c>
      <c r="C60" s="770">
        <v>105000</v>
      </c>
      <c r="D60" s="770">
        <v>105000</v>
      </c>
      <c r="E60" s="782">
        <v>7.5</v>
      </c>
      <c r="F60" s="770">
        <v>7875</v>
      </c>
      <c r="G60" s="1002"/>
      <c r="H60" s="773">
        <v>100</v>
      </c>
      <c r="I60" s="774">
        <v>0</v>
      </c>
      <c r="J60" s="1002"/>
      <c r="K60" s="775">
        <v>0</v>
      </c>
      <c r="L60" s="776">
        <v>0</v>
      </c>
      <c r="M60" s="774">
        <v>0</v>
      </c>
      <c r="N60" s="777">
        <v>0</v>
      </c>
      <c r="O60" s="15"/>
    </row>
    <row r="61" spans="1:15" ht="22.5" customHeight="1">
      <c r="A61" s="789">
        <v>236137</v>
      </c>
      <c r="B61" s="778" t="s">
        <v>751</v>
      </c>
      <c r="C61" s="770">
        <v>100000</v>
      </c>
      <c r="D61" s="770">
        <v>100000</v>
      </c>
      <c r="E61" s="782">
        <v>7.5</v>
      </c>
      <c r="F61" s="770">
        <v>7500</v>
      </c>
      <c r="G61" s="1003"/>
      <c r="H61" s="773">
        <v>2000</v>
      </c>
      <c r="I61" s="774">
        <v>1000</v>
      </c>
      <c r="J61" s="1003"/>
      <c r="K61" s="775">
        <v>1241</v>
      </c>
      <c r="L61" s="776">
        <v>1380</v>
      </c>
      <c r="M61" s="774">
        <v>0</v>
      </c>
      <c r="N61" s="777">
        <v>0</v>
      </c>
      <c r="O61" s="15"/>
    </row>
    <row r="62" spans="1:15" ht="20.25" customHeight="1">
      <c r="A62" s="993" t="s">
        <v>562</v>
      </c>
      <c r="B62" s="778" t="s">
        <v>752</v>
      </c>
      <c r="C62" s="770">
        <v>245000</v>
      </c>
      <c r="D62" s="770">
        <v>245000</v>
      </c>
      <c r="E62" s="782">
        <v>15</v>
      </c>
      <c r="F62" s="770">
        <f>C62*0.15</f>
        <v>36750</v>
      </c>
      <c r="G62" s="772">
        <v>251000</v>
      </c>
      <c r="H62" s="773">
        <v>2083</v>
      </c>
      <c r="I62" s="774">
        <v>100000</v>
      </c>
      <c r="J62" s="774">
        <v>145000</v>
      </c>
      <c r="K62" s="775">
        <v>2079</v>
      </c>
      <c r="L62" s="776">
        <v>60816</v>
      </c>
      <c r="M62" s="774">
        <v>0</v>
      </c>
      <c r="N62" s="777">
        <v>0</v>
      </c>
      <c r="O62" s="15"/>
    </row>
    <row r="63" spans="1:15" ht="20.25" customHeight="1">
      <c r="A63" s="994"/>
      <c r="B63" s="778" t="s">
        <v>753</v>
      </c>
      <c r="C63" s="770">
        <v>400000</v>
      </c>
      <c r="D63" s="770">
        <v>400000</v>
      </c>
      <c r="E63" s="782">
        <v>41.5</v>
      </c>
      <c r="F63" s="770">
        <v>166000</v>
      </c>
      <c r="G63" s="772">
        <v>10000</v>
      </c>
      <c r="H63" s="773">
        <v>0</v>
      </c>
      <c r="I63" s="774">
        <v>10000</v>
      </c>
      <c r="J63" s="774">
        <v>0</v>
      </c>
      <c r="K63" s="775">
        <v>0</v>
      </c>
      <c r="L63" s="776">
        <v>1789</v>
      </c>
      <c r="M63" s="774">
        <v>0</v>
      </c>
      <c r="N63" s="777">
        <v>0</v>
      </c>
      <c r="O63" s="15"/>
    </row>
    <row r="64" spans="1:15" ht="24" customHeight="1">
      <c r="A64" s="789">
        <v>236138</v>
      </c>
      <c r="B64" s="778" t="s">
        <v>754</v>
      </c>
      <c r="C64" s="770">
        <v>404000</v>
      </c>
      <c r="D64" s="770">
        <v>404000</v>
      </c>
      <c r="E64" s="782">
        <v>64</v>
      </c>
      <c r="F64" s="770">
        <v>258560</v>
      </c>
      <c r="G64" s="772">
        <v>404000</v>
      </c>
      <c r="H64" s="773">
        <v>15301</v>
      </c>
      <c r="I64" s="774">
        <v>95000</v>
      </c>
      <c r="J64" s="774">
        <v>293699</v>
      </c>
      <c r="K64" s="775">
        <v>7623</v>
      </c>
      <c r="L64" s="776">
        <v>57844</v>
      </c>
      <c r="M64" s="774">
        <v>0</v>
      </c>
      <c r="N64" s="777">
        <v>0</v>
      </c>
      <c r="O64" s="15"/>
    </row>
    <row r="65" spans="1:15" ht="24" customHeight="1">
      <c r="A65" s="789">
        <v>236139</v>
      </c>
      <c r="B65" s="778" t="s">
        <v>755</v>
      </c>
      <c r="C65" s="770">
        <v>474000</v>
      </c>
      <c r="D65" s="770">
        <v>474000</v>
      </c>
      <c r="E65" s="782">
        <v>67</v>
      </c>
      <c r="F65" s="770">
        <v>317580</v>
      </c>
      <c r="G65" s="772">
        <v>474000</v>
      </c>
      <c r="H65" s="773">
        <v>25320</v>
      </c>
      <c r="I65" s="774">
        <v>136000</v>
      </c>
      <c r="J65" s="774">
        <v>312680</v>
      </c>
      <c r="K65" s="775">
        <v>11125</v>
      </c>
      <c r="L65" s="776">
        <v>138396</v>
      </c>
      <c r="M65" s="774">
        <v>0</v>
      </c>
      <c r="N65" s="777">
        <v>0</v>
      </c>
      <c r="O65" s="15"/>
    </row>
    <row r="66" spans="1:15" ht="24" customHeight="1">
      <c r="A66" s="789">
        <v>236140</v>
      </c>
      <c r="B66" s="778" t="s">
        <v>756</v>
      </c>
      <c r="C66" s="770">
        <v>310000</v>
      </c>
      <c r="D66" s="770">
        <v>310000</v>
      </c>
      <c r="E66" s="782">
        <v>60</v>
      </c>
      <c r="F66" s="770">
        <v>186000</v>
      </c>
      <c r="G66" s="772">
        <v>310000</v>
      </c>
      <c r="H66" s="773">
        <v>50</v>
      </c>
      <c r="I66" s="774">
        <v>51162</v>
      </c>
      <c r="J66" s="774">
        <v>258788</v>
      </c>
      <c r="K66" s="775">
        <v>124</v>
      </c>
      <c r="L66" s="776">
        <v>10680</v>
      </c>
      <c r="M66" s="774">
        <v>0</v>
      </c>
      <c r="N66" s="777">
        <v>0</v>
      </c>
      <c r="O66" s="15"/>
    </row>
    <row r="67" spans="1:15" ht="24" customHeight="1">
      <c r="A67" s="789">
        <v>236141</v>
      </c>
      <c r="B67" s="778" t="s">
        <v>757</v>
      </c>
      <c r="C67" s="770">
        <v>180000</v>
      </c>
      <c r="D67" s="770">
        <v>180000</v>
      </c>
      <c r="E67" s="782">
        <v>61</v>
      </c>
      <c r="F67" s="770">
        <v>109800</v>
      </c>
      <c r="G67" s="772">
        <v>180000</v>
      </c>
      <c r="H67" s="773">
        <v>9300</v>
      </c>
      <c r="I67" s="774">
        <v>70120</v>
      </c>
      <c r="J67" s="774">
        <v>100580</v>
      </c>
      <c r="K67" s="775">
        <v>302</v>
      </c>
      <c r="L67" s="776">
        <v>79711</v>
      </c>
      <c r="M67" s="774">
        <v>0</v>
      </c>
      <c r="N67" s="777">
        <v>21929</v>
      </c>
      <c r="O67" s="15"/>
    </row>
    <row r="68" spans="1:15" ht="23.25" customHeight="1">
      <c r="A68" s="789">
        <v>236142</v>
      </c>
      <c r="B68" s="793" t="s">
        <v>758</v>
      </c>
      <c r="C68" s="770">
        <v>213570</v>
      </c>
      <c r="D68" s="770">
        <v>213570</v>
      </c>
      <c r="E68" s="782">
        <v>0</v>
      </c>
      <c r="F68" s="770">
        <v>0</v>
      </c>
      <c r="G68" s="772">
        <v>0</v>
      </c>
      <c r="H68" s="773">
        <v>0</v>
      </c>
      <c r="I68" s="774">
        <v>0</v>
      </c>
      <c r="J68" s="774">
        <v>0</v>
      </c>
      <c r="K68" s="775">
        <v>0</v>
      </c>
      <c r="L68" s="776">
        <v>18393</v>
      </c>
      <c r="M68" s="774">
        <v>53392</v>
      </c>
      <c r="N68" s="777">
        <v>0</v>
      </c>
      <c r="O68" s="15"/>
    </row>
    <row r="69" spans="1:15" ht="24" customHeight="1">
      <c r="A69" s="789">
        <v>236143</v>
      </c>
      <c r="B69" s="793" t="s">
        <v>759</v>
      </c>
      <c r="C69" s="770">
        <v>77661</v>
      </c>
      <c r="D69" s="770">
        <v>77661</v>
      </c>
      <c r="E69" s="782">
        <v>0</v>
      </c>
      <c r="F69" s="770">
        <v>0</v>
      </c>
      <c r="G69" s="772">
        <v>0</v>
      </c>
      <c r="H69" s="773">
        <v>0</v>
      </c>
      <c r="I69" s="774">
        <v>0</v>
      </c>
      <c r="J69" s="774">
        <v>0</v>
      </c>
      <c r="K69" s="775">
        <v>0</v>
      </c>
      <c r="L69" s="776">
        <v>5600</v>
      </c>
      <c r="M69" s="774">
        <v>19415</v>
      </c>
      <c r="N69" s="777">
        <v>0</v>
      </c>
      <c r="O69" s="15"/>
    </row>
    <row r="70" spans="1:15" ht="24" customHeight="1">
      <c r="A70" s="789">
        <v>236144</v>
      </c>
      <c r="B70" s="793" t="s">
        <v>760</v>
      </c>
      <c r="C70" s="770">
        <v>97077</v>
      </c>
      <c r="D70" s="770">
        <v>97077</v>
      </c>
      <c r="E70" s="782">
        <v>0</v>
      </c>
      <c r="F70" s="770">
        <v>0</v>
      </c>
      <c r="G70" s="772">
        <v>0</v>
      </c>
      <c r="H70" s="773">
        <v>0</v>
      </c>
      <c r="I70" s="774">
        <v>0</v>
      </c>
      <c r="J70" s="774">
        <v>0</v>
      </c>
      <c r="K70" s="775">
        <v>0</v>
      </c>
      <c r="L70" s="776">
        <v>2291</v>
      </c>
      <c r="M70" s="774">
        <v>24269</v>
      </c>
      <c r="N70" s="777">
        <v>0</v>
      </c>
      <c r="O70" s="15"/>
    </row>
    <row r="71" spans="1:15" ht="24" customHeight="1">
      <c r="A71" s="789">
        <v>236145</v>
      </c>
      <c r="B71" s="793" t="s">
        <v>834</v>
      </c>
      <c r="C71" s="770">
        <v>16933</v>
      </c>
      <c r="D71" s="770">
        <v>16933</v>
      </c>
      <c r="E71" s="782">
        <v>0</v>
      </c>
      <c r="F71" s="770">
        <v>0</v>
      </c>
      <c r="G71" s="772">
        <v>1500</v>
      </c>
      <c r="H71" s="773">
        <v>420</v>
      </c>
      <c r="I71" s="774">
        <v>0</v>
      </c>
      <c r="J71" s="774">
        <v>1080</v>
      </c>
      <c r="K71" s="775">
        <v>804</v>
      </c>
      <c r="L71" s="776">
        <v>2029</v>
      </c>
      <c r="M71" s="774">
        <v>4233</v>
      </c>
      <c r="N71" s="777">
        <v>1417</v>
      </c>
      <c r="O71" s="15"/>
    </row>
    <row r="72" spans="1:15" ht="24" customHeight="1">
      <c r="A72" s="789">
        <v>236146</v>
      </c>
      <c r="B72" s="793" t="s">
        <v>112</v>
      </c>
      <c r="C72" s="770">
        <v>940</v>
      </c>
      <c r="D72" s="770">
        <v>940</v>
      </c>
      <c r="E72" s="782">
        <v>0</v>
      </c>
      <c r="F72" s="770">
        <v>0</v>
      </c>
      <c r="G72" s="772">
        <v>400</v>
      </c>
      <c r="H72" s="773">
        <v>100</v>
      </c>
      <c r="I72" s="774">
        <v>0</v>
      </c>
      <c r="J72" s="774">
        <v>300</v>
      </c>
      <c r="K72" s="775">
        <v>23</v>
      </c>
      <c r="L72" s="776">
        <v>236</v>
      </c>
      <c r="M72" s="774">
        <v>235</v>
      </c>
      <c r="N72" s="777">
        <v>49</v>
      </c>
      <c r="O72" s="15"/>
    </row>
    <row r="73" spans="1:15" ht="24" customHeight="1">
      <c r="A73" s="789">
        <v>236147</v>
      </c>
      <c r="B73" s="793" t="s">
        <v>761</v>
      </c>
      <c r="C73" s="770">
        <v>940</v>
      </c>
      <c r="D73" s="770">
        <v>940</v>
      </c>
      <c r="E73" s="782">
        <v>0</v>
      </c>
      <c r="F73" s="770">
        <v>0</v>
      </c>
      <c r="G73" s="772">
        <v>0</v>
      </c>
      <c r="H73" s="773">
        <v>0</v>
      </c>
      <c r="I73" s="774">
        <v>0</v>
      </c>
      <c r="J73" s="774">
        <v>0</v>
      </c>
      <c r="K73" s="775">
        <v>3</v>
      </c>
      <c r="L73" s="776">
        <v>21</v>
      </c>
      <c r="M73" s="774">
        <v>235</v>
      </c>
      <c r="N73" s="777">
        <v>12</v>
      </c>
      <c r="O73" s="15"/>
    </row>
    <row r="74" spans="1:15" ht="19.5" customHeight="1">
      <c r="A74" s="789">
        <v>236148</v>
      </c>
      <c r="B74" s="793" t="s">
        <v>598</v>
      </c>
      <c r="C74" s="770">
        <v>6951</v>
      </c>
      <c r="D74" s="770">
        <v>6951</v>
      </c>
      <c r="E74" s="782">
        <v>15</v>
      </c>
      <c r="F74" s="770">
        <v>1042</v>
      </c>
      <c r="G74" s="772">
        <v>1000</v>
      </c>
      <c r="H74" s="773">
        <v>535</v>
      </c>
      <c r="I74" s="774">
        <v>240</v>
      </c>
      <c r="J74" s="774">
        <v>225</v>
      </c>
      <c r="K74" s="775">
        <v>170</v>
      </c>
      <c r="L74" s="776">
        <v>396</v>
      </c>
      <c r="M74" s="774">
        <v>0</v>
      </c>
      <c r="N74" s="777">
        <v>0</v>
      </c>
      <c r="O74" s="15"/>
    </row>
    <row r="75" spans="1:15" ht="35.25" customHeight="1">
      <c r="A75" s="789">
        <v>236149</v>
      </c>
      <c r="B75" s="793" t="s">
        <v>762</v>
      </c>
      <c r="C75" s="995" t="s">
        <v>763</v>
      </c>
      <c r="D75" s="926"/>
      <c r="E75" s="926"/>
      <c r="F75" s="927"/>
      <c r="G75" s="772">
        <v>0</v>
      </c>
      <c r="H75" s="773">
        <v>0</v>
      </c>
      <c r="I75" s="774">
        <v>0</v>
      </c>
      <c r="J75" s="774">
        <v>0</v>
      </c>
      <c r="K75" s="775">
        <v>157</v>
      </c>
      <c r="L75" s="776">
        <v>28</v>
      </c>
      <c r="M75" s="774">
        <v>0</v>
      </c>
      <c r="N75" s="777">
        <v>0</v>
      </c>
      <c r="O75" s="15"/>
    </row>
    <row r="76" spans="1:15" ht="19.5" customHeight="1">
      <c r="A76" s="789">
        <v>236150</v>
      </c>
      <c r="B76" s="793" t="s">
        <v>191</v>
      </c>
      <c r="C76" s="770">
        <v>53000</v>
      </c>
      <c r="D76" s="770">
        <v>53000</v>
      </c>
      <c r="E76" s="782">
        <v>60</v>
      </c>
      <c r="F76" s="770">
        <v>31800</v>
      </c>
      <c r="G76" s="772">
        <v>10000</v>
      </c>
      <c r="H76" s="773">
        <v>0</v>
      </c>
      <c r="I76" s="774">
        <v>250</v>
      </c>
      <c r="J76" s="774">
        <v>9750</v>
      </c>
      <c r="K76" s="775">
        <v>0</v>
      </c>
      <c r="L76" s="776">
        <v>173</v>
      </c>
      <c r="M76" s="774">
        <v>0</v>
      </c>
      <c r="N76" s="777">
        <v>0</v>
      </c>
      <c r="O76" s="15"/>
    </row>
    <row r="77" spans="1:15" ht="19.5" customHeight="1">
      <c r="A77" s="789">
        <v>236151</v>
      </c>
      <c r="B77" s="793" t="s">
        <v>764</v>
      </c>
      <c r="C77" s="770">
        <v>400000</v>
      </c>
      <c r="D77" s="770">
        <v>400000</v>
      </c>
      <c r="E77" s="782">
        <v>25</v>
      </c>
      <c r="F77" s="770">
        <v>100000</v>
      </c>
      <c r="G77" s="772">
        <v>50000</v>
      </c>
      <c r="H77" s="773">
        <v>25</v>
      </c>
      <c r="I77" s="774">
        <v>1200</v>
      </c>
      <c r="J77" s="774">
        <v>0</v>
      </c>
      <c r="K77" s="775">
        <v>22</v>
      </c>
      <c r="L77" s="776">
        <v>661</v>
      </c>
      <c r="M77" s="774">
        <v>0</v>
      </c>
      <c r="N77" s="777">
        <v>0</v>
      </c>
      <c r="O77" s="15"/>
    </row>
    <row r="78" spans="1:15" ht="19.5" customHeight="1">
      <c r="A78" s="789">
        <v>236152</v>
      </c>
      <c r="B78" s="793" t="s">
        <v>1216</v>
      </c>
      <c r="C78" s="770">
        <v>400000</v>
      </c>
      <c r="D78" s="770">
        <v>400000</v>
      </c>
      <c r="E78" s="782">
        <v>25</v>
      </c>
      <c r="F78" s="770">
        <v>100000</v>
      </c>
      <c r="G78" s="772">
        <v>50000</v>
      </c>
      <c r="H78" s="773">
        <v>150</v>
      </c>
      <c r="I78" s="774">
        <v>20100</v>
      </c>
      <c r="J78" s="774">
        <v>29750</v>
      </c>
      <c r="K78" s="775">
        <v>119</v>
      </c>
      <c r="L78" s="776">
        <v>84</v>
      </c>
      <c r="M78" s="774">
        <v>0</v>
      </c>
      <c r="N78" s="777">
        <v>0</v>
      </c>
      <c r="O78" s="15"/>
    </row>
    <row r="79" spans="1:15" ht="19.5" customHeight="1">
      <c r="A79" s="789">
        <v>236153</v>
      </c>
      <c r="B79" s="793" t="s">
        <v>193</v>
      </c>
      <c r="C79" s="770">
        <v>175000</v>
      </c>
      <c r="D79" s="770">
        <v>175000</v>
      </c>
      <c r="E79" s="782">
        <v>7.5</v>
      </c>
      <c r="F79" s="770">
        <v>13125</v>
      </c>
      <c r="G79" s="772">
        <v>10000</v>
      </c>
      <c r="H79" s="773">
        <v>0</v>
      </c>
      <c r="I79" s="774">
        <v>3600</v>
      </c>
      <c r="J79" s="774">
        <v>6400</v>
      </c>
      <c r="K79" s="775">
        <v>0</v>
      </c>
      <c r="L79" s="776">
        <v>2859</v>
      </c>
      <c r="M79" s="774">
        <v>0</v>
      </c>
      <c r="N79" s="777">
        <v>0</v>
      </c>
      <c r="O79" s="15"/>
    </row>
    <row r="80" spans="1:15" ht="19.5" customHeight="1">
      <c r="A80" s="789">
        <v>236154</v>
      </c>
      <c r="B80" s="793" t="s">
        <v>190</v>
      </c>
      <c r="C80" s="770">
        <v>6735</v>
      </c>
      <c r="D80" s="770">
        <v>6735</v>
      </c>
      <c r="E80" s="782">
        <v>7.5</v>
      </c>
      <c r="F80" s="770">
        <v>505</v>
      </c>
      <c r="G80" s="772">
        <v>6735</v>
      </c>
      <c r="H80" s="773">
        <v>100</v>
      </c>
      <c r="I80" s="774">
        <v>4200</v>
      </c>
      <c r="J80" s="774">
        <v>2435</v>
      </c>
      <c r="K80" s="775">
        <v>97</v>
      </c>
      <c r="L80" s="776">
        <v>3641</v>
      </c>
      <c r="M80" s="774">
        <v>0</v>
      </c>
      <c r="N80" s="777">
        <v>0</v>
      </c>
      <c r="O80" s="15"/>
    </row>
    <row r="81" spans="1:15" ht="24" customHeight="1">
      <c r="A81" s="789">
        <v>236155</v>
      </c>
      <c r="B81" s="793" t="s">
        <v>765</v>
      </c>
      <c r="C81" s="770">
        <v>24119</v>
      </c>
      <c r="D81" s="770">
        <v>24119</v>
      </c>
      <c r="E81" s="782">
        <v>60</v>
      </c>
      <c r="F81" s="770">
        <v>14471</v>
      </c>
      <c r="G81" s="772">
        <v>24000</v>
      </c>
      <c r="H81" s="773">
        <v>0</v>
      </c>
      <c r="I81" s="774">
        <v>100</v>
      </c>
      <c r="J81" s="774">
        <v>23900</v>
      </c>
      <c r="K81" s="775">
        <v>0</v>
      </c>
      <c r="L81" s="776">
        <v>161</v>
      </c>
      <c r="M81" s="774">
        <v>0</v>
      </c>
      <c r="N81" s="777">
        <v>0</v>
      </c>
      <c r="O81" s="15"/>
    </row>
    <row r="82" spans="1:15" ht="24" customHeight="1">
      <c r="A82" s="789">
        <v>236156</v>
      </c>
      <c r="B82" s="793" t="s">
        <v>1220</v>
      </c>
      <c r="C82" s="770">
        <v>2823</v>
      </c>
      <c r="D82" s="770">
        <v>2823</v>
      </c>
      <c r="E82" s="782">
        <v>15</v>
      </c>
      <c r="F82" s="770">
        <v>423</v>
      </c>
      <c r="G82" s="772">
        <v>600</v>
      </c>
      <c r="H82" s="773">
        <v>0</v>
      </c>
      <c r="I82" s="774">
        <v>360</v>
      </c>
      <c r="J82" s="774">
        <v>240</v>
      </c>
      <c r="K82" s="775">
        <v>0</v>
      </c>
      <c r="L82" s="776">
        <v>147</v>
      </c>
      <c r="M82" s="774">
        <v>0</v>
      </c>
      <c r="N82" s="777">
        <v>0</v>
      </c>
      <c r="O82" s="15"/>
    </row>
    <row r="83" spans="1:15" ht="19.5" customHeight="1">
      <c r="A83" s="789">
        <v>236157</v>
      </c>
      <c r="B83" s="793" t="s">
        <v>1221</v>
      </c>
      <c r="C83" s="770">
        <v>4703</v>
      </c>
      <c r="D83" s="770">
        <v>4703</v>
      </c>
      <c r="E83" s="782">
        <v>15</v>
      </c>
      <c r="F83" s="770">
        <v>705</v>
      </c>
      <c r="G83" s="772">
        <v>4703</v>
      </c>
      <c r="H83" s="773">
        <v>705</v>
      </c>
      <c r="I83" s="774">
        <v>2830</v>
      </c>
      <c r="J83" s="774">
        <v>1168</v>
      </c>
      <c r="K83" s="775">
        <v>516</v>
      </c>
      <c r="L83" s="776">
        <v>807</v>
      </c>
      <c r="M83" s="774">
        <v>0</v>
      </c>
      <c r="N83" s="777">
        <v>0</v>
      </c>
      <c r="O83" s="15"/>
    </row>
    <row r="84" spans="1:15" ht="19.5" customHeight="1">
      <c r="A84" s="789">
        <v>236158</v>
      </c>
      <c r="B84" s="793" t="s">
        <v>1017</v>
      </c>
      <c r="C84" s="770">
        <v>80000</v>
      </c>
      <c r="D84" s="770">
        <v>80000</v>
      </c>
      <c r="E84" s="782">
        <v>7.5</v>
      </c>
      <c r="F84" s="770">
        <v>6000</v>
      </c>
      <c r="G84" s="772">
        <v>90000</v>
      </c>
      <c r="H84" s="773">
        <v>2000</v>
      </c>
      <c r="I84" s="774">
        <v>0</v>
      </c>
      <c r="J84" s="774">
        <v>88000</v>
      </c>
      <c r="K84" s="775">
        <v>1263</v>
      </c>
      <c r="L84" s="776">
        <v>536</v>
      </c>
      <c r="M84" s="774">
        <v>0</v>
      </c>
      <c r="N84" s="777">
        <v>0</v>
      </c>
      <c r="O84" s="15"/>
    </row>
    <row r="85" spans="1:15" ht="24" customHeight="1">
      <c r="A85" s="789">
        <v>236159</v>
      </c>
      <c r="B85" s="793" t="s">
        <v>208</v>
      </c>
      <c r="C85" s="770">
        <v>1500</v>
      </c>
      <c r="D85" s="770">
        <v>1500</v>
      </c>
      <c r="E85" s="782">
        <v>0</v>
      </c>
      <c r="F85" s="770">
        <v>0</v>
      </c>
      <c r="G85" s="772">
        <v>1500</v>
      </c>
      <c r="H85" s="773">
        <v>0</v>
      </c>
      <c r="I85" s="774">
        <v>1444</v>
      </c>
      <c r="J85" s="774">
        <v>56</v>
      </c>
      <c r="K85" s="775">
        <v>0</v>
      </c>
      <c r="L85" s="776">
        <v>1006</v>
      </c>
      <c r="M85" s="774">
        <v>0</v>
      </c>
      <c r="N85" s="777">
        <v>982</v>
      </c>
      <c r="O85" s="15"/>
    </row>
    <row r="86" spans="1:15" ht="24" customHeight="1">
      <c r="A86" s="789">
        <v>236162</v>
      </c>
      <c r="B86" s="793" t="s">
        <v>766</v>
      </c>
      <c r="C86" s="770">
        <v>324609</v>
      </c>
      <c r="D86" s="770">
        <v>324609</v>
      </c>
      <c r="E86" s="782">
        <v>0</v>
      </c>
      <c r="F86" s="770">
        <v>0</v>
      </c>
      <c r="G86" s="772">
        <v>0</v>
      </c>
      <c r="H86" s="773">
        <v>0</v>
      </c>
      <c r="I86" s="774">
        <v>0</v>
      </c>
      <c r="J86" s="774">
        <v>0</v>
      </c>
      <c r="K86" s="775">
        <v>60</v>
      </c>
      <c r="L86" s="776">
        <v>0</v>
      </c>
      <c r="M86" s="774">
        <v>0</v>
      </c>
      <c r="N86" s="777">
        <v>0</v>
      </c>
      <c r="O86" s="15"/>
    </row>
    <row r="87" spans="1:15" ht="24" customHeight="1">
      <c r="A87" s="789">
        <v>236163</v>
      </c>
      <c r="B87" s="793" t="s">
        <v>767</v>
      </c>
      <c r="C87" s="770">
        <v>250</v>
      </c>
      <c r="D87" s="770">
        <v>250</v>
      </c>
      <c r="E87" s="782">
        <v>100</v>
      </c>
      <c r="F87" s="770">
        <v>250</v>
      </c>
      <c r="G87" s="772">
        <v>0</v>
      </c>
      <c r="H87" s="773">
        <v>0</v>
      </c>
      <c r="I87" s="774">
        <v>0</v>
      </c>
      <c r="J87" s="774">
        <v>0</v>
      </c>
      <c r="K87" s="775">
        <v>0</v>
      </c>
      <c r="L87" s="776">
        <v>233</v>
      </c>
      <c r="M87" s="774">
        <v>0</v>
      </c>
      <c r="N87" s="777">
        <v>0</v>
      </c>
      <c r="O87" s="15"/>
    </row>
    <row r="88" spans="1:15" ht="24" customHeight="1">
      <c r="A88" s="789">
        <v>236167</v>
      </c>
      <c r="B88" s="793" t="s">
        <v>961</v>
      </c>
      <c r="C88" s="770">
        <v>28057</v>
      </c>
      <c r="D88" s="770">
        <v>28057</v>
      </c>
      <c r="E88" s="782">
        <v>7.5</v>
      </c>
      <c r="F88" s="770">
        <v>2104</v>
      </c>
      <c r="G88" s="772">
        <v>30000</v>
      </c>
      <c r="H88" s="773">
        <v>0</v>
      </c>
      <c r="I88" s="774">
        <v>20000</v>
      </c>
      <c r="J88" s="774">
        <v>10000</v>
      </c>
      <c r="K88" s="775">
        <v>0</v>
      </c>
      <c r="L88" s="776">
        <v>11221</v>
      </c>
      <c r="M88" s="774">
        <v>0</v>
      </c>
      <c r="N88" s="777">
        <v>0</v>
      </c>
      <c r="O88" s="15"/>
    </row>
    <row r="89" spans="1:15" ht="24" customHeight="1">
      <c r="A89" s="789">
        <v>236168</v>
      </c>
      <c r="B89" s="793" t="s">
        <v>962</v>
      </c>
      <c r="C89" s="770">
        <v>13000</v>
      </c>
      <c r="D89" s="770">
        <v>13000</v>
      </c>
      <c r="E89" s="782">
        <v>7.5</v>
      </c>
      <c r="F89" s="770">
        <v>975</v>
      </c>
      <c r="G89" s="772">
        <v>15000</v>
      </c>
      <c r="H89" s="773">
        <v>0</v>
      </c>
      <c r="I89" s="774">
        <v>100</v>
      </c>
      <c r="J89" s="774">
        <v>14900</v>
      </c>
      <c r="K89" s="775">
        <v>0</v>
      </c>
      <c r="L89" s="776">
        <v>48</v>
      </c>
      <c r="M89" s="774">
        <v>0</v>
      </c>
      <c r="N89" s="777">
        <v>0</v>
      </c>
      <c r="O89" s="15"/>
    </row>
    <row r="90" spans="1:15" ht="24" customHeight="1">
      <c r="A90" s="789">
        <v>236169</v>
      </c>
      <c r="B90" s="793" t="s">
        <v>967</v>
      </c>
      <c r="C90" s="770">
        <v>13000</v>
      </c>
      <c r="D90" s="770">
        <v>13000</v>
      </c>
      <c r="E90" s="782">
        <v>7.5</v>
      </c>
      <c r="F90" s="770">
        <v>975</v>
      </c>
      <c r="G90" s="772">
        <v>13000</v>
      </c>
      <c r="H90" s="773">
        <v>0</v>
      </c>
      <c r="I90" s="774">
        <v>787</v>
      </c>
      <c r="J90" s="774">
        <v>12213</v>
      </c>
      <c r="K90" s="775">
        <v>0</v>
      </c>
      <c r="L90" s="776">
        <v>782</v>
      </c>
      <c r="M90" s="774">
        <v>0</v>
      </c>
      <c r="N90" s="777">
        <v>0</v>
      </c>
      <c r="O90" s="15"/>
    </row>
    <row r="91" spans="1:15" ht="24" customHeight="1">
      <c r="A91" s="789">
        <v>236170</v>
      </c>
      <c r="B91" s="793" t="s">
        <v>968</v>
      </c>
      <c r="C91" s="770">
        <v>38000</v>
      </c>
      <c r="D91" s="770">
        <v>38000</v>
      </c>
      <c r="E91" s="782">
        <v>7.5</v>
      </c>
      <c r="F91" s="770">
        <v>2850</v>
      </c>
      <c r="G91" s="772">
        <v>52000</v>
      </c>
      <c r="H91" s="773">
        <v>0</v>
      </c>
      <c r="I91" s="774">
        <v>100</v>
      </c>
      <c r="J91" s="774">
        <v>51900</v>
      </c>
      <c r="K91" s="775">
        <v>0</v>
      </c>
      <c r="L91" s="776">
        <v>48</v>
      </c>
      <c r="M91" s="774">
        <v>0</v>
      </c>
      <c r="N91" s="777">
        <v>0</v>
      </c>
      <c r="O91" s="15"/>
    </row>
    <row r="92" spans="1:15" ht="24" customHeight="1">
      <c r="A92" s="789">
        <v>236171</v>
      </c>
      <c r="B92" s="793" t="s">
        <v>969</v>
      </c>
      <c r="C92" s="770">
        <v>34553</v>
      </c>
      <c r="D92" s="770">
        <v>34553</v>
      </c>
      <c r="E92" s="782">
        <v>7.5</v>
      </c>
      <c r="F92" s="770">
        <v>2591</v>
      </c>
      <c r="G92" s="772">
        <v>35000</v>
      </c>
      <c r="H92" s="773">
        <v>0</v>
      </c>
      <c r="I92" s="774">
        <v>1000</v>
      </c>
      <c r="J92" s="774">
        <v>34000</v>
      </c>
      <c r="K92" s="775">
        <v>0</v>
      </c>
      <c r="L92" s="776">
        <v>764</v>
      </c>
      <c r="M92" s="774">
        <v>0</v>
      </c>
      <c r="N92" s="777">
        <v>0</v>
      </c>
      <c r="O92" s="15"/>
    </row>
    <row r="93" spans="1:15" ht="24" customHeight="1">
      <c r="A93" s="789">
        <v>236173</v>
      </c>
      <c r="B93" s="793" t="s">
        <v>768</v>
      </c>
      <c r="C93" s="770">
        <v>60000</v>
      </c>
      <c r="D93" s="770">
        <v>60000</v>
      </c>
      <c r="E93" s="782">
        <v>10</v>
      </c>
      <c r="F93" s="770">
        <v>6000</v>
      </c>
      <c r="G93" s="772">
        <v>2000</v>
      </c>
      <c r="H93" s="773">
        <v>0</v>
      </c>
      <c r="I93" s="774">
        <v>2000</v>
      </c>
      <c r="J93" s="774">
        <v>0</v>
      </c>
      <c r="K93" s="775">
        <v>0</v>
      </c>
      <c r="L93" s="776">
        <v>0</v>
      </c>
      <c r="M93" s="774">
        <v>0</v>
      </c>
      <c r="N93" s="777">
        <v>0</v>
      </c>
      <c r="O93" s="15"/>
    </row>
    <row r="94" spans="1:15" ht="24" customHeight="1">
      <c r="A94" s="789">
        <v>236174</v>
      </c>
      <c r="B94" s="794" t="s">
        <v>769</v>
      </c>
      <c r="C94" s="770">
        <v>155683</v>
      </c>
      <c r="D94" s="770">
        <v>155683</v>
      </c>
      <c r="E94" s="782">
        <v>0</v>
      </c>
      <c r="F94" s="770">
        <v>0</v>
      </c>
      <c r="G94" s="772">
        <v>0</v>
      </c>
      <c r="H94" s="773">
        <v>0</v>
      </c>
      <c r="I94" s="774">
        <v>0</v>
      </c>
      <c r="J94" s="774">
        <v>0</v>
      </c>
      <c r="K94" s="775">
        <v>0</v>
      </c>
      <c r="L94" s="776">
        <v>0</v>
      </c>
      <c r="M94" s="774">
        <v>0</v>
      </c>
      <c r="N94" s="777">
        <v>23353</v>
      </c>
      <c r="O94" s="15"/>
    </row>
    <row r="95" spans="1:15" ht="24" customHeight="1">
      <c r="A95" s="789">
        <v>236176</v>
      </c>
      <c r="B95" s="793" t="s">
        <v>770</v>
      </c>
      <c r="C95" s="770">
        <v>25900</v>
      </c>
      <c r="D95" s="770">
        <v>25900</v>
      </c>
      <c r="E95" s="782">
        <v>0</v>
      </c>
      <c r="F95" s="770">
        <v>0</v>
      </c>
      <c r="G95" s="772">
        <v>25900</v>
      </c>
      <c r="H95" s="773">
        <v>0</v>
      </c>
      <c r="I95" s="774">
        <v>1500</v>
      </c>
      <c r="J95" s="774">
        <v>24400</v>
      </c>
      <c r="K95" s="775">
        <v>0</v>
      </c>
      <c r="L95" s="776">
        <v>179</v>
      </c>
      <c r="M95" s="774">
        <v>0</v>
      </c>
      <c r="N95" s="777">
        <v>0</v>
      </c>
      <c r="O95" s="15"/>
    </row>
    <row r="96" spans="1:15" ht="24" customHeight="1">
      <c r="A96" s="789">
        <v>236177</v>
      </c>
      <c r="B96" s="793" t="s">
        <v>625</v>
      </c>
      <c r="C96" s="770">
        <v>171000</v>
      </c>
      <c r="D96" s="770">
        <v>171000</v>
      </c>
      <c r="E96" s="782">
        <v>7.5</v>
      </c>
      <c r="F96" s="770">
        <f>D96/100*7.5</f>
        <v>12825</v>
      </c>
      <c r="G96" s="772">
        <v>171000</v>
      </c>
      <c r="H96" s="773">
        <v>0</v>
      </c>
      <c r="I96" s="774">
        <v>2000</v>
      </c>
      <c r="J96" s="774">
        <f>G96-I96</f>
        <v>169000</v>
      </c>
      <c r="K96" s="775">
        <v>0</v>
      </c>
      <c r="L96" s="776">
        <v>1559</v>
      </c>
      <c r="M96" s="774">
        <v>0</v>
      </c>
      <c r="N96" s="777">
        <v>0</v>
      </c>
      <c r="O96" s="15"/>
    </row>
    <row r="97" spans="1:15" ht="24" customHeight="1">
      <c r="A97" s="789">
        <v>236178</v>
      </c>
      <c r="B97" s="793" t="s">
        <v>626</v>
      </c>
      <c r="C97" s="770">
        <v>123000</v>
      </c>
      <c r="D97" s="770">
        <v>123000</v>
      </c>
      <c r="E97" s="782">
        <v>7.5</v>
      </c>
      <c r="F97" s="770">
        <f aca="true" t="shared" si="0" ref="F97:F108">D97/100*7.5</f>
        <v>9225</v>
      </c>
      <c r="G97" s="772">
        <v>123000</v>
      </c>
      <c r="H97" s="773">
        <v>0</v>
      </c>
      <c r="I97" s="774">
        <v>2000</v>
      </c>
      <c r="J97" s="774">
        <f aca="true" t="shared" si="1" ref="J97:J108">G97-I97</f>
        <v>121000</v>
      </c>
      <c r="K97" s="775">
        <v>0</v>
      </c>
      <c r="L97" s="776">
        <v>1664</v>
      </c>
      <c r="M97" s="774">
        <v>0</v>
      </c>
      <c r="N97" s="777">
        <v>0</v>
      </c>
      <c r="O97" s="15"/>
    </row>
    <row r="98" spans="1:15" ht="24" customHeight="1">
      <c r="A98" s="789">
        <v>236179</v>
      </c>
      <c r="B98" s="793" t="s">
        <v>627</v>
      </c>
      <c r="C98" s="770">
        <v>170000</v>
      </c>
      <c r="D98" s="770">
        <v>170000</v>
      </c>
      <c r="E98" s="782">
        <v>7.5</v>
      </c>
      <c r="F98" s="770">
        <f t="shared" si="0"/>
        <v>12750</v>
      </c>
      <c r="G98" s="772">
        <v>170000</v>
      </c>
      <c r="H98" s="773">
        <v>0</v>
      </c>
      <c r="I98" s="774">
        <v>2000</v>
      </c>
      <c r="J98" s="774">
        <f t="shared" si="1"/>
        <v>168000</v>
      </c>
      <c r="K98" s="775">
        <v>0</v>
      </c>
      <c r="L98" s="776">
        <v>1260</v>
      </c>
      <c r="M98" s="774">
        <v>0</v>
      </c>
      <c r="N98" s="777">
        <v>0</v>
      </c>
      <c r="O98" s="15"/>
    </row>
    <row r="99" spans="1:15" ht="24" customHeight="1">
      <c r="A99" s="789">
        <v>236180</v>
      </c>
      <c r="B99" s="793" t="s">
        <v>628</v>
      </c>
      <c r="C99" s="770">
        <v>162000</v>
      </c>
      <c r="D99" s="770">
        <v>162000</v>
      </c>
      <c r="E99" s="782">
        <v>7.5</v>
      </c>
      <c r="F99" s="770">
        <f t="shared" si="0"/>
        <v>12150</v>
      </c>
      <c r="G99" s="772">
        <v>162000</v>
      </c>
      <c r="H99" s="773">
        <v>0</v>
      </c>
      <c r="I99" s="774">
        <v>2000</v>
      </c>
      <c r="J99" s="774">
        <f t="shared" si="1"/>
        <v>160000</v>
      </c>
      <c r="K99" s="775">
        <v>0</v>
      </c>
      <c r="L99" s="776">
        <v>1332</v>
      </c>
      <c r="M99" s="774">
        <v>0</v>
      </c>
      <c r="N99" s="777">
        <v>0</v>
      </c>
      <c r="O99" s="15"/>
    </row>
    <row r="100" spans="1:15" ht="24" customHeight="1">
      <c r="A100" s="789">
        <v>236181</v>
      </c>
      <c r="B100" s="793" t="s">
        <v>629</v>
      </c>
      <c r="C100" s="770">
        <v>124000</v>
      </c>
      <c r="D100" s="770">
        <v>124000</v>
      </c>
      <c r="E100" s="782">
        <v>7.5</v>
      </c>
      <c r="F100" s="770">
        <f t="shared" si="0"/>
        <v>9300</v>
      </c>
      <c r="G100" s="772">
        <v>124000</v>
      </c>
      <c r="H100" s="773">
        <v>0</v>
      </c>
      <c r="I100" s="774">
        <v>2000</v>
      </c>
      <c r="J100" s="774">
        <f t="shared" si="1"/>
        <v>122000</v>
      </c>
      <c r="K100" s="775">
        <v>0</v>
      </c>
      <c r="L100" s="776">
        <v>804</v>
      </c>
      <c r="M100" s="774">
        <v>0</v>
      </c>
      <c r="N100" s="777">
        <v>0</v>
      </c>
      <c r="O100" s="15"/>
    </row>
    <row r="101" spans="1:15" ht="24" customHeight="1">
      <c r="A101" s="789">
        <v>236182</v>
      </c>
      <c r="B101" s="793" t="s">
        <v>630</v>
      </c>
      <c r="C101" s="770">
        <v>173000</v>
      </c>
      <c r="D101" s="770">
        <v>173000</v>
      </c>
      <c r="E101" s="782">
        <v>7.5</v>
      </c>
      <c r="F101" s="770">
        <f t="shared" si="0"/>
        <v>12975</v>
      </c>
      <c r="G101" s="772">
        <v>173000</v>
      </c>
      <c r="H101" s="773">
        <v>0</v>
      </c>
      <c r="I101" s="774">
        <v>2000</v>
      </c>
      <c r="J101" s="774">
        <f t="shared" si="1"/>
        <v>171000</v>
      </c>
      <c r="K101" s="775">
        <v>0</v>
      </c>
      <c r="L101" s="776">
        <v>1699</v>
      </c>
      <c r="M101" s="774">
        <v>0</v>
      </c>
      <c r="N101" s="777">
        <v>0</v>
      </c>
      <c r="O101" s="15"/>
    </row>
    <row r="102" spans="1:15" ht="24" customHeight="1">
      <c r="A102" s="789">
        <v>236183</v>
      </c>
      <c r="B102" s="793" t="s">
        <v>631</v>
      </c>
      <c r="C102" s="770">
        <v>77000</v>
      </c>
      <c r="D102" s="770">
        <v>77000</v>
      </c>
      <c r="E102" s="782">
        <v>7.5</v>
      </c>
      <c r="F102" s="770">
        <f t="shared" si="0"/>
        <v>5775</v>
      </c>
      <c r="G102" s="772">
        <v>77000</v>
      </c>
      <c r="H102" s="773">
        <v>0</v>
      </c>
      <c r="I102" s="774">
        <v>100</v>
      </c>
      <c r="J102" s="774">
        <f t="shared" si="1"/>
        <v>76900</v>
      </c>
      <c r="K102" s="775">
        <v>0</v>
      </c>
      <c r="L102" s="776">
        <v>90</v>
      </c>
      <c r="M102" s="774">
        <v>0</v>
      </c>
      <c r="N102" s="777">
        <v>0</v>
      </c>
      <c r="O102" s="15"/>
    </row>
    <row r="103" spans="1:15" ht="24" customHeight="1">
      <c r="A103" s="789">
        <v>236184</v>
      </c>
      <c r="B103" s="793" t="s">
        <v>632</v>
      </c>
      <c r="C103" s="770">
        <v>98000</v>
      </c>
      <c r="D103" s="770">
        <v>98000</v>
      </c>
      <c r="E103" s="782">
        <v>7.5</v>
      </c>
      <c r="F103" s="770">
        <f t="shared" si="0"/>
        <v>7350</v>
      </c>
      <c r="G103" s="772">
        <v>98000</v>
      </c>
      <c r="H103" s="773">
        <v>0</v>
      </c>
      <c r="I103" s="774">
        <v>100</v>
      </c>
      <c r="J103" s="774">
        <f t="shared" si="1"/>
        <v>97900</v>
      </c>
      <c r="K103" s="775">
        <v>0</v>
      </c>
      <c r="L103" s="776">
        <v>87</v>
      </c>
      <c r="M103" s="774">
        <v>0</v>
      </c>
      <c r="N103" s="777">
        <v>0</v>
      </c>
      <c r="O103" s="15"/>
    </row>
    <row r="104" spans="1:15" ht="24" customHeight="1">
      <c r="A104" s="789">
        <v>236185</v>
      </c>
      <c r="B104" s="793" t="s">
        <v>633</v>
      </c>
      <c r="C104" s="770">
        <v>137000</v>
      </c>
      <c r="D104" s="770">
        <v>137000</v>
      </c>
      <c r="E104" s="782">
        <v>7.5</v>
      </c>
      <c r="F104" s="770">
        <f t="shared" si="0"/>
        <v>10275</v>
      </c>
      <c r="G104" s="772">
        <v>137000</v>
      </c>
      <c r="H104" s="773">
        <v>0</v>
      </c>
      <c r="I104" s="774">
        <v>2000</v>
      </c>
      <c r="J104" s="774">
        <f t="shared" si="1"/>
        <v>135000</v>
      </c>
      <c r="K104" s="775">
        <v>0</v>
      </c>
      <c r="L104" s="776">
        <v>90</v>
      </c>
      <c r="M104" s="774">
        <v>0</v>
      </c>
      <c r="N104" s="777">
        <v>0</v>
      </c>
      <c r="O104" s="15"/>
    </row>
    <row r="105" spans="1:15" ht="24" customHeight="1">
      <c r="A105" s="789">
        <v>236186</v>
      </c>
      <c r="B105" s="793" t="s">
        <v>634</v>
      </c>
      <c r="C105" s="770">
        <v>36000</v>
      </c>
      <c r="D105" s="770">
        <v>36000</v>
      </c>
      <c r="E105" s="782">
        <v>7.5</v>
      </c>
      <c r="F105" s="770">
        <f t="shared" si="0"/>
        <v>2700</v>
      </c>
      <c r="G105" s="772">
        <v>36000</v>
      </c>
      <c r="H105" s="773">
        <v>0</v>
      </c>
      <c r="I105" s="774">
        <v>100</v>
      </c>
      <c r="J105" s="774">
        <f t="shared" si="1"/>
        <v>35900</v>
      </c>
      <c r="K105" s="775">
        <v>0</v>
      </c>
      <c r="L105" s="776">
        <v>56</v>
      </c>
      <c r="M105" s="774">
        <v>0</v>
      </c>
      <c r="N105" s="777">
        <v>0</v>
      </c>
      <c r="O105" s="15"/>
    </row>
    <row r="106" spans="1:15" ht="24" customHeight="1">
      <c r="A106" s="789">
        <v>236187</v>
      </c>
      <c r="B106" s="793" t="s">
        <v>635</v>
      </c>
      <c r="C106" s="770">
        <v>80000</v>
      </c>
      <c r="D106" s="770">
        <v>80000</v>
      </c>
      <c r="E106" s="782">
        <v>7.5</v>
      </c>
      <c r="F106" s="770">
        <f t="shared" si="0"/>
        <v>6000</v>
      </c>
      <c r="G106" s="772">
        <v>80000</v>
      </c>
      <c r="H106" s="773">
        <v>0</v>
      </c>
      <c r="I106" s="774">
        <v>2000</v>
      </c>
      <c r="J106" s="774">
        <f t="shared" si="1"/>
        <v>78000</v>
      </c>
      <c r="K106" s="775">
        <v>0</v>
      </c>
      <c r="L106" s="776">
        <v>281</v>
      </c>
      <c r="M106" s="774">
        <v>0</v>
      </c>
      <c r="N106" s="777">
        <v>0</v>
      </c>
      <c r="O106" s="15"/>
    </row>
    <row r="107" spans="1:15" ht="24" customHeight="1">
      <c r="A107" s="789">
        <v>236188</v>
      </c>
      <c r="B107" s="793" t="s">
        <v>636</v>
      </c>
      <c r="C107" s="770">
        <v>52000</v>
      </c>
      <c r="D107" s="770">
        <v>52000</v>
      </c>
      <c r="E107" s="782">
        <v>7.5</v>
      </c>
      <c r="F107" s="770">
        <f t="shared" si="0"/>
        <v>3900</v>
      </c>
      <c r="G107" s="772">
        <v>52000</v>
      </c>
      <c r="H107" s="773">
        <v>0</v>
      </c>
      <c r="I107" s="774">
        <v>100</v>
      </c>
      <c r="J107" s="774">
        <f t="shared" si="1"/>
        <v>51900</v>
      </c>
      <c r="K107" s="775">
        <v>0</v>
      </c>
      <c r="L107" s="776">
        <v>45</v>
      </c>
      <c r="M107" s="774">
        <v>0</v>
      </c>
      <c r="N107" s="777">
        <v>0</v>
      </c>
      <c r="O107" s="15"/>
    </row>
    <row r="108" spans="1:15" ht="24" customHeight="1">
      <c r="A108" s="789">
        <v>236189</v>
      </c>
      <c r="B108" s="793" t="s">
        <v>637</v>
      </c>
      <c r="C108" s="770">
        <v>100000</v>
      </c>
      <c r="D108" s="770">
        <v>100000</v>
      </c>
      <c r="E108" s="782">
        <v>7.5</v>
      </c>
      <c r="F108" s="770">
        <f t="shared" si="0"/>
        <v>7500</v>
      </c>
      <c r="G108" s="772">
        <v>100000</v>
      </c>
      <c r="H108" s="773">
        <v>0</v>
      </c>
      <c r="I108" s="774">
        <v>100</v>
      </c>
      <c r="J108" s="774">
        <f t="shared" si="1"/>
        <v>99900</v>
      </c>
      <c r="K108" s="775">
        <v>0</v>
      </c>
      <c r="L108" s="776">
        <v>35</v>
      </c>
      <c r="M108" s="774">
        <v>0</v>
      </c>
      <c r="N108" s="777">
        <v>0</v>
      </c>
      <c r="O108" s="15"/>
    </row>
    <row r="109" spans="1:15" ht="24" customHeight="1">
      <c r="A109" s="789">
        <v>236194</v>
      </c>
      <c r="B109" s="793" t="s">
        <v>771</v>
      </c>
      <c r="C109" s="770">
        <v>2210</v>
      </c>
      <c r="D109" s="770">
        <v>2210</v>
      </c>
      <c r="E109" s="782">
        <v>10</v>
      </c>
      <c r="F109" s="770">
        <f>D109/100*10</f>
        <v>221</v>
      </c>
      <c r="G109" s="772">
        <v>2210</v>
      </c>
      <c r="H109" s="773">
        <v>0</v>
      </c>
      <c r="I109" s="774">
        <v>221</v>
      </c>
      <c r="J109" s="774">
        <v>1989</v>
      </c>
      <c r="K109" s="775">
        <v>0</v>
      </c>
      <c r="L109" s="776">
        <v>0</v>
      </c>
      <c r="M109" s="774">
        <v>0</v>
      </c>
      <c r="N109" s="777">
        <v>0</v>
      </c>
      <c r="O109" s="15"/>
    </row>
    <row r="110" spans="1:15" ht="24" customHeight="1">
      <c r="A110" s="789">
        <v>236195</v>
      </c>
      <c r="B110" s="793" t="s">
        <v>640</v>
      </c>
      <c r="C110" s="770">
        <v>30000</v>
      </c>
      <c r="D110" s="770">
        <v>30000</v>
      </c>
      <c r="E110" s="782">
        <v>7.5</v>
      </c>
      <c r="F110" s="770">
        <f>D110/100*7.5</f>
        <v>2250</v>
      </c>
      <c r="G110" s="772">
        <v>30000</v>
      </c>
      <c r="H110" s="773">
        <v>0</v>
      </c>
      <c r="I110" s="774">
        <v>22</v>
      </c>
      <c r="J110" s="774">
        <v>29978</v>
      </c>
      <c r="K110" s="775">
        <v>0</v>
      </c>
      <c r="L110" s="776">
        <v>22</v>
      </c>
      <c r="M110" s="774">
        <v>0</v>
      </c>
      <c r="N110" s="777">
        <v>0</v>
      </c>
      <c r="O110" s="15"/>
    </row>
    <row r="111" spans="1:15" ht="24" customHeight="1">
      <c r="A111" s="789">
        <v>236222</v>
      </c>
      <c r="B111" s="793" t="s">
        <v>621</v>
      </c>
      <c r="C111" s="770">
        <v>2894</v>
      </c>
      <c r="D111" s="770">
        <v>2894</v>
      </c>
      <c r="E111" s="782">
        <v>15</v>
      </c>
      <c r="F111" s="770">
        <f>D111/100*15</f>
        <v>434.1</v>
      </c>
      <c r="G111" s="772">
        <v>2894</v>
      </c>
      <c r="H111" s="773">
        <v>0</v>
      </c>
      <c r="I111" s="774">
        <v>434</v>
      </c>
      <c r="J111" s="774">
        <v>2460</v>
      </c>
      <c r="K111" s="775"/>
      <c r="L111" s="776"/>
      <c r="M111" s="774"/>
      <c r="N111" s="777"/>
      <c r="O111" s="15"/>
    </row>
    <row r="112" spans="1:15" ht="76.5" customHeight="1">
      <c r="A112" s="996" t="s">
        <v>772</v>
      </c>
      <c r="B112" s="997"/>
      <c r="C112" s="770"/>
      <c r="D112" s="770"/>
      <c r="E112" s="782"/>
      <c r="F112" s="770"/>
      <c r="G112" s="772">
        <v>-134223</v>
      </c>
      <c r="H112" s="773"/>
      <c r="I112" s="774"/>
      <c r="J112" s="774"/>
      <c r="K112" s="775"/>
      <c r="L112" s="776"/>
      <c r="M112" s="774"/>
      <c r="N112" s="777"/>
      <c r="O112" s="15"/>
    </row>
    <row r="113" spans="1:15" ht="23.25" customHeight="1">
      <c r="A113" s="998" t="s">
        <v>459</v>
      </c>
      <c r="B113" s="999"/>
      <c r="C113" s="9">
        <f>SUM(C5:C112)</f>
        <v>9361764</v>
      </c>
      <c r="D113" s="9">
        <f>SUM(D5:D112)</f>
        <v>9283810</v>
      </c>
      <c r="E113" s="795" t="s">
        <v>890</v>
      </c>
      <c r="F113" s="9">
        <f aca="true" t="shared" si="2" ref="F113:N113">SUM(F5:F112)</f>
        <v>1794558.1</v>
      </c>
      <c r="G113" s="9">
        <f t="shared" si="2"/>
        <v>5757347</v>
      </c>
      <c r="H113" s="9">
        <f t="shared" si="2"/>
        <v>388155</v>
      </c>
      <c r="I113" s="9">
        <f t="shared" si="2"/>
        <v>692665</v>
      </c>
      <c r="J113" s="9">
        <f t="shared" si="2"/>
        <v>4325655</v>
      </c>
      <c r="K113" s="9">
        <f t="shared" si="2"/>
        <v>547074</v>
      </c>
      <c r="L113" s="9">
        <f t="shared" si="2"/>
        <v>578731</v>
      </c>
      <c r="M113" s="9">
        <f t="shared" si="2"/>
        <v>479702</v>
      </c>
      <c r="N113" s="9">
        <f t="shared" si="2"/>
        <v>56507</v>
      </c>
      <c r="O113" s="15"/>
    </row>
    <row r="114" spans="1:15" ht="23.25" customHeight="1">
      <c r="A114" s="796"/>
      <c r="B114" s="797"/>
      <c r="C114" s="227"/>
      <c r="D114" s="227"/>
      <c r="E114" s="337"/>
      <c r="F114" s="227"/>
      <c r="G114" s="227"/>
      <c r="H114" s="227"/>
      <c r="I114" s="227"/>
      <c r="J114" s="227"/>
      <c r="K114" s="227"/>
      <c r="L114" s="227"/>
      <c r="M114" s="227"/>
      <c r="N114" s="227"/>
      <c r="O114" s="15"/>
    </row>
    <row r="115" spans="2:14" ht="12.75">
      <c r="B115" s="1000" t="s">
        <v>773</v>
      </c>
      <c r="C115" s="1000"/>
      <c r="D115" s="1000"/>
      <c r="E115" s="1000"/>
      <c r="F115" s="1000"/>
      <c r="G115" s="1000"/>
      <c r="H115" s="1000"/>
      <c r="I115" s="1000"/>
      <c r="J115" s="1000"/>
      <c r="K115" s="1000"/>
      <c r="L115" s="1000"/>
      <c r="M115" s="1000"/>
      <c r="N115" s="1000"/>
    </row>
    <row r="116" ht="12.75" customHeight="1">
      <c r="B116" t="s">
        <v>774</v>
      </c>
    </row>
  </sheetData>
  <mergeCells count="22">
    <mergeCell ref="A1:K1"/>
    <mergeCell ref="G2:J2"/>
    <mergeCell ref="K2:L2"/>
    <mergeCell ref="M2:N2"/>
    <mergeCell ref="G3:J3"/>
    <mergeCell ref="K3:L3"/>
    <mergeCell ref="M3:N3"/>
    <mergeCell ref="G6:G7"/>
    <mergeCell ref="H6:H7"/>
    <mergeCell ref="I6:I7"/>
    <mergeCell ref="J6:J7"/>
    <mergeCell ref="M6:M7"/>
    <mergeCell ref="N6:N7"/>
    <mergeCell ref="B115:N115"/>
    <mergeCell ref="G56:G61"/>
    <mergeCell ref="J56:J61"/>
    <mergeCell ref="G39:G55"/>
    <mergeCell ref="J38:J55"/>
    <mergeCell ref="A62:A63"/>
    <mergeCell ref="C75:F75"/>
    <mergeCell ref="A112:B112"/>
    <mergeCell ref="A113:B113"/>
  </mergeCells>
  <printOptions/>
  <pageMargins left="0.7874015748031497" right="0.7874015748031497" top="0.5905511811023623" bottom="0.5905511811023623" header="0.5118110236220472" footer="0.5118110236220472"/>
  <pageSetup firstPageNumber="32" useFirstPageNumber="1" horizontalDpi="600" verticalDpi="600" orientation="landscape" paperSize="9" scale="60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19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Q15" sqref="Q15"/>
    </sheetView>
  </sheetViews>
  <sheetFormatPr defaultColWidth="9.00390625" defaultRowHeight="12.75"/>
  <cols>
    <col min="1" max="1" width="7.75390625" style="0" customWidth="1"/>
    <col min="2" max="2" width="59.625" style="0" customWidth="1"/>
    <col min="3" max="3" width="9.25390625" style="0" customWidth="1"/>
    <col min="4" max="4" width="5.25390625" style="0" customWidth="1"/>
    <col min="5" max="5" width="7.875" style="0" customWidth="1"/>
    <col min="7" max="7" width="9.375" style="0" customWidth="1"/>
    <col min="8" max="9" width="7.875" style="0" customWidth="1"/>
    <col min="10" max="10" width="12.75390625" style="0" bestFit="1" customWidth="1"/>
    <col min="11" max="11" width="12.125" style="0" customWidth="1"/>
    <col min="12" max="13" width="13.75390625" style="0" customWidth="1"/>
    <col min="14" max="14" width="12.125" style="0" bestFit="1" customWidth="1"/>
    <col min="15" max="15" width="10.875" style="0" customWidth="1"/>
    <col min="16" max="16" width="10.00390625" style="0" customWidth="1"/>
    <col min="17" max="17" width="12.25390625" style="0" customWidth="1"/>
  </cols>
  <sheetData>
    <row r="1" spans="1:17" ht="36" customHeight="1">
      <c r="A1" s="1021" t="s">
        <v>775</v>
      </c>
      <c r="B1" s="1021"/>
      <c r="C1" s="1021"/>
      <c r="D1" s="1021"/>
      <c r="E1" s="1021"/>
      <c r="F1" s="1021"/>
      <c r="G1" s="1021"/>
      <c r="H1" s="1021"/>
      <c r="I1" s="1021"/>
      <c r="J1" s="1021"/>
      <c r="K1" s="1021"/>
      <c r="L1" s="1021"/>
      <c r="M1" s="1021"/>
      <c r="N1" s="1021"/>
      <c r="O1" s="1021"/>
      <c r="P1" s="1021"/>
      <c r="Q1" s="1021"/>
    </row>
    <row r="2" spans="2:17" ht="30" customHeight="1">
      <c r="B2" s="763"/>
      <c r="F2" s="1008" t="s">
        <v>661</v>
      </c>
      <c r="G2" s="1009"/>
      <c r="H2" s="1009"/>
      <c r="I2" s="1009"/>
      <c r="J2" s="1008" t="s">
        <v>776</v>
      </c>
      <c r="K2" s="1025"/>
      <c r="L2" s="1010" t="s">
        <v>777</v>
      </c>
      <c r="M2" s="1026"/>
      <c r="N2" s="1026"/>
      <c r="O2" s="1027"/>
      <c r="P2" s="1010" t="s">
        <v>663</v>
      </c>
      <c r="Q2" s="1027"/>
    </row>
    <row r="3" spans="1:17" ht="57" customHeight="1">
      <c r="A3" s="764" t="s">
        <v>259</v>
      </c>
      <c r="B3" s="764" t="s">
        <v>778</v>
      </c>
      <c r="C3" s="766" t="s">
        <v>779</v>
      </c>
      <c r="D3" s="766" t="s">
        <v>666</v>
      </c>
      <c r="E3" s="766" t="s">
        <v>667</v>
      </c>
      <c r="F3" s="766" t="s">
        <v>780</v>
      </c>
      <c r="G3" s="766" t="s">
        <v>781</v>
      </c>
      <c r="H3" s="767" t="s">
        <v>782</v>
      </c>
      <c r="I3" s="767" t="s">
        <v>671</v>
      </c>
      <c r="J3" s="767" t="s">
        <v>783</v>
      </c>
      <c r="K3" s="798" t="s">
        <v>784</v>
      </c>
      <c r="L3" s="798" t="s">
        <v>785</v>
      </c>
      <c r="M3" s="798" t="s">
        <v>786</v>
      </c>
      <c r="N3" s="798" t="s">
        <v>787</v>
      </c>
      <c r="O3" s="798" t="s">
        <v>788</v>
      </c>
      <c r="P3" s="798" t="s">
        <v>789</v>
      </c>
      <c r="Q3" s="766" t="s">
        <v>790</v>
      </c>
    </row>
    <row r="4" spans="1:18" ht="27" customHeight="1">
      <c r="A4" s="1022" t="s">
        <v>791</v>
      </c>
      <c r="B4" s="769" t="s">
        <v>792</v>
      </c>
      <c r="C4" s="770">
        <v>185000</v>
      </c>
      <c r="D4" s="771">
        <v>25</v>
      </c>
      <c r="E4" s="770">
        <v>46250</v>
      </c>
      <c r="F4" s="772">
        <v>120000</v>
      </c>
      <c r="G4" s="773">
        <v>117700</v>
      </c>
      <c r="H4" s="774">
        <v>0</v>
      </c>
      <c r="I4" s="774">
        <v>0</v>
      </c>
      <c r="J4" s="775">
        <v>111019</v>
      </c>
      <c r="K4" s="776">
        <v>304</v>
      </c>
      <c r="L4" s="774">
        <v>62985</v>
      </c>
      <c r="M4" s="774">
        <v>62985</v>
      </c>
      <c r="N4" s="774">
        <v>0</v>
      </c>
      <c r="O4" s="799">
        <v>0</v>
      </c>
      <c r="P4" s="800">
        <v>122741</v>
      </c>
      <c r="Q4" s="776">
        <v>0</v>
      </c>
      <c r="R4" s="15"/>
    </row>
    <row r="5" spans="1:18" ht="27" customHeight="1">
      <c r="A5" s="1023"/>
      <c r="B5" s="769" t="s">
        <v>793</v>
      </c>
      <c r="C5" s="770"/>
      <c r="D5" s="771"/>
      <c r="E5" s="770"/>
      <c r="F5" s="772">
        <v>-2300</v>
      </c>
      <c r="G5" s="773"/>
      <c r="H5" s="774"/>
      <c r="I5" s="774"/>
      <c r="J5" s="775"/>
      <c r="K5" s="776"/>
      <c r="L5" s="774"/>
      <c r="M5" s="774"/>
      <c r="N5" s="774"/>
      <c r="O5" s="799"/>
      <c r="P5" s="800"/>
      <c r="Q5" s="776"/>
      <c r="R5" s="15"/>
    </row>
    <row r="6" spans="1:18" ht="27" customHeight="1">
      <c r="A6" s="1022" t="s">
        <v>794</v>
      </c>
      <c r="B6" s="769" t="s">
        <v>795</v>
      </c>
      <c r="C6" s="770">
        <v>22408</v>
      </c>
      <c r="D6" s="771">
        <v>25</v>
      </c>
      <c r="E6" s="770">
        <v>5602</v>
      </c>
      <c r="F6" s="772">
        <v>25000</v>
      </c>
      <c r="G6" s="773">
        <v>12000</v>
      </c>
      <c r="H6" s="774">
        <v>0</v>
      </c>
      <c r="I6" s="774">
        <v>0</v>
      </c>
      <c r="J6" s="775">
        <v>4628</v>
      </c>
      <c r="K6" s="776">
        <v>0</v>
      </c>
      <c r="L6" s="774">
        <v>11112</v>
      </c>
      <c r="M6" s="774">
        <v>11112</v>
      </c>
      <c r="N6" s="774">
        <v>0</v>
      </c>
      <c r="O6" s="799">
        <v>0</v>
      </c>
      <c r="P6" s="800">
        <v>11785</v>
      </c>
      <c r="Q6" s="776">
        <v>0</v>
      </c>
      <c r="R6" s="15"/>
    </row>
    <row r="7" spans="1:18" ht="27" customHeight="1">
      <c r="A7" s="1023"/>
      <c r="B7" s="769" t="s">
        <v>793</v>
      </c>
      <c r="C7" s="770"/>
      <c r="D7" s="771"/>
      <c r="E7" s="770"/>
      <c r="F7" s="772">
        <v>-13000</v>
      </c>
      <c r="G7" s="773"/>
      <c r="H7" s="774"/>
      <c r="I7" s="774"/>
      <c r="J7" s="775"/>
      <c r="K7" s="776"/>
      <c r="L7" s="774"/>
      <c r="M7" s="774"/>
      <c r="N7" s="774"/>
      <c r="O7" s="799"/>
      <c r="P7" s="800"/>
      <c r="Q7" s="776"/>
      <c r="R7" s="15"/>
    </row>
    <row r="8" spans="1:18" ht="27" customHeight="1">
      <c r="A8" s="768" t="s">
        <v>796</v>
      </c>
      <c r="B8" s="769" t="s">
        <v>797</v>
      </c>
      <c r="C8" s="770">
        <v>40818</v>
      </c>
      <c r="D8" s="771">
        <v>25</v>
      </c>
      <c r="E8" s="770">
        <v>10105</v>
      </c>
      <c r="F8" s="772">
        <v>43000</v>
      </c>
      <c r="G8" s="773">
        <v>15573</v>
      </c>
      <c r="H8" s="774">
        <v>0</v>
      </c>
      <c r="I8" s="774">
        <v>0</v>
      </c>
      <c r="J8" s="775">
        <v>13503</v>
      </c>
      <c r="K8" s="776">
        <v>0</v>
      </c>
      <c r="L8" s="774">
        <v>14681</v>
      </c>
      <c r="M8" s="774">
        <v>14681</v>
      </c>
      <c r="N8" s="774">
        <v>0</v>
      </c>
      <c r="O8" s="799">
        <v>0</v>
      </c>
      <c r="P8" s="800">
        <v>19898</v>
      </c>
      <c r="Q8" s="776">
        <v>0</v>
      </c>
      <c r="R8" s="15"/>
    </row>
    <row r="9" spans="1:18" ht="27" customHeight="1">
      <c r="A9" s="768"/>
      <c r="B9" s="769" t="s">
        <v>793</v>
      </c>
      <c r="C9" s="770"/>
      <c r="D9" s="771"/>
      <c r="E9" s="770"/>
      <c r="F9" s="772">
        <v>-27427</v>
      </c>
      <c r="G9" s="773"/>
      <c r="H9" s="774"/>
      <c r="I9" s="774"/>
      <c r="J9" s="775"/>
      <c r="K9" s="776"/>
      <c r="L9" s="774"/>
      <c r="M9" s="774"/>
      <c r="N9" s="774"/>
      <c r="O9" s="799"/>
      <c r="P9" s="800"/>
      <c r="Q9" s="776"/>
      <c r="R9" s="15"/>
    </row>
    <row r="10" spans="1:18" ht="27" customHeight="1">
      <c r="A10" s="768" t="s">
        <v>424</v>
      </c>
      <c r="B10" s="769" t="s">
        <v>798</v>
      </c>
      <c r="C10" s="770">
        <v>141442</v>
      </c>
      <c r="D10" s="771">
        <v>7.5</v>
      </c>
      <c r="E10" s="770">
        <v>10768</v>
      </c>
      <c r="F10" s="801" t="s">
        <v>799</v>
      </c>
      <c r="G10" s="773">
        <v>4000</v>
      </c>
      <c r="H10" s="774">
        <v>25661</v>
      </c>
      <c r="I10" s="801" t="s">
        <v>799</v>
      </c>
      <c r="J10" s="775">
        <v>2110</v>
      </c>
      <c r="K10" s="776">
        <v>21825</v>
      </c>
      <c r="L10" s="774">
        <v>8661</v>
      </c>
      <c r="M10" s="774">
        <v>8661</v>
      </c>
      <c r="N10" s="774">
        <v>63750</v>
      </c>
      <c r="O10" s="799">
        <v>47470</v>
      </c>
      <c r="P10" s="800">
        <v>0</v>
      </c>
      <c r="Q10" s="776">
        <v>53144</v>
      </c>
      <c r="R10" s="15"/>
    </row>
    <row r="11" spans="1:18" ht="27" customHeight="1">
      <c r="A11" s="768" t="s">
        <v>425</v>
      </c>
      <c r="B11" s="769" t="s">
        <v>800</v>
      </c>
      <c r="C11" s="770">
        <v>98462</v>
      </c>
      <c r="D11" s="771">
        <v>7.5</v>
      </c>
      <c r="E11" s="770">
        <v>7385</v>
      </c>
      <c r="F11" s="801" t="s">
        <v>799</v>
      </c>
      <c r="G11" s="773">
        <v>22000</v>
      </c>
      <c r="H11" s="774">
        <v>47000</v>
      </c>
      <c r="I11" s="801" t="s">
        <v>799</v>
      </c>
      <c r="J11" s="775">
        <v>20435</v>
      </c>
      <c r="K11" s="776">
        <v>62380</v>
      </c>
      <c r="L11" s="774">
        <v>34000</v>
      </c>
      <c r="M11" s="774">
        <v>34000</v>
      </c>
      <c r="N11" s="774">
        <v>36125</v>
      </c>
      <c r="O11" s="799">
        <v>36125</v>
      </c>
      <c r="P11" s="800">
        <v>0</v>
      </c>
      <c r="Q11" s="776">
        <v>50200</v>
      </c>
      <c r="R11" s="15"/>
    </row>
    <row r="12" spans="1:18" ht="27" customHeight="1">
      <c r="A12" s="768" t="s">
        <v>426</v>
      </c>
      <c r="B12" s="769" t="s">
        <v>801</v>
      </c>
      <c r="C12" s="770">
        <v>267801</v>
      </c>
      <c r="D12" s="782">
        <v>7.5</v>
      </c>
      <c r="E12" s="770">
        <v>20085</v>
      </c>
      <c r="F12" s="801" t="s">
        <v>799</v>
      </c>
      <c r="G12" s="773">
        <v>40000</v>
      </c>
      <c r="H12" s="774">
        <v>35500</v>
      </c>
      <c r="I12" s="801" t="s">
        <v>799</v>
      </c>
      <c r="J12" s="775">
        <v>38896</v>
      </c>
      <c r="K12" s="776">
        <v>19885</v>
      </c>
      <c r="L12" s="774">
        <v>25500</v>
      </c>
      <c r="M12" s="774">
        <v>25500</v>
      </c>
      <c r="N12" s="774">
        <v>97750</v>
      </c>
      <c r="O12" s="799">
        <v>69576</v>
      </c>
      <c r="P12" s="800">
        <v>0</v>
      </c>
      <c r="Q12" s="776">
        <v>59278</v>
      </c>
      <c r="R12" s="15"/>
    </row>
    <row r="13" spans="1:18" ht="27" customHeight="1">
      <c r="A13" s="768" t="s">
        <v>427</v>
      </c>
      <c r="B13" s="778" t="s">
        <v>802</v>
      </c>
      <c r="C13" s="770">
        <v>81736</v>
      </c>
      <c r="D13" s="782">
        <v>7.5</v>
      </c>
      <c r="E13" s="770">
        <v>8783</v>
      </c>
      <c r="F13" s="801" t="s">
        <v>799</v>
      </c>
      <c r="G13" s="773">
        <v>46175</v>
      </c>
      <c r="H13" s="774">
        <v>11147</v>
      </c>
      <c r="I13" s="801" t="s">
        <v>799</v>
      </c>
      <c r="J13" s="775">
        <v>46175</v>
      </c>
      <c r="K13" s="776">
        <v>0</v>
      </c>
      <c r="L13" s="774">
        <v>39698</v>
      </c>
      <c r="M13" s="774">
        <v>39698</v>
      </c>
      <c r="N13" s="774">
        <v>0</v>
      </c>
      <c r="O13" s="799">
        <v>0</v>
      </c>
      <c r="P13" s="800">
        <v>28551</v>
      </c>
      <c r="Q13" s="776">
        <v>47054</v>
      </c>
      <c r="R13" s="15"/>
    </row>
    <row r="14" spans="1:18" ht="27" customHeight="1">
      <c r="A14" s="789">
        <v>236102</v>
      </c>
      <c r="B14" s="778" t="s">
        <v>803</v>
      </c>
      <c r="C14" s="770">
        <v>164689</v>
      </c>
      <c r="D14" s="782">
        <v>7.5</v>
      </c>
      <c r="E14" s="770">
        <v>12352</v>
      </c>
      <c r="F14" s="801" t="s">
        <v>799</v>
      </c>
      <c r="G14" s="773">
        <v>68573</v>
      </c>
      <c r="H14" s="774">
        <v>50816</v>
      </c>
      <c r="I14" s="801" t="s">
        <v>799</v>
      </c>
      <c r="J14" s="775">
        <v>68573</v>
      </c>
      <c r="K14" s="776">
        <v>2</v>
      </c>
      <c r="L14" s="774">
        <v>104685</v>
      </c>
      <c r="M14" s="774">
        <v>85464</v>
      </c>
      <c r="N14" s="774">
        <v>0</v>
      </c>
      <c r="O14" s="799">
        <v>0</v>
      </c>
      <c r="P14" s="800">
        <v>53871</v>
      </c>
      <c r="Q14" s="776">
        <v>98466</v>
      </c>
      <c r="R14" s="15"/>
    </row>
    <row r="15" spans="1:18" ht="27" customHeight="1">
      <c r="A15" s="802"/>
      <c r="B15" s="802" t="s">
        <v>459</v>
      </c>
      <c r="C15" s="9">
        <f>SUM(C4:C14)</f>
        <v>1002356</v>
      </c>
      <c r="D15" s="795" t="s">
        <v>890</v>
      </c>
      <c r="E15" s="9">
        <f aca="true" t="shared" si="0" ref="E15:Q15">SUM(E4:E14)</f>
        <v>121330</v>
      </c>
      <c r="F15" s="9">
        <f t="shared" si="0"/>
        <v>145273</v>
      </c>
      <c r="G15" s="9">
        <f t="shared" si="0"/>
        <v>326021</v>
      </c>
      <c r="H15" s="9">
        <f t="shared" si="0"/>
        <v>170124</v>
      </c>
      <c r="I15" s="9">
        <f t="shared" si="0"/>
        <v>0</v>
      </c>
      <c r="J15" s="9">
        <f t="shared" si="0"/>
        <v>305339</v>
      </c>
      <c r="K15" s="9">
        <f t="shared" si="0"/>
        <v>104396</v>
      </c>
      <c r="L15" s="9">
        <f t="shared" si="0"/>
        <v>301322</v>
      </c>
      <c r="M15" s="9">
        <f t="shared" si="0"/>
        <v>282101</v>
      </c>
      <c r="N15" s="9">
        <f t="shared" si="0"/>
        <v>197625</v>
      </c>
      <c r="O15" s="9">
        <f t="shared" si="0"/>
        <v>153171</v>
      </c>
      <c r="P15" s="9">
        <f t="shared" si="0"/>
        <v>236846</v>
      </c>
      <c r="Q15" s="9">
        <f t="shared" si="0"/>
        <v>308142</v>
      </c>
      <c r="R15" s="15"/>
    </row>
    <row r="16" ht="15.75" customHeight="1"/>
    <row r="17" spans="2:17" ht="25.5" customHeight="1">
      <c r="B17" t="s">
        <v>804</v>
      </c>
      <c r="N17" s="1024" t="s">
        <v>805</v>
      </c>
      <c r="O17" s="1024"/>
      <c r="P17" s="1024"/>
      <c r="Q17" s="1024"/>
    </row>
    <row r="18" ht="12.75">
      <c r="G18" s="15"/>
    </row>
    <row r="19" ht="12.75">
      <c r="G19" s="15"/>
    </row>
  </sheetData>
  <mergeCells count="8">
    <mergeCell ref="A4:A5"/>
    <mergeCell ref="A6:A7"/>
    <mergeCell ref="A1:Q1"/>
    <mergeCell ref="N17:Q17"/>
    <mergeCell ref="F2:I2"/>
    <mergeCell ref="J2:K2"/>
    <mergeCell ref="L2:O2"/>
    <mergeCell ref="P2:Q2"/>
  </mergeCells>
  <printOptions/>
  <pageMargins left="0.75" right="0.75" top="1" bottom="1" header="0.4921259845" footer="0.4921259845"/>
  <pageSetup firstPageNumber="36" useFirstPageNumber="1" horizontalDpi="600" verticalDpi="600" orientation="landscape" paperSize="9" scale="59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24"/>
  <dimension ref="A1:AW122"/>
  <sheetViews>
    <sheetView workbookViewId="0" topLeftCell="A1">
      <selection activeCell="F25" sqref="F25"/>
    </sheetView>
  </sheetViews>
  <sheetFormatPr defaultColWidth="9.00390625" defaultRowHeight="12.75"/>
  <cols>
    <col min="1" max="1" width="10.375" style="0" customWidth="1"/>
    <col min="2" max="2" width="62.125" style="0" customWidth="1"/>
    <col min="3" max="3" width="7.75390625" style="0" customWidth="1"/>
    <col min="4" max="4" width="11.125" style="0" customWidth="1"/>
    <col min="7" max="7" width="10.125" style="0" bestFit="1" customWidth="1"/>
  </cols>
  <sheetData>
    <row r="1" spans="1:49" s="105" customFormat="1" ht="18">
      <c r="A1" s="893" t="s">
        <v>375</v>
      </c>
      <c r="B1" s="893"/>
      <c r="C1" s="893"/>
      <c r="D1" s="893"/>
      <c r="E1" s="893"/>
      <c r="F1" s="818"/>
      <c r="G1" s="818"/>
      <c r="H1" s="28"/>
      <c r="I1" s="7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</row>
    <row r="2" spans="1:9" ht="15.75" customHeight="1">
      <c r="A2" s="270" t="s">
        <v>858</v>
      </c>
      <c r="B2" s="28"/>
      <c r="C2" s="28"/>
      <c r="D2" s="28"/>
      <c r="E2" s="78"/>
      <c r="I2" s="23"/>
    </row>
    <row r="3" spans="1:9" ht="12.75" customHeight="1">
      <c r="A3" s="56"/>
      <c r="B3" s="28"/>
      <c r="C3" s="28"/>
      <c r="E3" s="78"/>
      <c r="I3" s="23"/>
    </row>
    <row r="4" spans="1:9" ht="12.75" customHeight="1">
      <c r="A4" s="56"/>
      <c r="B4" s="28"/>
      <c r="C4" s="28"/>
      <c r="E4" s="78"/>
      <c r="I4" s="23"/>
    </row>
    <row r="5" spans="1:5" s="28" customFormat="1" ht="14.25" customHeight="1">
      <c r="A5" s="55" t="s">
        <v>447</v>
      </c>
      <c r="E5" s="55"/>
    </row>
    <row r="6" ht="12" customHeight="1">
      <c r="E6" s="55" t="s">
        <v>900</v>
      </c>
    </row>
    <row r="7" spans="1:5" ht="23.25" customHeight="1">
      <c r="A7" s="72" t="s">
        <v>488</v>
      </c>
      <c r="B7" s="73" t="s">
        <v>489</v>
      </c>
      <c r="C7" s="463" t="s">
        <v>295</v>
      </c>
      <c r="D7" s="74" t="s">
        <v>992</v>
      </c>
      <c r="E7" s="74" t="s">
        <v>490</v>
      </c>
    </row>
    <row r="8" spans="1:5" ht="13.5" customHeight="1">
      <c r="A8" s="72"/>
      <c r="B8" s="73" t="s">
        <v>1035</v>
      </c>
      <c r="C8" s="462">
        <v>1700</v>
      </c>
      <c r="D8" s="244">
        <v>40000</v>
      </c>
      <c r="E8" s="76"/>
    </row>
    <row r="9" spans="1:5" ht="25.5">
      <c r="A9" s="411">
        <v>39819</v>
      </c>
      <c r="B9" s="412" t="s">
        <v>347</v>
      </c>
      <c r="C9" s="400">
        <v>3000</v>
      </c>
      <c r="D9" s="419">
        <v>-741</v>
      </c>
      <c r="E9" s="420">
        <v>39259</v>
      </c>
    </row>
    <row r="10" spans="1:5" ht="14.25" customHeight="1">
      <c r="A10" s="77">
        <v>39826</v>
      </c>
      <c r="B10" s="413" t="s">
        <v>348</v>
      </c>
      <c r="C10" s="400">
        <v>8001</v>
      </c>
      <c r="D10" s="421">
        <v>-600</v>
      </c>
      <c r="E10" s="420">
        <v>38659</v>
      </c>
    </row>
    <row r="11" spans="1:5" ht="25.5">
      <c r="A11" s="77">
        <v>39833</v>
      </c>
      <c r="B11" s="545" t="s">
        <v>349</v>
      </c>
      <c r="C11" s="400">
        <v>8001</v>
      </c>
      <c r="D11" s="144">
        <v>-1800</v>
      </c>
      <c r="E11" s="422">
        <v>36859</v>
      </c>
    </row>
    <row r="12" spans="1:5" ht="12.75">
      <c r="A12" s="75">
        <v>39833</v>
      </c>
      <c r="B12" s="413" t="s">
        <v>350</v>
      </c>
      <c r="C12" s="400">
        <v>9000</v>
      </c>
      <c r="D12" s="144">
        <v>-100</v>
      </c>
      <c r="E12" s="422">
        <v>36759</v>
      </c>
    </row>
    <row r="13" spans="1:5" ht="25.5">
      <c r="A13" s="415">
        <v>39833</v>
      </c>
      <c r="B13" s="413" t="s">
        <v>351</v>
      </c>
      <c r="C13" s="416">
        <v>6000</v>
      </c>
      <c r="D13" s="423">
        <v>-1770</v>
      </c>
      <c r="E13" s="424">
        <v>34989</v>
      </c>
    </row>
    <row r="14" spans="1:5" ht="25.5">
      <c r="A14" s="75">
        <v>39847</v>
      </c>
      <c r="B14" s="413" t="s">
        <v>353</v>
      </c>
      <c r="C14" s="400">
        <v>1800</v>
      </c>
      <c r="D14" s="144">
        <v>-20</v>
      </c>
      <c r="E14" s="422">
        <v>34969</v>
      </c>
    </row>
    <row r="15" spans="1:5" ht="25.5">
      <c r="A15" s="75">
        <v>39847</v>
      </c>
      <c r="B15" s="413" t="s">
        <v>354</v>
      </c>
      <c r="C15" s="41">
        <v>5000</v>
      </c>
      <c r="D15" s="144">
        <v>-245</v>
      </c>
      <c r="E15" s="422">
        <v>34724</v>
      </c>
    </row>
    <row r="16" spans="1:5" ht="12.75">
      <c r="A16" s="75">
        <v>39847</v>
      </c>
      <c r="B16" s="4" t="s">
        <v>355</v>
      </c>
      <c r="C16" s="41">
        <v>5100</v>
      </c>
      <c r="D16" s="144">
        <v>-7155</v>
      </c>
      <c r="E16" s="422">
        <v>27569</v>
      </c>
    </row>
    <row r="17" spans="1:5" ht="13.5" customHeight="1">
      <c r="A17" s="75">
        <v>39847</v>
      </c>
      <c r="B17" s="413" t="s">
        <v>356</v>
      </c>
      <c r="C17" s="400">
        <v>3000</v>
      </c>
      <c r="D17" s="144">
        <v>-169</v>
      </c>
      <c r="E17" s="422">
        <v>27400</v>
      </c>
    </row>
    <row r="18" spans="1:5" ht="13.5" customHeight="1">
      <c r="A18" s="75">
        <v>39847</v>
      </c>
      <c r="B18" s="545" t="s">
        <v>357</v>
      </c>
      <c r="C18" s="400">
        <v>1800</v>
      </c>
      <c r="D18" s="425">
        <v>-30</v>
      </c>
      <c r="E18" s="422">
        <v>27370</v>
      </c>
    </row>
    <row r="19" spans="1:5" ht="25.5">
      <c r="A19" s="415">
        <v>39854</v>
      </c>
      <c r="B19" s="545" t="s">
        <v>358</v>
      </c>
      <c r="C19" s="417" t="s">
        <v>1004</v>
      </c>
      <c r="D19" s="426">
        <v>-85</v>
      </c>
      <c r="E19" s="424">
        <v>27285</v>
      </c>
    </row>
    <row r="20" spans="1:5" ht="12.75" customHeight="1">
      <c r="A20" s="75">
        <v>39854</v>
      </c>
      <c r="B20" s="413" t="s">
        <v>359</v>
      </c>
      <c r="C20" s="418">
        <v>1600</v>
      </c>
      <c r="D20" s="426">
        <v>-49</v>
      </c>
      <c r="E20" s="420">
        <v>27236</v>
      </c>
    </row>
    <row r="21" spans="1:5" ht="25.5">
      <c r="A21" s="75">
        <v>39861</v>
      </c>
      <c r="B21" s="413" t="s">
        <v>360</v>
      </c>
      <c r="C21" s="400">
        <v>8004</v>
      </c>
      <c r="D21" s="425">
        <v>-1000</v>
      </c>
      <c r="E21" s="420">
        <v>26236</v>
      </c>
    </row>
    <row r="22" spans="1:5" ht="12.75">
      <c r="A22" s="75">
        <v>39861</v>
      </c>
      <c r="B22" s="413" t="s">
        <v>361</v>
      </c>
      <c r="C22" s="400">
        <v>5100</v>
      </c>
      <c r="D22" s="425">
        <v>-836</v>
      </c>
      <c r="E22" s="420">
        <v>25400</v>
      </c>
    </row>
    <row r="23" spans="1:5" ht="12.75">
      <c r="A23" s="75">
        <v>39861</v>
      </c>
      <c r="B23" s="413" t="s">
        <v>362</v>
      </c>
      <c r="C23" s="400">
        <v>1900</v>
      </c>
      <c r="D23" s="425">
        <v>-903</v>
      </c>
      <c r="E23" s="422">
        <v>24497</v>
      </c>
    </row>
    <row r="24" spans="1:5" ht="25.5">
      <c r="A24" s="75">
        <v>39875</v>
      </c>
      <c r="B24" s="413" t="s">
        <v>851</v>
      </c>
      <c r="C24" s="400">
        <v>1600</v>
      </c>
      <c r="D24" s="425">
        <v>-500</v>
      </c>
      <c r="E24" s="420">
        <v>23997</v>
      </c>
    </row>
    <row r="25" spans="1:5" ht="14.25" customHeight="1">
      <c r="A25" s="75">
        <v>39875</v>
      </c>
      <c r="B25" s="413" t="s">
        <v>864</v>
      </c>
      <c r="C25" s="400">
        <v>1800</v>
      </c>
      <c r="D25" s="425">
        <v>-20</v>
      </c>
      <c r="E25" s="420">
        <v>23977</v>
      </c>
    </row>
    <row r="26" spans="1:5" ht="12.75">
      <c r="A26" s="75">
        <v>39875</v>
      </c>
      <c r="B26" s="413" t="s">
        <v>865</v>
      </c>
      <c r="C26" s="400">
        <v>1800</v>
      </c>
      <c r="D26" s="425">
        <v>-80</v>
      </c>
      <c r="E26" s="420">
        <v>23897</v>
      </c>
    </row>
    <row r="27" spans="1:5" ht="12.75">
      <c r="A27" s="75">
        <v>39875</v>
      </c>
      <c r="B27" s="413" t="s">
        <v>866</v>
      </c>
      <c r="C27" s="400">
        <v>1800</v>
      </c>
      <c r="D27" s="425">
        <v>-20</v>
      </c>
      <c r="E27" s="420">
        <v>23877</v>
      </c>
    </row>
    <row r="28" spans="1:5" ht="12.75">
      <c r="A28" s="75">
        <v>39875</v>
      </c>
      <c r="B28" s="413" t="s">
        <v>867</v>
      </c>
      <c r="C28" s="400">
        <v>3000</v>
      </c>
      <c r="D28" s="425">
        <v>-18</v>
      </c>
      <c r="E28" s="420">
        <v>23859</v>
      </c>
    </row>
    <row r="29" spans="1:5" ht="25.5">
      <c r="A29" s="75">
        <v>39875</v>
      </c>
      <c r="B29" s="413" t="s">
        <v>868</v>
      </c>
      <c r="C29" s="579">
        <v>3000</v>
      </c>
      <c r="D29" s="425">
        <v>-40</v>
      </c>
      <c r="E29" s="420">
        <v>23819</v>
      </c>
    </row>
    <row r="30" spans="1:5" ht="12.75">
      <c r="A30" s="75">
        <v>39875</v>
      </c>
      <c r="B30" s="545" t="s">
        <v>869</v>
      </c>
      <c r="C30" s="41">
        <v>5100</v>
      </c>
      <c r="D30" s="144">
        <v>-2946</v>
      </c>
      <c r="E30" s="420">
        <v>20873</v>
      </c>
    </row>
    <row r="31" spans="1:5" ht="25.5">
      <c r="A31" s="523">
        <v>39875</v>
      </c>
      <c r="B31" s="413" t="s">
        <v>870</v>
      </c>
      <c r="C31" s="524" t="s">
        <v>167</v>
      </c>
      <c r="D31" s="526">
        <v>-25</v>
      </c>
      <c r="E31" s="580">
        <v>20848</v>
      </c>
    </row>
    <row r="32" spans="1:5" ht="12.75">
      <c r="A32" s="523">
        <v>39875</v>
      </c>
      <c r="B32" s="413" t="s">
        <v>871</v>
      </c>
      <c r="C32" s="525">
        <v>1800</v>
      </c>
      <c r="D32" s="526">
        <v>-50</v>
      </c>
      <c r="E32" s="580">
        <v>20798</v>
      </c>
    </row>
    <row r="33" spans="1:5" ht="38.25">
      <c r="A33" s="523">
        <v>39888</v>
      </c>
      <c r="B33" s="413" t="s">
        <v>872</v>
      </c>
      <c r="C33" s="525">
        <v>8004</v>
      </c>
      <c r="D33" s="526">
        <v>-800</v>
      </c>
      <c r="E33" s="580">
        <v>19998</v>
      </c>
    </row>
    <row r="34" spans="1:5" ht="12.75">
      <c r="A34" s="75">
        <v>39888</v>
      </c>
      <c r="B34" s="413" t="s">
        <v>873</v>
      </c>
      <c r="C34" s="400">
        <v>9000</v>
      </c>
      <c r="D34" s="144">
        <v>-170.1</v>
      </c>
      <c r="E34" s="586">
        <v>19827.9</v>
      </c>
    </row>
    <row r="35" spans="1:5" ht="25.5">
      <c r="A35" s="523">
        <v>39896</v>
      </c>
      <c r="B35" s="413" t="s">
        <v>368</v>
      </c>
      <c r="C35" s="585" t="s">
        <v>161</v>
      </c>
      <c r="D35" s="526">
        <v>-40</v>
      </c>
      <c r="E35" s="586">
        <v>19787.9</v>
      </c>
    </row>
    <row r="36" spans="1:5" ht="12.75">
      <c r="A36" s="523">
        <v>39896</v>
      </c>
      <c r="B36" s="413" t="s">
        <v>369</v>
      </c>
      <c r="C36" s="525">
        <v>5000</v>
      </c>
      <c r="D36" s="526">
        <v>-70</v>
      </c>
      <c r="E36" s="586">
        <v>19717.9</v>
      </c>
    </row>
    <row r="37" spans="1:5" ht="13.5" customHeight="1">
      <c r="A37" s="523">
        <v>39903</v>
      </c>
      <c r="B37" s="413" t="s">
        <v>370</v>
      </c>
      <c r="C37" s="525">
        <v>1600</v>
      </c>
      <c r="D37" s="526">
        <v>-1100</v>
      </c>
      <c r="E37" s="586">
        <v>18617.9</v>
      </c>
    </row>
    <row r="38" spans="1:5" ht="25.5">
      <c r="A38" s="523">
        <v>39903</v>
      </c>
      <c r="B38" s="413" t="s">
        <v>371</v>
      </c>
      <c r="C38" s="525">
        <v>1800</v>
      </c>
      <c r="D38" s="526">
        <v>-50</v>
      </c>
      <c r="E38" s="586">
        <v>18567.9</v>
      </c>
    </row>
    <row r="39" spans="1:5" ht="12.75">
      <c r="A39" s="523">
        <v>39917</v>
      </c>
      <c r="B39" s="591" t="s">
        <v>15</v>
      </c>
      <c r="C39" s="525">
        <v>1700</v>
      </c>
      <c r="D39" s="526">
        <v>673</v>
      </c>
      <c r="E39" s="586">
        <v>19240.9</v>
      </c>
    </row>
    <row r="40" spans="1:5" ht="38.25">
      <c r="A40" s="523">
        <v>39917</v>
      </c>
      <c r="B40" s="413" t="s">
        <v>16</v>
      </c>
      <c r="C40" s="525">
        <v>5000</v>
      </c>
      <c r="D40" s="526">
        <v>-235</v>
      </c>
      <c r="E40" s="586">
        <v>19005.9</v>
      </c>
    </row>
    <row r="41" spans="1:5" ht="12.75">
      <c r="A41" s="523">
        <v>39917</v>
      </c>
      <c r="B41" s="413" t="s">
        <v>17</v>
      </c>
      <c r="C41" s="525">
        <v>5000</v>
      </c>
      <c r="D41" s="526">
        <v>-310.8</v>
      </c>
      <c r="E41" s="586">
        <v>18695.1</v>
      </c>
    </row>
    <row r="42" spans="1:5" ht="25.5">
      <c r="A42" s="523">
        <v>39931</v>
      </c>
      <c r="B42" s="413" t="s">
        <v>1050</v>
      </c>
      <c r="C42" s="525">
        <v>5100</v>
      </c>
      <c r="D42" s="526">
        <v>-100</v>
      </c>
      <c r="E42" s="586">
        <v>18595.1</v>
      </c>
    </row>
    <row r="43" spans="1:5" ht="12.75">
      <c r="A43" s="523">
        <v>39938</v>
      </c>
      <c r="B43" s="545" t="s">
        <v>869</v>
      </c>
      <c r="C43" s="525">
        <v>5100</v>
      </c>
      <c r="D43" s="526">
        <v>-2190</v>
      </c>
      <c r="E43" s="586">
        <v>16405.1</v>
      </c>
    </row>
    <row r="44" spans="1:5" ht="25.5">
      <c r="A44" s="598" t="s">
        <v>501</v>
      </c>
      <c r="B44" s="414" t="s">
        <v>502</v>
      </c>
      <c r="C44" s="525">
        <v>6000</v>
      </c>
      <c r="D44" s="526">
        <v>-200</v>
      </c>
      <c r="E44" s="586">
        <v>16205.1</v>
      </c>
    </row>
    <row r="45" spans="1:5" ht="12.75">
      <c r="A45" s="523">
        <v>39944</v>
      </c>
      <c r="B45" s="413" t="s">
        <v>503</v>
      </c>
      <c r="C45" s="525">
        <v>1600</v>
      </c>
      <c r="D45" s="526">
        <v>-800</v>
      </c>
      <c r="E45" s="586">
        <v>15405.1</v>
      </c>
    </row>
    <row r="46" spans="1:5" ht="15" customHeight="1">
      <c r="A46" s="599">
        <v>39944</v>
      </c>
      <c r="B46" s="413" t="s">
        <v>504</v>
      </c>
      <c r="C46" s="525">
        <v>1700</v>
      </c>
      <c r="D46" s="526">
        <v>8129</v>
      </c>
      <c r="E46" s="586">
        <v>23534.1</v>
      </c>
    </row>
    <row r="47" spans="1:5" ht="12.75">
      <c r="A47" s="523">
        <v>39944</v>
      </c>
      <c r="B47" s="413" t="s">
        <v>505</v>
      </c>
      <c r="C47" s="525">
        <v>1800</v>
      </c>
      <c r="D47" s="526">
        <v>-3.4</v>
      </c>
      <c r="E47" s="586">
        <v>23530.7</v>
      </c>
    </row>
    <row r="48" spans="1:5" ht="12.75">
      <c r="A48" s="523">
        <v>39944</v>
      </c>
      <c r="B48" s="413" t="s">
        <v>506</v>
      </c>
      <c r="C48" s="525">
        <v>1800</v>
      </c>
      <c r="D48" s="526">
        <v>-20</v>
      </c>
      <c r="E48" s="586">
        <v>23510.7</v>
      </c>
    </row>
    <row r="49" spans="1:5" ht="12.75">
      <c r="A49" s="75">
        <v>39959</v>
      </c>
      <c r="B49" s="414" t="s">
        <v>507</v>
      </c>
      <c r="C49" s="41">
        <v>5100</v>
      </c>
      <c r="D49" s="144">
        <v>-10</v>
      </c>
      <c r="E49" s="586">
        <v>23500.7</v>
      </c>
    </row>
    <row r="50" spans="1:5" ht="15" customHeight="1">
      <c r="A50" s="523">
        <v>39959</v>
      </c>
      <c r="B50" s="413" t="s">
        <v>508</v>
      </c>
      <c r="C50" s="525">
        <v>3000</v>
      </c>
      <c r="D50" s="526">
        <v>-92</v>
      </c>
      <c r="E50" s="586">
        <v>23408.7</v>
      </c>
    </row>
    <row r="51" spans="1:5" ht="12.75">
      <c r="A51" s="523">
        <v>39959</v>
      </c>
      <c r="B51" s="413" t="s">
        <v>509</v>
      </c>
      <c r="C51" s="525">
        <v>3000</v>
      </c>
      <c r="D51" s="526">
        <v>-660</v>
      </c>
      <c r="E51" s="586">
        <v>22748.7</v>
      </c>
    </row>
    <row r="52" spans="1:5" ht="15.75" customHeight="1">
      <c r="A52" s="523">
        <v>39959</v>
      </c>
      <c r="B52" s="413" t="s">
        <v>510</v>
      </c>
      <c r="C52" s="525">
        <v>3000</v>
      </c>
      <c r="D52" s="526">
        <v>-400</v>
      </c>
      <c r="E52" s="586">
        <v>22348.7</v>
      </c>
    </row>
    <row r="53" spans="1:5" ht="12.75">
      <c r="A53" s="523">
        <v>39959</v>
      </c>
      <c r="B53" s="413" t="s">
        <v>516</v>
      </c>
      <c r="C53" s="525">
        <v>5000</v>
      </c>
      <c r="D53" s="526">
        <v>-552</v>
      </c>
      <c r="E53" s="586">
        <v>21796.7</v>
      </c>
    </row>
    <row r="54" spans="1:5" ht="12.75">
      <c r="A54" s="523">
        <v>39959</v>
      </c>
      <c r="B54" s="413" t="s">
        <v>517</v>
      </c>
      <c r="C54" s="525">
        <v>5000</v>
      </c>
      <c r="D54" s="526">
        <v>-1190</v>
      </c>
      <c r="E54" s="613">
        <v>20606.7</v>
      </c>
    </row>
    <row r="55" spans="1:5" ht="12.75">
      <c r="A55" s="1034">
        <v>39972</v>
      </c>
      <c r="B55" s="1036" t="s">
        <v>139</v>
      </c>
      <c r="C55" s="1030">
        <v>1800</v>
      </c>
      <c r="D55" s="1038">
        <v>-8.8</v>
      </c>
      <c r="E55" s="1028">
        <v>20597.9</v>
      </c>
    </row>
    <row r="56" spans="1:5" ht="12.75">
      <c r="A56" s="1035"/>
      <c r="B56" s="1037"/>
      <c r="C56" s="1031"/>
      <c r="D56" s="1039"/>
      <c r="E56" s="1029"/>
    </row>
    <row r="57" spans="1:5" ht="25.5">
      <c r="A57" s="523">
        <v>39972</v>
      </c>
      <c r="B57" s="413" t="s">
        <v>140</v>
      </c>
      <c r="C57" s="525">
        <v>4000</v>
      </c>
      <c r="D57" s="526">
        <v>-150</v>
      </c>
      <c r="E57" s="580">
        <v>20447.9</v>
      </c>
    </row>
    <row r="58" spans="1:5" ht="12.75">
      <c r="A58" s="523">
        <v>39972</v>
      </c>
      <c r="B58" s="545" t="s">
        <v>869</v>
      </c>
      <c r="C58" s="525">
        <v>5100</v>
      </c>
      <c r="D58" s="526">
        <v>-1150</v>
      </c>
      <c r="E58" s="580">
        <v>19297.9</v>
      </c>
    </row>
    <row r="59" spans="1:5" ht="14.25" customHeight="1">
      <c r="A59" s="523">
        <v>39972</v>
      </c>
      <c r="B59" s="413" t="s">
        <v>141</v>
      </c>
      <c r="C59" s="525">
        <v>5000</v>
      </c>
      <c r="D59" s="526">
        <v>-121</v>
      </c>
      <c r="E59" s="580">
        <v>19176.9</v>
      </c>
    </row>
    <row r="60" spans="1:5" ht="12.75">
      <c r="A60" s="523">
        <v>39987</v>
      </c>
      <c r="B60" s="413" t="s">
        <v>142</v>
      </c>
      <c r="C60" s="525">
        <v>8000</v>
      </c>
      <c r="D60" s="526">
        <v>-167</v>
      </c>
      <c r="E60" s="580">
        <v>19009.9</v>
      </c>
    </row>
    <row r="61" spans="1:5" ht="12.75">
      <c r="A61" s="523">
        <v>39987</v>
      </c>
      <c r="B61" s="413" t="s">
        <v>143</v>
      </c>
      <c r="C61" s="525">
        <v>5100</v>
      </c>
      <c r="D61" s="526">
        <v>-40</v>
      </c>
      <c r="E61" s="580">
        <v>18969.9</v>
      </c>
    </row>
    <row r="62" spans="1:5" ht="12.75">
      <c r="A62" s="523">
        <v>39987</v>
      </c>
      <c r="B62" s="413" t="s">
        <v>144</v>
      </c>
      <c r="C62" s="525">
        <v>4000</v>
      </c>
      <c r="D62" s="526">
        <v>-90</v>
      </c>
      <c r="E62" s="580">
        <v>18879.9</v>
      </c>
    </row>
    <row r="63" spans="1:5" ht="12.75">
      <c r="A63" s="523">
        <v>39987</v>
      </c>
      <c r="B63" s="413" t="s">
        <v>145</v>
      </c>
      <c r="C63" s="525">
        <v>6000</v>
      </c>
      <c r="D63" s="526">
        <v>-650</v>
      </c>
      <c r="E63" s="580">
        <v>18229.9</v>
      </c>
    </row>
    <row r="64" spans="1:5" ht="12.75">
      <c r="A64" s="523">
        <v>39987</v>
      </c>
      <c r="B64" s="413" t="s">
        <v>146</v>
      </c>
      <c r="C64" s="525">
        <v>6000</v>
      </c>
      <c r="D64" s="526">
        <v>-200</v>
      </c>
      <c r="E64" s="580">
        <v>18029.9</v>
      </c>
    </row>
    <row r="65" spans="1:5" ht="12.75">
      <c r="A65" s="523">
        <v>39994</v>
      </c>
      <c r="B65" s="414" t="s">
        <v>147</v>
      </c>
      <c r="C65" s="525">
        <v>8004</v>
      </c>
      <c r="D65" s="526">
        <v>-2000</v>
      </c>
      <c r="E65" s="580">
        <v>16029.9</v>
      </c>
    </row>
    <row r="66" spans="1:5" ht="12.75">
      <c r="A66" s="523">
        <v>39994</v>
      </c>
      <c r="B66" s="414" t="s">
        <v>148</v>
      </c>
      <c r="C66" s="525">
        <v>3000</v>
      </c>
      <c r="D66" s="526">
        <v>-583</v>
      </c>
      <c r="E66" s="580">
        <v>15446.9</v>
      </c>
    </row>
    <row r="67" spans="1:5" ht="25.5">
      <c r="A67" s="523">
        <v>39994</v>
      </c>
      <c r="B67" s="413" t="s">
        <v>149</v>
      </c>
      <c r="C67" s="525">
        <v>5100</v>
      </c>
      <c r="D67" s="526">
        <v>-550</v>
      </c>
      <c r="E67" s="580">
        <v>14896.9</v>
      </c>
    </row>
    <row r="68" spans="1:5" ht="12.75">
      <c r="A68" s="75">
        <v>39994</v>
      </c>
      <c r="B68" s="414" t="s">
        <v>150</v>
      </c>
      <c r="C68" s="41">
        <v>5000</v>
      </c>
      <c r="D68" s="144">
        <v>-1276</v>
      </c>
      <c r="E68" s="616">
        <v>13620.9</v>
      </c>
    </row>
    <row r="69" spans="1:5" ht="12.75">
      <c r="A69" s="1034">
        <v>40008</v>
      </c>
      <c r="B69" s="1036" t="s">
        <v>659</v>
      </c>
      <c r="C69" s="1030">
        <v>5000</v>
      </c>
      <c r="D69" s="1038">
        <v>-120</v>
      </c>
      <c r="E69" s="1028">
        <v>13500.9</v>
      </c>
    </row>
    <row r="70" spans="1:5" ht="12.75">
      <c r="A70" s="1035"/>
      <c r="B70" s="1037"/>
      <c r="C70" s="1031"/>
      <c r="D70" s="1039"/>
      <c r="E70" s="1029"/>
    </row>
    <row r="71" spans="1:5" ht="15" customHeight="1">
      <c r="A71" s="523">
        <v>40008</v>
      </c>
      <c r="B71" s="413" t="s">
        <v>807</v>
      </c>
      <c r="C71" s="525">
        <v>1800</v>
      </c>
      <c r="D71" s="526">
        <v>-500</v>
      </c>
      <c r="E71" s="580">
        <v>13000.9</v>
      </c>
    </row>
    <row r="72" spans="1:5" ht="12.75">
      <c r="A72" s="523">
        <v>40022</v>
      </c>
      <c r="B72" s="414" t="s">
        <v>808</v>
      </c>
      <c r="C72" s="525">
        <v>3000</v>
      </c>
      <c r="D72" s="526">
        <v>-15</v>
      </c>
      <c r="E72" s="580">
        <v>12985.9</v>
      </c>
    </row>
    <row r="73" spans="1:5" ht="12.75">
      <c r="A73" s="75">
        <v>40022</v>
      </c>
      <c r="B73" s="414" t="s">
        <v>809</v>
      </c>
      <c r="C73" s="525">
        <v>9000</v>
      </c>
      <c r="D73" s="526">
        <v>-80</v>
      </c>
      <c r="E73" s="630">
        <v>12905.9</v>
      </c>
    </row>
    <row r="74" spans="1:5" ht="12.75">
      <c r="A74" s="523">
        <v>40036</v>
      </c>
      <c r="B74" s="414" t="s">
        <v>1069</v>
      </c>
      <c r="C74" s="525">
        <v>4000</v>
      </c>
      <c r="D74" s="526">
        <v>-1000</v>
      </c>
      <c r="E74" s="630">
        <v>11905.9</v>
      </c>
    </row>
    <row r="75" spans="1:5" ht="12.75">
      <c r="A75" s="523">
        <v>40036</v>
      </c>
      <c r="B75" s="413" t="s">
        <v>1070</v>
      </c>
      <c r="C75" s="525">
        <v>3000</v>
      </c>
      <c r="D75" s="526">
        <v>-30</v>
      </c>
      <c r="E75" s="630">
        <v>11875.9</v>
      </c>
    </row>
    <row r="76" spans="1:5" ht="12.75">
      <c r="A76" s="1034">
        <v>40036</v>
      </c>
      <c r="B76" s="1036" t="s">
        <v>1071</v>
      </c>
      <c r="C76" s="1030">
        <v>3000</v>
      </c>
      <c r="D76" s="1032">
        <v>-300</v>
      </c>
      <c r="E76" s="1028">
        <v>11575.9</v>
      </c>
    </row>
    <row r="77" spans="1:5" ht="12.75">
      <c r="A77" s="1035"/>
      <c r="B77" s="1037"/>
      <c r="C77" s="1031"/>
      <c r="D77" s="1033"/>
      <c r="E77" s="1029"/>
    </row>
    <row r="78" spans="1:5" ht="12.75">
      <c r="A78" s="1034">
        <v>40036</v>
      </c>
      <c r="B78" s="1036" t="s">
        <v>1072</v>
      </c>
      <c r="C78" s="1030">
        <v>5000</v>
      </c>
      <c r="D78" s="1032">
        <v>-101</v>
      </c>
      <c r="E78" s="1028">
        <v>11474.9</v>
      </c>
    </row>
    <row r="79" spans="1:5" ht="12.75">
      <c r="A79" s="1035"/>
      <c r="B79" s="1037"/>
      <c r="C79" s="1031"/>
      <c r="D79" s="1033"/>
      <c r="E79" s="1029"/>
    </row>
    <row r="80" spans="1:5" ht="12.75">
      <c r="A80" s="523">
        <v>40036</v>
      </c>
      <c r="B80" s="413" t="s">
        <v>1073</v>
      </c>
      <c r="C80" s="525">
        <v>1900</v>
      </c>
      <c r="D80" s="629">
        <v>-486</v>
      </c>
      <c r="E80" s="630">
        <v>10988.9</v>
      </c>
    </row>
    <row r="81" spans="1:5" ht="12.75">
      <c r="A81" s="75">
        <v>40050</v>
      </c>
      <c r="B81" s="413" t="s">
        <v>1074</v>
      </c>
      <c r="C81" s="41">
        <v>3000</v>
      </c>
      <c r="D81" s="144">
        <v>-150</v>
      </c>
      <c r="E81" s="630">
        <v>10838.9</v>
      </c>
    </row>
    <row r="82" spans="1:5" ht="25.5">
      <c r="A82" s="75">
        <v>40064</v>
      </c>
      <c r="B82" s="413" t="s">
        <v>135</v>
      </c>
      <c r="C82" s="41">
        <v>1600</v>
      </c>
      <c r="D82" s="144">
        <v>-1785</v>
      </c>
      <c r="E82" s="630">
        <v>9053.9</v>
      </c>
    </row>
    <row r="83" spans="1:5" ht="12.75">
      <c r="A83" s="75">
        <v>40064</v>
      </c>
      <c r="B83" s="413" t="s">
        <v>136</v>
      </c>
      <c r="C83" s="41">
        <v>3000</v>
      </c>
      <c r="D83" s="144">
        <v>-20</v>
      </c>
      <c r="E83" s="630">
        <v>9033.9</v>
      </c>
    </row>
    <row r="84" spans="1:5" ht="12.75">
      <c r="A84" s="75">
        <v>40064</v>
      </c>
      <c r="B84" s="413" t="s">
        <v>137</v>
      </c>
      <c r="C84" s="41">
        <v>1700</v>
      </c>
      <c r="D84" s="144">
        <v>297.5</v>
      </c>
      <c r="E84" s="630">
        <v>9331.4</v>
      </c>
    </row>
    <row r="85" spans="1:5" ht="12.75">
      <c r="A85" s="75">
        <v>40078</v>
      </c>
      <c r="B85" s="414" t="s">
        <v>138</v>
      </c>
      <c r="C85" s="41">
        <v>1700</v>
      </c>
      <c r="D85" s="144">
        <v>476</v>
      </c>
      <c r="E85" s="630">
        <v>9807.4</v>
      </c>
    </row>
    <row r="86" spans="1:5" ht="12.75">
      <c r="A86" s="75">
        <v>40085</v>
      </c>
      <c r="B86" s="591" t="s">
        <v>391</v>
      </c>
      <c r="C86" s="41">
        <v>1700</v>
      </c>
      <c r="D86" s="144">
        <v>654</v>
      </c>
      <c r="E86" s="630">
        <v>10461.4</v>
      </c>
    </row>
    <row r="87" spans="1:5" ht="12.75">
      <c r="A87" s="75">
        <v>40085</v>
      </c>
      <c r="B87" s="413" t="s">
        <v>392</v>
      </c>
      <c r="C87" s="41">
        <v>1700</v>
      </c>
      <c r="D87" s="144">
        <v>218</v>
      </c>
      <c r="E87" s="631">
        <v>10679.4</v>
      </c>
    </row>
    <row r="88" spans="1:5" ht="12.75">
      <c r="A88" s="75"/>
      <c r="B88" s="414"/>
      <c r="C88" s="41"/>
      <c r="D88" s="144"/>
      <c r="E88" s="420"/>
    </row>
    <row r="89" spans="1:5" ht="12.75" customHeight="1">
      <c r="A89" s="145"/>
      <c r="B89" s="146"/>
      <c r="C89" s="13"/>
      <c r="D89" s="24"/>
      <c r="E89" s="147"/>
    </row>
    <row r="90" spans="1:5" s="28" customFormat="1" ht="14.25" customHeight="1">
      <c r="A90" s="55" t="s">
        <v>492</v>
      </c>
      <c r="E90" s="55"/>
    </row>
    <row r="91" ht="13.5" customHeight="1">
      <c r="E91" s="55" t="s">
        <v>900</v>
      </c>
    </row>
    <row r="92" spans="1:5" ht="23.25" customHeight="1">
      <c r="A92" s="72" t="s">
        <v>488</v>
      </c>
      <c r="B92" s="73" t="s">
        <v>489</v>
      </c>
      <c r="C92" s="463" t="s">
        <v>295</v>
      </c>
      <c r="D92" s="74" t="s">
        <v>993</v>
      </c>
      <c r="E92" s="74" t="s">
        <v>490</v>
      </c>
    </row>
    <row r="93" spans="1:8" ht="14.25" customHeight="1">
      <c r="A93" s="72"/>
      <c r="B93" s="73" t="s">
        <v>1036</v>
      </c>
      <c r="C93" s="462">
        <v>1700</v>
      </c>
      <c r="D93" s="244">
        <v>10000</v>
      </c>
      <c r="E93" s="272" t="s">
        <v>494</v>
      </c>
      <c r="H93" s="2"/>
    </row>
    <row r="94" spans="1:8" ht="37.5" customHeight="1">
      <c r="A94" s="541">
        <v>39826</v>
      </c>
      <c r="B94" s="542" t="s">
        <v>305</v>
      </c>
      <c r="C94" s="543">
        <v>9000</v>
      </c>
      <c r="D94" s="544" t="s">
        <v>306</v>
      </c>
      <c r="E94" s="422">
        <v>8900</v>
      </c>
      <c r="H94" s="2"/>
    </row>
    <row r="95" spans="1:8" ht="26.25" customHeight="1">
      <c r="A95" s="415">
        <v>39896</v>
      </c>
      <c r="B95" s="413" t="s">
        <v>367</v>
      </c>
      <c r="C95" s="543">
        <v>1000</v>
      </c>
      <c r="D95" s="423">
        <v>-655</v>
      </c>
      <c r="E95" s="584">
        <v>8245</v>
      </c>
      <c r="H95" s="2"/>
    </row>
    <row r="96" spans="1:8" ht="12" customHeight="1">
      <c r="A96" s="406"/>
      <c r="B96" s="414"/>
      <c r="C96" s="31"/>
      <c r="D96" s="482"/>
      <c r="E96" s="483"/>
      <c r="H96" s="2"/>
    </row>
    <row r="97" spans="1:8" ht="12.75">
      <c r="A97" s="407"/>
      <c r="B97" s="408"/>
      <c r="C97" s="146"/>
      <c r="D97" s="409"/>
      <c r="E97" s="410"/>
      <c r="H97" s="2"/>
    </row>
    <row r="98" spans="1:5" s="28" customFormat="1" ht="13.5" customHeight="1">
      <c r="A98" s="55" t="s">
        <v>493</v>
      </c>
      <c r="E98" s="55"/>
    </row>
    <row r="99" ht="12" customHeight="1">
      <c r="E99" s="55" t="s">
        <v>900</v>
      </c>
    </row>
    <row r="100" spans="1:5" ht="23.25" customHeight="1">
      <c r="A100" s="72" t="s">
        <v>488</v>
      </c>
      <c r="B100" s="73" t="s">
        <v>489</v>
      </c>
      <c r="C100" s="463" t="s">
        <v>295</v>
      </c>
      <c r="D100" s="74" t="s">
        <v>994</v>
      </c>
      <c r="E100" s="74" t="s">
        <v>490</v>
      </c>
    </row>
    <row r="101" spans="1:7" ht="15" customHeight="1">
      <c r="A101" s="72"/>
      <c r="B101" s="73" t="s">
        <v>1036</v>
      </c>
      <c r="C101" s="462">
        <v>1700</v>
      </c>
      <c r="D101" s="244">
        <v>100000</v>
      </c>
      <c r="E101" s="76"/>
      <c r="G101" s="304"/>
    </row>
    <row r="102" spans="1:9" ht="25.5">
      <c r="A102" s="406">
        <v>39840</v>
      </c>
      <c r="B102" s="413" t="s">
        <v>302</v>
      </c>
      <c r="C102" s="31">
        <v>5000</v>
      </c>
      <c r="D102" s="446">
        <v>-30</v>
      </c>
      <c r="E102" s="483">
        <v>99970</v>
      </c>
      <c r="I102" s="225"/>
    </row>
    <row r="103" spans="1:9" ht="12.75">
      <c r="A103" s="406">
        <v>39840</v>
      </c>
      <c r="B103" s="413" t="s">
        <v>303</v>
      </c>
      <c r="C103" s="31">
        <v>5100</v>
      </c>
      <c r="D103" s="482" t="s">
        <v>304</v>
      </c>
      <c r="E103" s="483">
        <v>98250.7</v>
      </c>
      <c r="I103" s="225"/>
    </row>
    <row r="104" spans="1:9" ht="11.25" customHeight="1">
      <c r="A104" s="406">
        <v>39882</v>
      </c>
      <c r="B104" s="413" t="s">
        <v>844</v>
      </c>
      <c r="C104" s="31">
        <v>1600</v>
      </c>
      <c r="D104" s="255">
        <v>-20000</v>
      </c>
      <c r="E104" s="483">
        <v>78250.7</v>
      </c>
      <c r="I104" s="225"/>
    </row>
    <row r="105" spans="1:9" ht="12.75">
      <c r="A105" s="1044">
        <v>39882</v>
      </c>
      <c r="B105" s="1036" t="s">
        <v>845</v>
      </c>
      <c r="C105" s="1046">
        <v>4000</v>
      </c>
      <c r="D105" s="1050">
        <v>-200</v>
      </c>
      <c r="E105" s="1040">
        <v>78050.7</v>
      </c>
      <c r="I105" s="225"/>
    </row>
    <row r="106" spans="1:9" ht="12.75">
      <c r="A106" s="1045"/>
      <c r="B106" s="1037"/>
      <c r="C106" s="1047"/>
      <c r="D106" s="1051"/>
      <c r="E106" s="1041"/>
      <c r="I106" s="225"/>
    </row>
    <row r="107" spans="1:9" ht="12.75">
      <c r="A107" s="1044">
        <v>39882</v>
      </c>
      <c r="B107" s="1042" t="s">
        <v>847</v>
      </c>
      <c r="C107" s="1048" t="s">
        <v>159</v>
      </c>
      <c r="D107" s="1050">
        <v>-1920</v>
      </c>
      <c r="E107" s="1040">
        <v>76130.7</v>
      </c>
      <c r="I107" s="225"/>
    </row>
    <row r="108" spans="1:9" ht="12.75">
      <c r="A108" s="1045"/>
      <c r="B108" s="1043"/>
      <c r="C108" s="1049"/>
      <c r="D108" s="1051"/>
      <c r="E108" s="1041"/>
      <c r="I108" s="225"/>
    </row>
    <row r="109" spans="1:9" ht="12.75">
      <c r="A109" s="406">
        <v>39945</v>
      </c>
      <c r="B109" s="413" t="s">
        <v>495</v>
      </c>
      <c r="C109" s="481" t="s">
        <v>168</v>
      </c>
      <c r="D109" s="597">
        <v>-1568.6</v>
      </c>
      <c r="E109" s="595">
        <v>74562.1</v>
      </c>
      <c r="I109" s="225"/>
    </row>
    <row r="110" spans="1:9" ht="12.75">
      <c r="A110" s="406">
        <v>39945</v>
      </c>
      <c r="B110" s="413" t="s">
        <v>496</v>
      </c>
      <c r="C110" s="481" t="s">
        <v>161</v>
      </c>
      <c r="D110" s="597">
        <v>-400</v>
      </c>
      <c r="E110" s="595">
        <v>74162.1</v>
      </c>
      <c r="I110" s="225"/>
    </row>
    <row r="111" spans="1:9" ht="12.75">
      <c r="A111" s="406">
        <v>39945</v>
      </c>
      <c r="B111" s="413" t="s">
        <v>498</v>
      </c>
      <c r="C111" s="481" t="s">
        <v>158</v>
      </c>
      <c r="D111" s="255">
        <v>-20000</v>
      </c>
      <c r="E111" s="595">
        <v>54162.1</v>
      </c>
      <c r="I111" s="225"/>
    </row>
    <row r="112" spans="1:9" ht="12.75">
      <c r="A112" s="406">
        <v>39945</v>
      </c>
      <c r="B112" s="413" t="s">
        <v>499</v>
      </c>
      <c r="C112" s="481" t="s">
        <v>165</v>
      </c>
      <c r="D112" s="255">
        <v>-519</v>
      </c>
      <c r="E112" s="595">
        <v>53643.1</v>
      </c>
      <c r="I112" s="225"/>
    </row>
    <row r="113" spans="1:9" ht="12.75">
      <c r="A113" s="528">
        <v>39945</v>
      </c>
      <c r="B113" s="413" t="s">
        <v>500</v>
      </c>
      <c r="C113" s="41">
        <v>1000</v>
      </c>
      <c r="D113" s="425">
        <v>-414.9</v>
      </c>
      <c r="E113" s="612">
        <v>53228.2</v>
      </c>
      <c r="I113" s="225"/>
    </row>
    <row r="114" spans="1:9" ht="12.75">
      <c r="A114" s="528">
        <v>39980</v>
      </c>
      <c r="B114" s="414" t="s">
        <v>133</v>
      </c>
      <c r="C114" s="41">
        <v>1500</v>
      </c>
      <c r="D114" s="425">
        <v>-154.8</v>
      </c>
      <c r="E114" s="612">
        <v>53073.4</v>
      </c>
      <c r="I114" s="225"/>
    </row>
    <row r="115" spans="1:9" ht="12.75">
      <c r="A115" s="528">
        <v>39980</v>
      </c>
      <c r="B115" s="414" t="s">
        <v>134</v>
      </c>
      <c r="C115" s="41">
        <v>3000</v>
      </c>
      <c r="D115" s="425">
        <v>-101</v>
      </c>
      <c r="E115" s="612">
        <v>52972.4</v>
      </c>
      <c r="I115" s="225"/>
    </row>
    <row r="116" spans="1:9" ht="12.75">
      <c r="A116" s="528">
        <v>40071</v>
      </c>
      <c r="B116" s="413" t="s">
        <v>386</v>
      </c>
      <c r="C116" s="41">
        <v>1500</v>
      </c>
      <c r="D116" s="25">
        <v>-1977</v>
      </c>
      <c r="E116" s="612">
        <v>50994.4</v>
      </c>
      <c r="I116" s="225"/>
    </row>
    <row r="117" spans="1:9" ht="12.75">
      <c r="A117" s="528">
        <v>40071</v>
      </c>
      <c r="B117" s="413" t="s">
        <v>387</v>
      </c>
      <c r="C117" s="41">
        <v>1500</v>
      </c>
      <c r="D117" s="425">
        <v>-296</v>
      </c>
      <c r="E117" s="612">
        <v>50699.4</v>
      </c>
      <c r="I117" s="225"/>
    </row>
    <row r="118" spans="1:9" ht="12.75">
      <c r="A118" s="528">
        <v>40071</v>
      </c>
      <c r="B118" s="413" t="s">
        <v>388</v>
      </c>
      <c r="C118" s="41">
        <v>1800</v>
      </c>
      <c r="D118" s="25">
        <v>-10000</v>
      </c>
      <c r="E118" s="612">
        <v>40699.4</v>
      </c>
      <c r="I118" s="225"/>
    </row>
    <row r="119" spans="1:9" ht="12.75">
      <c r="A119" s="528">
        <v>40071</v>
      </c>
      <c r="B119" s="414" t="s">
        <v>389</v>
      </c>
      <c r="C119" s="41">
        <v>5100</v>
      </c>
      <c r="D119" s="25">
        <v>-8455</v>
      </c>
      <c r="E119" s="612">
        <v>32244.4</v>
      </c>
      <c r="I119" s="225"/>
    </row>
    <row r="120" spans="1:9" ht="12.75">
      <c r="A120" s="528">
        <v>40071</v>
      </c>
      <c r="B120" s="413" t="s">
        <v>390</v>
      </c>
      <c r="C120" s="41">
        <v>5100</v>
      </c>
      <c r="D120" s="25">
        <v>-1415</v>
      </c>
      <c r="E120" s="596">
        <v>30829.4</v>
      </c>
      <c r="I120" s="225"/>
    </row>
    <row r="121" spans="1:9" ht="12.75">
      <c r="A121" s="528"/>
      <c r="B121" s="414"/>
      <c r="C121" s="481"/>
      <c r="D121" s="25"/>
      <c r="E121" s="483"/>
      <c r="I121" s="225"/>
    </row>
    <row r="122" spans="1:9" ht="12.75">
      <c r="A122" s="535"/>
      <c r="B122" s="531"/>
      <c r="C122" s="533"/>
      <c r="D122" s="24"/>
      <c r="E122" s="534"/>
      <c r="I122" s="225"/>
    </row>
  </sheetData>
  <mergeCells count="31">
    <mergeCell ref="D55:D56"/>
    <mergeCell ref="E55:E56"/>
    <mergeCell ref="A1:G1"/>
    <mergeCell ref="B105:B106"/>
    <mergeCell ref="A55:A56"/>
    <mergeCell ref="B55:B56"/>
    <mergeCell ref="C55:C56"/>
    <mergeCell ref="D105:D106"/>
    <mergeCell ref="A105:A106"/>
    <mergeCell ref="E105:E106"/>
    <mergeCell ref="E107:E108"/>
    <mergeCell ref="B107:B108"/>
    <mergeCell ref="A107:A108"/>
    <mergeCell ref="C105:C106"/>
    <mergeCell ref="C107:C108"/>
    <mergeCell ref="D107:D108"/>
    <mergeCell ref="E69:E70"/>
    <mergeCell ref="A69:A70"/>
    <mergeCell ref="B69:B70"/>
    <mergeCell ref="D69:D70"/>
    <mergeCell ref="C69:C70"/>
    <mergeCell ref="A76:A77"/>
    <mergeCell ref="A78:A79"/>
    <mergeCell ref="B76:B77"/>
    <mergeCell ref="B78:B79"/>
    <mergeCell ref="E76:E77"/>
    <mergeCell ref="E78:E79"/>
    <mergeCell ref="C76:C77"/>
    <mergeCell ref="C78:C79"/>
    <mergeCell ref="D76:D77"/>
    <mergeCell ref="D78:D79"/>
  </mergeCells>
  <printOptions horizontalCentered="1"/>
  <pageMargins left="0.7874015748031497" right="0.7874015748031497" top="0.984251968503937" bottom="0.984251968503937" header="0.5118110236220472" footer="0.5118110236220472"/>
  <pageSetup firstPageNumber="37" useFirstPageNumber="1" horizontalDpi="600" verticalDpi="600" orientation="portrait" paperSize="9" scale="74" r:id="rId1"/>
  <headerFooter alignWithMargins="0">
    <oddFooter>&amp;C&amp;P</oddFooter>
  </headerFooter>
  <rowBreaks count="1" manualBreakCount="1">
    <brk id="4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K117"/>
  <sheetViews>
    <sheetView workbookViewId="0" topLeftCell="A1">
      <selection activeCell="D127" sqref="D127"/>
    </sheetView>
  </sheetViews>
  <sheetFormatPr defaultColWidth="9.00390625" defaultRowHeight="12.75"/>
  <cols>
    <col min="1" max="1" width="60.25390625" style="28" customWidth="1"/>
    <col min="2" max="2" width="11.75390625" style="0" customWidth="1"/>
    <col min="3" max="3" width="11.75390625" style="15" customWidth="1"/>
    <col min="4" max="4" width="11.75390625" style="0" customWidth="1"/>
    <col min="5" max="5" width="10.375" style="0" customWidth="1"/>
    <col min="6" max="6" width="21.125" style="0" hidden="1" customWidth="1"/>
    <col min="8" max="9" width="0" style="0" hidden="1" customWidth="1"/>
    <col min="11" max="11" width="8.125" style="0" customWidth="1"/>
  </cols>
  <sheetData>
    <row r="1" spans="1:9" ht="18">
      <c r="A1" s="856" t="s">
        <v>854</v>
      </c>
      <c r="B1" s="856"/>
      <c r="C1" s="856"/>
      <c r="D1" s="856"/>
      <c r="E1" s="856"/>
      <c r="I1" t="s">
        <v>494</v>
      </c>
    </row>
    <row r="2" ht="12" customHeight="1"/>
    <row r="3" spans="1:4" ht="12.75" customHeight="1">
      <c r="A3" s="55"/>
      <c r="B3" s="28"/>
      <c r="C3" s="69"/>
      <c r="D3" s="28"/>
    </row>
    <row r="4" spans="1:4" ht="15.75" customHeight="1">
      <c r="A4" s="64"/>
      <c r="B4" s="28"/>
      <c r="C4" s="69"/>
      <c r="D4" s="28"/>
    </row>
    <row r="5" spans="1:4" ht="12.75">
      <c r="A5" s="55" t="s">
        <v>878</v>
      </c>
      <c r="B5" s="28"/>
      <c r="C5" s="69"/>
      <c r="D5" s="28"/>
    </row>
    <row r="6" spans="1:4" ht="12.75">
      <c r="A6" s="55"/>
      <c r="B6" s="28"/>
      <c r="C6" s="69"/>
      <c r="D6" s="28"/>
    </row>
    <row r="7" spans="1:7" ht="26.25" customHeight="1">
      <c r="A7" s="5" t="s">
        <v>268</v>
      </c>
      <c r="B7" s="42" t="s">
        <v>479</v>
      </c>
      <c r="C7" s="51" t="s">
        <v>480</v>
      </c>
      <c r="D7" s="5" t="s">
        <v>269</v>
      </c>
      <c r="E7" s="43" t="s">
        <v>481</v>
      </c>
      <c r="F7" t="s">
        <v>603</v>
      </c>
      <c r="G7" s="284"/>
    </row>
    <row r="8" spans="1:5" ht="12.75">
      <c r="A8" s="81" t="s">
        <v>1052</v>
      </c>
      <c r="B8" s="278">
        <v>720000</v>
      </c>
      <c r="C8" s="278">
        <v>720000</v>
      </c>
      <c r="D8" s="633">
        <v>535682</v>
      </c>
      <c r="E8" s="310">
        <f aca="true" t="shared" si="0" ref="E8:E14">+D8/C8*100</f>
        <v>74.40027777777777</v>
      </c>
    </row>
    <row r="9" spans="1:5" ht="12.75">
      <c r="A9" s="80" t="s">
        <v>922</v>
      </c>
      <c r="B9" s="278">
        <v>69000</v>
      </c>
      <c r="C9" s="278">
        <v>69000</v>
      </c>
      <c r="D9" s="633">
        <v>35230</v>
      </c>
      <c r="E9" s="310">
        <f t="shared" si="0"/>
        <v>51.05797101449275</v>
      </c>
    </row>
    <row r="10" spans="1:5" ht="12.75">
      <c r="A10" s="80" t="s">
        <v>1054</v>
      </c>
      <c r="B10" s="278">
        <v>55000</v>
      </c>
      <c r="C10" s="278">
        <v>55000</v>
      </c>
      <c r="D10" s="633">
        <v>49273</v>
      </c>
      <c r="E10" s="310">
        <f t="shared" si="0"/>
        <v>89.58727272727273</v>
      </c>
    </row>
    <row r="11" spans="1:5" ht="12.75">
      <c r="A11" s="80" t="s">
        <v>923</v>
      </c>
      <c r="B11" s="278">
        <v>1060000</v>
      </c>
      <c r="C11" s="278">
        <v>1060000</v>
      </c>
      <c r="D11" s="633">
        <v>713061</v>
      </c>
      <c r="E11" s="310">
        <f t="shared" si="0"/>
        <v>67.26990566037736</v>
      </c>
    </row>
    <row r="12" spans="1:5" ht="12.75">
      <c r="A12" s="80" t="s">
        <v>554</v>
      </c>
      <c r="B12" s="278">
        <v>1712600</v>
      </c>
      <c r="C12" s="278">
        <v>1712600</v>
      </c>
      <c r="D12" s="633">
        <v>1205017</v>
      </c>
      <c r="E12" s="310">
        <f t="shared" si="0"/>
        <v>70.36184748335863</v>
      </c>
    </row>
    <row r="13" spans="1:5" ht="12.75">
      <c r="A13" s="80" t="s">
        <v>299</v>
      </c>
      <c r="B13" s="278">
        <v>0</v>
      </c>
      <c r="C13" s="278">
        <v>51166</v>
      </c>
      <c r="D13" s="633">
        <v>51166</v>
      </c>
      <c r="E13" s="310">
        <f t="shared" si="0"/>
        <v>100</v>
      </c>
    </row>
    <row r="14" spans="1:6" ht="12.75">
      <c r="A14" s="214" t="s">
        <v>270</v>
      </c>
      <c r="B14" s="278">
        <v>1382</v>
      </c>
      <c r="C14" s="278">
        <v>1382</v>
      </c>
      <c r="D14" s="633">
        <v>883</v>
      </c>
      <c r="E14" s="310">
        <f t="shared" si="0"/>
        <v>63.892908827785824</v>
      </c>
      <c r="F14" t="s">
        <v>600</v>
      </c>
    </row>
    <row r="15" spans="1:5" ht="12.75">
      <c r="A15" s="214" t="s">
        <v>1055</v>
      </c>
      <c r="B15" s="278">
        <v>0</v>
      </c>
      <c r="C15" s="278">
        <v>0</v>
      </c>
      <c r="D15" s="633">
        <v>46</v>
      </c>
      <c r="E15" s="310" t="s">
        <v>890</v>
      </c>
    </row>
    <row r="16" spans="1:5" ht="12.75">
      <c r="A16" s="214" t="s">
        <v>1056</v>
      </c>
      <c r="B16" s="278">
        <v>0</v>
      </c>
      <c r="C16" s="278">
        <v>0</v>
      </c>
      <c r="D16" s="633">
        <v>188</v>
      </c>
      <c r="E16" s="310" t="s">
        <v>890</v>
      </c>
    </row>
    <row r="17" spans="1:5" ht="12.75">
      <c r="A17" s="94" t="s">
        <v>897</v>
      </c>
      <c r="B17" s="95">
        <f>SUM(B8:B16)</f>
        <v>3617982</v>
      </c>
      <c r="C17" s="95">
        <f>SUM(C8:C16)</f>
        <v>3669148</v>
      </c>
      <c r="D17" s="268">
        <f>SUM(D8:D16)</f>
        <v>2590546</v>
      </c>
      <c r="E17" s="213">
        <f>+D17/C17*100</f>
        <v>70.60347524820476</v>
      </c>
    </row>
    <row r="18" spans="1:5" ht="12.75">
      <c r="A18" s="499"/>
      <c r="B18" s="489"/>
      <c r="C18" s="489"/>
      <c r="D18" s="490"/>
      <c r="E18" s="500"/>
    </row>
    <row r="19" spans="1:5" ht="14.25" customHeight="1">
      <c r="A19" s="3" t="s">
        <v>880</v>
      </c>
      <c r="B19" s="9">
        <f>B17</f>
        <v>3617982</v>
      </c>
      <c r="C19" s="9">
        <f>C17</f>
        <v>3669148</v>
      </c>
      <c r="D19" s="9">
        <f>D17</f>
        <v>2590546</v>
      </c>
      <c r="E19" s="26">
        <f>+D19/C19*100</f>
        <v>70.60347524820476</v>
      </c>
    </row>
    <row r="20" spans="1:5" ht="12.75">
      <c r="A20" s="502"/>
      <c r="B20" s="490"/>
      <c r="C20" s="490"/>
      <c r="D20" s="490"/>
      <c r="E20" s="503"/>
    </row>
    <row r="21" spans="1:5" ht="12.75">
      <c r="A21" s="226"/>
      <c r="B21" s="227"/>
      <c r="C21" s="227"/>
      <c r="D21" s="227"/>
      <c r="E21" s="261"/>
    </row>
    <row r="22" spans="1:5" ht="12.75">
      <c r="A22" s="226"/>
      <c r="B22" s="227"/>
      <c r="C22" s="227"/>
      <c r="D22" s="227"/>
      <c r="E22" s="261"/>
    </row>
    <row r="23" spans="1:11" ht="13.5" customHeight="1">
      <c r="A23" s="11" t="s">
        <v>879</v>
      </c>
      <c r="B23" s="18"/>
      <c r="C23" s="18"/>
      <c r="D23" s="227"/>
      <c r="E23" s="516"/>
      <c r="K23" t="s">
        <v>494</v>
      </c>
    </row>
    <row r="24" spans="1:5" ht="13.5" customHeight="1">
      <c r="A24" s="494"/>
      <c r="B24" s="492"/>
      <c r="C24" s="492"/>
      <c r="D24" s="487"/>
      <c r="E24" s="501"/>
    </row>
    <row r="25" spans="1:7" ht="26.25" customHeight="1">
      <c r="A25" s="5" t="s">
        <v>268</v>
      </c>
      <c r="B25" s="42" t="s">
        <v>479</v>
      </c>
      <c r="C25" s="51" t="s">
        <v>480</v>
      </c>
      <c r="D25" s="5" t="s">
        <v>269</v>
      </c>
      <c r="E25" s="43" t="s">
        <v>481</v>
      </c>
      <c r="G25" t="s">
        <v>494</v>
      </c>
    </row>
    <row r="26" spans="1:7" ht="12.75">
      <c r="A26" s="32" t="s">
        <v>1214</v>
      </c>
      <c r="B26" s="27">
        <v>632</v>
      </c>
      <c r="C26" s="280">
        <v>722</v>
      </c>
      <c r="D26" s="280">
        <v>818</v>
      </c>
      <c r="E26" s="310">
        <f aca="true" t="shared" si="1" ref="E26:E33">+D26/C26*100</f>
        <v>113.29639889196676</v>
      </c>
      <c r="G26" s="238"/>
    </row>
    <row r="27" spans="1:7" ht="12.75">
      <c r="A27" s="32" t="s">
        <v>1215</v>
      </c>
      <c r="B27" s="27">
        <v>500</v>
      </c>
      <c r="C27" s="280">
        <v>500</v>
      </c>
      <c r="D27" s="280">
        <v>609</v>
      </c>
      <c r="E27" s="310">
        <f t="shared" si="1"/>
        <v>121.8</v>
      </c>
      <c r="G27" s="238"/>
    </row>
    <row r="28" spans="1:5" ht="12.75">
      <c r="A28" s="32" t="s">
        <v>889</v>
      </c>
      <c r="B28" s="27">
        <v>30000</v>
      </c>
      <c r="C28" s="280">
        <v>30000</v>
      </c>
      <c r="D28" s="280">
        <v>25152</v>
      </c>
      <c r="E28" s="310">
        <f t="shared" si="1"/>
        <v>83.84</v>
      </c>
    </row>
    <row r="29" spans="1:6" ht="12.75" customHeight="1">
      <c r="A29" s="22" t="s">
        <v>271</v>
      </c>
      <c r="B29" s="27">
        <v>82040</v>
      </c>
      <c r="C29" s="280">
        <v>88224</v>
      </c>
      <c r="D29" s="280">
        <v>59552</v>
      </c>
      <c r="E29" s="310">
        <f t="shared" si="1"/>
        <v>67.50090678273486</v>
      </c>
      <c r="F29" t="s">
        <v>601</v>
      </c>
    </row>
    <row r="30" spans="1:7" ht="13.5" customHeight="1">
      <c r="A30" s="22" t="s">
        <v>1057</v>
      </c>
      <c r="B30" s="27">
        <v>40300</v>
      </c>
      <c r="C30" s="280">
        <v>40895</v>
      </c>
      <c r="D30" s="280">
        <v>23802</v>
      </c>
      <c r="E30" s="310">
        <f t="shared" si="1"/>
        <v>58.20271426824796</v>
      </c>
      <c r="G30" s="238"/>
    </row>
    <row r="31" spans="1:7" ht="13.5" customHeight="1">
      <c r="A31" s="22" t="s">
        <v>991</v>
      </c>
      <c r="B31" s="27">
        <v>149200</v>
      </c>
      <c r="C31" s="280">
        <v>62837</v>
      </c>
      <c r="D31" s="220">
        <v>55297</v>
      </c>
      <c r="E31" s="310">
        <f t="shared" si="1"/>
        <v>88.00070022439009</v>
      </c>
      <c r="G31" s="238"/>
    </row>
    <row r="32" spans="1:9" ht="12.75">
      <c r="A32" s="22" t="s">
        <v>988</v>
      </c>
      <c r="B32" s="27">
        <v>13000</v>
      </c>
      <c r="C32" s="280">
        <v>13000</v>
      </c>
      <c r="D32" s="220">
        <v>9239</v>
      </c>
      <c r="E32" s="310">
        <f t="shared" si="1"/>
        <v>71.06923076923077</v>
      </c>
      <c r="H32">
        <v>2143</v>
      </c>
      <c r="I32">
        <v>2</v>
      </c>
    </row>
    <row r="33" spans="1:5" ht="12.75">
      <c r="A33" s="22" t="s">
        <v>75</v>
      </c>
      <c r="B33" s="27">
        <v>1460</v>
      </c>
      <c r="C33" s="280">
        <v>9807</v>
      </c>
      <c r="D33" s="280">
        <v>9807</v>
      </c>
      <c r="E33" s="310">
        <f t="shared" si="1"/>
        <v>100</v>
      </c>
    </row>
    <row r="34" spans="1:5" ht="12.75">
      <c r="A34" s="22" t="s">
        <v>491</v>
      </c>
      <c r="B34" s="27">
        <v>0</v>
      </c>
      <c r="C34" s="27">
        <v>1327</v>
      </c>
      <c r="D34" s="220">
        <v>3218</v>
      </c>
      <c r="E34" s="310" t="s">
        <v>890</v>
      </c>
    </row>
    <row r="35" spans="1:5" ht="12.75">
      <c r="A35" s="22" t="s">
        <v>989</v>
      </c>
      <c r="B35" s="27">
        <v>0</v>
      </c>
      <c r="C35" s="280">
        <v>1000</v>
      </c>
      <c r="D35" s="280">
        <v>453</v>
      </c>
      <c r="E35" s="310">
        <f>+D35/C35*100</f>
        <v>45.300000000000004</v>
      </c>
    </row>
    <row r="36" spans="1:5" ht="12.75">
      <c r="A36" s="22" t="s">
        <v>497</v>
      </c>
      <c r="B36" s="27">
        <v>0</v>
      </c>
      <c r="C36" s="280">
        <v>156</v>
      </c>
      <c r="D36" s="280">
        <v>677</v>
      </c>
      <c r="E36" s="618" t="s">
        <v>890</v>
      </c>
    </row>
    <row r="37" spans="1:5" ht="12.75">
      <c r="A37" s="22" t="s">
        <v>93</v>
      </c>
      <c r="B37" s="27">
        <v>0</v>
      </c>
      <c r="C37" s="27">
        <v>265</v>
      </c>
      <c r="D37" s="220">
        <v>459</v>
      </c>
      <c r="E37" s="310">
        <f>+D37/C37*100</f>
        <v>173.20754716981133</v>
      </c>
    </row>
    <row r="38" spans="1:5" ht="12.75">
      <c r="A38" s="22" t="s">
        <v>814</v>
      </c>
      <c r="B38" s="27">
        <v>0</v>
      </c>
      <c r="C38" s="27">
        <v>125</v>
      </c>
      <c r="D38" s="220">
        <v>125</v>
      </c>
      <c r="E38" s="310">
        <f>+D38/C38*100</f>
        <v>100</v>
      </c>
    </row>
    <row r="39" spans="1:5" ht="12.75">
      <c r="A39" s="22" t="s">
        <v>815</v>
      </c>
      <c r="B39" s="27">
        <v>0</v>
      </c>
      <c r="C39" s="27">
        <v>1102</v>
      </c>
      <c r="D39" s="220">
        <v>797</v>
      </c>
      <c r="E39" s="310">
        <f>+D39/C39*100</f>
        <v>72.3230490018149</v>
      </c>
    </row>
    <row r="40" spans="1:5" ht="12.75">
      <c r="A40" s="22" t="s">
        <v>1003</v>
      </c>
      <c r="B40" s="27">
        <v>0</v>
      </c>
      <c r="C40" s="280">
        <v>0</v>
      </c>
      <c r="D40" s="280">
        <f>D49</f>
        <v>2524</v>
      </c>
      <c r="E40" s="618" t="s">
        <v>890</v>
      </c>
    </row>
    <row r="41" spans="1:5" ht="12.75">
      <c r="A41" s="94" t="s">
        <v>898</v>
      </c>
      <c r="B41" s="95">
        <f>SUM(B26:B35)</f>
        <v>317132</v>
      </c>
      <c r="C41" s="268">
        <f>SUM(C26:C40)</f>
        <v>249960</v>
      </c>
      <c r="D41" s="268">
        <f>SUM(D26:D40)</f>
        <v>192529</v>
      </c>
      <c r="E41" s="312">
        <f>+D41/C41*100</f>
        <v>77.02392382781244</v>
      </c>
    </row>
    <row r="42" spans="1:5" ht="12.75">
      <c r="A42" s="488"/>
      <c r="B42" s="489"/>
      <c r="C42" s="490"/>
      <c r="D42" s="490"/>
      <c r="E42" s="491"/>
    </row>
    <row r="43" spans="1:5" ht="12.75">
      <c r="A43" s="498" t="s">
        <v>1002</v>
      </c>
      <c r="B43" s="492"/>
      <c r="C43" s="487"/>
      <c r="D43" s="487"/>
      <c r="E43" s="493"/>
    </row>
    <row r="44" spans="1:5" ht="12.75">
      <c r="A44" s="600" t="s">
        <v>237</v>
      </c>
      <c r="B44" s="27">
        <v>0</v>
      </c>
      <c r="C44" s="27">
        <v>0</v>
      </c>
      <c r="D44" s="220">
        <v>30</v>
      </c>
      <c r="E44" s="30" t="s">
        <v>890</v>
      </c>
    </row>
    <row r="45" spans="1:5" ht="12.75">
      <c r="A45" s="600" t="s">
        <v>238</v>
      </c>
      <c r="B45" s="27">
        <v>0</v>
      </c>
      <c r="C45" s="27">
        <v>0</v>
      </c>
      <c r="D45" s="220">
        <v>37</v>
      </c>
      <c r="E45" s="30" t="s">
        <v>890</v>
      </c>
    </row>
    <row r="46" spans="1:5" ht="12.75">
      <c r="A46" s="22" t="s">
        <v>840</v>
      </c>
      <c r="B46" s="27">
        <v>0</v>
      </c>
      <c r="C46" s="27">
        <v>0</v>
      </c>
      <c r="D46" s="220">
        <v>1145</v>
      </c>
      <c r="E46" s="30" t="s">
        <v>890</v>
      </c>
    </row>
    <row r="47" spans="1:5" ht="12.75">
      <c r="A47" s="22" t="s">
        <v>940</v>
      </c>
      <c r="B47" s="27">
        <v>0</v>
      </c>
      <c r="C47" s="27">
        <v>0</v>
      </c>
      <c r="D47" s="220">
        <v>1280</v>
      </c>
      <c r="E47" s="30" t="s">
        <v>890</v>
      </c>
    </row>
    <row r="48" spans="1:5" ht="12.75">
      <c r="A48" s="22" t="s">
        <v>407</v>
      </c>
      <c r="B48" s="27">
        <v>0</v>
      </c>
      <c r="C48" s="27">
        <v>0</v>
      </c>
      <c r="D48" s="220">
        <v>32</v>
      </c>
      <c r="E48" s="310" t="s">
        <v>890</v>
      </c>
    </row>
    <row r="49" spans="1:5" ht="12.75">
      <c r="A49" s="111" t="s">
        <v>875</v>
      </c>
      <c r="B49" s="268">
        <v>0</v>
      </c>
      <c r="C49" s="268">
        <v>0</v>
      </c>
      <c r="D49" s="268">
        <f>SUM(D44:D48)</f>
        <v>2524</v>
      </c>
      <c r="E49" s="486" t="s">
        <v>890</v>
      </c>
    </row>
    <row r="50" spans="1:5" ht="12.75">
      <c r="A50" s="495"/>
      <c r="B50" s="496"/>
      <c r="C50" s="496"/>
      <c r="D50" s="496"/>
      <c r="E50" s="497"/>
    </row>
    <row r="51" spans="1:5" ht="14.25" customHeight="1">
      <c r="A51" s="3" t="s">
        <v>881</v>
      </c>
      <c r="B51" s="9">
        <f>B41</f>
        <v>317132</v>
      </c>
      <c r="C51" s="9">
        <f>C41</f>
        <v>249960</v>
      </c>
      <c r="D51" s="9">
        <f>D41</f>
        <v>192529</v>
      </c>
      <c r="E51" s="26">
        <f>+D51/C51*100</f>
        <v>77.02392382781244</v>
      </c>
    </row>
    <row r="52" spans="1:5" ht="12.75">
      <c r="A52" s="226"/>
      <c r="B52" s="227"/>
      <c r="C52" s="227"/>
      <c r="D52" s="227"/>
      <c r="E52" s="228"/>
    </row>
    <row r="53" spans="1:5" ht="12.75">
      <c r="A53" s="226"/>
      <c r="B53" s="227"/>
      <c r="C53" s="227"/>
      <c r="D53" s="227"/>
      <c r="E53" s="228"/>
    </row>
    <row r="54" spans="1:5" ht="12.75">
      <c r="A54" s="226"/>
      <c r="B54" s="227"/>
      <c r="C54" s="227"/>
      <c r="D54" s="227"/>
      <c r="E54" s="228"/>
    </row>
    <row r="55" spans="1:5" s="28" customFormat="1" ht="12.75">
      <c r="A55" s="55" t="s">
        <v>473</v>
      </c>
      <c r="C55" s="69"/>
      <c r="E55"/>
    </row>
    <row r="56" spans="1:5" s="28" customFormat="1" ht="12.75">
      <c r="A56" s="55"/>
      <c r="C56" s="69"/>
      <c r="E56"/>
    </row>
    <row r="57" spans="1:5" s="28" customFormat="1" ht="27.75" customHeight="1">
      <c r="A57" s="5" t="s">
        <v>268</v>
      </c>
      <c r="B57" s="42" t="s">
        <v>479</v>
      </c>
      <c r="C57" s="51" t="s">
        <v>480</v>
      </c>
      <c r="D57" s="5" t="s">
        <v>269</v>
      </c>
      <c r="E57" s="43" t="s">
        <v>481</v>
      </c>
    </row>
    <row r="58" spans="1:5" s="28" customFormat="1" ht="12.75">
      <c r="A58" s="22" t="s">
        <v>482</v>
      </c>
      <c r="B58" s="199">
        <v>7000</v>
      </c>
      <c r="C58" s="220">
        <v>7000</v>
      </c>
      <c r="D58" s="220">
        <v>6824</v>
      </c>
      <c r="E58" s="310">
        <f>+D58/C58*100</f>
        <v>97.48571428571428</v>
      </c>
    </row>
    <row r="59" spans="1:5" s="28" customFormat="1" ht="12.75">
      <c r="A59" s="22" t="s">
        <v>484</v>
      </c>
      <c r="B59" s="199">
        <v>24000</v>
      </c>
      <c r="C59" s="220">
        <v>24000</v>
      </c>
      <c r="D59" s="220">
        <v>4000</v>
      </c>
      <c r="E59" s="310">
        <f>+D59/C59*100</f>
        <v>16.666666666666664</v>
      </c>
    </row>
    <row r="60" spans="1:5" s="28" customFormat="1" ht="12.75">
      <c r="A60" s="22" t="s">
        <v>1058</v>
      </c>
      <c r="B60" s="199">
        <v>0</v>
      </c>
      <c r="C60" s="220">
        <v>217</v>
      </c>
      <c r="D60" s="220">
        <v>644</v>
      </c>
      <c r="E60" s="310" t="s">
        <v>890</v>
      </c>
    </row>
    <row r="61" spans="1:5" s="28" customFormat="1" ht="12.75">
      <c r="A61" s="94" t="s">
        <v>905</v>
      </c>
      <c r="B61" s="215">
        <f>SUM(B58:B60)</f>
        <v>31000</v>
      </c>
      <c r="C61" s="292">
        <f>SUM(C58:C60)</f>
        <v>31217</v>
      </c>
      <c r="D61" s="292">
        <f>SUM(D58:D60)</f>
        <v>11468</v>
      </c>
      <c r="E61" s="107">
        <f>+D61/C61*100</f>
        <v>36.73639363167504</v>
      </c>
    </row>
    <row r="62" spans="1:5" ht="12.75">
      <c r="A62" s="226"/>
      <c r="B62" s="227"/>
      <c r="C62" s="227"/>
      <c r="D62" s="227"/>
      <c r="E62" s="228"/>
    </row>
    <row r="63" spans="1:5" ht="15.75" customHeight="1">
      <c r="A63" s="3" t="s">
        <v>882</v>
      </c>
      <c r="B63" s="9">
        <f>B61</f>
        <v>31000</v>
      </c>
      <c r="C63" s="9">
        <f>C61</f>
        <v>31217</v>
      </c>
      <c r="D63" s="9">
        <f>D61</f>
        <v>11468</v>
      </c>
      <c r="E63" s="26">
        <f>+D63/C63*100</f>
        <v>36.73639363167504</v>
      </c>
    </row>
    <row r="64" spans="1:5" ht="12.75">
      <c r="A64" s="226"/>
      <c r="B64" s="227"/>
      <c r="C64" s="227"/>
      <c r="D64" s="227"/>
      <c r="E64" s="228"/>
    </row>
    <row r="65" spans="1:5" ht="15">
      <c r="A65" s="504" t="s">
        <v>883</v>
      </c>
      <c r="B65" s="227"/>
      <c r="C65" s="227"/>
      <c r="D65" s="227"/>
      <c r="E65" s="228"/>
    </row>
    <row r="66" spans="1:5" ht="12.75">
      <c r="A66" s="226" t="s">
        <v>841</v>
      </c>
      <c r="B66" s="227"/>
      <c r="C66" s="227"/>
      <c r="D66" s="227"/>
      <c r="E66" s="228"/>
    </row>
    <row r="67" spans="1:5" ht="12.75">
      <c r="A67" s="226"/>
      <c r="B67" s="227"/>
      <c r="C67" s="227"/>
      <c r="D67" s="227"/>
      <c r="E67" s="228"/>
    </row>
    <row r="68" spans="1:5" ht="27" customHeight="1">
      <c r="A68" s="5" t="s">
        <v>268</v>
      </c>
      <c r="B68" s="42" t="s">
        <v>479</v>
      </c>
      <c r="C68" s="51" t="s">
        <v>480</v>
      </c>
      <c r="D68" s="5" t="s">
        <v>269</v>
      </c>
      <c r="E68" s="43" t="s">
        <v>481</v>
      </c>
    </row>
    <row r="69" spans="1:5" ht="12.75">
      <c r="A69" s="32" t="s">
        <v>831</v>
      </c>
      <c r="B69" s="27">
        <v>0</v>
      </c>
      <c r="C69" s="280">
        <v>6085</v>
      </c>
      <c r="D69" s="280">
        <v>15147</v>
      </c>
      <c r="E69" s="30" t="s">
        <v>890</v>
      </c>
    </row>
    <row r="70" spans="1:5" ht="12.75">
      <c r="A70" s="22" t="s">
        <v>832</v>
      </c>
      <c r="B70" s="27">
        <v>75022</v>
      </c>
      <c r="C70" s="280">
        <v>75022</v>
      </c>
      <c r="D70" s="291">
        <v>56268</v>
      </c>
      <c r="E70" s="30">
        <f aca="true" t="shared" si="2" ref="E70:E76">+D70/C70*100</f>
        <v>75.00199941350537</v>
      </c>
    </row>
    <row r="71" spans="1:5" ht="12.75">
      <c r="A71" s="22" t="s">
        <v>405</v>
      </c>
      <c r="B71" s="27">
        <v>0</v>
      </c>
      <c r="C71" s="280">
        <v>27989</v>
      </c>
      <c r="D71" s="291">
        <v>27989</v>
      </c>
      <c r="E71" s="30">
        <f t="shared" si="2"/>
        <v>100</v>
      </c>
    </row>
    <row r="72" spans="1:5" ht="12.75">
      <c r="A72" s="32" t="s">
        <v>835</v>
      </c>
      <c r="B72" s="27">
        <v>3772078</v>
      </c>
      <c r="C72" s="280">
        <v>3736780</v>
      </c>
      <c r="D72" s="291">
        <v>2802582</v>
      </c>
      <c r="E72" s="30">
        <f t="shared" si="2"/>
        <v>74.99991971697558</v>
      </c>
    </row>
    <row r="73" spans="1:5" ht="12.75">
      <c r="A73" s="32" t="s">
        <v>836</v>
      </c>
      <c r="B73" s="27">
        <v>0</v>
      </c>
      <c r="C73" s="280">
        <v>557672</v>
      </c>
      <c r="D73" s="291">
        <v>484146</v>
      </c>
      <c r="E73" s="30">
        <f t="shared" si="2"/>
        <v>86.81554749028103</v>
      </c>
    </row>
    <row r="74" spans="1:5" ht="12.75">
      <c r="A74" s="32" t="s">
        <v>837</v>
      </c>
      <c r="B74" s="27">
        <v>1800</v>
      </c>
      <c r="C74" s="27">
        <v>1800</v>
      </c>
      <c r="D74" s="291">
        <v>543</v>
      </c>
      <c r="E74" s="30">
        <f t="shared" si="2"/>
        <v>30.166666666666668</v>
      </c>
    </row>
    <row r="75" spans="1:5" ht="12.75">
      <c r="A75" s="32" t="s">
        <v>60</v>
      </c>
      <c r="B75" s="27">
        <v>6500</v>
      </c>
      <c r="C75" s="27">
        <v>6600</v>
      </c>
      <c r="D75" s="291">
        <v>6550</v>
      </c>
      <c r="E75" s="30">
        <f t="shared" si="2"/>
        <v>99.24242424242425</v>
      </c>
    </row>
    <row r="76" spans="1:5" ht="25.5">
      <c r="A76" s="216" t="s">
        <v>530</v>
      </c>
      <c r="B76" s="215">
        <f>SUM(B69:B75)</f>
        <v>3855400</v>
      </c>
      <c r="C76" s="215">
        <f>SUM(C69:C75)</f>
        <v>4411948</v>
      </c>
      <c r="D76" s="292">
        <f>SUM(D69:D75)</f>
        <v>3393225</v>
      </c>
      <c r="E76" s="213">
        <f t="shared" si="2"/>
        <v>76.90990464982815</v>
      </c>
    </row>
    <row r="77" spans="1:5" s="28" customFormat="1" ht="12.75" customHeight="1">
      <c r="A77" s="505"/>
      <c r="B77" s="506"/>
      <c r="C77" s="506"/>
      <c r="D77" s="507"/>
      <c r="E77" s="508"/>
    </row>
    <row r="78" spans="1:5" s="28" customFormat="1" ht="9.75" customHeight="1">
      <c r="A78" s="517"/>
      <c r="B78" s="518"/>
      <c r="C78" s="518"/>
      <c r="D78" s="519"/>
      <c r="E78" s="520"/>
    </row>
    <row r="79" spans="1:5" s="28" customFormat="1" ht="12.75">
      <c r="A79" s="521" t="s">
        <v>842</v>
      </c>
      <c r="B79" s="227"/>
      <c r="C79" s="227"/>
      <c r="D79" s="227"/>
      <c r="E79" s="522"/>
    </row>
    <row r="80" spans="1:5" s="28" customFormat="1" ht="12.75">
      <c r="A80" s="498"/>
      <c r="B80" s="487"/>
      <c r="C80" s="487"/>
      <c r="D80" s="487"/>
      <c r="E80" s="509"/>
    </row>
    <row r="81" spans="1:5" ht="26.25" customHeight="1">
      <c r="A81" s="5" t="s">
        <v>268</v>
      </c>
      <c r="B81" s="42" t="s">
        <v>479</v>
      </c>
      <c r="C81" s="51" t="s">
        <v>480</v>
      </c>
      <c r="D81" s="5" t="s">
        <v>269</v>
      </c>
      <c r="E81" s="43" t="s">
        <v>481</v>
      </c>
    </row>
    <row r="82" spans="1:5" ht="13.5" customHeight="1">
      <c r="A82" s="583" t="s">
        <v>406</v>
      </c>
      <c r="B82" s="428">
        <v>0</v>
      </c>
      <c r="C82" s="404">
        <v>24000</v>
      </c>
      <c r="D82" s="634">
        <v>9434</v>
      </c>
      <c r="E82" s="30">
        <f>+D82/C82*100</f>
        <v>39.30833333333334</v>
      </c>
    </row>
    <row r="83" spans="1:5" ht="13.5" customHeight="1">
      <c r="A83" s="583" t="s">
        <v>990</v>
      </c>
      <c r="B83" s="428">
        <v>0</v>
      </c>
      <c r="C83" s="404">
        <v>17850</v>
      </c>
      <c r="D83" s="634">
        <v>11317</v>
      </c>
      <c r="E83" s="30">
        <f>+D83/C83*100</f>
        <v>63.40056022408963</v>
      </c>
    </row>
    <row r="84" spans="1:5" ht="13.5" customHeight="1">
      <c r="A84" s="583" t="s">
        <v>816</v>
      </c>
      <c r="B84" s="428">
        <v>0</v>
      </c>
      <c r="C84" s="404">
        <v>774</v>
      </c>
      <c r="D84" s="634">
        <v>297</v>
      </c>
      <c r="E84" s="30">
        <f>+D84/C84*100</f>
        <v>38.372093023255815</v>
      </c>
    </row>
    <row r="85" spans="1:5" ht="25.5">
      <c r="A85" s="216" t="s">
        <v>876</v>
      </c>
      <c r="B85" s="215">
        <v>0</v>
      </c>
      <c r="C85" s="215">
        <f>C82+C83+C84</f>
        <v>42624</v>
      </c>
      <c r="D85" s="215">
        <f>D82+D83+D84</f>
        <v>21048</v>
      </c>
      <c r="E85" s="213">
        <f>+D85/C85*100</f>
        <v>49.38063063063063</v>
      </c>
    </row>
    <row r="86" spans="1:5" ht="12.75">
      <c r="A86" s="226"/>
      <c r="B86" s="227"/>
      <c r="C86" s="227"/>
      <c r="D86" s="227"/>
      <c r="E86" s="228"/>
    </row>
    <row r="87" spans="1:5" ht="12.75">
      <c r="A87" s="3" t="s">
        <v>884</v>
      </c>
      <c r="B87" s="9">
        <f>B76+B85</f>
        <v>3855400</v>
      </c>
      <c r="C87" s="9">
        <f>C76+C85</f>
        <v>4454572</v>
      </c>
      <c r="D87" s="9">
        <f>D76+D85</f>
        <v>3414273</v>
      </c>
      <c r="E87" s="10">
        <f>+D87/C87*100</f>
        <v>76.64648814745838</v>
      </c>
    </row>
    <row r="88" spans="1:5" ht="12.75">
      <c r="A88" s="226"/>
      <c r="B88" s="227"/>
      <c r="C88" s="227"/>
      <c r="D88" s="227"/>
      <c r="E88" s="228"/>
    </row>
    <row r="89" spans="1:5" ht="12.75">
      <c r="A89" s="3" t="s">
        <v>877</v>
      </c>
      <c r="B89" s="9">
        <f>B19+B51+B63+B87</f>
        <v>7821514</v>
      </c>
      <c r="C89" s="9">
        <f>C19+C51+C63+C87</f>
        <v>8404897</v>
      </c>
      <c r="D89" s="9">
        <f>D19+D51+D63+D87</f>
        <v>6208816</v>
      </c>
      <c r="E89" s="10">
        <f>+D89/C89*100</f>
        <v>73.87141091675484</v>
      </c>
    </row>
    <row r="90" spans="1:5" ht="12.75">
      <c r="A90" s="226"/>
      <c r="B90" s="227"/>
      <c r="C90" s="227"/>
      <c r="D90" s="227"/>
      <c r="E90" s="228"/>
    </row>
    <row r="91" spans="1:10" ht="15.75">
      <c r="A91" s="64" t="s">
        <v>1218</v>
      </c>
      <c r="B91" s="2"/>
      <c r="C91" s="2"/>
      <c r="J91" t="s">
        <v>494</v>
      </c>
    </row>
    <row r="93" spans="1:5" ht="25.5" customHeight="1">
      <c r="A93" s="5" t="s">
        <v>1218</v>
      </c>
      <c r="B93" s="42" t="s">
        <v>479</v>
      </c>
      <c r="C93" s="51" t="s">
        <v>480</v>
      </c>
      <c r="D93" s="5" t="s">
        <v>269</v>
      </c>
      <c r="E93" s="43" t="s">
        <v>481</v>
      </c>
    </row>
    <row r="94" spans="1:6" ht="26.25" customHeight="1">
      <c r="A94" s="326" t="s">
        <v>85</v>
      </c>
      <c r="B94" s="427">
        <v>22500</v>
      </c>
      <c r="C94" s="445">
        <v>22500</v>
      </c>
      <c r="D94" s="274">
        <v>7240</v>
      </c>
      <c r="E94" s="269">
        <f aca="true" t="shared" si="3" ref="E94:E104">+D94/C94*100</f>
        <v>32.17777777777778</v>
      </c>
      <c r="F94" t="s">
        <v>602</v>
      </c>
    </row>
    <row r="95" spans="1:11" ht="26.25" customHeight="1">
      <c r="A95" s="527" t="s">
        <v>483</v>
      </c>
      <c r="B95" s="427">
        <v>8050</v>
      </c>
      <c r="C95" s="445">
        <v>8050</v>
      </c>
      <c r="D95" s="274">
        <v>0</v>
      </c>
      <c r="E95" s="269">
        <f t="shared" si="3"/>
        <v>0</v>
      </c>
      <c r="K95" s="106"/>
    </row>
    <row r="96" spans="1:11" ht="26.25" customHeight="1">
      <c r="A96" s="527" t="s">
        <v>64</v>
      </c>
      <c r="B96" s="427">
        <v>0</v>
      </c>
      <c r="C96" s="445">
        <v>154504</v>
      </c>
      <c r="D96" s="274">
        <v>116214</v>
      </c>
      <c r="E96" s="269">
        <f t="shared" si="3"/>
        <v>75.21747009786155</v>
      </c>
      <c r="K96" s="106"/>
    </row>
    <row r="97" spans="1:11" ht="51.75" customHeight="1">
      <c r="A97" s="413" t="s">
        <v>346</v>
      </c>
      <c r="B97" s="427">
        <v>0</v>
      </c>
      <c r="C97" s="445">
        <v>81451</v>
      </c>
      <c r="D97" s="274">
        <v>0</v>
      </c>
      <c r="E97" s="269">
        <f t="shared" si="3"/>
        <v>0</v>
      </c>
      <c r="K97" s="106"/>
    </row>
    <row r="98" spans="1:11" ht="37.5" customHeight="1">
      <c r="A98" s="614" t="s">
        <v>45</v>
      </c>
      <c r="B98" s="427">
        <v>0</v>
      </c>
      <c r="C98" s="445">
        <v>82029</v>
      </c>
      <c r="D98" s="274">
        <v>0</v>
      </c>
      <c r="E98" s="269">
        <f t="shared" si="3"/>
        <v>0</v>
      </c>
      <c r="K98" s="106"/>
    </row>
    <row r="99" spans="1:11" ht="51.75" customHeight="1">
      <c r="A99" s="614" t="s">
        <v>46</v>
      </c>
      <c r="B99" s="427">
        <v>0</v>
      </c>
      <c r="C99" s="445">
        <v>3300</v>
      </c>
      <c r="D99" s="274">
        <v>1700</v>
      </c>
      <c r="E99" s="269">
        <f t="shared" si="3"/>
        <v>51.515151515151516</v>
      </c>
      <c r="K99" s="106"/>
    </row>
    <row r="100" spans="1:11" ht="38.25" customHeight="1">
      <c r="A100" s="614" t="s">
        <v>47</v>
      </c>
      <c r="B100" s="427">
        <v>0</v>
      </c>
      <c r="C100" s="445">
        <v>300</v>
      </c>
      <c r="D100" s="274">
        <v>300</v>
      </c>
      <c r="E100" s="269">
        <f t="shared" si="3"/>
        <v>100</v>
      </c>
      <c r="K100" s="106"/>
    </row>
    <row r="101" spans="1:11" ht="51.75" customHeight="1">
      <c r="A101" s="614" t="s">
        <v>48</v>
      </c>
      <c r="B101" s="427">
        <v>0</v>
      </c>
      <c r="C101" s="445">
        <v>12800</v>
      </c>
      <c r="D101" s="274">
        <v>0</v>
      </c>
      <c r="E101" s="269">
        <f t="shared" si="3"/>
        <v>0</v>
      </c>
      <c r="K101" s="106"/>
    </row>
    <row r="102" spans="1:11" ht="39" customHeight="1">
      <c r="A102" s="614" t="s">
        <v>49</v>
      </c>
      <c r="B102" s="427">
        <v>0</v>
      </c>
      <c r="C102" s="445">
        <v>6381.9</v>
      </c>
      <c r="D102" s="274">
        <v>6382</v>
      </c>
      <c r="E102" s="269">
        <f t="shared" si="3"/>
        <v>100.00156693147811</v>
      </c>
      <c r="K102" s="106"/>
    </row>
    <row r="103" spans="1:11" ht="38.25" customHeight="1">
      <c r="A103" s="614" t="s">
        <v>345</v>
      </c>
      <c r="B103" s="427">
        <v>0</v>
      </c>
      <c r="C103" s="445">
        <v>1158</v>
      </c>
      <c r="D103" s="274">
        <v>0</v>
      </c>
      <c r="E103" s="269">
        <f t="shared" si="3"/>
        <v>0</v>
      </c>
      <c r="K103" s="106"/>
    </row>
    <row r="104" spans="1:11" ht="20.25" customHeight="1">
      <c r="A104" s="760" t="s">
        <v>11</v>
      </c>
      <c r="B104" s="761">
        <f>SUM(B94:B98)</f>
        <v>30550</v>
      </c>
      <c r="C104" s="762">
        <f>SUM(C94:C103)</f>
        <v>372473.9</v>
      </c>
      <c r="D104" s="574">
        <f>SUM(D94:D103)</f>
        <v>131836</v>
      </c>
      <c r="E104" s="568">
        <f t="shared" si="3"/>
        <v>35.39469476921738</v>
      </c>
      <c r="K104" s="106"/>
    </row>
    <row r="105" spans="1:11" ht="21" customHeight="1">
      <c r="A105" s="569"/>
      <c r="B105" s="570"/>
      <c r="C105" s="571"/>
      <c r="D105" s="572"/>
      <c r="E105" s="573"/>
      <c r="K105" s="106"/>
    </row>
    <row r="106" spans="1:5" ht="12.75">
      <c r="A106" s="3" t="s">
        <v>918</v>
      </c>
      <c r="B106" s="9">
        <f>B89+B104</f>
        <v>7852064</v>
      </c>
      <c r="C106" s="9">
        <f>C89+C104</f>
        <v>8777370.9</v>
      </c>
      <c r="D106" s="9">
        <f>D89+D104</f>
        <v>6340652</v>
      </c>
      <c r="E106" s="10">
        <f>+D106/C106*100</f>
        <v>72.23862443821304</v>
      </c>
    </row>
    <row r="110" spans="1:2" ht="12.75">
      <c r="A110" s="79"/>
      <c r="B110" s="79"/>
    </row>
    <row r="111" spans="1:2" ht="12.75">
      <c r="A111" s="79"/>
      <c r="B111" s="79"/>
    </row>
    <row r="112" spans="1:2" ht="12.75">
      <c r="A112" s="79"/>
      <c r="B112" s="79"/>
    </row>
    <row r="113" spans="1:2" ht="12.75">
      <c r="A113" s="79"/>
      <c r="B113" s="79"/>
    </row>
    <row r="114" spans="1:2" ht="12.75">
      <c r="A114" s="79"/>
      <c r="B114" s="79"/>
    </row>
    <row r="115" spans="1:5" ht="12.75">
      <c r="A115" s="858"/>
      <c r="B115" s="858"/>
      <c r="C115" s="858"/>
      <c r="D115" s="858"/>
      <c r="E115" s="858"/>
    </row>
    <row r="116" spans="1:5" ht="12.75">
      <c r="A116" s="79"/>
      <c r="B116" s="211"/>
      <c r="C116" s="212"/>
      <c r="D116" s="211"/>
      <c r="E116" s="211"/>
    </row>
    <row r="117" spans="1:5" ht="12.75">
      <c r="A117" s="79"/>
      <c r="B117" s="211"/>
      <c r="C117" s="212"/>
      <c r="D117" s="211"/>
      <c r="E117" s="211"/>
    </row>
  </sheetData>
  <mergeCells count="2">
    <mergeCell ref="A1:E1"/>
    <mergeCell ref="A115:E115"/>
  </mergeCells>
  <printOptions horizont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80" r:id="rId1"/>
  <headerFooter alignWithMargins="0">
    <oddFooter>&amp;C&amp;P</oddFooter>
  </headerFooter>
  <rowBreaks count="1" manualBreakCount="1">
    <brk id="63" max="4" man="1"/>
  </rowBreaks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C55"/>
  <sheetViews>
    <sheetView showGridLines="0" workbookViewId="0" topLeftCell="A1">
      <selection activeCell="A51" sqref="A51:IV51"/>
    </sheetView>
  </sheetViews>
  <sheetFormatPr defaultColWidth="9.00390625" defaultRowHeight="12.75"/>
  <cols>
    <col min="1" max="1" width="1.25" style="735" customWidth="1"/>
    <col min="2" max="2" width="32.375" style="735" customWidth="1"/>
    <col min="3" max="8" width="9.375" style="735" customWidth="1"/>
    <col min="9" max="9" width="0.12890625" style="735" customWidth="1"/>
    <col min="10" max="10" width="2.75390625" style="735" customWidth="1"/>
    <col min="11" max="11" width="6.75390625" style="735" customWidth="1"/>
    <col min="12" max="16" width="9.375" style="735" customWidth="1"/>
    <col min="17" max="17" width="10.875" style="735" customWidth="1"/>
    <col min="18" max="18" width="0.2421875" style="735" customWidth="1"/>
    <col min="19" max="19" width="3.75390625" style="735" customWidth="1"/>
    <col min="20" max="20" width="6.00390625" style="735" customWidth="1"/>
    <col min="21" max="21" width="0.2421875" style="735" customWidth="1"/>
    <col min="22" max="22" width="6.375" style="735" customWidth="1"/>
    <col min="23" max="23" width="3.375" style="735" customWidth="1"/>
    <col min="24" max="24" width="9.125" style="735" customWidth="1"/>
    <col min="25" max="26" width="0.12890625" style="735" customWidth="1"/>
    <col min="27" max="27" width="0.2421875" style="735" customWidth="1"/>
    <col min="28" max="28" width="0.12890625" style="735" customWidth="1"/>
    <col min="29" max="29" width="1.00390625" style="735" customWidth="1"/>
    <col min="30" max="16384" width="9.125" style="735" customWidth="1"/>
  </cols>
  <sheetData>
    <row r="1" spans="1:29" ht="18" customHeight="1">
      <c r="A1" s="732"/>
      <c r="B1" s="859" t="s">
        <v>307</v>
      </c>
      <c r="C1" s="859"/>
      <c r="D1" s="859"/>
      <c r="E1" s="859"/>
      <c r="F1" s="859"/>
      <c r="G1" s="859"/>
      <c r="H1" s="859"/>
      <c r="I1" s="859"/>
      <c r="J1" s="859"/>
      <c r="K1" s="859"/>
      <c r="L1" s="859"/>
      <c r="M1" s="859"/>
      <c r="N1" s="859"/>
      <c r="O1" s="859"/>
      <c r="P1" s="859"/>
      <c r="Q1" s="859"/>
      <c r="R1" s="733"/>
      <c r="S1" s="733"/>
      <c r="T1" s="733"/>
      <c r="U1" s="860" t="s">
        <v>308</v>
      </c>
      <c r="V1" s="860"/>
      <c r="W1" s="860"/>
      <c r="X1" s="860"/>
      <c r="Y1" s="860"/>
      <c r="Z1" s="733"/>
      <c r="AA1" s="733"/>
      <c r="AB1" s="733"/>
      <c r="AC1" s="734"/>
    </row>
    <row r="2" spans="1:29" ht="9.75" customHeight="1">
      <c r="A2" s="736"/>
      <c r="B2" s="737"/>
      <c r="C2" s="737"/>
      <c r="D2" s="737"/>
      <c r="E2" s="737"/>
      <c r="F2" s="737"/>
      <c r="G2" s="737"/>
      <c r="H2" s="737"/>
      <c r="I2" s="737"/>
      <c r="J2" s="737"/>
      <c r="K2" s="737"/>
      <c r="L2" s="737"/>
      <c r="M2" s="737"/>
      <c r="N2" s="737"/>
      <c r="O2" s="737"/>
      <c r="P2" s="737"/>
      <c r="Q2" s="737"/>
      <c r="R2" s="737"/>
      <c r="S2" s="737"/>
      <c r="T2" s="737"/>
      <c r="U2" s="737"/>
      <c r="V2" s="737"/>
      <c r="W2" s="737"/>
      <c r="X2" s="737"/>
      <c r="Y2" s="737"/>
      <c r="Z2" s="737"/>
      <c r="AA2" s="737"/>
      <c r="AB2" s="737"/>
      <c r="AC2" s="738"/>
    </row>
    <row r="3" spans="1:29" ht="9.75" customHeight="1">
      <c r="A3" s="736"/>
      <c r="B3" s="737"/>
      <c r="C3" s="737"/>
      <c r="D3" s="737"/>
      <c r="E3" s="737"/>
      <c r="F3" s="737"/>
      <c r="G3" s="737"/>
      <c r="H3" s="737"/>
      <c r="I3" s="737"/>
      <c r="J3" s="737"/>
      <c r="K3" s="737"/>
      <c r="L3" s="737"/>
      <c r="M3" s="737"/>
      <c r="N3" s="737"/>
      <c r="O3" s="737"/>
      <c r="P3" s="737"/>
      <c r="Q3" s="737"/>
      <c r="R3" s="737"/>
      <c r="S3" s="737"/>
      <c r="T3" s="737"/>
      <c r="U3" s="737"/>
      <c r="V3" s="737"/>
      <c r="W3" s="737"/>
      <c r="X3" s="737"/>
      <c r="Y3" s="737"/>
      <c r="Z3" s="737"/>
      <c r="AA3" s="737"/>
      <c r="AB3" s="737"/>
      <c r="AC3" s="738"/>
    </row>
    <row r="4" spans="1:29" ht="9.75" customHeight="1">
      <c r="A4" s="736"/>
      <c r="B4" s="737"/>
      <c r="C4" s="737"/>
      <c r="D4" s="737"/>
      <c r="E4" s="737"/>
      <c r="F4" s="737"/>
      <c r="G4" s="737"/>
      <c r="H4" s="737"/>
      <c r="I4" s="737"/>
      <c r="J4" s="737"/>
      <c r="K4" s="737"/>
      <c r="L4" s="737"/>
      <c r="M4" s="737"/>
      <c r="N4" s="737"/>
      <c r="O4" s="737"/>
      <c r="P4" s="737"/>
      <c r="Q4" s="737"/>
      <c r="R4" s="737"/>
      <c r="S4" s="737"/>
      <c r="T4" s="737"/>
      <c r="U4" s="737"/>
      <c r="V4" s="737"/>
      <c r="W4" s="737"/>
      <c r="X4" s="737"/>
      <c r="Y4" s="737"/>
      <c r="Z4" s="737"/>
      <c r="AA4" s="737"/>
      <c r="AB4" s="737"/>
      <c r="AC4" s="738"/>
    </row>
    <row r="5" spans="1:29" ht="12.75">
      <c r="A5" s="736"/>
      <c r="B5" s="739" t="s">
        <v>268</v>
      </c>
      <c r="C5" s="740" t="s">
        <v>309</v>
      </c>
      <c r="D5" s="740" t="s">
        <v>310</v>
      </c>
      <c r="E5" s="740" t="s">
        <v>311</v>
      </c>
      <c r="F5" s="740" t="s">
        <v>312</v>
      </c>
      <c r="G5" s="740" t="s">
        <v>313</v>
      </c>
      <c r="H5" s="740" t="s">
        <v>314</v>
      </c>
      <c r="I5" s="861" t="s">
        <v>315</v>
      </c>
      <c r="J5" s="861"/>
      <c r="K5" s="861"/>
      <c r="L5" s="740" t="s">
        <v>316</v>
      </c>
      <c r="M5" s="740" t="s">
        <v>317</v>
      </c>
      <c r="N5" s="740" t="s">
        <v>318</v>
      </c>
      <c r="O5" s="740" t="s">
        <v>319</v>
      </c>
      <c r="P5" s="740" t="s">
        <v>320</v>
      </c>
      <c r="Q5" s="861" t="s">
        <v>321</v>
      </c>
      <c r="R5" s="861"/>
      <c r="S5" s="861" t="s">
        <v>322</v>
      </c>
      <c r="T5" s="861"/>
      <c r="U5" s="861"/>
      <c r="V5" s="861" t="s">
        <v>323</v>
      </c>
      <c r="W5" s="861"/>
      <c r="X5" s="861" t="s">
        <v>324</v>
      </c>
      <c r="Y5" s="861"/>
      <c r="Z5" s="861"/>
      <c r="AA5" s="861"/>
      <c r="AB5" s="741"/>
      <c r="AC5" s="738"/>
    </row>
    <row r="6" spans="1:29" ht="14.25">
      <c r="A6" s="736"/>
      <c r="B6" s="742" t="s">
        <v>325</v>
      </c>
      <c r="C6" s="743">
        <v>97001.845</v>
      </c>
      <c r="D6" s="743">
        <v>50305.438</v>
      </c>
      <c r="E6" s="743">
        <v>51638.503</v>
      </c>
      <c r="F6" s="743">
        <v>43163.127</v>
      </c>
      <c r="G6" s="743">
        <v>48742.306</v>
      </c>
      <c r="H6" s="743">
        <v>58579.891</v>
      </c>
      <c r="I6" s="863">
        <v>67511.029</v>
      </c>
      <c r="J6" s="863"/>
      <c r="K6" s="863"/>
      <c r="L6" s="743">
        <v>57015.387</v>
      </c>
      <c r="M6" s="743">
        <v>61724.952</v>
      </c>
      <c r="N6" s="743">
        <v>0</v>
      </c>
      <c r="O6" s="743">
        <v>0</v>
      </c>
      <c r="P6" s="743">
        <v>0</v>
      </c>
      <c r="Q6" s="863">
        <v>535682.478</v>
      </c>
      <c r="R6" s="863"/>
      <c r="S6" s="863">
        <v>720000</v>
      </c>
      <c r="T6" s="863"/>
      <c r="U6" s="863"/>
      <c r="V6" s="863">
        <v>720000</v>
      </c>
      <c r="W6" s="863"/>
      <c r="X6" s="862">
        <v>0.7440034416666667</v>
      </c>
      <c r="Y6" s="862"/>
      <c r="Z6" s="862"/>
      <c r="AA6" s="862"/>
      <c r="AB6" s="744"/>
      <c r="AC6" s="738"/>
    </row>
    <row r="7" spans="1:29" ht="14.25">
      <c r="A7" s="736"/>
      <c r="B7" s="742" t="s">
        <v>326</v>
      </c>
      <c r="C7" s="743">
        <v>9584.226</v>
      </c>
      <c r="D7" s="743">
        <v>1214.38</v>
      </c>
      <c r="E7" s="743">
        <v>5420.442</v>
      </c>
      <c r="F7" s="743">
        <v>19010.848</v>
      </c>
      <c r="G7" s="743">
        <v>0</v>
      </c>
      <c r="H7" s="743">
        <v>0</v>
      </c>
      <c r="I7" s="863">
        <v>0</v>
      </c>
      <c r="J7" s="863"/>
      <c r="K7" s="863"/>
      <c r="L7" s="743">
        <v>0</v>
      </c>
      <c r="M7" s="743">
        <v>0</v>
      </c>
      <c r="N7" s="743">
        <v>0</v>
      </c>
      <c r="O7" s="743">
        <v>0</v>
      </c>
      <c r="P7" s="743">
        <v>0</v>
      </c>
      <c r="Q7" s="863">
        <v>35229.896</v>
      </c>
      <c r="R7" s="863"/>
      <c r="S7" s="863">
        <v>69000</v>
      </c>
      <c r="T7" s="863"/>
      <c r="U7" s="863"/>
      <c r="V7" s="863">
        <v>69000</v>
      </c>
      <c r="W7" s="863"/>
      <c r="X7" s="862">
        <v>0.5105782028985507</v>
      </c>
      <c r="Y7" s="862"/>
      <c r="Z7" s="862"/>
      <c r="AA7" s="862"/>
      <c r="AB7" s="744"/>
      <c r="AC7" s="738"/>
    </row>
    <row r="8" spans="1:29" ht="14.25">
      <c r="A8" s="736"/>
      <c r="B8" s="742" t="s">
        <v>327</v>
      </c>
      <c r="C8" s="743">
        <v>6825.264</v>
      </c>
      <c r="D8" s="743">
        <v>5300.21</v>
      </c>
      <c r="E8" s="743">
        <v>3862.699</v>
      </c>
      <c r="F8" s="743">
        <v>4457.751</v>
      </c>
      <c r="G8" s="743">
        <v>5310.337</v>
      </c>
      <c r="H8" s="743">
        <v>4902.809</v>
      </c>
      <c r="I8" s="863">
        <v>5940.979</v>
      </c>
      <c r="J8" s="863"/>
      <c r="K8" s="863"/>
      <c r="L8" s="743">
        <v>7374.157</v>
      </c>
      <c r="M8" s="743">
        <v>5299.05</v>
      </c>
      <c r="N8" s="743">
        <v>0</v>
      </c>
      <c r="O8" s="743">
        <v>0</v>
      </c>
      <c r="P8" s="743">
        <v>0</v>
      </c>
      <c r="Q8" s="863">
        <v>49273.256</v>
      </c>
      <c r="R8" s="863"/>
      <c r="S8" s="863">
        <v>55000</v>
      </c>
      <c r="T8" s="863"/>
      <c r="U8" s="863"/>
      <c r="V8" s="863">
        <v>55000</v>
      </c>
      <c r="W8" s="863"/>
      <c r="X8" s="862">
        <v>0.8958773818181818</v>
      </c>
      <c r="Y8" s="862"/>
      <c r="Z8" s="862"/>
      <c r="AA8" s="862"/>
      <c r="AB8" s="744"/>
      <c r="AC8" s="738"/>
    </row>
    <row r="9" spans="1:29" ht="14.25">
      <c r="A9" s="736"/>
      <c r="B9" s="742" t="s">
        <v>328</v>
      </c>
      <c r="C9" s="743">
        <v>162769.205</v>
      </c>
      <c r="D9" s="743">
        <v>7249.698</v>
      </c>
      <c r="E9" s="743">
        <v>57566.957</v>
      </c>
      <c r="F9" s="743">
        <v>143131.421</v>
      </c>
      <c r="G9" s="743">
        <v>0</v>
      </c>
      <c r="H9" s="743">
        <v>96005.59</v>
      </c>
      <c r="I9" s="863">
        <v>198306.559</v>
      </c>
      <c r="J9" s="863"/>
      <c r="K9" s="863"/>
      <c r="L9" s="743">
        <v>0</v>
      </c>
      <c r="M9" s="743">
        <v>48031.282</v>
      </c>
      <c r="N9" s="743">
        <v>0</v>
      </c>
      <c r="O9" s="743">
        <v>0</v>
      </c>
      <c r="P9" s="743">
        <v>0</v>
      </c>
      <c r="Q9" s="863">
        <v>713060.712</v>
      </c>
      <c r="R9" s="863"/>
      <c r="S9" s="863">
        <v>1060000</v>
      </c>
      <c r="T9" s="863"/>
      <c r="U9" s="863"/>
      <c r="V9" s="863">
        <v>1060000</v>
      </c>
      <c r="W9" s="863"/>
      <c r="X9" s="862">
        <v>0.6726987849056604</v>
      </c>
      <c r="Y9" s="862"/>
      <c r="Z9" s="862"/>
      <c r="AA9" s="862"/>
      <c r="AB9" s="744"/>
      <c r="AC9" s="738"/>
    </row>
    <row r="10" spans="1:29" ht="14.25">
      <c r="A10" s="736"/>
      <c r="B10" s="742" t="s">
        <v>329</v>
      </c>
      <c r="C10" s="743">
        <v>133680.842</v>
      </c>
      <c r="D10" s="743">
        <v>261137.601</v>
      </c>
      <c r="E10" s="743">
        <v>0</v>
      </c>
      <c r="F10" s="743">
        <v>94895.795</v>
      </c>
      <c r="G10" s="743">
        <v>230945.932</v>
      </c>
      <c r="H10" s="743">
        <v>64396.678</v>
      </c>
      <c r="I10" s="863">
        <v>119679.623</v>
      </c>
      <c r="J10" s="863"/>
      <c r="K10" s="863"/>
      <c r="L10" s="743">
        <v>243589.216</v>
      </c>
      <c r="M10" s="743">
        <v>56691.164</v>
      </c>
      <c r="N10" s="743">
        <v>0</v>
      </c>
      <c r="O10" s="743">
        <v>0</v>
      </c>
      <c r="P10" s="743">
        <v>0</v>
      </c>
      <c r="Q10" s="863">
        <v>1205016.851</v>
      </c>
      <c r="R10" s="863"/>
      <c r="S10" s="863">
        <v>1712600</v>
      </c>
      <c r="T10" s="863"/>
      <c r="U10" s="863"/>
      <c r="V10" s="863">
        <v>1712600</v>
      </c>
      <c r="W10" s="863"/>
      <c r="X10" s="862">
        <v>0.7036183878313675</v>
      </c>
      <c r="Y10" s="862"/>
      <c r="Z10" s="862"/>
      <c r="AA10" s="862"/>
      <c r="AB10" s="744"/>
      <c r="AC10" s="738"/>
    </row>
    <row r="11" spans="1:29" ht="15">
      <c r="A11" s="736"/>
      <c r="B11" s="745" t="s">
        <v>330</v>
      </c>
      <c r="C11" s="746">
        <v>409861.382</v>
      </c>
      <c r="D11" s="746">
        <v>325207.327</v>
      </c>
      <c r="E11" s="746">
        <v>118488.601</v>
      </c>
      <c r="F11" s="746">
        <v>304658.942</v>
      </c>
      <c r="G11" s="746">
        <v>284998.575</v>
      </c>
      <c r="H11" s="746">
        <v>223884.968</v>
      </c>
      <c r="I11" s="864">
        <v>391438.19</v>
      </c>
      <c r="J11" s="864"/>
      <c r="K11" s="864"/>
      <c r="L11" s="746">
        <v>307978.76</v>
      </c>
      <c r="M11" s="746">
        <v>171746.448</v>
      </c>
      <c r="N11" s="746">
        <v>0</v>
      </c>
      <c r="O11" s="746">
        <v>0</v>
      </c>
      <c r="P11" s="746">
        <v>0</v>
      </c>
      <c r="Q11" s="864">
        <v>2538263.193</v>
      </c>
      <c r="R11" s="864"/>
      <c r="S11" s="864">
        <v>3616600</v>
      </c>
      <c r="T11" s="864"/>
      <c r="U11" s="864"/>
      <c r="V11" s="864">
        <v>3616600</v>
      </c>
      <c r="W11" s="864"/>
      <c r="X11" s="865">
        <v>0.7018368614168004</v>
      </c>
      <c r="Y11" s="865"/>
      <c r="Z11" s="865"/>
      <c r="AA11" s="865"/>
      <c r="AB11" s="747"/>
      <c r="AC11" s="738"/>
    </row>
    <row r="12" spans="1:29" ht="13.5" customHeight="1">
      <c r="A12" s="736"/>
      <c r="B12" s="737"/>
      <c r="C12" s="737"/>
      <c r="D12" s="737"/>
      <c r="E12" s="737"/>
      <c r="F12" s="737"/>
      <c r="G12" s="737"/>
      <c r="H12" s="737"/>
      <c r="I12" s="737"/>
      <c r="J12" s="737"/>
      <c r="K12" s="737"/>
      <c r="L12" s="737"/>
      <c r="M12" s="737"/>
      <c r="N12" s="737"/>
      <c r="O12" s="737"/>
      <c r="P12" s="737"/>
      <c r="Q12" s="737"/>
      <c r="R12" s="737"/>
      <c r="S12" s="737"/>
      <c r="T12" s="737"/>
      <c r="U12" s="737"/>
      <c r="V12" s="737"/>
      <c r="W12" s="737"/>
      <c r="X12" s="737"/>
      <c r="Y12" s="737"/>
      <c r="Z12" s="737"/>
      <c r="AA12" s="737"/>
      <c r="AB12" s="737"/>
      <c r="AC12" s="738"/>
    </row>
    <row r="13" spans="1:29" ht="13.5" customHeight="1">
      <c r="A13" s="736"/>
      <c r="B13" s="737"/>
      <c r="C13" s="737"/>
      <c r="D13" s="737"/>
      <c r="E13" s="737"/>
      <c r="F13" s="737"/>
      <c r="G13" s="737"/>
      <c r="H13" s="737"/>
      <c r="I13" s="737"/>
      <c r="J13" s="737"/>
      <c r="K13" s="737"/>
      <c r="L13" s="737"/>
      <c r="M13" s="737"/>
      <c r="N13" s="737"/>
      <c r="O13" s="737"/>
      <c r="P13" s="737"/>
      <c r="Q13" s="737"/>
      <c r="R13" s="737"/>
      <c r="S13" s="737"/>
      <c r="T13" s="737"/>
      <c r="U13" s="737"/>
      <c r="V13" s="737"/>
      <c r="W13" s="737"/>
      <c r="X13" s="737"/>
      <c r="Y13" s="737"/>
      <c r="Z13" s="737"/>
      <c r="AA13" s="737"/>
      <c r="AB13" s="737"/>
      <c r="AC13" s="738"/>
    </row>
    <row r="14" spans="1:29" ht="12.75">
      <c r="A14" s="736"/>
      <c r="B14" s="739" t="s">
        <v>331</v>
      </c>
      <c r="C14" s="740" t="s">
        <v>309</v>
      </c>
      <c r="D14" s="740" t="s">
        <v>310</v>
      </c>
      <c r="E14" s="740" t="s">
        <v>311</v>
      </c>
      <c r="F14" s="740" t="s">
        <v>312</v>
      </c>
      <c r="G14" s="740" t="s">
        <v>313</v>
      </c>
      <c r="H14" s="740" t="s">
        <v>314</v>
      </c>
      <c r="I14" s="861" t="s">
        <v>315</v>
      </c>
      <c r="J14" s="861"/>
      <c r="K14" s="861"/>
      <c r="L14" s="740" t="s">
        <v>316</v>
      </c>
      <c r="M14" s="740" t="s">
        <v>317</v>
      </c>
      <c r="N14" s="740" t="s">
        <v>318</v>
      </c>
      <c r="O14" s="740" t="s">
        <v>319</v>
      </c>
      <c r="P14" s="740" t="s">
        <v>320</v>
      </c>
      <c r="Q14" s="861" t="s">
        <v>332</v>
      </c>
      <c r="R14" s="861"/>
      <c r="S14" s="861" t="s">
        <v>333</v>
      </c>
      <c r="T14" s="861"/>
      <c r="U14" s="861"/>
      <c r="V14" s="861" t="s">
        <v>323</v>
      </c>
      <c r="W14" s="861"/>
      <c r="X14" s="861" t="s">
        <v>334</v>
      </c>
      <c r="Y14" s="861"/>
      <c r="Z14" s="861"/>
      <c r="AA14" s="861"/>
      <c r="AB14" s="741"/>
      <c r="AC14" s="738"/>
    </row>
    <row r="15" spans="1:29" ht="14.25">
      <c r="A15" s="736"/>
      <c r="B15" s="742" t="s">
        <v>335</v>
      </c>
      <c r="C15" s="748">
        <v>0</v>
      </c>
      <c r="D15" s="731">
        <v>0</v>
      </c>
      <c r="E15" s="731">
        <v>0</v>
      </c>
      <c r="F15" s="731">
        <v>0</v>
      </c>
      <c r="G15" s="731">
        <v>0</v>
      </c>
      <c r="H15" s="743">
        <v>51165.87</v>
      </c>
      <c r="I15" s="866">
        <v>0</v>
      </c>
      <c r="J15" s="866"/>
      <c r="K15" s="866"/>
      <c r="L15" s="731">
        <v>0</v>
      </c>
      <c r="M15" s="731">
        <v>0</v>
      </c>
      <c r="N15" s="731">
        <v>0</v>
      </c>
      <c r="O15" s="731">
        <v>0</v>
      </c>
      <c r="P15" s="731">
        <v>0</v>
      </c>
      <c r="Q15" s="863">
        <v>51165.87</v>
      </c>
      <c r="R15" s="863"/>
      <c r="S15" s="867" t="s">
        <v>890</v>
      </c>
      <c r="T15" s="867"/>
      <c r="U15" s="867"/>
      <c r="V15" s="863">
        <v>51165.87</v>
      </c>
      <c r="W15" s="863"/>
      <c r="X15" s="862">
        <v>1</v>
      </c>
      <c r="Y15" s="862"/>
      <c r="Z15" s="862"/>
      <c r="AA15" s="862"/>
      <c r="AB15" s="747"/>
      <c r="AC15" s="738"/>
    </row>
    <row r="16" spans="1:29" ht="12.75">
      <c r="A16" s="736"/>
      <c r="B16" s="749"/>
      <c r="C16" s="750"/>
      <c r="D16" s="750"/>
      <c r="E16" s="750"/>
      <c r="F16" s="750"/>
      <c r="G16" s="750"/>
      <c r="H16" s="750"/>
      <c r="I16" s="750"/>
      <c r="J16" s="750"/>
      <c r="K16" s="750"/>
      <c r="L16" s="750"/>
      <c r="M16" s="750"/>
      <c r="N16" s="750"/>
      <c r="O16" s="750"/>
      <c r="P16" s="750"/>
      <c r="Q16" s="750"/>
      <c r="R16" s="750"/>
      <c r="S16" s="751"/>
      <c r="T16" s="751"/>
      <c r="U16" s="751"/>
      <c r="V16" s="750"/>
      <c r="W16" s="750"/>
      <c r="X16" s="752"/>
      <c r="Y16" s="752"/>
      <c r="Z16" s="752"/>
      <c r="AA16" s="752"/>
      <c r="AB16" s="753"/>
      <c r="AC16" s="738"/>
    </row>
    <row r="17" spans="1:29" ht="12.75">
      <c r="A17" s="736"/>
      <c r="B17" s="749"/>
      <c r="C17" s="750"/>
      <c r="D17" s="750"/>
      <c r="E17" s="750"/>
      <c r="F17" s="750"/>
      <c r="G17" s="750"/>
      <c r="H17" s="750"/>
      <c r="I17" s="750"/>
      <c r="J17" s="750"/>
      <c r="K17" s="750"/>
      <c r="L17" s="750"/>
      <c r="M17" s="750"/>
      <c r="N17" s="750"/>
      <c r="O17" s="750"/>
      <c r="P17" s="750"/>
      <c r="Q17" s="750"/>
      <c r="R17" s="750"/>
      <c r="S17" s="751"/>
      <c r="T17" s="751"/>
      <c r="U17" s="751"/>
      <c r="V17" s="750"/>
      <c r="W17" s="750"/>
      <c r="X17" s="752"/>
      <c r="Y17" s="752"/>
      <c r="Z17" s="752"/>
      <c r="AA17" s="752"/>
      <c r="AB17" s="753"/>
      <c r="AC17" s="738"/>
    </row>
    <row r="18" spans="1:29" ht="13.5" customHeight="1" thickBot="1">
      <c r="A18" s="736"/>
      <c r="B18" s="737"/>
      <c r="C18" s="737"/>
      <c r="D18" s="737"/>
      <c r="E18" s="737"/>
      <c r="F18" s="737"/>
      <c r="G18" s="737"/>
      <c r="H18" s="737"/>
      <c r="I18" s="737"/>
      <c r="J18" s="737"/>
      <c r="K18" s="737"/>
      <c r="L18" s="737"/>
      <c r="M18" s="737"/>
      <c r="N18" s="737"/>
      <c r="O18" s="737"/>
      <c r="P18" s="737"/>
      <c r="Q18" s="737"/>
      <c r="R18" s="737"/>
      <c r="S18" s="737"/>
      <c r="T18" s="737"/>
      <c r="U18" s="737"/>
      <c r="V18" s="737"/>
      <c r="W18" s="737"/>
      <c r="X18" s="737"/>
      <c r="Y18" s="737"/>
      <c r="Z18" s="737"/>
      <c r="AA18" s="737"/>
      <c r="AB18" s="737"/>
      <c r="AC18" s="738"/>
    </row>
    <row r="19" spans="1:29" ht="375" customHeight="1">
      <c r="A19" s="736"/>
      <c r="B19" s="868"/>
      <c r="C19" s="868"/>
      <c r="D19" s="868"/>
      <c r="E19" s="868"/>
      <c r="F19" s="868"/>
      <c r="G19" s="868"/>
      <c r="H19" s="868"/>
      <c r="I19" s="868"/>
      <c r="J19" s="868"/>
      <c r="K19" s="868"/>
      <c r="L19" s="868"/>
      <c r="M19" s="868"/>
      <c r="N19" s="868"/>
      <c r="O19" s="868"/>
      <c r="P19" s="868"/>
      <c r="Q19" s="868"/>
      <c r="R19" s="868"/>
      <c r="S19" s="868"/>
      <c r="T19" s="868"/>
      <c r="U19" s="868"/>
      <c r="V19" s="868"/>
      <c r="W19" s="868"/>
      <c r="X19" s="868"/>
      <c r="Y19" s="868"/>
      <c r="Z19" s="737"/>
      <c r="AA19" s="737"/>
      <c r="AB19" s="737"/>
      <c r="AC19" s="738"/>
    </row>
    <row r="20" spans="1:29" ht="21" customHeight="1">
      <c r="A20" s="736"/>
      <c r="B20" s="737"/>
      <c r="C20" s="737"/>
      <c r="D20" s="737"/>
      <c r="E20" s="737"/>
      <c r="F20" s="737"/>
      <c r="G20" s="737"/>
      <c r="H20" s="737"/>
      <c r="I20" s="737"/>
      <c r="J20" s="737"/>
      <c r="K20" s="737"/>
      <c r="L20" s="737"/>
      <c r="M20" s="737"/>
      <c r="N20" s="737"/>
      <c r="O20" s="737"/>
      <c r="P20" s="737"/>
      <c r="Q20" s="737"/>
      <c r="R20" s="737"/>
      <c r="S20" s="737"/>
      <c r="T20" s="737"/>
      <c r="U20" s="737"/>
      <c r="V20" s="737"/>
      <c r="W20" s="737"/>
      <c r="X20" s="737"/>
      <c r="Y20" s="737"/>
      <c r="Z20" s="737"/>
      <c r="AA20" s="737"/>
      <c r="AB20" s="737"/>
      <c r="AC20" s="738"/>
    </row>
    <row r="21" spans="1:29" ht="18" customHeight="1">
      <c r="A21" s="736"/>
      <c r="B21" s="859" t="s">
        <v>336</v>
      </c>
      <c r="C21" s="859"/>
      <c r="D21" s="859"/>
      <c r="E21" s="859"/>
      <c r="F21" s="859"/>
      <c r="G21" s="859"/>
      <c r="H21" s="859"/>
      <c r="I21" s="859"/>
      <c r="J21" s="859"/>
      <c r="K21" s="859"/>
      <c r="L21" s="859"/>
      <c r="M21" s="859"/>
      <c r="N21" s="859"/>
      <c r="O21" s="859"/>
      <c r="P21" s="859"/>
      <c r="Q21" s="859"/>
      <c r="R21" s="737"/>
      <c r="S21" s="737"/>
      <c r="T21" s="737"/>
      <c r="U21" s="860" t="s">
        <v>308</v>
      </c>
      <c r="V21" s="860"/>
      <c r="W21" s="860"/>
      <c r="X21" s="860"/>
      <c r="Y21" s="860"/>
      <c r="Z21" s="737"/>
      <c r="AA21" s="737"/>
      <c r="AB21" s="737"/>
      <c r="AC21" s="738"/>
    </row>
    <row r="22" spans="1:29" ht="3" customHeight="1">
      <c r="A22" s="736"/>
      <c r="B22" s="859"/>
      <c r="C22" s="859"/>
      <c r="D22" s="859"/>
      <c r="E22" s="859"/>
      <c r="F22" s="859"/>
      <c r="G22" s="859"/>
      <c r="H22" s="859"/>
      <c r="I22" s="859"/>
      <c r="J22" s="859"/>
      <c r="K22" s="859"/>
      <c r="L22" s="859"/>
      <c r="M22" s="859"/>
      <c r="N22" s="859"/>
      <c r="O22" s="859"/>
      <c r="P22" s="859"/>
      <c r="Q22" s="859"/>
      <c r="R22" s="737"/>
      <c r="S22" s="737"/>
      <c r="T22" s="737"/>
      <c r="U22" s="737"/>
      <c r="V22" s="737"/>
      <c r="W22" s="737"/>
      <c r="X22" s="737"/>
      <c r="Y22" s="737"/>
      <c r="Z22" s="737"/>
      <c r="AA22" s="737"/>
      <c r="AB22" s="737"/>
      <c r="AC22" s="738"/>
    </row>
    <row r="23" spans="1:29" ht="13.5" customHeight="1">
      <c r="A23" s="736"/>
      <c r="B23" s="737"/>
      <c r="C23" s="737"/>
      <c r="D23" s="737"/>
      <c r="E23" s="737"/>
      <c r="F23" s="737"/>
      <c r="G23" s="737"/>
      <c r="H23" s="737"/>
      <c r="I23" s="737"/>
      <c r="J23" s="737"/>
      <c r="K23" s="737"/>
      <c r="L23" s="737"/>
      <c r="M23" s="737"/>
      <c r="N23" s="737"/>
      <c r="O23" s="737"/>
      <c r="P23" s="737"/>
      <c r="Q23" s="737"/>
      <c r="R23" s="737"/>
      <c r="S23" s="737"/>
      <c r="T23" s="737"/>
      <c r="U23" s="737"/>
      <c r="V23" s="737"/>
      <c r="W23" s="737"/>
      <c r="X23" s="737"/>
      <c r="Y23" s="737"/>
      <c r="Z23" s="737"/>
      <c r="AA23" s="737"/>
      <c r="AB23" s="737"/>
      <c r="AC23" s="738"/>
    </row>
    <row r="24" spans="1:29" ht="15.75">
      <c r="A24" s="736"/>
      <c r="B24" s="754" t="s">
        <v>337</v>
      </c>
      <c r="C24" s="730"/>
      <c r="D24" s="730"/>
      <c r="E24" s="730"/>
      <c r="F24" s="730"/>
      <c r="G24" s="730"/>
      <c r="H24" s="730"/>
      <c r="I24" s="869"/>
      <c r="J24" s="869"/>
      <c r="K24" s="869"/>
      <c r="L24" s="730"/>
      <c r="M24" s="730"/>
      <c r="N24" s="730"/>
      <c r="O24" s="730"/>
      <c r="P24" s="730"/>
      <c r="Q24" s="869"/>
      <c r="R24" s="869"/>
      <c r="S24" s="869"/>
      <c r="T24" s="869"/>
      <c r="U24" s="869"/>
      <c r="V24" s="869"/>
      <c r="W24" s="869"/>
      <c r="X24" s="869"/>
      <c r="Y24" s="734"/>
      <c r="Z24" s="737"/>
      <c r="AA24" s="737"/>
      <c r="AB24" s="737"/>
      <c r="AC24" s="738"/>
    </row>
    <row r="25" spans="1:29" ht="12.75">
      <c r="A25" s="736"/>
      <c r="B25" s="755" t="s">
        <v>268</v>
      </c>
      <c r="C25" s="740" t="s">
        <v>309</v>
      </c>
      <c r="D25" s="740" t="s">
        <v>310</v>
      </c>
      <c r="E25" s="740" t="s">
        <v>311</v>
      </c>
      <c r="F25" s="740" t="s">
        <v>312</v>
      </c>
      <c r="G25" s="740" t="s">
        <v>313</v>
      </c>
      <c r="H25" s="740" t="s">
        <v>314</v>
      </c>
      <c r="I25" s="861" t="s">
        <v>315</v>
      </c>
      <c r="J25" s="861"/>
      <c r="K25" s="861"/>
      <c r="L25" s="740" t="s">
        <v>316</v>
      </c>
      <c r="M25" s="740" t="s">
        <v>317</v>
      </c>
      <c r="N25" s="740" t="s">
        <v>318</v>
      </c>
      <c r="O25" s="740" t="s">
        <v>319</v>
      </c>
      <c r="P25" s="740" t="s">
        <v>320</v>
      </c>
      <c r="Q25" s="861" t="s">
        <v>321</v>
      </c>
      <c r="R25" s="861"/>
      <c r="S25" s="861"/>
      <c r="T25" s="861" t="s">
        <v>338</v>
      </c>
      <c r="U25" s="861"/>
      <c r="V25" s="861"/>
      <c r="W25" s="861" t="s">
        <v>324</v>
      </c>
      <c r="X25" s="861"/>
      <c r="Y25" s="738"/>
      <c r="Z25" s="737"/>
      <c r="AA25" s="737"/>
      <c r="AB25" s="737"/>
      <c r="AC25" s="738"/>
    </row>
    <row r="26" spans="1:29" ht="14.25">
      <c r="A26" s="736"/>
      <c r="B26" s="742" t="s">
        <v>325</v>
      </c>
      <c r="C26" s="743">
        <v>97001.845</v>
      </c>
      <c r="D26" s="743">
        <v>50305.438</v>
      </c>
      <c r="E26" s="743">
        <v>51638.503</v>
      </c>
      <c r="F26" s="743">
        <v>43163.127</v>
      </c>
      <c r="G26" s="743">
        <v>48742.306</v>
      </c>
      <c r="H26" s="743">
        <v>58579.891</v>
      </c>
      <c r="I26" s="863">
        <v>67511.029</v>
      </c>
      <c r="J26" s="863"/>
      <c r="K26" s="863"/>
      <c r="L26" s="743">
        <v>57015.387</v>
      </c>
      <c r="M26" s="743">
        <v>61724.952</v>
      </c>
      <c r="N26" s="743">
        <v>0</v>
      </c>
      <c r="O26" s="743">
        <v>0</v>
      </c>
      <c r="P26" s="743">
        <v>0</v>
      </c>
      <c r="Q26" s="863">
        <v>535682.478</v>
      </c>
      <c r="R26" s="863"/>
      <c r="S26" s="863"/>
      <c r="T26" s="863">
        <v>720000</v>
      </c>
      <c r="U26" s="863"/>
      <c r="V26" s="863"/>
      <c r="W26" s="862">
        <v>0.7440034416666667</v>
      </c>
      <c r="X26" s="862"/>
      <c r="Y26" s="738"/>
      <c r="Z26" s="737"/>
      <c r="AA26" s="737"/>
      <c r="AB26" s="737"/>
      <c r="AC26" s="738"/>
    </row>
    <row r="27" spans="1:29" ht="14.25">
      <c r="A27" s="736"/>
      <c r="B27" s="742" t="s">
        <v>326</v>
      </c>
      <c r="C27" s="743">
        <v>9584.226</v>
      </c>
      <c r="D27" s="743">
        <v>1214.38</v>
      </c>
      <c r="E27" s="743">
        <v>5420.442</v>
      </c>
      <c r="F27" s="743">
        <v>19010.848</v>
      </c>
      <c r="G27" s="743">
        <v>0</v>
      </c>
      <c r="H27" s="743">
        <v>0</v>
      </c>
      <c r="I27" s="863">
        <v>0</v>
      </c>
      <c r="J27" s="863"/>
      <c r="K27" s="863"/>
      <c r="L27" s="743">
        <v>0</v>
      </c>
      <c r="M27" s="743">
        <v>0</v>
      </c>
      <c r="N27" s="743">
        <v>0</v>
      </c>
      <c r="O27" s="743">
        <v>0</v>
      </c>
      <c r="P27" s="743">
        <v>0</v>
      </c>
      <c r="Q27" s="863">
        <v>35229.896</v>
      </c>
      <c r="R27" s="863"/>
      <c r="S27" s="863"/>
      <c r="T27" s="863">
        <v>69000</v>
      </c>
      <c r="U27" s="863"/>
      <c r="V27" s="863"/>
      <c r="W27" s="862">
        <v>0.5105782028985507</v>
      </c>
      <c r="X27" s="862"/>
      <c r="Y27" s="738"/>
      <c r="Z27" s="737"/>
      <c r="AA27" s="737"/>
      <c r="AB27" s="737"/>
      <c r="AC27" s="738"/>
    </row>
    <row r="28" spans="1:29" ht="14.25">
      <c r="A28" s="736"/>
      <c r="B28" s="742" t="s">
        <v>327</v>
      </c>
      <c r="C28" s="743">
        <v>6825.264</v>
      </c>
      <c r="D28" s="743">
        <v>5300.21</v>
      </c>
      <c r="E28" s="743">
        <v>3862.699</v>
      </c>
      <c r="F28" s="743">
        <v>4457.751</v>
      </c>
      <c r="G28" s="743">
        <v>5310.337</v>
      </c>
      <c r="H28" s="743">
        <v>4902.809</v>
      </c>
      <c r="I28" s="863">
        <v>5940.979</v>
      </c>
      <c r="J28" s="863"/>
      <c r="K28" s="863"/>
      <c r="L28" s="743">
        <v>7374.157</v>
      </c>
      <c r="M28" s="743">
        <v>5299.05</v>
      </c>
      <c r="N28" s="743">
        <v>0</v>
      </c>
      <c r="O28" s="743">
        <v>0</v>
      </c>
      <c r="P28" s="743">
        <v>0</v>
      </c>
      <c r="Q28" s="863">
        <v>49273.256</v>
      </c>
      <c r="R28" s="863"/>
      <c r="S28" s="863"/>
      <c r="T28" s="863">
        <v>55000</v>
      </c>
      <c r="U28" s="863"/>
      <c r="V28" s="863"/>
      <c r="W28" s="862">
        <v>0.8958773818181818</v>
      </c>
      <c r="X28" s="862"/>
      <c r="Y28" s="738"/>
      <c r="Z28" s="737"/>
      <c r="AA28" s="737"/>
      <c r="AB28" s="737"/>
      <c r="AC28" s="738"/>
    </row>
    <row r="29" spans="1:29" ht="14.25">
      <c r="A29" s="736"/>
      <c r="B29" s="742" t="s">
        <v>328</v>
      </c>
      <c r="C29" s="743">
        <v>162769.205</v>
      </c>
      <c r="D29" s="743">
        <v>7249.698</v>
      </c>
      <c r="E29" s="743">
        <v>57566.957</v>
      </c>
      <c r="F29" s="743">
        <v>143131.421</v>
      </c>
      <c r="G29" s="743">
        <v>0</v>
      </c>
      <c r="H29" s="743">
        <v>96005.59</v>
      </c>
      <c r="I29" s="863">
        <v>198306.559</v>
      </c>
      <c r="J29" s="863"/>
      <c r="K29" s="863"/>
      <c r="L29" s="743">
        <v>0</v>
      </c>
      <c r="M29" s="743">
        <v>48031.282</v>
      </c>
      <c r="N29" s="743">
        <v>0</v>
      </c>
      <c r="O29" s="743">
        <v>0</v>
      </c>
      <c r="P29" s="743">
        <v>0</v>
      </c>
      <c r="Q29" s="863">
        <v>713060.712</v>
      </c>
      <c r="R29" s="863"/>
      <c r="S29" s="863"/>
      <c r="T29" s="863">
        <v>1060000</v>
      </c>
      <c r="U29" s="863"/>
      <c r="V29" s="863"/>
      <c r="W29" s="862">
        <v>0.6726987849056604</v>
      </c>
      <c r="X29" s="862"/>
      <c r="Y29" s="738"/>
      <c r="Z29" s="737"/>
      <c r="AA29" s="737"/>
      <c r="AB29" s="737"/>
      <c r="AC29" s="738"/>
    </row>
    <row r="30" spans="1:29" ht="14.25">
      <c r="A30" s="736"/>
      <c r="B30" s="742" t="s">
        <v>329</v>
      </c>
      <c r="C30" s="743">
        <v>133680.842</v>
      </c>
      <c r="D30" s="743">
        <v>261137.601</v>
      </c>
      <c r="E30" s="743">
        <v>0</v>
      </c>
      <c r="F30" s="743">
        <v>94895.795</v>
      </c>
      <c r="G30" s="743">
        <v>230945.932</v>
      </c>
      <c r="H30" s="743">
        <v>64396.678</v>
      </c>
      <c r="I30" s="863">
        <v>119679.623</v>
      </c>
      <c r="J30" s="863"/>
      <c r="K30" s="863"/>
      <c r="L30" s="743">
        <v>243589.216</v>
      </c>
      <c r="M30" s="743">
        <v>56691.164</v>
      </c>
      <c r="N30" s="743">
        <v>0</v>
      </c>
      <c r="O30" s="743">
        <v>0</v>
      </c>
      <c r="P30" s="743">
        <v>0</v>
      </c>
      <c r="Q30" s="863">
        <v>1205016.851</v>
      </c>
      <c r="R30" s="863"/>
      <c r="S30" s="863"/>
      <c r="T30" s="863">
        <v>1712600</v>
      </c>
      <c r="U30" s="863"/>
      <c r="V30" s="863"/>
      <c r="W30" s="862">
        <v>0.7036183878313675</v>
      </c>
      <c r="X30" s="862"/>
      <c r="Y30" s="738"/>
      <c r="Z30" s="737"/>
      <c r="AA30" s="737"/>
      <c r="AB30" s="737"/>
      <c r="AC30" s="738"/>
    </row>
    <row r="31" spans="1:29" ht="15">
      <c r="A31" s="736"/>
      <c r="B31" s="745" t="s">
        <v>330</v>
      </c>
      <c r="C31" s="746">
        <v>409861.382</v>
      </c>
      <c r="D31" s="746">
        <v>325207.327</v>
      </c>
      <c r="E31" s="746">
        <v>118488.601</v>
      </c>
      <c r="F31" s="746">
        <v>304658.942</v>
      </c>
      <c r="G31" s="746">
        <v>284998.575</v>
      </c>
      <c r="H31" s="746">
        <v>223884.968</v>
      </c>
      <c r="I31" s="864">
        <v>391438.19</v>
      </c>
      <c r="J31" s="864"/>
      <c r="K31" s="864"/>
      <c r="L31" s="746">
        <v>307978.76</v>
      </c>
      <c r="M31" s="746">
        <v>171746.448</v>
      </c>
      <c r="N31" s="746">
        <v>0</v>
      </c>
      <c r="O31" s="746">
        <v>0</v>
      </c>
      <c r="P31" s="746">
        <v>0</v>
      </c>
      <c r="Q31" s="864">
        <v>2538263.193</v>
      </c>
      <c r="R31" s="864"/>
      <c r="S31" s="864"/>
      <c r="T31" s="864">
        <v>3616600</v>
      </c>
      <c r="U31" s="864"/>
      <c r="V31" s="864"/>
      <c r="W31" s="865">
        <v>0.7018368614168004</v>
      </c>
      <c r="X31" s="865"/>
      <c r="Y31" s="738"/>
      <c r="Z31" s="737"/>
      <c r="AA31" s="737"/>
      <c r="AB31" s="737"/>
      <c r="AC31" s="738"/>
    </row>
    <row r="32" spans="1:29" ht="12.75">
      <c r="A32" s="736"/>
      <c r="B32" s="729"/>
      <c r="C32" s="729"/>
      <c r="D32" s="729"/>
      <c r="E32" s="729"/>
      <c r="F32" s="729"/>
      <c r="G32" s="729"/>
      <c r="H32" s="729"/>
      <c r="I32" s="870"/>
      <c r="J32" s="870"/>
      <c r="K32" s="870"/>
      <c r="L32" s="729"/>
      <c r="M32" s="729"/>
      <c r="N32" s="729"/>
      <c r="O32" s="729"/>
      <c r="P32" s="729"/>
      <c r="Q32" s="870"/>
      <c r="R32" s="870"/>
      <c r="S32" s="870"/>
      <c r="T32" s="870"/>
      <c r="U32" s="870"/>
      <c r="V32" s="870"/>
      <c r="W32" s="870"/>
      <c r="X32" s="870"/>
      <c r="Y32" s="756"/>
      <c r="Z32" s="737"/>
      <c r="AA32" s="737"/>
      <c r="AB32" s="737"/>
      <c r="AC32" s="738"/>
    </row>
    <row r="33" spans="1:29" ht="12.75">
      <c r="A33" s="736"/>
      <c r="B33" s="757"/>
      <c r="C33" s="757"/>
      <c r="D33" s="757"/>
      <c r="E33" s="757"/>
      <c r="F33" s="757"/>
      <c r="G33" s="757"/>
      <c r="H33" s="757"/>
      <c r="I33" s="757"/>
      <c r="J33" s="757"/>
      <c r="K33" s="757"/>
      <c r="L33" s="757"/>
      <c r="M33" s="757"/>
      <c r="N33" s="757"/>
      <c r="O33" s="757"/>
      <c r="P33" s="757"/>
      <c r="Q33" s="757"/>
      <c r="R33" s="757"/>
      <c r="S33" s="757"/>
      <c r="T33" s="757"/>
      <c r="U33" s="757"/>
      <c r="V33" s="757"/>
      <c r="W33" s="757"/>
      <c r="X33" s="757"/>
      <c r="Y33" s="753"/>
      <c r="Z33" s="737"/>
      <c r="AA33" s="737"/>
      <c r="AB33" s="737"/>
      <c r="AC33" s="738"/>
    </row>
    <row r="34" spans="1:29" ht="12.75">
      <c r="A34" s="736"/>
      <c r="B34" s="757"/>
      <c r="C34" s="757"/>
      <c r="D34" s="757"/>
      <c r="E34" s="757"/>
      <c r="F34" s="757"/>
      <c r="G34" s="757"/>
      <c r="H34" s="757"/>
      <c r="I34" s="757"/>
      <c r="J34" s="757"/>
      <c r="K34" s="757"/>
      <c r="L34" s="757"/>
      <c r="M34" s="757"/>
      <c r="N34" s="757"/>
      <c r="O34" s="757"/>
      <c r="P34" s="757"/>
      <c r="Q34" s="757"/>
      <c r="R34" s="757"/>
      <c r="S34" s="757"/>
      <c r="T34" s="757"/>
      <c r="U34" s="757"/>
      <c r="V34" s="757"/>
      <c r="W34" s="757"/>
      <c r="X34" s="757"/>
      <c r="Y34" s="753"/>
      <c r="Z34" s="737"/>
      <c r="AA34" s="737"/>
      <c r="AB34" s="737"/>
      <c r="AC34" s="738"/>
    </row>
    <row r="35" spans="1:29" ht="9.75" customHeight="1">
      <c r="A35" s="736"/>
      <c r="B35" s="737"/>
      <c r="C35" s="737"/>
      <c r="D35" s="737"/>
      <c r="E35" s="737"/>
      <c r="F35" s="737"/>
      <c r="G35" s="737"/>
      <c r="H35" s="737"/>
      <c r="I35" s="737"/>
      <c r="J35" s="737"/>
      <c r="K35" s="737"/>
      <c r="L35" s="737"/>
      <c r="M35" s="737"/>
      <c r="N35" s="737"/>
      <c r="O35" s="737"/>
      <c r="P35" s="737"/>
      <c r="Q35" s="737"/>
      <c r="R35" s="737"/>
      <c r="S35" s="737"/>
      <c r="T35" s="737"/>
      <c r="U35" s="737"/>
      <c r="V35" s="737"/>
      <c r="W35" s="737"/>
      <c r="X35" s="737"/>
      <c r="Y35" s="737"/>
      <c r="Z35" s="737"/>
      <c r="AA35" s="737"/>
      <c r="AB35" s="737"/>
      <c r="AC35" s="738"/>
    </row>
    <row r="36" spans="1:29" ht="13.5" customHeight="1">
      <c r="A36" s="736"/>
      <c r="B36" s="853" t="s">
        <v>339</v>
      </c>
      <c r="C36" s="853"/>
      <c r="D36" s="853"/>
      <c r="E36" s="853"/>
      <c r="F36" s="853"/>
      <c r="G36" s="853"/>
      <c r="H36" s="853"/>
      <c r="I36" s="853"/>
      <c r="J36" s="853"/>
      <c r="K36" s="853"/>
      <c r="L36" s="853"/>
      <c r="M36" s="853"/>
      <c r="N36" s="853"/>
      <c r="O36" s="853"/>
      <c r="P36" s="853"/>
      <c r="Q36" s="853"/>
      <c r="R36" s="853"/>
      <c r="S36" s="853"/>
      <c r="T36" s="853"/>
      <c r="U36" s="853"/>
      <c r="V36" s="853"/>
      <c r="W36" s="853"/>
      <c r="X36" s="853"/>
      <c r="Y36" s="853"/>
      <c r="Z36" s="737"/>
      <c r="AA36" s="737"/>
      <c r="AB36" s="737"/>
      <c r="AC36" s="738"/>
    </row>
    <row r="37" spans="1:29" ht="13.5" customHeight="1">
      <c r="A37" s="736"/>
      <c r="B37" s="853" t="s">
        <v>340</v>
      </c>
      <c r="C37" s="853"/>
      <c r="D37" s="853"/>
      <c r="E37" s="853"/>
      <c r="F37" s="853"/>
      <c r="G37" s="853"/>
      <c r="H37" s="853"/>
      <c r="I37" s="853"/>
      <c r="J37" s="853"/>
      <c r="K37" s="853"/>
      <c r="L37" s="853"/>
      <c r="M37" s="853"/>
      <c r="N37" s="853"/>
      <c r="O37" s="853"/>
      <c r="P37" s="853"/>
      <c r="Q37" s="853"/>
      <c r="R37" s="853"/>
      <c r="S37" s="853"/>
      <c r="T37" s="853"/>
      <c r="U37" s="853"/>
      <c r="V37" s="853"/>
      <c r="W37" s="853"/>
      <c r="X37" s="853"/>
      <c r="Y37" s="853"/>
      <c r="Z37" s="737"/>
      <c r="AA37" s="737"/>
      <c r="AB37" s="737"/>
      <c r="AC37" s="738"/>
    </row>
    <row r="38" spans="1:29" ht="13.5" customHeight="1">
      <c r="A38" s="736"/>
      <c r="B38" s="853" t="s">
        <v>341</v>
      </c>
      <c r="C38" s="853"/>
      <c r="D38" s="853"/>
      <c r="E38" s="853"/>
      <c r="F38" s="853"/>
      <c r="G38" s="853"/>
      <c r="H38" s="853"/>
      <c r="I38" s="853"/>
      <c r="J38" s="853"/>
      <c r="K38" s="853"/>
      <c r="L38" s="853"/>
      <c r="M38" s="853"/>
      <c r="N38" s="853"/>
      <c r="O38" s="853"/>
      <c r="P38" s="853"/>
      <c r="Q38" s="853"/>
      <c r="R38" s="853"/>
      <c r="S38" s="853"/>
      <c r="T38" s="853"/>
      <c r="U38" s="853"/>
      <c r="V38" s="853"/>
      <c r="W38" s="853"/>
      <c r="X38" s="853"/>
      <c r="Y38" s="853"/>
      <c r="Z38" s="737"/>
      <c r="AA38" s="737"/>
      <c r="AB38" s="737"/>
      <c r="AC38" s="738"/>
    </row>
    <row r="39" spans="1:29" ht="13.5" customHeight="1">
      <c r="A39" s="736"/>
      <c r="B39" s="753"/>
      <c r="C39" s="753"/>
      <c r="D39" s="753"/>
      <c r="E39" s="753"/>
      <c r="F39" s="753"/>
      <c r="G39" s="753"/>
      <c r="H39" s="753"/>
      <c r="I39" s="753"/>
      <c r="J39" s="753"/>
      <c r="K39" s="753"/>
      <c r="L39" s="753"/>
      <c r="M39" s="753"/>
      <c r="N39" s="753"/>
      <c r="O39" s="753"/>
      <c r="P39" s="753"/>
      <c r="Q39" s="753"/>
      <c r="R39" s="753"/>
      <c r="S39" s="753"/>
      <c r="T39" s="753"/>
      <c r="U39" s="753"/>
      <c r="V39" s="753"/>
      <c r="W39" s="753"/>
      <c r="X39" s="753"/>
      <c r="Y39" s="753"/>
      <c r="Z39" s="737"/>
      <c r="AA39" s="737"/>
      <c r="AB39" s="737"/>
      <c r="AC39" s="738"/>
    </row>
    <row r="40" spans="1:29" ht="13.5" customHeight="1">
      <c r="A40" s="736"/>
      <c r="B40" s="753"/>
      <c r="C40" s="753"/>
      <c r="D40" s="753"/>
      <c r="E40" s="753"/>
      <c r="F40" s="753"/>
      <c r="G40" s="753"/>
      <c r="H40" s="753"/>
      <c r="I40" s="753"/>
      <c r="J40" s="753"/>
      <c r="K40" s="753"/>
      <c r="L40" s="753"/>
      <c r="M40" s="753"/>
      <c r="N40" s="753"/>
      <c r="O40" s="753"/>
      <c r="P40" s="753"/>
      <c r="Q40" s="753"/>
      <c r="R40" s="753"/>
      <c r="S40" s="753"/>
      <c r="T40" s="753"/>
      <c r="U40" s="753"/>
      <c r="V40" s="753"/>
      <c r="W40" s="753"/>
      <c r="X40" s="753"/>
      <c r="Y40" s="753"/>
      <c r="Z40" s="737"/>
      <c r="AA40" s="737"/>
      <c r="AB40" s="737"/>
      <c r="AC40" s="738"/>
    </row>
    <row r="41" spans="1:29" ht="21" customHeight="1">
      <c r="A41" s="736"/>
      <c r="B41" s="737"/>
      <c r="C41" s="737"/>
      <c r="D41" s="737"/>
      <c r="E41" s="737"/>
      <c r="F41" s="737"/>
      <c r="G41" s="737"/>
      <c r="H41" s="737"/>
      <c r="I41" s="737"/>
      <c r="J41" s="737"/>
      <c r="K41" s="737"/>
      <c r="L41" s="737"/>
      <c r="M41" s="737"/>
      <c r="N41" s="737"/>
      <c r="O41" s="737"/>
      <c r="P41" s="737"/>
      <c r="Q41" s="737"/>
      <c r="R41" s="737"/>
      <c r="S41" s="737"/>
      <c r="T41" s="737"/>
      <c r="U41" s="737"/>
      <c r="V41" s="737"/>
      <c r="W41" s="737"/>
      <c r="X41" s="737"/>
      <c r="Y41" s="737"/>
      <c r="Z41" s="737"/>
      <c r="AA41" s="737"/>
      <c r="AB41" s="737"/>
      <c r="AC41" s="738"/>
    </row>
    <row r="42" spans="1:29" ht="15.75">
      <c r="A42" s="736"/>
      <c r="B42" s="754" t="s">
        <v>342</v>
      </c>
      <c r="C42" s="730"/>
      <c r="D42" s="730"/>
      <c r="E42" s="730"/>
      <c r="F42" s="730"/>
      <c r="G42" s="730"/>
      <c r="H42" s="730"/>
      <c r="I42" s="869"/>
      <c r="J42" s="869"/>
      <c r="K42" s="869"/>
      <c r="L42" s="730"/>
      <c r="M42" s="730"/>
      <c r="N42" s="730"/>
      <c r="O42" s="730"/>
      <c r="P42" s="730"/>
      <c r="Q42" s="869"/>
      <c r="R42" s="869"/>
      <c r="S42" s="869"/>
      <c r="T42" s="869"/>
      <c r="U42" s="869"/>
      <c r="V42" s="869"/>
      <c r="W42" s="869"/>
      <c r="X42" s="869"/>
      <c r="Y42" s="734"/>
      <c r="Z42" s="737"/>
      <c r="AA42" s="737"/>
      <c r="AB42" s="737"/>
      <c r="AC42" s="738"/>
    </row>
    <row r="43" spans="1:29" ht="12.75">
      <c r="A43" s="736"/>
      <c r="B43" s="755" t="s">
        <v>268</v>
      </c>
      <c r="C43" s="740" t="s">
        <v>309</v>
      </c>
      <c r="D43" s="740" t="s">
        <v>310</v>
      </c>
      <c r="E43" s="740" t="s">
        <v>311</v>
      </c>
      <c r="F43" s="740" t="s">
        <v>312</v>
      </c>
      <c r="G43" s="740" t="s">
        <v>313</v>
      </c>
      <c r="H43" s="740" t="s">
        <v>314</v>
      </c>
      <c r="I43" s="861" t="s">
        <v>315</v>
      </c>
      <c r="J43" s="861"/>
      <c r="K43" s="861"/>
      <c r="L43" s="740" t="s">
        <v>316</v>
      </c>
      <c r="M43" s="740" t="s">
        <v>317</v>
      </c>
      <c r="N43" s="740" t="s">
        <v>318</v>
      </c>
      <c r="O43" s="740" t="s">
        <v>319</v>
      </c>
      <c r="P43" s="740" t="s">
        <v>320</v>
      </c>
      <c r="Q43" s="861" t="s">
        <v>332</v>
      </c>
      <c r="R43" s="861"/>
      <c r="S43" s="861"/>
      <c r="T43" s="861" t="s">
        <v>343</v>
      </c>
      <c r="U43" s="861"/>
      <c r="V43" s="861"/>
      <c r="W43" s="861" t="s">
        <v>324</v>
      </c>
      <c r="X43" s="861"/>
      <c r="Y43" s="738"/>
      <c r="Z43" s="737"/>
      <c r="AA43" s="737"/>
      <c r="AB43" s="737"/>
      <c r="AC43" s="738"/>
    </row>
    <row r="44" spans="1:29" ht="14.25">
      <c r="A44" s="736"/>
      <c r="B44" s="742" t="s">
        <v>325</v>
      </c>
      <c r="C44" s="743">
        <v>102756.273</v>
      </c>
      <c r="D44" s="743">
        <v>53813.667</v>
      </c>
      <c r="E44" s="743">
        <v>53378.062</v>
      </c>
      <c r="F44" s="743">
        <v>41733.374</v>
      </c>
      <c r="G44" s="743">
        <v>52137.009</v>
      </c>
      <c r="H44" s="743">
        <v>60452.774</v>
      </c>
      <c r="I44" s="863">
        <v>67831.192</v>
      </c>
      <c r="J44" s="863"/>
      <c r="K44" s="863"/>
      <c r="L44" s="743">
        <v>64975.87</v>
      </c>
      <c r="M44" s="743">
        <v>59171.913</v>
      </c>
      <c r="N44" s="743">
        <v>0</v>
      </c>
      <c r="O44" s="743">
        <v>0</v>
      </c>
      <c r="P44" s="743">
        <v>0</v>
      </c>
      <c r="Q44" s="863">
        <f>_544+_545+_546+_547+_548+_549+_550+_551+_552+_553+_554+_555</f>
        <v>556250.134</v>
      </c>
      <c r="R44" s="863"/>
      <c r="S44" s="863"/>
      <c r="T44" s="863">
        <v>750865.54805</v>
      </c>
      <c r="U44" s="863"/>
      <c r="V44" s="863"/>
      <c r="W44" s="862">
        <f>_556/_557</f>
        <v>0.7408119009383014</v>
      </c>
      <c r="X44" s="862"/>
      <c r="Y44" s="738"/>
      <c r="Z44" s="737"/>
      <c r="AA44" s="737"/>
      <c r="AB44" s="737"/>
      <c r="AC44" s="738"/>
    </row>
    <row r="45" spans="1:29" ht="14.25">
      <c r="A45" s="736"/>
      <c r="B45" s="742" t="s">
        <v>326</v>
      </c>
      <c r="C45" s="743">
        <v>7939.311</v>
      </c>
      <c r="D45" s="743">
        <v>1620.607</v>
      </c>
      <c r="E45" s="743">
        <v>12545.511</v>
      </c>
      <c r="F45" s="743">
        <v>29763.338</v>
      </c>
      <c r="G45" s="743">
        <v>0</v>
      </c>
      <c r="H45" s="743">
        <v>0</v>
      </c>
      <c r="I45" s="863">
        <v>0</v>
      </c>
      <c r="J45" s="863"/>
      <c r="K45" s="863"/>
      <c r="L45" s="743">
        <v>0</v>
      </c>
      <c r="M45" s="743">
        <v>1255.399</v>
      </c>
      <c r="N45" s="743">
        <v>0</v>
      </c>
      <c r="O45" s="743">
        <v>0</v>
      </c>
      <c r="P45" s="743">
        <v>0</v>
      </c>
      <c r="Q45" s="863">
        <f>_562+_563+_564+_565+_566+_567+_568+_569+_570+_571+_572+_573</f>
        <v>53124.166</v>
      </c>
      <c r="R45" s="863"/>
      <c r="S45" s="863"/>
      <c r="T45" s="863">
        <v>67880.30191</v>
      </c>
      <c r="U45" s="863"/>
      <c r="V45" s="863"/>
      <c r="W45" s="862">
        <f>_574/_575</f>
        <v>0.7826153465026626</v>
      </c>
      <c r="X45" s="862"/>
      <c r="Y45" s="738"/>
      <c r="Z45" s="737"/>
      <c r="AA45" s="737"/>
      <c r="AB45" s="737"/>
      <c r="AC45" s="738"/>
    </row>
    <row r="46" spans="1:29" ht="14.25">
      <c r="A46" s="736"/>
      <c r="B46" s="742" t="s">
        <v>327</v>
      </c>
      <c r="C46" s="743">
        <v>5998.106</v>
      </c>
      <c r="D46" s="743">
        <v>5925.726</v>
      </c>
      <c r="E46" s="743">
        <v>4764.228</v>
      </c>
      <c r="F46" s="743">
        <v>4177.376</v>
      </c>
      <c r="G46" s="743">
        <v>4964.476</v>
      </c>
      <c r="H46" s="743">
        <v>5010.938</v>
      </c>
      <c r="I46" s="863">
        <v>5830.226</v>
      </c>
      <c r="J46" s="863"/>
      <c r="K46" s="863"/>
      <c r="L46" s="743">
        <v>7523.476</v>
      </c>
      <c r="M46" s="743">
        <v>5506.618</v>
      </c>
      <c r="N46" s="743">
        <v>0</v>
      </c>
      <c r="O46" s="743">
        <v>0</v>
      </c>
      <c r="P46" s="743">
        <v>0</v>
      </c>
      <c r="Q46" s="863">
        <f>_580+_581+_582+_583+_584+_585+_586+_587+_588+_589+_590+_591</f>
        <v>49701.170000000006</v>
      </c>
      <c r="R46" s="863"/>
      <c r="S46" s="863"/>
      <c r="T46" s="863">
        <v>67340.90689</v>
      </c>
      <c r="U46" s="863"/>
      <c r="V46" s="863"/>
      <c r="W46" s="862">
        <f>_592/_593</f>
        <v>0.7380531729574991</v>
      </c>
      <c r="X46" s="862"/>
      <c r="Y46" s="738"/>
      <c r="Z46" s="737"/>
      <c r="AA46" s="737"/>
      <c r="AB46" s="737"/>
      <c r="AC46" s="738"/>
    </row>
    <row r="47" spans="1:29" ht="14.25">
      <c r="A47" s="736"/>
      <c r="B47" s="742" t="s">
        <v>328</v>
      </c>
      <c r="C47" s="743">
        <v>139600.965</v>
      </c>
      <c r="D47" s="743">
        <v>11039.425</v>
      </c>
      <c r="E47" s="743">
        <v>137501.311</v>
      </c>
      <c r="F47" s="743">
        <v>101010.8</v>
      </c>
      <c r="G47" s="743">
        <v>9346.921</v>
      </c>
      <c r="H47" s="743">
        <v>71555</v>
      </c>
      <c r="I47" s="863">
        <v>367181.642</v>
      </c>
      <c r="J47" s="863"/>
      <c r="K47" s="863"/>
      <c r="L47" s="743">
        <v>2301.552</v>
      </c>
      <c r="M47" s="743">
        <v>131946.223</v>
      </c>
      <c r="N47" s="743">
        <v>0</v>
      </c>
      <c r="O47" s="743">
        <v>0</v>
      </c>
      <c r="P47" s="743">
        <v>0</v>
      </c>
      <c r="Q47" s="863">
        <f>_598+_599+_600+_601+_602+_603+_604+_605+_606+_607+_608+_609</f>
        <v>971483.839</v>
      </c>
      <c r="R47" s="863"/>
      <c r="S47" s="863"/>
      <c r="T47" s="863">
        <v>1171503.92621</v>
      </c>
      <c r="U47" s="863"/>
      <c r="V47" s="863"/>
      <c r="W47" s="862">
        <f>_610/_611</f>
        <v>0.8292621281628167</v>
      </c>
      <c r="X47" s="862"/>
      <c r="Y47" s="738"/>
      <c r="Z47" s="737"/>
      <c r="AA47" s="737"/>
      <c r="AB47" s="737"/>
      <c r="AC47" s="738"/>
    </row>
    <row r="48" spans="1:29" ht="15" thickBot="1">
      <c r="A48" s="736"/>
      <c r="B48" s="742" t="s">
        <v>329</v>
      </c>
      <c r="C48" s="743">
        <v>137791.976</v>
      </c>
      <c r="D48" s="743">
        <v>261218.062</v>
      </c>
      <c r="E48" s="743">
        <v>0</v>
      </c>
      <c r="F48" s="743">
        <v>119886.975</v>
      </c>
      <c r="G48" s="743">
        <v>214773.907</v>
      </c>
      <c r="H48" s="743">
        <v>64329.475</v>
      </c>
      <c r="I48" s="863">
        <v>124268.395</v>
      </c>
      <c r="J48" s="863"/>
      <c r="K48" s="863"/>
      <c r="L48" s="743">
        <v>244469.911</v>
      </c>
      <c r="M48" s="743">
        <v>52804.294</v>
      </c>
      <c r="N48" s="743">
        <v>0</v>
      </c>
      <c r="O48" s="743">
        <v>0</v>
      </c>
      <c r="P48" s="743">
        <v>0</v>
      </c>
      <c r="Q48" s="863">
        <f>_616+_617+_618+_619+_620+_621+_622+_623+_624+_625+_626+_627</f>
        <v>1219542.995</v>
      </c>
      <c r="R48" s="863"/>
      <c r="S48" s="863"/>
      <c r="T48" s="863">
        <v>1674589.31234</v>
      </c>
      <c r="U48" s="863"/>
      <c r="V48" s="863"/>
      <c r="W48" s="862">
        <f>_628/_629</f>
        <v>0.7282639307519899</v>
      </c>
      <c r="X48" s="862"/>
      <c r="Y48" s="738"/>
      <c r="Z48" s="737"/>
      <c r="AA48" s="737"/>
      <c r="AB48" s="737"/>
      <c r="AC48" s="738"/>
    </row>
    <row r="49" spans="1:29" ht="15.75" thickBot="1">
      <c r="A49" s="736"/>
      <c r="B49" s="745" t="s">
        <v>330</v>
      </c>
      <c r="C49" s="746">
        <v>394086.631</v>
      </c>
      <c r="D49" s="746">
        <v>333617.487</v>
      </c>
      <c r="E49" s="746">
        <v>208189.112</v>
      </c>
      <c r="F49" s="746">
        <v>296571.863</v>
      </c>
      <c r="G49" s="746">
        <v>281222.313</v>
      </c>
      <c r="H49" s="746">
        <v>201348.187</v>
      </c>
      <c r="I49" s="864">
        <v>565111.455</v>
      </c>
      <c r="J49" s="864"/>
      <c r="K49" s="864"/>
      <c r="L49" s="746">
        <v>319270.809</v>
      </c>
      <c r="M49" s="746">
        <v>250684.447</v>
      </c>
      <c r="N49" s="746">
        <v>0</v>
      </c>
      <c r="O49" s="746">
        <v>0</v>
      </c>
      <c r="P49" s="746">
        <v>0</v>
      </c>
      <c r="Q49" s="864">
        <f>_526+_527+_528+_529+_530+_531+_532+_533+_534+_535+_536+_537</f>
        <v>2850102.304</v>
      </c>
      <c r="R49" s="864"/>
      <c r="S49" s="864"/>
      <c r="T49" s="864">
        <v>3732179.9954</v>
      </c>
      <c r="U49" s="864"/>
      <c r="V49" s="864"/>
      <c r="W49" s="865">
        <f>_538/_539</f>
        <v>0.7636561761524949</v>
      </c>
      <c r="X49" s="865"/>
      <c r="Y49" s="738"/>
      <c r="Z49" s="737"/>
      <c r="AA49" s="737"/>
      <c r="AB49" s="737"/>
      <c r="AC49" s="738"/>
    </row>
    <row r="50" spans="1:29" ht="12.75">
      <c r="A50" s="736"/>
      <c r="B50" s="728"/>
      <c r="C50" s="728"/>
      <c r="D50" s="728"/>
      <c r="E50" s="728"/>
      <c r="F50" s="728"/>
      <c r="G50" s="728"/>
      <c r="H50" s="728"/>
      <c r="I50" s="852"/>
      <c r="J50" s="852"/>
      <c r="K50" s="852"/>
      <c r="L50" s="728"/>
      <c r="M50" s="728"/>
      <c r="N50" s="728"/>
      <c r="O50" s="728"/>
      <c r="P50" s="728"/>
      <c r="Q50" s="852"/>
      <c r="R50" s="852"/>
      <c r="S50" s="852"/>
      <c r="T50" s="852"/>
      <c r="U50" s="852"/>
      <c r="V50" s="852"/>
      <c r="W50" s="852"/>
      <c r="X50" s="852"/>
      <c r="Y50" s="756"/>
      <c r="Z50" s="737"/>
      <c r="AA50" s="737"/>
      <c r="AB50" s="737"/>
      <c r="AC50" s="738"/>
    </row>
    <row r="51" spans="1:29" ht="12.75">
      <c r="A51" s="736"/>
      <c r="B51" s="757"/>
      <c r="C51" s="757"/>
      <c r="D51" s="757"/>
      <c r="E51" s="757"/>
      <c r="F51" s="757"/>
      <c r="G51" s="757"/>
      <c r="H51" s="757"/>
      <c r="I51" s="757"/>
      <c r="J51" s="757"/>
      <c r="K51" s="757"/>
      <c r="L51" s="757"/>
      <c r="M51" s="757"/>
      <c r="N51" s="757"/>
      <c r="O51" s="757"/>
      <c r="P51" s="757"/>
      <c r="Q51" s="757"/>
      <c r="R51" s="757"/>
      <c r="S51" s="757"/>
      <c r="T51" s="757"/>
      <c r="U51" s="757"/>
      <c r="V51" s="757"/>
      <c r="W51" s="757"/>
      <c r="X51" s="757"/>
      <c r="Y51" s="753"/>
      <c r="Z51" s="737"/>
      <c r="AA51" s="737"/>
      <c r="AB51" s="737"/>
      <c r="AC51" s="738"/>
    </row>
    <row r="52" spans="1:29" ht="12.75">
      <c r="A52" s="736"/>
      <c r="B52" s="757"/>
      <c r="C52" s="757"/>
      <c r="D52" s="757"/>
      <c r="E52" s="757"/>
      <c r="F52" s="757"/>
      <c r="G52" s="757"/>
      <c r="H52" s="757"/>
      <c r="I52" s="757"/>
      <c r="J52" s="757"/>
      <c r="K52" s="757"/>
      <c r="L52" s="757"/>
      <c r="M52" s="757"/>
      <c r="N52" s="757"/>
      <c r="O52" s="757"/>
      <c r="P52" s="757"/>
      <c r="Q52" s="757"/>
      <c r="R52" s="757"/>
      <c r="S52" s="757"/>
      <c r="T52" s="757"/>
      <c r="U52" s="757"/>
      <c r="V52" s="757"/>
      <c r="W52" s="757"/>
      <c r="X52" s="757"/>
      <c r="Y52" s="753"/>
      <c r="Z52" s="737"/>
      <c r="AA52" s="737"/>
      <c r="AB52" s="737"/>
      <c r="AC52" s="738"/>
    </row>
    <row r="53" spans="1:29" ht="12.75">
      <c r="A53" s="736"/>
      <c r="B53" s="757"/>
      <c r="C53" s="757"/>
      <c r="D53" s="757"/>
      <c r="E53" s="757"/>
      <c r="F53" s="757"/>
      <c r="G53" s="757"/>
      <c r="H53" s="757"/>
      <c r="I53" s="757"/>
      <c r="J53" s="757"/>
      <c r="K53" s="757"/>
      <c r="L53" s="757"/>
      <c r="M53" s="757"/>
      <c r="N53" s="757"/>
      <c r="O53" s="757"/>
      <c r="P53" s="757"/>
      <c r="Q53" s="757"/>
      <c r="R53" s="757"/>
      <c r="S53" s="757"/>
      <c r="T53" s="757"/>
      <c r="U53" s="757"/>
      <c r="V53" s="757"/>
      <c r="W53" s="757"/>
      <c r="X53" s="757"/>
      <c r="Y53" s="753"/>
      <c r="Z53" s="737"/>
      <c r="AA53" s="737"/>
      <c r="AB53" s="737"/>
      <c r="AC53" s="738"/>
    </row>
    <row r="54" spans="1:29" ht="2.25" customHeight="1" thickBot="1">
      <c r="A54" s="736"/>
      <c r="B54" s="737"/>
      <c r="C54" s="737"/>
      <c r="D54" s="737"/>
      <c r="E54" s="737"/>
      <c r="F54" s="737"/>
      <c r="G54" s="737"/>
      <c r="H54" s="737"/>
      <c r="I54" s="737"/>
      <c r="J54" s="737"/>
      <c r="K54" s="737"/>
      <c r="L54" s="737"/>
      <c r="M54" s="737"/>
      <c r="N54" s="737"/>
      <c r="O54" s="737"/>
      <c r="P54" s="737"/>
      <c r="Q54" s="737"/>
      <c r="R54" s="737"/>
      <c r="S54" s="737"/>
      <c r="T54" s="737"/>
      <c r="U54" s="737"/>
      <c r="V54" s="737"/>
      <c r="W54" s="737"/>
      <c r="X54" s="737"/>
      <c r="Y54" s="737"/>
      <c r="Z54" s="737"/>
      <c r="AA54" s="737"/>
      <c r="AB54" s="737"/>
      <c r="AC54" s="738"/>
    </row>
    <row r="55" spans="1:29" ht="339.75" customHeight="1">
      <c r="A55" s="758"/>
      <c r="B55" s="868"/>
      <c r="C55" s="868"/>
      <c r="D55" s="868"/>
      <c r="E55" s="868"/>
      <c r="F55" s="868"/>
      <c r="G55" s="868"/>
      <c r="H55" s="868"/>
      <c r="I55" s="868"/>
      <c r="J55" s="759"/>
      <c r="K55" s="868"/>
      <c r="L55" s="868"/>
      <c r="M55" s="868"/>
      <c r="N55" s="868"/>
      <c r="O55" s="868"/>
      <c r="P55" s="868"/>
      <c r="Q55" s="868"/>
      <c r="R55" s="868"/>
      <c r="S55" s="868"/>
      <c r="T55" s="868"/>
      <c r="U55" s="868"/>
      <c r="V55" s="868"/>
      <c r="W55" s="868"/>
      <c r="X55" s="868"/>
      <c r="Y55" s="868"/>
      <c r="Z55" s="868"/>
      <c r="AA55" s="759"/>
      <c r="AB55" s="759"/>
      <c r="AC55" s="756"/>
    </row>
  </sheetData>
  <mergeCells count="127">
    <mergeCell ref="B55:I55"/>
    <mergeCell ref="K55:Z55"/>
    <mergeCell ref="I50:K50"/>
    <mergeCell ref="Q50:S50"/>
    <mergeCell ref="T50:V50"/>
    <mergeCell ref="W50:X50"/>
    <mergeCell ref="I49:K49"/>
    <mergeCell ref="Q49:S49"/>
    <mergeCell ref="T49:V49"/>
    <mergeCell ref="W49:X49"/>
    <mergeCell ref="I48:K48"/>
    <mergeCell ref="Q48:S48"/>
    <mergeCell ref="T48:V48"/>
    <mergeCell ref="W48:X48"/>
    <mergeCell ref="I47:K47"/>
    <mergeCell ref="Q47:S47"/>
    <mergeCell ref="T47:V47"/>
    <mergeCell ref="W47:X47"/>
    <mergeCell ref="I46:K46"/>
    <mergeCell ref="Q46:S46"/>
    <mergeCell ref="T46:V46"/>
    <mergeCell ref="W46:X46"/>
    <mergeCell ref="I45:K45"/>
    <mergeCell ref="Q45:S45"/>
    <mergeCell ref="T45:V45"/>
    <mergeCell ref="W45:X45"/>
    <mergeCell ref="I44:K44"/>
    <mergeCell ref="Q44:S44"/>
    <mergeCell ref="T44:V44"/>
    <mergeCell ref="W44:X44"/>
    <mergeCell ref="I43:K43"/>
    <mergeCell ref="Q43:S43"/>
    <mergeCell ref="T43:V43"/>
    <mergeCell ref="W43:X43"/>
    <mergeCell ref="B36:Y36"/>
    <mergeCell ref="B37:Y37"/>
    <mergeCell ref="B38:Y38"/>
    <mergeCell ref="I42:K42"/>
    <mergeCell ref="Q42:S42"/>
    <mergeCell ref="T42:V42"/>
    <mergeCell ref="W42:X42"/>
    <mergeCell ref="I32:K32"/>
    <mergeCell ref="Q32:S32"/>
    <mergeCell ref="T32:V32"/>
    <mergeCell ref="W32:X32"/>
    <mergeCell ref="I31:K31"/>
    <mergeCell ref="Q31:S31"/>
    <mergeCell ref="T31:V31"/>
    <mergeCell ref="W31:X31"/>
    <mergeCell ref="I30:K30"/>
    <mergeCell ref="Q30:S30"/>
    <mergeCell ref="T30:V30"/>
    <mergeCell ref="W30:X30"/>
    <mergeCell ref="I29:K29"/>
    <mergeCell ref="Q29:S29"/>
    <mergeCell ref="T29:V29"/>
    <mergeCell ref="W29:X29"/>
    <mergeCell ref="I28:K28"/>
    <mergeCell ref="Q28:S28"/>
    <mergeCell ref="T28:V28"/>
    <mergeCell ref="W28:X28"/>
    <mergeCell ref="I27:K27"/>
    <mergeCell ref="Q27:S27"/>
    <mergeCell ref="T27:V27"/>
    <mergeCell ref="W27:X27"/>
    <mergeCell ref="I26:K26"/>
    <mergeCell ref="Q26:S26"/>
    <mergeCell ref="T26:V26"/>
    <mergeCell ref="W26:X26"/>
    <mergeCell ref="I25:K25"/>
    <mergeCell ref="Q25:S25"/>
    <mergeCell ref="T25:V25"/>
    <mergeCell ref="W25:X25"/>
    <mergeCell ref="B19:Y19"/>
    <mergeCell ref="B21:Q22"/>
    <mergeCell ref="U21:Y21"/>
    <mergeCell ref="I24:K24"/>
    <mergeCell ref="Q24:S24"/>
    <mergeCell ref="T24:V24"/>
    <mergeCell ref="W24:X24"/>
    <mergeCell ref="X14:AA14"/>
    <mergeCell ref="I15:K15"/>
    <mergeCell ref="Q15:R15"/>
    <mergeCell ref="S15:U15"/>
    <mergeCell ref="V15:W15"/>
    <mergeCell ref="X15:AA15"/>
    <mergeCell ref="I14:K14"/>
    <mergeCell ref="Q14:R14"/>
    <mergeCell ref="S14:U14"/>
    <mergeCell ref="V14:W14"/>
    <mergeCell ref="X10:AA10"/>
    <mergeCell ref="I11:K11"/>
    <mergeCell ref="Q11:R11"/>
    <mergeCell ref="S11:U11"/>
    <mergeCell ref="V11:W11"/>
    <mergeCell ref="X11:AA11"/>
    <mergeCell ref="I10:K10"/>
    <mergeCell ref="Q10:R10"/>
    <mergeCell ref="S10:U10"/>
    <mergeCell ref="V10:W10"/>
    <mergeCell ref="X8:AA8"/>
    <mergeCell ref="I9:K9"/>
    <mergeCell ref="Q9:R9"/>
    <mergeCell ref="S9:U9"/>
    <mergeCell ref="V9:W9"/>
    <mergeCell ref="X9:AA9"/>
    <mergeCell ref="I8:K8"/>
    <mergeCell ref="Q8:R8"/>
    <mergeCell ref="S8:U8"/>
    <mergeCell ref="V8:W8"/>
    <mergeCell ref="X6:AA6"/>
    <mergeCell ref="I7:K7"/>
    <mergeCell ref="Q7:R7"/>
    <mergeCell ref="S7:U7"/>
    <mergeCell ref="V7:W7"/>
    <mergeCell ref="X7:AA7"/>
    <mergeCell ref="I6:K6"/>
    <mergeCell ref="Q6:R6"/>
    <mergeCell ref="S6:U6"/>
    <mergeCell ref="V6:W6"/>
    <mergeCell ref="B1:Q1"/>
    <mergeCell ref="U1:Y1"/>
    <mergeCell ref="I5:K5"/>
    <mergeCell ref="Q5:R5"/>
    <mergeCell ref="S5:U5"/>
    <mergeCell ref="V5:W5"/>
    <mergeCell ref="X5:AA5"/>
  </mergeCells>
  <printOptions/>
  <pageMargins left="0" right="0" top="0" bottom="0" header="0.5118110236220472" footer="0.5118110236220472"/>
  <pageSetup firstPageNumber="4" useFirstPageNumber="1" horizontalDpi="600" verticalDpi="600" orientation="landscape" paperSize="9" scale="78" r:id="rId2"/>
  <headerFooter alignWithMargins="0">
    <oddFooter>&amp;C&amp;P</oddFooter>
  </headerFooter>
  <rowBreaks count="2" manualBreakCount="2">
    <brk id="19" max="255" man="1"/>
    <brk id="49" max="2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IV622"/>
  <sheetViews>
    <sheetView zoomScaleSheetLayoutView="70" workbookViewId="0" topLeftCell="A1">
      <selection activeCell="X42" sqref="X42"/>
    </sheetView>
  </sheetViews>
  <sheetFormatPr defaultColWidth="9.00390625" defaultRowHeight="12.75"/>
  <cols>
    <col min="1" max="1" width="5.00390625" style="28" customWidth="1"/>
    <col min="2" max="2" width="10.375" style="0" customWidth="1"/>
    <col min="3" max="3" width="40.00390625" style="0" customWidth="1"/>
    <col min="4" max="6" width="12.875" style="15" customWidth="1"/>
    <col min="7" max="7" width="11.625" style="0" customWidth="1"/>
    <col min="8" max="14" width="0" style="0" hidden="1" customWidth="1"/>
    <col min="15" max="18" width="0" style="15" hidden="1" customWidth="1"/>
    <col min="19" max="19" width="9.875" style="15" hidden="1" customWidth="1"/>
    <col min="20" max="20" width="9.375" style="15" customWidth="1"/>
    <col min="21" max="21" width="8.625" style="15" customWidth="1"/>
    <col min="22" max="22" width="3.25390625" style="15" customWidth="1"/>
    <col min="23" max="23" width="7.00390625" style="15" customWidth="1"/>
    <col min="24" max="16384" width="9.125" style="15" customWidth="1"/>
  </cols>
  <sheetData>
    <row r="1" spans="1:9" ht="18">
      <c r="A1" s="857" t="s">
        <v>855</v>
      </c>
      <c r="B1" s="857"/>
      <c r="C1" s="857"/>
      <c r="D1" s="857"/>
      <c r="E1" s="857"/>
      <c r="F1" s="857"/>
      <c r="G1" s="857"/>
      <c r="I1" s="8"/>
    </row>
    <row r="2" spans="1:9" ht="14.25" customHeight="1">
      <c r="A2" s="297"/>
      <c r="B2" s="297"/>
      <c r="C2" s="297"/>
      <c r="D2" s="297"/>
      <c r="E2" s="297"/>
      <c r="F2" s="297"/>
      <c r="G2" s="297"/>
      <c r="I2" s="8"/>
    </row>
    <row r="3" ht="12.75" hidden="1">
      <c r="G3" s="23"/>
    </row>
    <row r="4" spans="1:7" ht="26.25" customHeight="1">
      <c r="A4" s="871" t="s">
        <v>460</v>
      </c>
      <c r="B4" s="872"/>
      <c r="C4" s="873"/>
      <c r="D4" s="44" t="s">
        <v>479</v>
      </c>
      <c r="E4" s="51" t="s">
        <v>480</v>
      </c>
      <c r="F4" s="5" t="s">
        <v>269</v>
      </c>
      <c r="G4" s="43" t="s">
        <v>481</v>
      </c>
    </row>
    <row r="5" spans="1:256" s="28" customFormat="1" ht="15">
      <c r="A5" s="825" t="s">
        <v>448</v>
      </c>
      <c r="B5" s="826"/>
      <c r="C5" s="827"/>
      <c r="D5" s="289">
        <v>94350</v>
      </c>
      <c r="E5" s="289">
        <f>E53</f>
        <v>116348</v>
      </c>
      <c r="F5" s="289">
        <f>F53</f>
        <v>40292</v>
      </c>
      <c r="G5" s="310">
        <f aca="true" t="shared" si="0" ref="G5:G28">F5/E5*100</f>
        <v>34.6305909856637</v>
      </c>
      <c r="O5" s="69"/>
      <c r="P5" s="173"/>
      <c r="Q5" s="15"/>
      <c r="R5" s="15"/>
      <c r="S5" s="15"/>
      <c r="T5" s="134"/>
      <c r="U5" s="30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</row>
    <row r="6" spans="1:256" s="28" customFormat="1" ht="15" customHeight="1">
      <c r="A6" s="874" t="s">
        <v>658</v>
      </c>
      <c r="B6" s="875"/>
      <c r="C6" s="876"/>
      <c r="D6" s="289">
        <v>4175273</v>
      </c>
      <c r="E6" s="289">
        <f>E182</f>
        <v>4544110</v>
      </c>
      <c r="F6" s="289">
        <f>F182</f>
        <v>3416750</v>
      </c>
      <c r="G6" s="310">
        <f t="shared" si="0"/>
        <v>75.19074142131242</v>
      </c>
      <c r="O6" s="69"/>
      <c r="P6" s="134"/>
      <c r="Q6" s="15"/>
      <c r="R6" s="134"/>
      <c r="S6" s="15"/>
      <c r="T6" s="134"/>
      <c r="U6" s="134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spans="1:256" s="28" customFormat="1" ht="15" customHeight="1">
      <c r="A7" s="825" t="s">
        <v>449</v>
      </c>
      <c r="B7" s="826"/>
      <c r="C7" s="827"/>
      <c r="D7" s="289">
        <v>149638</v>
      </c>
      <c r="E7" s="289">
        <f>E227</f>
        <v>169164</v>
      </c>
      <c r="F7" s="289">
        <f>F227</f>
        <v>117201</v>
      </c>
      <c r="G7" s="310">
        <f t="shared" si="0"/>
        <v>69.28247144782577</v>
      </c>
      <c r="O7" s="69"/>
      <c r="P7" s="173"/>
      <c r="Q7" s="15"/>
      <c r="R7" s="15"/>
      <c r="S7" s="15"/>
      <c r="T7" s="134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s="28" customFormat="1" ht="15" customHeight="1">
      <c r="A8" s="825" t="s">
        <v>450</v>
      </c>
      <c r="B8" s="826"/>
      <c r="C8" s="827"/>
      <c r="D8" s="289">
        <v>595070</v>
      </c>
      <c r="E8" s="289">
        <f>E274</f>
        <v>597853</v>
      </c>
      <c r="F8" s="289">
        <f>F274</f>
        <v>330508</v>
      </c>
      <c r="G8" s="310">
        <f t="shared" si="0"/>
        <v>55.28248582845616</v>
      </c>
      <c r="I8" s="69"/>
      <c r="O8" s="69"/>
      <c r="P8" s="173"/>
      <c r="Q8" s="15"/>
      <c r="R8" s="15"/>
      <c r="S8" s="15"/>
      <c r="T8" s="134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s="28" customFormat="1" ht="15" customHeight="1">
      <c r="A9" s="825" t="s">
        <v>451</v>
      </c>
      <c r="B9" s="826"/>
      <c r="C9" s="827"/>
      <c r="D9" s="289">
        <v>10270</v>
      </c>
      <c r="E9" s="289">
        <f>E305</f>
        <v>17038</v>
      </c>
      <c r="F9" s="289">
        <f>F305</f>
        <v>10489</v>
      </c>
      <c r="G9" s="310">
        <f t="shared" si="0"/>
        <v>61.56238995187229</v>
      </c>
      <c r="O9" s="69"/>
      <c r="P9" s="174"/>
      <c r="Q9" s="15"/>
      <c r="R9" s="15"/>
      <c r="S9" s="15"/>
      <c r="T9" s="134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 s="28" customFormat="1" ht="15" customHeight="1">
      <c r="A10" s="825" t="s">
        <v>452</v>
      </c>
      <c r="B10" s="826"/>
      <c r="C10" s="827"/>
      <c r="D10" s="289">
        <v>8900</v>
      </c>
      <c r="E10" s="289">
        <f>E322</f>
        <v>8650</v>
      </c>
      <c r="F10" s="289">
        <f>F322</f>
        <v>891</v>
      </c>
      <c r="G10" s="310">
        <f>F10/E10*100</f>
        <v>10.300578034682081</v>
      </c>
      <c r="O10" s="69"/>
      <c r="P10" s="134"/>
      <c r="Q10" s="15"/>
      <c r="R10" s="15"/>
      <c r="S10" s="15"/>
      <c r="T10" s="134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 s="28" customFormat="1" ht="15" customHeight="1">
      <c r="A11" s="825" t="s">
        <v>1213</v>
      </c>
      <c r="B11" s="826"/>
      <c r="C11" s="827"/>
      <c r="D11" s="289">
        <v>1644659</v>
      </c>
      <c r="E11" s="289">
        <f>E373</f>
        <v>1974975</v>
      </c>
      <c r="F11" s="289">
        <f>F373</f>
        <v>1378829</v>
      </c>
      <c r="G11" s="310">
        <f t="shared" si="0"/>
        <v>69.8150103165863</v>
      </c>
      <c r="O11" s="69"/>
      <c r="P11" s="134"/>
      <c r="Q11" s="15"/>
      <c r="R11" s="15"/>
      <c r="S11" s="15"/>
      <c r="T11" s="134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</row>
    <row r="12" spans="1:256" s="28" customFormat="1" ht="15" customHeight="1">
      <c r="A12" s="825" t="s">
        <v>453</v>
      </c>
      <c r="B12" s="826"/>
      <c r="C12" s="827"/>
      <c r="D12" s="289">
        <v>84073</v>
      </c>
      <c r="E12" s="289">
        <f>E413</f>
        <v>116385</v>
      </c>
      <c r="F12" s="289">
        <f>F413</f>
        <v>85074</v>
      </c>
      <c r="G12" s="310">
        <f t="shared" si="0"/>
        <v>73.09704858873566</v>
      </c>
      <c r="O12" s="69"/>
      <c r="P12" s="134"/>
      <c r="Q12" s="15"/>
      <c r="R12" s="15"/>
      <c r="S12" s="15"/>
      <c r="T12" s="134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</row>
    <row r="13" spans="1:256" s="28" customFormat="1" ht="15" customHeight="1">
      <c r="A13" s="825" t="s">
        <v>454</v>
      </c>
      <c r="B13" s="826"/>
      <c r="C13" s="827"/>
      <c r="D13" s="289">
        <v>15220</v>
      </c>
      <c r="E13" s="289">
        <f>E445</f>
        <v>24662</v>
      </c>
      <c r="F13" s="289">
        <f>F445</f>
        <v>12353</v>
      </c>
      <c r="G13" s="310">
        <f t="shared" si="0"/>
        <v>50.089206066012494</v>
      </c>
      <c r="O13" s="69"/>
      <c r="P13" s="134"/>
      <c r="Q13" s="15"/>
      <c r="R13" s="15"/>
      <c r="S13" s="15"/>
      <c r="T13" s="134"/>
      <c r="U13" s="15"/>
      <c r="V13" s="15" t="s">
        <v>494</v>
      </c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</row>
    <row r="14" spans="1:256" s="28" customFormat="1" ht="15" customHeight="1">
      <c r="A14" s="825" t="s">
        <v>455</v>
      </c>
      <c r="B14" s="826"/>
      <c r="C14" s="827"/>
      <c r="D14" s="289">
        <v>52190</v>
      </c>
      <c r="E14" s="289">
        <f>E481</f>
        <v>64930</v>
      </c>
      <c r="F14" s="289">
        <f>F481</f>
        <v>33138</v>
      </c>
      <c r="G14" s="310">
        <f t="shared" si="0"/>
        <v>51.036500847066065</v>
      </c>
      <c r="O14" s="69"/>
      <c r="P14" s="134"/>
      <c r="Q14" s="15"/>
      <c r="R14" s="15"/>
      <c r="S14" s="15"/>
      <c r="T14" s="134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</row>
    <row r="15" spans="1:256" s="28" customFormat="1" ht="15" customHeight="1">
      <c r="A15" s="825" t="s">
        <v>456</v>
      </c>
      <c r="B15" s="826"/>
      <c r="C15" s="827"/>
      <c r="D15" s="289">
        <v>273379</v>
      </c>
      <c r="E15" s="289">
        <f>E503</f>
        <v>274154</v>
      </c>
      <c r="F15" s="289">
        <f>F503</f>
        <v>190470</v>
      </c>
      <c r="G15" s="310">
        <f>F15/E15*100</f>
        <v>69.4755502381873</v>
      </c>
      <c r="O15" s="69"/>
      <c r="P15" s="134"/>
      <c r="Q15" s="15"/>
      <c r="R15" s="15"/>
      <c r="S15" s="15"/>
      <c r="T15" s="134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</row>
    <row r="16" spans="1:256" s="28" customFormat="1" ht="14.25" customHeight="1">
      <c r="A16" s="825" t="s">
        <v>457</v>
      </c>
      <c r="B16" s="826"/>
      <c r="C16" s="827"/>
      <c r="D16" s="289">
        <v>119965</v>
      </c>
      <c r="E16" s="289">
        <f>E543</f>
        <v>148077</v>
      </c>
      <c r="F16" s="289">
        <f>F543</f>
        <v>61556</v>
      </c>
      <c r="G16" s="310">
        <f>F16/E16*100</f>
        <v>41.570264119343314</v>
      </c>
      <c r="O16" s="69"/>
      <c r="P16" s="134"/>
      <c r="Q16" s="15"/>
      <c r="R16" s="15"/>
      <c r="S16" s="15"/>
      <c r="T16" s="134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</row>
    <row r="17" spans="1:256" s="28" customFormat="1" ht="15" customHeight="1">
      <c r="A17" s="874" t="s">
        <v>485</v>
      </c>
      <c r="B17" s="875"/>
      <c r="C17" s="876"/>
      <c r="D17" s="289">
        <v>445135</v>
      </c>
      <c r="E17" s="289">
        <f>E566</f>
        <v>549012</v>
      </c>
      <c r="F17" s="289">
        <f>F566</f>
        <v>271699</v>
      </c>
      <c r="G17" s="310">
        <f t="shared" si="0"/>
        <v>49.48871791509111</v>
      </c>
      <c r="O17" s="69"/>
      <c r="P17" s="134"/>
      <c r="Q17" s="15"/>
      <c r="R17" s="15"/>
      <c r="S17" s="15"/>
      <c r="T17" s="134"/>
      <c r="V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</row>
    <row r="18" spans="1:256" s="28" customFormat="1" ht="15" customHeight="1">
      <c r="A18" s="262" t="s">
        <v>919</v>
      </c>
      <c r="B18" s="263"/>
      <c r="C18" s="264"/>
      <c r="D18" s="289">
        <v>32482</v>
      </c>
      <c r="E18" s="289">
        <f>E584</f>
        <v>57916</v>
      </c>
      <c r="F18" s="289">
        <f>F584</f>
        <v>21806</v>
      </c>
      <c r="G18" s="310">
        <f>F18/E18*100</f>
        <v>37.651080875751084</v>
      </c>
      <c r="O18" s="69"/>
      <c r="P18" s="134"/>
      <c r="Q18" s="15"/>
      <c r="R18" s="15"/>
      <c r="S18" s="15"/>
      <c r="T18" s="134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</row>
    <row r="19" spans="1:256" s="28" customFormat="1" ht="15.75" customHeight="1">
      <c r="A19" s="240" t="s">
        <v>915</v>
      </c>
      <c r="B19" s="245"/>
      <c r="C19" s="241"/>
      <c r="D19" s="246">
        <f>SUM(D5:D18)</f>
        <v>7700604</v>
      </c>
      <c r="E19" s="485">
        <f>SUM(E5:E18)</f>
        <v>8663274</v>
      </c>
      <c r="F19" s="485">
        <f>SUM(F5:F18)</f>
        <v>5971056</v>
      </c>
      <c r="G19" s="96">
        <f t="shared" si="0"/>
        <v>68.9237810093505</v>
      </c>
      <c r="O19" s="69"/>
      <c r="P19" s="15"/>
      <c r="Q19" s="134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</row>
    <row r="20" spans="1:256" s="28" customFormat="1" ht="15" customHeight="1">
      <c r="A20" s="825" t="s">
        <v>458</v>
      </c>
      <c r="B20" s="826"/>
      <c r="C20" s="827"/>
      <c r="D20" s="192">
        <f>D21+D22+D23</f>
        <v>150000</v>
      </c>
      <c r="E20" s="289">
        <f>E21+E22+E23</f>
        <v>49754</v>
      </c>
      <c r="F20" s="310" t="s">
        <v>890</v>
      </c>
      <c r="G20" s="53" t="s">
        <v>890</v>
      </c>
      <c r="O20" s="69"/>
      <c r="P20" s="134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1:256" s="28" customFormat="1" ht="15" customHeight="1">
      <c r="A21" s="812" t="s">
        <v>1209</v>
      </c>
      <c r="B21" s="813"/>
      <c r="C21" s="814"/>
      <c r="D21" s="193">
        <v>100000</v>
      </c>
      <c r="E21" s="635">
        <v>30830</v>
      </c>
      <c r="F21" s="310" t="s">
        <v>890</v>
      </c>
      <c r="G21" s="53" t="s">
        <v>890</v>
      </c>
      <c r="O21" s="69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</row>
    <row r="22" spans="1:256" s="28" customFormat="1" ht="15" customHeight="1">
      <c r="A22" s="812" t="s">
        <v>820</v>
      </c>
      <c r="B22" s="813"/>
      <c r="C22" s="814"/>
      <c r="D22" s="193">
        <v>40000</v>
      </c>
      <c r="E22" s="635">
        <v>10679</v>
      </c>
      <c r="F22" s="310" t="s">
        <v>890</v>
      </c>
      <c r="G22" s="53" t="s">
        <v>890</v>
      </c>
      <c r="O22" s="69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spans="1:256" s="28" customFormat="1" ht="15" customHeight="1">
      <c r="A23" s="812" t="s">
        <v>885</v>
      </c>
      <c r="B23" s="813"/>
      <c r="C23" s="814"/>
      <c r="D23" s="193">
        <v>10000</v>
      </c>
      <c r="E23" s="635">
        <f>E591</f>
        <v>8245</v>
      </c>
      <c r="F23" s="310" t="s">
        <v>890</v>
      </c>
      <c r="G23" s="53" t="s">
        <v>890</v>
      </c>
      <c r="O23" s="69"/>
      <c r="P23" s="15"/>
      <c r="Q23" s="15"/>
      <c r="R23" s="134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</row>
    <row r="24" spans="1:256" s="28" customFormat="1" ht="15" customHeight="1">
      <c r="A24" s="825" t="s">
        <v>230</v>
      </c>
      <c r="B24" s="826"/>
      <c r="C24" s="827"/>
      <c r="D24" s="193">
        <v>0</v>
      </c>
      <c r="E24" s="617">
        <f>E599</f>
        <v>54166</v>
      </c>
      <c r="F24" s="617">
        <f>F599</f>
        <v>51166</v>
      </c>
      <c r="G24" s="310">
        <f>F24/E24*100</f>
        <v>94.46147029501901</v>
      </c>
      <c r="O24" s="69"/>
      <c r="P24" s="15"/>
      <c r="Q24" s="15"/>
      <c r="R24" s="134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</row>
    <row r="25" spans="1:256" s="28" customFormat="1" ht="15" customHeight="1">
      <c r="A25" s="889" t="s">
        <v>61</v>
      </c>
      <c r="B25" s="890"/>
      <c r="C25" s="891"/>
      <c r="D25" s="194">
        <v>0</v>
      </c>
      <c r="E25" s="617">
        <v>6382</v>
      </c>
      <c r="F25" s="617">
        <v>6382</v>
      </c>
      <c r="G25" s="310">
        <f>F25/E25*100</f>
        <v>100</v>
      </c>
      <c r="O25" s="69"/>
      <c r="P25" s="15"/>
      <c r="Q25" s="15"/>
      <c r="R25" s="134"/>
      <c r="S25" s="15"/>
      <c r="T25" s="134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</row>
    <row r="26" spans="1:256" s="28" customFormat="1" ht="15" customHeight="1">
      <c r="A26" s="725" t="s">
        <v>10</v>
      </c>
      <c r="B26" s="726"/>
      <c r="C26" s="727"/>
      <c r="D26" s="194">
        <v>0</v>
      </c>
      <c r="E26" s="617">
        <v>0</v>
      </c>
      <c r="F26" s="617">
        <v>189</v>
      </c>
      <c r="G26" s="310" t="s">
        <v>890</v>
      </c>
      <c r="O26" s="69"/>
      <c r="P26" s="15"/>
      <c r="Q26" s="15"/>
      <c r="R26" s="134"/>
      <c r="S26" s="15"/>
      <c r="T26" s="134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</row>
    <row r="27" spans="1:256" s="28" customFormat="1" ht="15" customHeight="1">
      <c r="A27" s="879" t="s">
        <v>35</v>
      </c>
      <c r="B27" s="880"/>
      <c r="C27" s="881"/>
      <c r="D27" s="194">
        <f>D616</f>
        <v>1460</v>
      </c>
      <c r="E27" s="617">
        <f>E616</f>
        <v>3795</v>
      </c>
      <c r="F27" s="617">
        <f>F616</f>
        <v>3795</v>
      </c>
      <c r="G27" s="310">
        <f>F27/E27*100</f>
        <v>100</v>
      </c>
      <c r="O27" s="69"/>
      <c r="P27" s="15"/>
      <c r="Q27" s="15"/>
      <c r="R27" s="134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</row>
    <row r="28" spans="1:256" s="28" customFormat="1" ht="15" customHeight="1">
      <c r="A28" s="815" t="s">
        <v>459</v>
      </c>
      <c r="B28" s="816"/>
      <c r="C28" s="817"/>
      <c r="D28" s="95">
        <f>D19+D20+D27</f>
        <v>7852064</v>
      </c>
      <c r="E28" s="95">
        <f>E19+E20+E27+E25+E24</f>
        <v>8777371</v>
      </c>
      <c r="F28" s="95">
        <f>F19+F25+F27+F24+F26</f>
        <v>6032588</v>
      </c>
      <c r="G28" s="96">
        <f t="shared" si="0"/>
        <v>68.72887109363384</v>
      </c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</row>
    <row r="29" ht="14.25" customHeight="1">
      <c r="G29" s="15"/>
    </row>
    <row r="30" spans="1:256" s="28" customFormat="1" ht="15.75">
      <c r="A30" s="64" t="s">
        <v>593</v>
      </c>
      <c r="D30" s="69"/>
      <c r="E30" s="69"/>
      <c r="F30" s="69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  <c r="IT30" s="15"/>
      <c r="IU30" s="15"/>
      <c r="IV30" s="15"/>
    </row>
    <row r="31" spans="1:7" ht="13.5" customHeight="1">
      <c r="A31" s="64"/>
      <c r="G31" s="397"/>
    </row>
    <row r="32" spans="1:5" ht="14.25" customHeight="1">
      <c r="A32" s="877" t="s">
        <v>436</v>
      </c>
      <c r="B32" s="877"/>
      <c r="E32" s="69"/>
    </row>
    <row r="33" spans="1:5" ht="12" customHeight="1">
      <c r="A33" s="451"/>
      <c r="B33" s="451"/>
      <c r="E33" s="69"/>
    </row>
    <row r="34" spans="1:15" ht="24" customHeight="1">
      <c r="A34" s="7" t="s">
        <v>295</v>
      </c>
      <c r="B34" s="7" t="s">
        <v>297</v>
      </c>
      <c r="C34" s="5" t="s">
        <v>298</v>
      </c>
      <c r="D34" s="44" t="s">
        <v>479</v>
      </c>
      <c r="E34" s="51" t="s">
        <v>480</v>
      </c>
      <c r="F34" s="5" t="s">
        <v>269</v>
      </c>
      <c r="G34" s="43" t="s">
        <v>481</v>
      </c>
      <c r="O34" s="69"/>
    </row>
    <row r="35" spans="1:15" ht="15" customHeight="1">
      <c r="A35" s="315" t="s">
        <v>158</v>
      </c>
      <c r="B35" s="316">
        <v>1019</v>
      </c>
      <c r="C35" s="317" t="s">
        <v>1009</v>
      </c>
      <c r="D35" s="318">
        <v>100</v>
      </c>
      <c r="E35" s="319">
        <v>100</v>
      </c>
      <c r="F35" s="319">
        <v>24</v>
      </c>
      <c r="G35" s="396">
        <f aca="true" t="shared" si="1" ref="G35:G43">F35/E35*100</f>
        <v>24</v>
      </c>
      <c r="O35" s="69"/>
    </row>
    <row r="36" spans="1:15" ht="15" customHeight="1">
      <c r="A36" s="315" t="s">
        <v>158</v>
      </c>
      <c r="B36" s="316">
        <v>1039</v>
      </c>
      <c r="C36" s="317" t="s">
        <v>1049</v>
      </c>
      <c r="D36" s="318">
        <v>300</v>
      </c>
      <c r="E36" s="319">
        <v>300</v>
      </c>
      <c r="F36" s="319">
        <v>42</v>
      </c>
      <c r="G36" s="392">
        <f t="shared" si="1"/>
        <v>14.000000000000002</v>
      </c>
      <c r="O36" s="69"/>
    </row>
    <row r="37" spans="1:15" ht="14.25" customHeight="1">
      <c r="A37" s="315" t="s">
        <v>158</v>
      </c>
      <c r="B37" s="316">
        <v>2399</v>
      </c>
      <c r="C37" s="317" t="s">
        <v>1051</v>
      </c>
      <c r="D37" s="318">
        <v>300</v>
      </c>
      <c r="E37" s="319">
        <v>500</v>
      </c>
      <c r="F37" s="319">
        <v>82</v>
      </c>
      <c r="G37" s="392">
        <f t="shared" si="1"/>
        <v>16.400000000000002</v>
      </c>
      <c r="O37" s="69"/>
    </row>
    <row r="38" spans="1:15" ht="15" customHeight="1">
      <c r="A38" s="315" t="s">
        <v>158</v>
      </c>
      <c r="B38" s="349" t="s">
        <v>211</v>
      </c>
      <c r="C38" s="355" t="s">
        <v>1006</v>
      </c>
      <c r="D38" s="319">
        <f>D39+D40+D41</f>
        <v>25000</v>
      </c>
      <c r="E38" s="319">
        <f>E39+E40+E41</f>
        <v>25000</v>
      </c>
      <c r="F38" s="319">
        <f>F39+F40+F41</f>
        <v>20114</v>
      </c>
      <c r="G38" s="392">
        <f t="shared" si="1"/>
        <v>80.456</v>
      </c>
      <c r="O38" s="69"/>
    </row>
    <row r="39" spans="1:15" ht="14.25" customHeight="1">
      <c r="A39" s="315"/>
      <c r="B39" s="350" t="s">
        <v>1005</v>
      </c>
      <c r="C39" s="352" t="s">
        <v>212</v>
      </c>
      <c r="D39" s="368">
        <v>19000</v>
      </c>
      <c r="E39" s="369">
        <v>19000</v>
      </c>
      <c r="F39" s="810">
        <v>15815</v>
      </c>
      <c r="G39" s="379">
        <f t="shared" si="1"/>
        <v>83.23684210526315</v>
      </c>
      <c r="O39" s="69"/>
    </row>
    <row r="40" spans="1:15" ht="15" customHeight="1">
      <c r="A40" s="315"/>
      <c r="B40" s="351" t="s">
        <v>1007</v>
      </c>
      <c r="C40" s="353" t="s">
        <v>213</v>
      </c>
      <c r="D40" s="368">
        <v>4500</v>
      </c>
      <c r="E40" s="369">
        <v>4500</v>
      </c>
      <c r="F40" s="810">
        <v>2893</v>
      </c>
      <c r="G40" s="379">
        <f t="shared" si="1"/>
        <v>64.28888888888889</v>
      </c>
      <c r="O40" s="69"/>
    </row>
    <row r="41" spans="1:256" s="28" customFormat="1" ht="14.25" customHeight="1">
      <c r="A41" s="315"/>
      <c r="B41" s="351" t="s">
        <v>1008</v>
      </c>
      <c r="C41" s="354" t="s">
        <v>214</v>
      </c>
      <c r="D41" s="370">
        <v>1500</v>
      </c>
      <c r="E41" s="381">
        <v>1500</v>
      </c>
      <c r="F41" s="810">
        <v>1406</v>
      </c>
      <c r="G41" s="379">
        <f t="shared" si="1"/>
        <v>93.73333333333333</v>
      </c>
      <c r="O41" s="69"/>
      <c r="P41" s="15"/>
      <c r="Q41" s="15"/>
      <c r="R41" s="15"/>
      <c r="S41" s="15"/>
      <c r="T41" s="15"/>
      <c r="U41" s="134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  <c r="IU41" s="15"/>
      <c r="IV41" s="15"/>
    </row>
    <row r="42" spans="1:256" s="28" customFormat="1" ht="25.5" customHeight="1">
      <c r="A42" s="130" t="s">
        <v>158</v>
      </c>
      <c r="B42" s="127">
        <v>1019</v>
      </c>
      <c r="C42" s="344" t="s">
        <v>377</v>
      </c>
      <c r="D42" s="156">
        <v>900</v>
      </c>
      <c r="E42" s="299">
        <v>900</v>
      </c>
      <c r="F42" s="299">
        <v>109</v>
      </c>
      <c r="G42" s="157">
        <f t="shared" si="1"/>
        <v>12.11111111111111</v>
      </c>
      <c r="O42" s="69"/>
      <c r="P42" s="15"/>
      <c r="Q42" s="15"/>
      <c r="R42" s="15"/>
      <c r="S42" s="15"/>
      <c r="T42" s="15"/>
      <c r="U42" s="134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</row>
    <row r="43" spans="1:256" s="28" customFormat="1" ht="12.75">
      <c r="A43" s="325"/>
      <c r="B43" s="321"/>
      <c r="C43" s="322" t="s">
        <v>891</v>
      </c>
      <c r="D43" s="323">
        <f>SUM(D35:D42)-D38</f>
        <v>26600</v>
      </c>
      <c r="E43" s="323">
        <f>SUM(E35:E42)-E38</f>
        <v>26800</v>
      </c>
      <c r="F43" s="372">
        <f>SUM(F35:F42)-F38</f>
        <v>20371</v>
      </c>
      <c r="G43" s="324">
        <f t="shared" si="1"/>
        <v>76.01119402985074</v>
      </c>
      <c r="O43" s="69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  <c r="IT43" s="15"/>
      <c r="IU43" s="15"/>
      <c r="IV43" s="15"/>
    </row>
    <row r="44" spans="1:256" s="28" customFormat="1" ht="12" customHeight="1">
      <c r="A44" s="16"/>
      <c r="B44" s="59"/>
      <c r="C44" s="160"/>
      <c r="D44" s="161"/>
      <c r="E44" s="62"/>
      <c r="F44" s="298"/>
      <c r="G44" s="163"/>
      <c r="O44" s="69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</row>
    <row r="45" spans="1:256" s="28" customFormat="1" ht="13.5" customHeight="1">
      <c r="A45" s="877" t="s">
        <v>618</v>
      </c>
      <c r="B45" s="877"/>
      <c r="C45" s="877"/>
      <c r="D45" s="16"/>
      <c r="E45" s="59"/>
      <c r="F45" s="438"/>
      <c r="G45" s="161"/>
      <c r="H45" s="62"/>
      <c r="I45" s="162"/>
      <c r="J45" s="163"/>
      <c r="R45" s="69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</row>
    <row r="46" spans="1:256" s="28" customFormat="1" ht="11.25" customHeight="1">
      <c r="A46" s="451"/>
      <c r="B46" s="451"/>
      <c r="C46" s="451"/>
      <c r="D46" s="16"/>
      <c r="E46" s="59"/>
      <c r="F46" s="438"/>
      <c r="G46" s="161"/>
      <c r="H46" s="62"/>
      <c r="I46" s="162"/>
      <c r="J46" s="163"/>
      <c r="R46" s="69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</row>
    <row r="47" spans="1:256" s="28" customFormat="1" ht="26.25" customHeight="1">
      <c r="A47" s="7" t="s">
        <v>295</v>
      </c>
      <c r="B47" s="7" t="s">
        <v>297</v>
      </c>
      <c r="C47" s="5" t="s">
        <v>298</v>
      </c>
      <c r="D47" s="44" t="s">
        <v>479</v>
      </c>
      <c r="E47" s="51" t="s">
        <v>480</v>
      </c>
      <c r="F47" s="5" t="s">
        <v>269</v>
      </c>
      <c r="G47" s="43" t="s">
        <v>481</v>
      </c>
      <c r="O47" s="69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</row>
    <row r="48" spans="1:256" s="28" customFormat="1" ht="40.5" customHeight="1">
      <c r="A48" s="130" t="s">
        <v>158</v>
      </c>
      <c r="B48" s="127">
        <v>2310</v>
      </c>
      <c r="C48" s="344" t="s">
        <v>380</v>
      </c>
      <c r="D48" s="156">
        <v>20000</v>
      </c>
      <c r="E48" s="299">
        <v>20000</v>
      </c>
      <c r="F48" s="299">
        <v>0</v>
      </c>
      <c r="G48" s="157">
        <f>F48/E48*100</f>
        <v>0</v>
      </c>
      <c r="O48" s="69"/>
      <c r="P48" s="15"/>
      <c r="Q48" s="15"/>
      <c r="R48" s="15"/>
      <c r="S48" s="15"/>
      <c r="T48" s="134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</row>
    <row r="49" spans="1:256" s="171" customFormat="1" ht="27.75" customHeight="1">
      <c r="A49" s="130" t="s">
        <v>158</v>
      </c>
      <c r="B49" s="127">
        <v>2321</v>
      </c>
      <c r="C49" s="118" t="s">
        <v>412</v>
      </c>
      <c r="D49" s="156">
        <v>46700</v>
      </c>
      <c r="E49" s="299">
        <v>68698</v>
      </c>
      <c r="F49" s="299">
        <v>19921</v>
      </c>
      <c r="G49" s="157">
        <f>F49/E49*100</f>
        <v>28.997932982037323</v>
      </c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  <c r="AD49" s="172"/>
      <c r="AE49" s="172"/>
      <c r="AF49" s="172"/>
      <c r="AG49" s="172"/>
      <c r="AH49" s="172"/>
      <c r="AI49" s="172"/>
      <c r="AJ49" s="172"/>
      <c r="AK49" s="172"/>
      <c r="AL49" s="172"/>
      <c r="AM49" s="172"/>
      <c r="AN49" s="172"/>
      <c r="AO49" s="172"/>
      <c r="AP49" s="172"/>
      <c r="AQ49" s="172"/>
      <c r="AR49" s="172"/>
      <c r="AS49" s="172"/>
      <c r="AT49" s="172"/>
      <c r="AU49" s="172"/>
      <c r="AV49" s="172"/>
      <c r="AW49" s="172"/>
      <c r="AX49" s="172"/>
      <c r="AY49" s="172"/>
      <c r="AZ49" s="172"/>
      <c r="BA49" s="172"/>
      <c r="BB49" s="172"/>
      <c r="BC49" s="172"/>
      <c r="BD49" s="172"/>
      <c r="BE49" s="172"/>
      <c r="BF49" s="172"/>
      <c r="BG49" s="172"/>
      <c r="BH49" s="172"/>
      <c r="BI49" s="172"/>
      <c r="BJ49" s="172"/>
      <c r="BK49" s="172"/>
      <c r="BL49" s="172"/>
      <c r="BM49" s="172"/>
      <c r="BN49" s="172"/>
      <c r="BO49" s="172"/>
      <c r="BP49" s="172"/>
      <c r="BQ49" s="172"/>
      <c r="BR49" s="172"/>
      <c r="BS49" s="172"/>
      <c r="BT49" s="172"/>
      <c r="BU49" s="172"/>
      <c r="BV49" s="172"/>
      <c r="BW49" s="172"/>
      <c r="BX49" s="172"/>
      <c r="BY49" s="172"/>
      <c r="BZ49" s="172"/>
      <c r="CA49" s="172"/>
      <c r="CB49" s="172"/>
      <c r="CC49" s="172"/>
      <c r="CD49" s="172"/>
      <c r="CE49" s="172"/>
      <c r="CF49" s="172"/>
      <c r="CG49" s="172"/>
      <c r="CH49" s="172"/>
      <c r="CI49" s="172"/>
      <c r="CJ49" s="172"/>
      <c r="CK49" s="172"/>
      <c r="CL49" s="172"/>
      <c r="CM49" s="172"/>
      <c r="CN49" s="172"/>
      <c r="CO49" s="172"/>
      <c r="CP49" s="172"/>
      <c r="CQ49" s="172"/>
      <c r="CR49" s="172"/>
      <c r="CS49" s="172"/>
      <c r="CT49" s="172"/>
      <c r="CU49" s="172"/>
      <c r="CV49" s="172"/>
      <c r="CW49" s="172"/>
      <c r="CX49" s="172"/>
      <c r="CY49" s="172"/>
      <c r="CZ49" s="172"/>
      <c r="DA49" s="172"/>
      <c r="DB49" s="172"/>
      <c r="DC49" s="172"/>
      <c r="DD49" s="172"/>
      <c r="DE49" s="172"/>
      <c r="DF49" s="172"/>
      <c r="DG49" s="172"/>
      <c r="DH49" s="172"/>
      <c r="DI49" s="172"/>
      <c r="DJ49" s="172"/>
      <c r="DK49" s="172"/>
      <c r="DL49" s="172"/>
      <c r="DM49" s="172"/>
      <c r="DN49" s="172"/>
      <c r="DO49" s="172"/>
      <c r="DP49" s="172"/>
      <c r="DQ49" s="172"/>
      <c r="DR49" s="172"/>
      <c r="DS49" s="172"/>
      <c r="DT49" s="172"/>
      <c r="DU49" s="172"/>
      <c r="DV49" s="172"/>
      <c r="DW49" s="172"/>
      <c r="DX49" s="172"/>
      <c r="DY49" s="172"/>
      <c r="DZ49" s="172"/>
      <c r="EA49" s="172"/>
      <c r="EB49" s="172"/>
      <c r="EC49" s="172"/>
      <c r="ED49" s="172"/>
      <c r="EE49" s="172"/>
      <c r="EF49" s="172"/>
      <c r="EG49" s="172"/>
      <c r="EH49" s="172"/>
      <c r="EI49" s="172"/>
      <c r="EJ49" s="172"/>
      <c r="EK49" s="172"/>
      <c r="EL49" s="172"/>
      <c r="EM49" s="172"/>
      <c r="EN49" s="172"/>
      <c r="EO49" s="172"/>
      <c r="EP49" s="172"/>
      <c r="EQ49" s="172"/>
      <c r="ER49" s="172"/>
      <c r="ES49" s="172"/>
      <c r="ET49" s="172"/>
      <c r="EU49" s="172"/>
      <c r="EV49" s="172"/>
      <c r="EW49" s="172"/>
      <c r="EX49" s="172"/>
      <c r="EY49" s="172"/>
      <c r="EZ49" s="172"/>
      <c r="FA49" s="172"/>
      <c r="FB49" s="172"/>
      <c r="FC49" s="172"/>
      <c r="FD49" s="172"/>
      <c r="FE49" s="172"/>
      <c r="FF49" s="172"/>
      <c r="FG49" s="172"/>
      <c r="FH49" s="172"/>
      <c r="FI49" s="172"/>
      <c r="FJ49" s="172"/>
      <c r="FK49" s="172"/>
      <c r="FL49" s="172"/>
      <c r="FM49" s="172"/>
      <c r="FN49" s="172"/>
      <c r="FO49" s="172"/>
      <c r="FP49" s="172"/>
      <c r="FQ49" s="172"/>
      <c r="FR49" s="172"/>
      <c r="FS49" s="172"/>
      <c r="FT49" s="172"/>
      <c r="FU49" s="172"/>
      <c r="FV49" s="172"/>
      <c r="FW49" s="172"/>
      <c r="FX49" s="172"/>
      <c r="FY49" s="172"/>
      <c r="FZ49" s="172"/>
      <c r="GA49" s="172"/>
      <c r="GB49" s="172"/>
      <c r="GC49" s="172"/>
      <c r="GD49" s="172"/>
      <c r="GE49" s="172"/>
      <c r="GF49" s="172"/>
      <c r="GG49" s="172"/>
      <c r="GH49" s="172"/>
      <c r="GI49" s="172"/>
      <c r="GJ49" s="172"/>
      <c r="GK49" s="172"/>
      <c r="GL49" s="172"/>
      <c r="GM49" s="172"/>
      <c r="GN49" s="172"/>
      <c r="GO49" s="172"/>
      <c r="GP49" s="172"/>
      <c r="GQ49" s="172"/>
      <c r="GR49" s="172"/>
      <c r="GS49" s="172"/>
      <c r="GT49" s="172"/>
      <c r="GU49" s="172"/>
      <c r="GV49" s="172"/>
      <c r="GW49" s="172"/>
      <c r="GX49" s="172"/>
      <c r="GY49" s="172"/>
      <c r="GZ49" s="172"/>
      <c r="HA49" s="172"/>
      <c r="HB49" s="172"/>
      <c r="HC49" s="172"/>
      <c r="HD49" s="172"/>
      <c r="HE49" s="172"/>
      <c r="HF49" s="172"/>
      <c r="HG49" s="172"/>
      <c r="HH49" s="172"/>
      <c r="HI49" s="172"/>
      <c r="HJ49" s="172"/>
      <c r="HK49" s="172"/>
      <c r="HL49" s="172"/>
      <c r="HM49" s="172"/>
      <c r="HN49" s="172"/>
      <c r="HO49" s="172"/>
      <c r="HP49" s="172"/>
      <c r="HQ49" s="172"/>
      <c r="HR49" s="172"/>
      <c r="HS49" s="172"/>
      <c r="HT49" s="172"/>
      <c r="HU49" s="172"/>
      <c r="HV49" s="172"/>
      <c r="HW49" s="172"/>
      <c r="HX49" s="172"/>
      <c r="HY49" s="172"/>
      <c r="HZ49" s="172"/>
      <c r="IA49" s="172"/>
      <c r="IB49" s="172"/>
      <c r="IC49" s="172"/>
      <c r="ID49" s="172"/>
      <c r="IE49" s="172"/>
      <c r="IF49" s="172"/>
      <c r="IG49" s="172"/>
      <c r="IH49" s="172"/>
      <c r="II49" s="172"/>
      <c r="IJ49" s="172"/>
      <c r="IK49" s="172"/>
      <c r="IL49" s="172"/>
      <c r="IM49" s="172"/>
      <c r="IN49" s="172"/>
      <c r="IO49" s="172"/>
      <c r="IP49" s="172"/>
      <c r="IQ49" s="172"/>
      <c r="IR49" s="172"/>
      <c r="IS49" s="172"/>
      <c r="IT49" s="172"/>
      <c r="IU49" s="172"/>
      <c r="IV49" s="172"/>
    </row>
    <row r="50" spans="1:256" s="28" customFormat="1" ht="39.75" customHeight="1">
      <c r="A50" s="130" t="s">
        <v>158</v>
      </c>
      <c r="B50" s="127">
        <v>2399</v>
      </c>
      <c r="C50" s="430" t="s">
        <v>381</v>
      </c>
      <c r="D50" s="156">
        <v>1050</v>
      </c>
      <c r="E50" s="299">
        <v>850</v>
      </c>
      <c r="F50" s="299">
        <v>0</v>
      </c>
      <c r="G50" s="157">
        <f>F50/E50*100</f>
        <v>0</v>
      </c>
      <c r="O50" s="69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</row>
    <row r="51" spans="1:256" s="28" customFormat="1" ht="12.75">
      <c r="A51" s="179"/>
      <c r="B51" s="196"/>
      <c r="C51" s="195" t="s">
        <v>892</v>
      </c>
      <c r="D51" s="180">
        <f>SUM(D48:D50)</f>
        <v>67750</v>
      </c>
      <c r="E51" s="180">
        <f>SUM(E48:E50)</f>
        <v>89548</v>
      </c>
      <c r="F51" s="290">
        <f>SUM(F48:F50)</f>
        <v>19921</v>
      </c>
      <c r="G51" s="104">
        <f>F51/E51*100</f>
        <v>22.246169652030197</v>
      </c>
      <c r="O51" s="69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</row>
    <row r="52" spans="1:256" s="28" customFormat="1" ht="7.5" customHeight="1">
      <c r="A52" s="16"/>
      <c r="B52" s="59"/>
      <c r="C52" s="183"/>
      <c r="D52" s="184"/>
      <c r="E52" s="185"/>
      <c r="F52" s="186"/>
      <c r="G52" s="187"/>
      <c r="O52" s="69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  <c r="IV52" s="15"/>
    </row>
    <row r="53" spans="1:256" s="28" customFormat="1" ht="12.75">
      <c r="A53" s="188"/>
      <c r="B53" s="198"/>
      <c r="C53" s="197" t="s">
        <v>893</v>
      </c>
      <c r="D53" s="189">
        <f>D43+D51</f>
        <v>94350</v>
      </c>
      <c r="E53" s="190">
        <f>E43+E51</f>
        <v>116348</v>
      </c>
      <c r="F53" s="191">
        <f>F43+F51</f>
        <v>40292</v>
      </c>
      <c r="G53" s="10">
        <f>F53/E53*100</f>
        <v>34.6305909856637</v>
      </c>
      <c r="O53" s="69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  <c r="IS53" s="15"/>
      <c r="IT53" s="15"/>
      <c r="IU53" s="15"/>
      <c r="IV53" s="15"/>
    </row>
    <row r="54" spans="1:256" s="28" customFormat="1" ht="10.5" customHeight="1">
      <c r="A54" s="16"/>
      <c r="B54" s="59"/>
      <c r="C54" s="183"/>
      <c r="D54" s="184"/>
      <c r="E54" s="185"/>
      <c r="F54" s="186"/>
      <c r="G54" s="187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69"/>
      <c r="CA54" s="69"/>
      <c r="CB54" s="69"/>
      <c r="CC54" s="69"/>
      <c r="CD54" s="69"/>
      <c r="CE54" s="69"/>
      <c r="CF54" s="69"/>
      <c r="CG54" s="69"/>
      <c r="CH54" s="69"/>
      <c r="CI54" s="69"/>
      <c r="CJ54" s="69"/>
      <c r="CK54" s="69"/>
      <c r="CL54" s="69"/>
      <c r="CM54" s="69"/>
      <c r="CN54" s="69"/>
      <c r="CO54" s="69"/>
      <c r="CP54" s="69"/>
      <c r="CQ54" s="69"/>
      <c r="CR54" s="69"/>
      <c r="CS54" s="69"/>
      <c r="CT54" s="69"/>
      <c r="CU54" s="69"/>
      <c r="CV54" s="69"/>
      <c r="CW54" s="69"/>
      <c r="CX54" s="69"/>
      <c r="CY54" s="69"/>
      <c r="CZ54" s="69"/>
      <c r="DA54" s="69"/>
      <c r="DB54" s="69"/>
      <c r="DC54" s="69"/>
      <c r="DD54" s="69"/>
      <c r="DE54" s="69"/>
      <c r="DF54" s="69"/>
      <c r="DG54" s="69"/>
      <c r="DH54" s="69"/>
      <c r="DI54" s="69"/>
      <c r="DJ54" s="69"/>
      <c r="DK54" s="69"/>
      <c r="DL54" s="69"/>
      <c r="DM54" s="69"/>
      <c r="DN54" s="69"/>
      <c r="DO54" s="69"/>
      <c r="DP54" s="69"/>
      <c r="DQ54" s="69"/>
      <c r="DR54" s="69"/>
      <c r="DS54" s="69"/>
      <c r="DT54" s="69"/>
      <c r="DU54" s="69"/>
      <c r="DV54" s="69"/>
      <c r="DW54" s="69"/>
      <c r="DX54" s="69"/>
      <c r="DY54" s="69"/>
      <c r="DZ54" s="69"/>
      <c r="EA54" s="69"/>
      <c r="EB54" s="69"/>
      <c r="EC54" s="69"/>
      <c r="ED54" s="69"/>
      <c r="EE54" s="69"/>
      <c r="EF54" s="69"/>
      <c r="EG54" s="69"/>
      <c r="EH54" s="69"/>
      <c r="EI54" s="69"/>
      <c r="EJ54" s="69"/>
      <c r="EK54" s="69"/>
      <c r="EL54" s="69"/>
      <c r="EM54" s="69"/>
      <c r="EN54" s="69"/>
      <c r="EO54" s="69"/>
      <c r="EP54" s="69"/>
      <c r="EQ54" s="69"/>
      <c r="ER54" s="69"/>
      <c r="ES54" s="69"/>
      <c r="ET54" s="69"/>
      <c r="EU54" s="69"/>
      <c r="EV54" s="69"/>
      <c r="EW54" s="69"/>
      <c r="EX54" s="69"/>
      <c r="EY54" s="69"/>
      <c r="EZ54" s="69"/>
      <c r="FA54" s="69"/>
      <c r="FB54" s="69"/>
      <c r="FC54" s="69"/>
      <c r="FD54" s="69"/>
      <c r="FE54" s="69"/>
      <c r="FF54" s="69"/>
      <c r="FG54" s="69"/>
      <c r="FH54" s="69"/>
      <c r="FI54" s="69"/>
      <c r="FJ54" s="69"/>
      <c r="FK54" s="69"/>
      <c r="FL54" s="69"/>
      <c r="FM54" s="69"/>
      <c r="FN54" s="69"/>
      <c r="FO54" s="69"/>
      <c r="FP54" s="69"/>
      <c r="FQ54" s="69"/>
      <c r="FR54" s="69"/>
      <c r="FS54" s="69"/>
      <c r="FT54" s="69"/>
      <c r="FU54" s="69"/>
      <c r="FV54" s="69"/>
      <c r="FW54" s="69"/>
      <c r="FX54" s="69"/>
      <c r="FY54" s="69"/>
      <c r="FZ54" s="69"/>
      <c r="GA54" s="69"/>
      <c r="GB54" s="69"/>
      <c r="GC54" s="69"/>
      <c r="GD54" s="69"/>
      <c r="GE54" s="69"/>
      <c r="GF54" s="69"/>
      <c r="GG54" s="69"/>
      <c r="GH54" s="69"/>
      <c r="GI54" s="69"/>
      <c r="GJ54" s="69"/>
      <c r="GK54" s="69"/>
      <c r="GL54" s="69"/>
      <c r="GM54" s="69"/>
      <c r="GN54" s="69"/>
      <c r="GO54" s="69"/>
      <c r="GP54" s="69"/>
      <c r="GQ54" s="69"/>
      <c r="GR54" s="69"/>
      <c r="GS54" s="69"/>
      <c r="GT54" s="69"/>
      <c r="GU54" s="69"/>
      <c r="GV54" s="69"/>
      <c r="GW54" s="69"/>
      <c r="GX54" s="69"/>
      <c r="GY54" s="69"/>
      <c r="GZ54" s="69"/>
      <c r="HA54" s="69"/>
      <c r="HB54" s="69"/>
      <c r="HC54" s="69"/>
      <c r="HD54" s="69"/>
      <c r="HE54" s="69"/>
      <c r="HF54" s="69"/>
      <c r="HG54" s="69"/>
      <c r="HH54" s="69"/>
      <c r="HI54" s="69"/>
      <c r="HJ54" s="69"/>
      <c r="HK54" s="69"/>
      <c r="HL54" s="69"/>
      <c r="HM54" s="69"/>
      <c r="HN54" s="69"/>
      <c r="HO54" s="69"/>
      <c r="HP54" s="69"/>
      <c r="HQ54" s="69"/>
      <c r="HR54" s="69"/>
      <c r="HS54" s="69"/>
      <c r="HT54" s="69"/>
      <c r="HU54" s="69"/>
      <c r="HV54" s="69"/>
      <c r="HW54" s="69"/>
      <c r="HX54" s="69"/>
      <c r="HY54" s="69"/>
      <c r="HZ54" s="69"/>
      <c r="IA54" s="69"/>
      <c r="IB54" s="69"/>
      <c r="IC54" s="69"/>
      <c r="ID54" s="69"/>
      <c r="IE54" s="69"/>
      <c r="IF54" s="69"/>
      <c r="IG54" s="69"/>
      <c r="IH54" s="69"/>
      <c r="II54" s="69"/>
      <c r="IJ54" s="69"/>
      <c r="IK54" s="69"/>
      <c r="IL54" s="69"/>
      <c r="IM54" s="69"/>
      <c r="IN54" s="69"/>
      <c r="IO54" s="69"/>
      <c r="IP54" s="69"/>
      <c r="IQ54" s="69"/>
      <c r="IR54" s="69"/>
      <c r="IS54" s="69"/>
      <c r="IT54" s="69"/>
      <c r="IU54" s="69"/>
      <c r="IV54" s="69"/>
    </row>
    <row r="55" spans="1:7" ht="15.75">
      <c r="A55" s="64" t="s">
        <v>812</v>
      </c>
      <c r="B55" s="28"/>
      <c r="C55" s="28"/>
      <c r="D55" s="69"/>
      <c r="E55" s="69"/>
      <c r="G55" s="28"/>
    </row>
    <row r="56" spans="1:256" s="105" customFormat="1" ht="7.5" customHeight="1">
      <c r="A56" s="64"/>
      <c r="B56" s="28"/>
      <c r="C56" s="28"/>
      <c r="D56" s="69"/>
      <c r="E56" s="69"/>
      <c r="F56" s="69"/>
      <c r="G56" s="28"/>
      <c r="H56" s="28"/>
      <c r="I56" s="28"/>
      <c r="J56" s="28"/>
      <c r="K56" s="28"/>
      <c r="L56" s="28"/>
      <c r="M56" s="28"/>
      <c r="N56" s="28"/>
      <c r="O56" s="69" t="s">
        <v>604</v>
      </c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spans="1:256" s="105" customFormat="1" ht="12.75" customHeight="1">
      <c r="A57" s="878" t="s">
        <v>436</v>
      </c>
      <c r="B57" s="878"/>
      <c r="C57" s="28"/>
      <c r="D57" s="69"/>
      <c r="E57" s="69"/>
      <c r="F57" s="69"/>
      <c r="G57" s="28"/>
      <c r="H57" s="28"/>
      <c r="I57" s="28"/>
      <c r="J57" s="28"/>
      <c r="K57" s="28"/>
      <c r="L57" s="28"/>
      <c r="M57" s="28"/>
      <c r="N57" s="28"/>
      <c r="O57" s="69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  <c r="IT57" s="15"/>
      <c r="IU57" s="15"/>
      <c r="IV57" s="15"/>
    </row>
    <row r="58" spans="1:256" s="105" customFormat="1" ht="11.25" customHeight="1">
      <c r="A58" s="109" t="s">
        <v>163</v>
      </c>
      <c r="B58" s="28"/>
      <c r="C58" s="28"/>
      <c r="D58" s="69"/>
      <c r="E58" s="69"/>
      <c r="F58" s="69"/>
      <c r="G58" s="28"/>
      <c r="H58" s="28"/>
      <c r="I58" s="28"/>
      <c r="J58" s="28"/>
      <c r="K58" s="28"/>
      <c r="L58" s="28"/>
      <c r="M58" s="28"/>
      <c r="N58" s="28"/>
      <c r="O58" s="69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  <c r="IQ58" s="15"/>
      <c r="IR58" s="15"/>
      <c r="IS58" s="15"/>
      <c r="IT58" s="15"/>
      <c r="IU58" s="15"/>
      <c r="IV58" s="15"/>
    </row>
    <row r="59" spans="1:256" s="105" customFormat="1" ht="6.75" customHeight="1">
      <c r="A59" s="109"/>
      <c r="B59" s="28"/>
      <c r="C59" s="28"/>
      <c r="D59" s="69"/>
      <c r="E59" s="69"/>
      <c r="F59" s="69"/>
      <c r="G59" s="28"/>
      <c r="H59" s="28"/>
      <c r="I59" s="28"/>
      <c r="J59" s="28"/>
      <c r="K59" s="28"/>
      <c r="L59" s="28"/>
      <c r="M59" s="28"/>
      <c r="N59" s="28"/>
      <c r="O59" s="69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  <c r="IT59" s="15"/>
      <c r="IU59" s="15"/>
      <c r="IV59" s="15"/>
    </row>
    <row r="60" spans="1:256" s="105" customFormat="1" ht="25.5" customHeight="1">
      <c r="A60" s="7" t="s">
        <v>295</v>
      </c>
      <c r="B60" s="7" t="s">
        <v>297</v>
      </c>
      <c r="C60" s="5" t="s">
        <v>298</v>
      </c>
      <c r="D60" s="44" t="s">
        <v>479</v>
      </c>
      <c r="E60" s="51" t="s">
        <v>480</v>
      </c>
      <c r="F60" s="5" t="s">
        <v>269</v>
      </c>
      <c r="G60" s="43" t="s">
        <v>481</v>
      </c>
      <c r="H60" s="28"/>
      <c r="I60" s="28"/>
      <c r="J60" s="28"/>
      <c r="K60" s="28"/>
      <c r="L60" s="28"/>
      <c r="M60" s="28"/>
      <c r="N60" s="28"/>
      <c r="O60" s="69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  <c r="IT60" s="15"/>
      <c r="IU60" s="15"/>
      <c r="IV60" s="15"/>
    </row>
    <row r="61" spans="1:256" s="105" customFormat="1" ht="12.75">
      <c r="A61" s="885" t="s">
        <v>159</v>
      </c>
      <c r="B61" s="41">
        <v>3114</v>
      </c>
      <c r="C61" s="32" t="s">
        <v>364</v>
      </c>
      <c r="D61" s="149">
        <v>15882</v>
      </c>
      <c r="E61" s="149">
        <v>15999</v>
      </c>
      <c r="F61" s="636">
        <v>11509</v>
      </c>
      <c r="G61" s="605">
        <f aca="true" t="shared" si="2" ref="G61:G72">F61/E61*100</f>
        <v>71.93574598412401</v>
      </c>
      <c r="H61" s="28"/>
      <c r="I61" s="28"/>
      <c r="J61" s="28"/>
      <c r="K61" s="28"/>
      <c r="L61" s="28"/>
      <c r="M61" s="28"/>
      <c r="N61" s="28"/>
      <c r="O61" s="69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15"/>
      <c r="IJ61" s="15"/>
      <c r="IK61" s="15"/>
      <c r="IL61" s="15"/>
      <c r="IM61" s="15"/>
      <c r="IN61" s="15"/>
      <c r="IO61" s="15"/>
      <c r="IP61" s="15"/>
      <c r="IQ61" s="15"/>
      <c r="IR61" s="15"/>
      <c r="IS61" s="15"/>
      <c r="IT61" s="15"/>
      <c r="IU61" s="15"/>
      <c r="IV61" s="15"/>
    </row>
    <row r="62" spans="1:256" s="105" customFormat="1" ht="12.75" customHeight="1">
      <c r="A62" s="885"/>
      <c r="B62" s="41">
        <v>3121</v>
      </c>
      <c r="C62" s="32" t="s">
        <v>365</v>
      </c>
      <c r="D62" s="151">
        <v>57346</v>
      </c>
      <c r="E62" s="151">
        <v>57364</v>
      </c>
      <c r="F62" s="636">
        <v>41234</v>
      </c>
      <c r="G62" s="605">
        <f t="shared" si="2"/>
        <v>71.88131929433094</v>
      </c>
      <c r="H62" s="28"/>
      <c r="I62" s="28"/>
      <c r="J62" s="28"/>
      <c r="K62" s="28"/>
      <c r="L62" s="28"/>
      <c r="M62" s="28"/>
      <c r="N62" s="28"/>
      <c r="O62" s="69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  <c r="IN62" s="15"/>
      <c r="IO62" s="15"/>
      <c r="IP62" s="15"/>
      <c r="IQ62" s="15"/>
      <c r="IR62" s="15"/>
      <c r="IS62" s="15"/>
      <c r="IT62" s="15"/>
      <c r="IU62" s="15"/>
      <c r="IV62" s="15"/>
    </row>
    <row r="63" spans="1:256" s="105" customFormat="1" ht="12.75">
      <c r="A63" s="885"/>
      <c r="B63" s="41">
        <v>3122</v>
      </c>
      <c r="C63" s="32" t="s">
        <v>366</v>
      </c>
      <c r="D63" s="151">
        <v>106102</v>
      </c>
      <c r="E63" s="151">
        <v>108073</v>
      </c>
      <c r="F63" s="636">
        <v>77625</v>
      </c>
      <c r="G63" s="605">
        <f t="shared" si="2"/>
        <v>71.82645063984529</v>
      </c>
      <c r="H63" s="28"/>
      <c r="I63" s="28"/>
      <c r="J63" s="28"/>
      <c r="K63" s="28"/>
      <c r="L63" s="28"/>
      <c r="M63" s="28"/>
      <c r="N63" s="28"/>
      <c r="O63" s="69"/>
      <c r="P63" s="15"/>
      <c r="Q63" s="15"/>
      <c r="R63" s="15"/>
      <c r="S63" s="15"/>
      <c r="T63" s="134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  <c r="IN63" s="15"/>
      <c r="IO63" s="15"/>
      <c r="IP63" s="15"/>
      <c r="IQ63" s="15"/>
      <c r="IR63" s="15"/>
      <c r="IS63" s="15"/>
      <c r="IT63" s="15"/>
      <c r="IU63" s="15"/>
      <c r="IV63" s="15"/>
    </row>
    <row r="64" spans="1:256" s="105" customFormat="1" ht="12.75">
      <c r="A64" s="885"/>
      <c r="B64" s="41">
        <v>3123</v>
      </c>
      <c r="C64" s="32" t="s">
        <v>430</v>
      </c>
      <c r="D64" s="149">
        <v>127767</v>
      </c>
      <c r="E64" s="149">
        <v>128226</v>
      </c>
      <c r="F64" s="636">
        <v>92231</v>
      </c>
      <c r="G64" s="605">
        <f t="shared" si="2"/>
        <v>71.92847004507666</v>
      </c>
      <c r="H64" s="28"/>
      <c r="I64" s="28"/>
      <c r="J64" s="28"/>
      <c r="K64" s="28"/>
      <c r="L64" s="28"/>
      <c r="M64" s="28"/>
      <c r="N64" s="28"/>
      <c r="O64" s="69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  <c r="IH64" s="15"/>
      <c r="II64" s="15"/>
      <c r="IJ64" s="15"/>
      <c r="IK64" s="15"/>
      <c r="IL64" s="15"/>
      <c r="IM64" s="15"/>
      <c r="IN64" s="15"/>
      <c r="IO64" s="15"/>
      <c r="IP64" s="15"/>
      <c r="IQ64" s="15"/>
      <c r="IR64" s="15"/>
      <c r="IS64" s="15"/>
      <c r="IT64" s="15"/>
      <c r="IU64" s="15"/>
      <c r="IV64" s="15"/>
    </row>
    <row r="65" spans="1:256" s="105" customFormat="1" ht="24.75" customHeight="1">
      <c r="A65" s="885"/>
      <c r="B65" s="127">
        <v>3124</v>
      </c>
      <c r="C65" s="326" t="s">
        <v>974</v>
      </c>
      <c r="D65" s="156">
        <v>3614</v>
      </c>
      <c r="E65" s="156">
        <v>3614</v>
      </c>
      <c r="F65" s="299">
        <v>2598</v>
      </c>
      <c r="G65" s="273">
        <f t="shared" si="2"/>
        <v>71.88710570005534</v>
      </c>
      <c r="H65" s="28"/>
      <c r="I65" s="28"/>
      <c r="J65" s="28"/>
      <c r="K65" s="28"/>
      <c r="L65" s="28"/>
      <c r="M65" s="28"/>
      <c r="N65" s="28"/>
      <c r="O65" s="69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  <c r="IE65" s="15"/>
      <c r="IF65" s="15"/>
      <c r="IG65" s="15"/>
      <c r="IH65" s="15"/>
      <c r="II65" s="15"/>
      <c r="IJ65" s="15"/>
      <c r="IK65" s="15"/>
      <c r="IL65" s="15"/>
      <c r="IM65" s="15"/>
      <c r="IN65" s="15"/>
      <c r="IO65" s="15"/>
      <c r="IP65" s="15"/>
      <c r="IQ65" s="15"/>
      <c r="IR65" s="15"/>
      <c r="IS65" s="15"/>
      <c r="IT65" s="15"/>
      <c r="IU65" s="15"/>
      <c r="IV65" s="15"/>
    </row>
    <row r="66" spans="1:256" s="105" customFormat="1" ht="24" customHeight="1">
      <c r="A66" s="885"/>
      <c r="B66" s="127">
        <v>3125</v>
      </c>
      <c r="C66" s="326" t="s">
        <v>975</v>
      </c>
      <c r="D66" s="156">
        <v>1820</v>
      </c>
      <c r="E66" s="156">
        <v>1820</v>
      </c>
      <c r="F66" s="299">
        <v>1729</v>
      </c>
      <c r="G66" s="273">
        <f t="shared" si="2"/>
        <v>95</v>
      </c>
      <c r="H66" s="28"/>
      <c r="I66" s="28"/>
      <c r="J66" s="28"/>
      <c r="K66" s="28"/>
      <c r="L66" s="28"/>
      <c r="M66" s="28"/>
      <c r="N66" s="28"/>
      <c r="O66" s="69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15"/>
      <c r="IE66" s="15"/>
      <c r="IF66" s="15"/>
      <c r="IG66" s="15"/>
      <c r="IH66" s="15"/>
      <c r="II66" s="15"/>
      <c r="IJ66" s="15"/>
      <c r="IK66" s="15"/>
      <c r="IL66" s="15"/>
      <c r="IM66" s="15"/>
      <c r="IN66" s="15"/>
      <c r="IO66" s="15"/>
      <c r="IP66" s="15"/>
      <c r="IQ66" s="15"/>
      <c r="IR66" s="15"/>
      <c r="IS66" s="15"/>
      <c r="IT66" s="15"/>
      <c r="IU66" s="15"/>
      <c r="IV66" s="15"/>
    </row>
    <row r="67" spans="1:256" s="105" customFormat="1" ht="12.75">
      <c r="A67" s="885"/>
      <c r="B67" s="117">
        <v>3146</v>
      </c>
      <c r="C67" s="118" t="s">
        <v>518</v>
      </c>
      <c r="D67" s="151">
        <v>4342</v>
      </c>
      <c r="E67" s="151">
        <v>4342</v>
      </c>
      <c r="F67" s="637">
        <v>3121</v>
      </c>
      <c r="G67" s="606">
        <f t="shared" si="2"/>
        <v>71.87931828650392</v>
      </c>
      <c r="H67" s="28"/>
      <c r="I67" s="28"/>
      <c r="J67" s="28"/>
      <c r="K67" s="28"/>
      <c r="L67" s="28"/>
      <c r="M67" s="28"/>
      <c r="N67" s="28"/>
      <c r="O67" s="69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  <c r="IA67" s="15"/>
      <c r="IB67" s="15"/>
      <c r="IC67" s="15"/>
      <c r="ID67" s="15"/>
      <c r="IE67" s="15"/>
      <c r="IF67" s="15"/>
      <c r="IG67" s="15"/>
      <c r="IH67" s="15"/>
      <c r="II67" s="15"/>
      <c r="IJ67" s="15"/>
      <c r="IK67" s="15"/>
      <c r="IL67" s="15"/>
      <c r="IM67" s="15"/>
      <c r="IN67" s="15"/>
      <c r="IO67" s="15"/>
      <c r="IP67" s="15"/>
      <c r="IQ67" s="15"/>
      <c r="IR67" s="15"/>
      <c r="IS67" s="15"/>
      <c r="IT67" s="15"/>
      <c r="IU67" s="15"/>
      <c r="IV67" s="15"/>
    </row>
    <row r="68" spans="1:256" s="105" customFormat="1" ht="12.75">
      <c r="A68" s="885"/>
      <c r="B68" s="41">
        <v>3147</v>
      </c>
      <c r="C68" s="32" t="s">
        <v>976</v>
      </c>
      <c r="D68" s="151">
        <v>3771</v>
      </c>
      <c r="E68" s="151">
        <v>3771</v>
      </c>
      <c r="F68" s="637">
        <v>2710</v>
      </c>
      <c r="G68" s="606">
        <f t="shared" si="2"/>
        <v>71.8642269954919</v>
      </c>
      <c r="H68" s="28"/>
      <c r="I68" s="28"/>
      <c r="J68" s="28"/>
      <c r="K68" s="28"/>
      <c r="L68" s="28"/>
      <c r="M68" s="28"/>
      <c r="N68" s="28"/>
      <c r="O68" s="69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  <c r="IA68" s="15"/>
      <c r="IB68" s="15"/>
      <c r="IC68" s="15"/>
      <c r="ID68" s="15"/>
      <c r="IE68" s="15"/>
      <c r="IF68" s="15"/>
      <c r="IG68" s="15"/>
      <c r="IH68" s="15"/>
      <c r="II68" s="15"/>
      <c r="IJ68" s="15"/>
      <c r="IK68" s="15"/>
      <c r="IL68" s="15"/>
      <c r="IM68" s="15"/>
      <c r="IN68" s="15"/>
      <c r="IO68" s="15"/>
      <c r="IP68" s="15"/>
      <c r="IQ68" s="15"/>
      <c r="IR68" s="15"/>
      <c r="IS68" s="15"/>
      <c r="IT68" s="15"/>
      <c r="IU68" s="15"/>
      <c r="IV68" s="15"/>
    </row>
    <row r="69" spans="1:256" s="105" customFormat="1" ht="12.75">
      <c r="A69" s="885"/>
      <c r="B69" s="41">
        <v>3299</v>
      </c>
      <c r="C69" s="32" t="s">
        <v>977</v>
      </c>
      <c r="D69" s="151">
        <v>5000</v>
      </c>
      <c r="E69" s="151">
        <v>5291</v>
      </c>
      <c r="F69" s="637">
        <v>3729</v>
      </c>
      <c r="G69" s="606">
        <f t="shared" si="2"/>
        <v>70.47817047817048</v>
      </c>
      <c r="H69" s="28"/>
      <c r="I69" s="28"/>
      <c r="J69" s="28"/>
      <c r="K69" s="28"/>
      <c r="L69" s="28"/>
      <c r="M69" s="28"/>
      <c r="N69" s="28"/>
      <c r="O69" s="69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  <c r="IA69" s="15"/>
      <c r="IB69" s="15"/>
      <c r="IC69" s="15"/>
      <c r="ID69" s="15"/>
      <c r="IE69" s="15"/>
      <c r="IF69" s="15"/>
      <c r="IG69" s="15"/>
      <c r="IH69" s="15"/>
      <c r="II69" s="15"/>
      <c r="IJ69" s="15"/>
      <c r="IK69" s="15"/>
      <c r="IL69" s="15"/>
      <c r="IM69" s="15"/>
      <c r="IN69" s="15"/>
      <c r="IO69" s="15"/>
      <c r="IP69" s="15"/>
      <c r="IQ69" s="15"/>
      <c r="IR69" s="15"/>
      <c r="IS69" s="15"/>
      <c r="IT69" s="15"/>
      <c r="IU69" s="15"/>
      <c r="IV69" s="15"/>
    </row>
    <row r="70" spans="1:18" ht="12.75">
      <c r="A70" s="885"/>
      <c r="B70" s="41">
        <v>3421</v>
      </c>
      <c r="C70" s="32" t="s">
        <v>433</v>
      </c>
      <c r="D70" s="205">
        <v>5703</v>
      </c>
      <c r="E70" s="205">
        <v>6003</v>
      </c>
      <c r="F70" s="636">
        <v>4100</v>
      </c>
      <c r="G70" s="605">
        <f t="shared" si="2"/>
        <v>68.2991837414626</v>
      </c>
      <c r="R70" s="15" t="s">
        <v>494</v>
      </c>
    </row>
    <row r="71" spans="1:256" s="105" customFormat="1" ht="12.75">
      <c r="A71" s="885"/>
      <c r="B71" s="41">
        <v>4322</v>
      </c>
      <c r="C71" s="32" t="s">
        <v>434</v>
      </c>
      <c r="D71" s="205">
        <v>23053</v>
      </c>
      <c r="E71" s="205">
        <v>23083</v>
      </c>
      <c r="F71" s="636">
        <v>16598</v>
      </c>
      <c r="G71" s="605">
        <f t="shared" si="2"/>
        <v>71.90573149070745</v>
      </c>
      <c r="H71" s="28"/>
      <c r="I71" s="28"/>
      <c r="J71" s="28"/>
      <c r="K71" s="28"/>
      <c r="L71" s="28"/>
      <c r="M71" s="28"/>
      <c r="N71" s="28"/>
      <c r="O71" s="69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  <c r="IA71" s="15"/>
      <c r="IB71" s="15"/>
      <c r="IC71" s="15"/>
      <c r="ID71" s="15"/>
      <c r="IE71" s="15"/>
      <c r="IF71" s="15"/>
      <c r="IG71" s="15"/>
      <c r="IH71" s="15"/>
      <c r="II71" s="15"/>
      <c r="IJ71" s="15"/>
      <c r="IK71" s="15"/>
      <c r="IL71" s="15"/>
      <c r="IM71" s="15"/>
      <c r="IN71" s="15"/>
      <c r="IO71" s="15"/>
      <c r="IP71" s="15"/>
      <c r="IQ71" s="15"/>
      <c r="IR71" s="15"/>
      <c r="IS71" s="15"/>
      <c r="IT71" s="15"/>
      <c r="IU71" s="15"/>
      <c r="IV71" s="15"/>
    </row>
    <row r="72" spans="1:256" s="105" customFormat="1" ht="11.25" customHeight="1">
      <c r="A72" s="829" t="s">
        <v>435</v>
      </c>
      <c r="B72" s="830"/>
      <c r="C72" s="831"/>
      <c r="D72" s="223">
        <f>SUM(D61:D71)</f>
        <v>354400</v>
      </c>
      <c r="E72" s="223">
        <f>SUM(E61:E71)</f>
        <v>357586</v>
      </c>
      <c r="F72" s="293">
        <f>SUM(F61:F71)</f>
        <v>257184</v>
      </c>
      <c r="G72" s="104">
        <f t="shared" si="2"/>
        <v>71.92227883641978</v>
      </c>
      <c r="H72" s="28"/>
      <c r="I72" s="28"/>
      <c r="J72" s="28"/>
      <c r="K72" s="28"/>
      <c r="L72" s="28"/>
      <c r="M72" s="28"/>
      <c r="N72" s="28"/>
      <c r="O72" s="69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  <c r="ID72" s="15"/>
      <c r="IE72" s="15"/>
      <c r="IF72" s="15"/>
      <c r="IG72" s="15"/>
      <c r="IH72" s="15"/>
      <c r="II72" s="15"/>
      <c r="IJ72" s="15"/>
      <c r="IK72" s="15"/>
      <c r="IL72" s="15"/>
      <c r="IM72" s="15"/>
      <c r="IN72" s="15"/>
      <c r="IO72" s="15"/>
      <c r="IP72" s="15"/>
      <c r="IQ72" s="15"/>
      <c r="IR72" s="15"/>
      <c r="IS72" s="15"/>
      <c r="IT72" s="15"/>
      <c r="IU72" s="15"/>
      <c r="IV72" s="15"/>
    </row>
    <row r="73" spans="1:256" s="105" customFormat="1" ht="9" customHeight="1">
      <c r="A73" s="36"/>
      <c r="B73" s="36"/>
      <c r="C73" s="36"/>
      <c r="D73" s="45"/>
      <c r="E73" s="37"/>
      <c r="F73" s="37"/>
      <c r="G73" s="29"/>
      <c r="H73" s="28"/>
      <c r="I73" s="28"/>
      <c r="J73" s="28"/>
      <c r="K73" s="28"/>
      <c r="L73" s="28"/>
      <c r="M73" s="28"/>
      <c r="N73" s="28"/>
      <c r="O73" s="69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  <c r="IG73" s="15"/>
      <c r="IH73" s="15"/>
      <c r="II73" s="15"/>
      <c r="IJ73" s="15"/>
      <c r="IK73" s="15"/>
      <c r="IL73" s="15"/>
      <c r="IM73" s="15"/>
      <c r="IN73" s="15"/>
      <c r="IO73" s="15"/>
      <c r="IP73" s="15"/>
      <c r="IQ73" s="15"/>
      <c r="IR73" s="15"/>
      <c r="IS73" s="15"/>
      <c r="IT73" s="15"/>
      <c r="IU73" s="15"/>
      <c r="IV73" s="15"/>
    </row>
    <row r="74" spans="1:256" s="105" customFormat="1" ht="12.75">
      <c r="A74" s="108" t="s">
        <v>1</v>
      </c>
      <c r="B74" s="16"/>
      <c r="C74" s="17"/>
      <c r="D74" s="46"/>
      <c r="E74" s="18"/>
      <c r="F74" s="69"/>
      <c r="G74" s="28"/>
      <c r="H74" s="28"/>
      <c r="I74" s="28"/>
      <c r="J74" s="28"/>
      <c r="K74" s="28"/>
      <c r="L74" s="28"/>
      <c r="M74" s="28"/>
      <c r="N74" s="28"/>
      <c r="O74" s="69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  <c r="HZ74" s="15"/>
      <c r="IA74" s="15"/>
      <c r="IB74" s="15"/>
      <c r="IC74" s="15"/>
      <c r="ID74" s="15"/>
      <c r="IE74" s="15"/>
      <c r="IF74" s="15"/>
      <c r="IG74" s="15"/>
      <c r="IH74" s="15"/>
      <c r="II74" s="15"/>
      <c r="IJ74" s="15"/>
      <c r="IK74" s="15"/>
      <c r="IL74" s="15"/>
      <c r="IM74" s="15"/>
      <c r="IN74" s="15"/>
      <c r="IO74" s="15"/>
      <c r="IP74" s="15"/>
      <c r="IQ74" s="15"/>
      <c r="IR74" s="15"/>
      <c r="IS74" s="15"/>
      <c r="IT74" s="15"/>
      <c r="IU74" s="15"/>
      <c r="IV74" s="15"/>
    </row>
    <row r="75" spans="1:256" s="105" customFormat="1" ht="8.25" customHeight="1">
      <c r="A75" s="108"/>
      <c r="B75" s="16"/>
      <c r="C75" s="17"/>
      <c r="D75" s="46"/>
      <c r="E75" s="18"/>
      <c r="F75" s="69"/>
      <c r="G75" s="28"/>
      <c r="H75" s="28"/>
      <c r="I75" s="28"/>
      <c r="J75" s="28"/>
      <c r="K75" s="28"/>
      <c r="L75" s="28"/>
      <c r="M75" s="28"/>
      <c r="N75" s="28"/>
      <c r="O75" s="69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  <c r="HX75" s="15"/>
      <c r="HY75" s="15"/>
      <c r="HZ75" s="15"/>
      <c r="IA75" s="15"/>
      <c r="IB75" s="15"/>
      <c r="IC75" s="15"/>
      <c r="ID75" s="15"/>
      <c r="IE75" s="15"/>
      <c r="IF75" s="15"/>
      <c r="IG75" s="15"/>
      <c r="IH75" s="15"/>
      <c r="II75" s="15"/>
      <c r="IJ75" s="15"/>
      <c r="IK75" s="15"/>
      <c r="IL75" s="15"/>
      <c r="IM75" s="15"/>
      <c r="IN75" s="15"/>
      <c r="IO75" s="15"/>
      <c r="IP75" s="15"/>
      <c r="IQ75" s="15"/>
      <c r="IR75" s="15"/>
      <c r="IS75" s="15"/>
      <c r="IT75" s="15"/>
      <c r="IU75" s="15"/>
      <c r="IV75" s="15"/>
    </row>
    <row r="76" spans="1:256" s="105" customFormat="1" ht="27" customHeight="1">
      <c r="A76" s="7" t="s">
        <v>295</v>
      </c>
      <c r="B76" s="7" t="s">
        <v>297</v>
      </c>
      <c r="C76" s="5" t="s">
        <v>298</v>
      </c>
      <c r="D76" s="44" t="s">
        <v>479</v>
      </c>
      <c r="E76" s="51" t="s">
        <v>480</v>
      </c>
      <c r="F76" s="5" t="s">
        <v>269</v>
      </c>
      <c r="G76" s="43" t="s">
        <v>481</v>
      </c>
      <c r="H76" s="28"/>
      <c r="I76" s="28"/>
      <c r="J76" s="28"/>
      <c r="K76" s="28"/>
      <c r="L76" s="28"/>
      <c r="M76" s="28"/>
      <c r="N76" s="28"/>
      <c r="O76" s="69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  <c r="HY76" s="15"/>
      <c r="HZ76" s="15"/>
      <c r="IA76" s="15"/>
      <c r="IB76" s="15"/>
      <c r="IC76" s="15"/>
      <c r="ID76" s="15"/>
      <c r="IE76" s="15"/>
      <c r="IF76" s="15"/>
      <c r="IG76" s="15"/>
      <c r="IH76" s="15"/>
      <c r="II76" s="15"/>
      <c r="IJ76" s="15"/>
      <c r="IK76" s="15"/>
      <c r="IL76" s="15"/>
      <c r="IM76" s="15"/>
      <c r="IN76" s="15"/>
      <c r="IO76" s="15"/>
      <c r="IP76" s="15"/>
      <c r="IQ76" s="15"/>
      <c r="IR76" s="15"/>
      <c r="IS76" s="15"/>
      <c r="IT76" s="15"/>
      <c r="IU76" s="15"/>
      <c r="IV76" s="15"/>
    </row>
    <row r="77" spans="1:256" s="105" customFormat="1" ht="12.75">
      <c r="A77" s="888" t="s">
        <v>159</v>
      </c>
      <c r="B77" s="119">
        <v>3111</v>
      </c>
      <c r="C77" s="120" t="s">
        <v>471</v>
      </c>
      <c r="D77" s="152">
        <v>0</v>
      </c>
      <c r="E77" s="152">
        <v>379571</v>
      </c>
      <c r="F77" s="634">
        <v>284768</v>
      </c>
      <c r="G77" s="157">
        <f aca="true" t="shared" si="3" ref="G77:G92">F77/E77*100</f>
        <v>75.02364511514314</v>
      </c>
      <c r="H77" s="28"/>
      <c r="I77" s="28"/>
      <c r="J77" s="28"/>
      <c r="K77" s="28"/>
      <c r="L77" s="28"/>
      <c r="M77" s="28"/>
      <c r="N77" s="28"/>
      <c r="O77" s="69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15"/>
      <c r="IG77" s="15"/>
      <c r="IH77" s="15"/>
      <c r="II77" s="15"/>
      <c r="IJ77" s="15"/>
      <c r="IK77" s="15"/>
      <c r="IL77" s="15"/>
      <c r="IM77" s="15"/>
      <c r="IN77" s="15"/>
      <c r="IO77" s="15"/>
      <c r="IP77" s="15"/>
      <c r="IQ77" s="15"/>
      <c r="IR77" s="15"/>
      <c r="IS77" s="15"/>
      <c r="IT77" s="15"/>
      <c r="IU77" s="15"/>
      <c r="IV77" s="15"/>
    </row>
    <row r="78" spans="1:256" s="105" customFormat="1" ht="12.75">
      <c r="A78" s="885"/>
      <c r="B78" s="41">
        <v>3112</v>
      </c>
      <c r="C78" s="32" t="s">
        <v>363</v>
      </c>
      <c r="D78" s="152">
        <v>0</v>
      </c>
      <c r="E78" s="152">
        <v>1637</v>
      </c>
      <c r="F78" s="280">
        <v>1228</v>
      </c>
      <c r="G78" s="157">
        <f t="shared" si="3"/>
        <v>75.01527183872938</v>
      </c>
      <c r="H78" s="28"/>
      <c r="I78" s="28"/>
      <c r="J78" s="28"/>
      <c r="K78" s="28"/>
      <c r="L78" s="28"/>
      <c r="M78" s="28"/>
      <c r="N78" s="28"/>
      <c r="O78" s="69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  <c r="HT78" s="15"/>
      <c r="HU78" s="15"/>
      <c r="HV78" s="15"/>
      <c r="HW78" s="15"/>
      <c r="HX78" s="15"/>
      <c r="HY78" s="15"/>
      <c r="HZ78" s="15"/>
      <c r="IA78" s="15"/>
      <c r="IB78" s="15"/>
      <c r="IC78" s="15"/>
      <c r="ID78" s="15"/>
      <c r="IE78" s="15"/>
      <c r="IF78" s="15"/>
      <c r="IG78" s="15"/>
      <c r="IH78" s="15"/>
      <c r="II78" s="15"/>
      <c r="IJ78" s="15"/>
      <c r="IK78" s="15"/>
      <c r="IL78" s="15"/>
      <c r="IM78" s="15"/>
      <c r="IN78" s="15"/>
      <c r="IO78" s="15"/>
      <c r="IP78" s="15"/>
      <c r="IQ78" s="15"/>
      <c r="IR78" s="15"/>
      <c r="IS78" s="15"/>
      <c r="IT78" s="15"/>
      <c r="IU78" s="15"/>
      <c r="IV78" s="15"/>
    </row>
    <row r="79" spans="1:256" s="105" customFormat="1" ht="12.75">
      <c r="A79" s="885"/>
      <c r="B79" s="41">
        <v>3113</v>
      </c>
      <c r="C79" s="32" t="s">
        <v>478</v>
      </c>
      <c r="D79" s="152">
        <v>0</v>
      </c>
      <c r="E79" s="152">
        <v>1540018</v>
      </c>
      <c r="F79" s="280">
        <v>1155060</v>
      </c>
      <c r="G79" s="157">
        <f t="shared" si="3"/>
        <v>75.00301944522725</v>
      </c>
      <c r="H79" s="28"/>
      <c r="I79" s="28"/>
      <c r="J79" s="28"/>
      <c r="K79" s="28"/>
      <c r="L79" s="28"/>
      <c r="M79" s="28"/>
      <c r="N79" s="28"/>
      <c r="O79" s="69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  <c r="HY79" s="15"/>
      <c r="HZ79" s="15"/>
      <c r="IA79" s="15"/>
      <c r="IB79" s="15"/>
      <c r="IC79" s="15"/>
      <c r="ID79" s="15"/>
      <c r="IE79" s="15"/>
      <c r="IF79" s="15"/>
      <c r="IG79" s="15"/>
      <c r="IH79" s="15"/>
      <c r="II79" s="15"/>
      <c r="IJ79" s="15"/>
      <c r="IK79" s="15"/>
      <c r="IL79" s="15"/>
      <c r="IM79" s="15"/>
      <c r="IN79" s="15"/>
      <c r="IO79" s="15"/>
      <c r="IP79" s="15"/>
      <c r="IQ79" s="15"/>
      <c r="IR79" s="15"/>
      <c r="IS79" s="15"/>
      <c r="IT79" s="15"/>
      <c r="IU79" s="15"/>
      <c r="IV79" s="15"/>
    </row>
    <row r="80" spans="1:256" s="105" customFormat="1" ht="12.75">
      <c r="A80" s="885"/>
      <c r="B80" s="41">
        <v>3114</v>
      </c>
      <c r="C80" s="32" t="s">
        <v>364</v>
      </c>
      <c r="D80" s="152">
        <v>0</v>
      </c>
      <c r="E80" s="152">
        <v>118399</v>
      </c>
      <c r="F80" s="280">
        <v>88806</v>
      </c>
      <c r="G80" s="157">
        <f t="shared" si="3"/>
        <v>75.00570106166438</v>
      </c>
      <c r="H80" s="28"/>
      <c r="I80" s="28"/>
      <c r="J80" s="28"/>
      <c r="K80" s="28"/>
      <c r="L80" s="28"/>
      <c r="M80" s="28"/>
      <c r="N80" s="28"/>
      <c r="O80" s="69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  <c r="HT80" s="15"/>
      <c r="HU80" s="15"/>
      <c r="HV80" s="15"/>
      <c r="HW80" s="15"/>
      <c r="HX80" s="15"/>
      <c r="HY80" s="15"/>
      <c r="HZ80" s="15"/>
      <c r="IA80" s="15"/>
      <c r="IB80" s="15"/>
      <c r="IC80" s="15"/>
      <c r="ID80" s="15"/>
      <c r="IE80" s="15"/>
      <c r="IF80" s="15"/>
      <c r="IG80" s="15"/>
      <c r="IH80" s="15"/>
      <c r="II80" s="15"/>
      <c r="IJ80" s="15"/>
      <c r="IK80" s="15"/>
      <c r="IL80" s="15"/>
      <c r="IM80" s="15"/>
      <c r="IN80" s="15"/>
      <c r="IO80" s="15"/>
      <c r="IP80" s="15"/>
      <c r="IQ80" s="15"/>
      <c r="IR80" s="15"/>
      <c r="IS80" s="15"/>
      <c r="IT80" s="15"/>
      <c r="IU80" s="15"/>
      <c r="IV80" s="15"/>
    </row>
    <row r="81" spans="1:256" s="105" customFormat="1" ht="12.75">
      <c r="A81" s="885"/>
      <c r="B81" s="41">
        <v>3117</v>
      </c>
      <c r="C81" s="32" t="s">
        <v>936</v>
      </c>
      <c r="D81" s="152">
        <v>0</v>
      </c>
      <c r="E81" s="152">
        <v>258030</v>
      </c>
      <c r="F81" s="280">
        <v>193670</v>
      </c>
      <c r="G81" s="157">
        <f t="shared" si="3"/>
        <v>75.05716389567104</v>
      </c>
      <c r="H81" s="28"/>
      <c r="I81" s="28"/>
      <c r="J81" s="28"/>
      <c r="K81" s="28"/>
      <c r="L81" s="28"/>
      <c r="M81" s="28"/>
      <c r="N81" s="28"/>
      <c r="O81" s="69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  <c r="HT81" s="15"/>
      <c r="HU81" s="15"/>
      <c r="HV81" s="15"/>
      <c r="HW81" s="15"/>
      <c r="HX81" s="15"/>
      <c r="HY81" s="15"/>
      <c r="HZ81" s="15"/>
      <c r="IA81" s="15"/>
      <c r="IB81" s="15"/>
      <c r="IC81" s="15"/>
      <c r="ID81" s="15"/>
      <c r="IE81" s="15"/>
      <c r="IF81" s="15"/>
      <c r="IG81" s="15"/>
      <c r="IH81" s="15"/>
      <c r="II81" s="15"/>
      <c r="IJ81" s="15"/>
      <c r="IK81" s="15"/>
      <c r="IL81" s="15"/>
      <c r="IM81" s="15"/>
      <c r="IN81" s="15"/>
      <c r="IO81" s="15"/>
      <c r="IP81" s="15"/>
      <c r="IQ81" s="15"/>
      <c r="IR81" s="15"/>
      <c r="IS81" s="15"/>
      <c r="IT81" s="15"/>
      <c r="IU81" s="15"/>
      <c r="IV81" s="15"/>
    </row>
    <row r="82" spans="1:256" s="105" customFormat="1" ht="12.75">
      <c r="A82" s="885"/>
      <c r="B82" s="41">
        <v>3121</v>
      </c>
      <c r="C82" s="32" t="s">
        <v>365</v>
      </c>
      <c r="D82" s="152">
        <v>0</v>
      </c>
      <c r="E82" s="152">
        <v>259673</v>
      </c>
      <c r="F82" s="280">
        <v>194759</v>
      </c>
      <c r="G82" s="157">
        <f t="shared" si="3"/>
        <v>75.00163667381669</v>
      </c>
      <c r="H82" s="28"/>
      <c r="I82" s="28"/>
      <c r="J82" s="28"/>
      <c r="K82" s="28"/>
      <c r="L82" s="28"/>
      <c r="M82" s="28"/>
      <c r="N82" s="28"/>
      <c r="O82" s="69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  <c r="HT82" s="15"/>
      <c r="HU82" s="15"/>
      <c r="HV82" s="15"/>
      <c r="HW82" s="15"/>
      <c r="HX82" s="15"/>
      <c r="HY82" s="15"/>
      <c r="HZ82" s="15"/>
      <c r="IA82" s="15"/>
      <c r="IB82" s="15"/>
      <c r="IC82" s="15"/>
      <c r="ID82" s="15"/>
      <c r="IE82" s="15"/>
      <c r="IF82" s="15"/>
      <c r="IG82" s="15"/>
      <c r="IH82" s="15"/>
      <c r="II82" s="15"/>
      <c r="IJ82" s="15"/>
      <c r="IK82" s="15"/>
      <c r="IL82" s="15"/>
      <c r="IM82" s="15"/>
      <c r="IN82" s="15"/>
      <c r="IO82" s="15"/>
      <c r="IP82" s="15"/>
      <c r="IQ82" s="15"/>
      <c r="IR82" s="15"/>
      <c r="IS82" s="15"/>
      <c r="IT82" s="15"/>
      <c r="IU82" s="15"/>
      <c r="IV82" s="15"/>
    </row>
    <row r="83" spans="1:256" s="105" customFormat="1" ht="12.75">
      <c r="A83" s="885"/>
      <c r="B83" s="41">
        <v>3122</v>
      </c>
      <c r="C83" s="32" t="s">
        <v>366</v>
      </c>
      <c r="D83" s="152">
        <v>0</v>
      </c>
      <c r="E83" s="152">
        <v>416700</v>
      </c>
      <c r="F83" s="280">
        <v>312532</v>
      </c>
      <c r="G83" s="157">
        <f t="shared" si="3"/>
        <v>75.00167986561075</v>
      </c>
      <c r="H83" s="28"/>
      <c r="I83" s="28"/>
      <c r="J83" s="28"/>
      <c r="K83" s="28"/>
      <c r="L83" s="28"/>
      <c r="M83" s="28"/>
      <c r="N83" s="28"/>
      <c r="O83" s="69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  <c r="ID83" s="15"/>
      <c r="IE83" s="15"/>
      <c r="IF83" s="15"/>
      <c r="IG83" s="15"/>
      <c r="IH83" s="15"/>
      <c r="II83" s="15"/>
      <c r="IJ83" s="15"/>
      <c r="IK83" s="15"/>
      <c r="IL83" s="15"/>
      <c r="IM83" s="15"/>
      <c r="IN83" s="15"/>
      <c r="IO83" s="15"/>
      <c r="IP83" s="15"/>
      <c r="IQ83" s="15"/>
      <c r="IR83" s="15"/>
      <c r="IS83" s="15"/>
      <c r="IT83" s="15"/>
      <c r="IU83" s="15"/>
      <c r="IV83" s="15"/>
    </row>
    <row r="84" spans="1:256" s="105" customFormat="1" ht="12.75">
      <c r="A84" s="885"/>
      <c r="B84" s="41">
        <v>3123</v>
      </c>
      <c r="C84" s="32" t="s">
        <v>430</v>
      </c>
      <c r="D84" s="152">
        <v>0</v>
      </c>
      <c r="E84" s="152">
        <v>459455</v>
      </c>
      <c r="F84" s="280">
        <v>344598</v>
      </c>
      <c r="G84" s="157">
        <f t="shared" si="3"/>
        <v>75.00146913190629</v>
      </c>
      <c r="H84" s="28"/>
      <c r="I84" s="28"/>
      <c r="J84" s="28"/>
      <c r="K84" s="28"/>
      <c r="L84" s="28"/>
      <c r="M84" s="28"/>
      <c r="N84" s="28"/>
      <c r="O84" s="69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  <c r="HF84" s="15"/>
      <c r="HG84" s="15"/>
      <c r="HH84" s="15"/>
      <c r="HI84" s="15"/>
      <c r="HJ84" s="15"/>
      <c r="HK84" s="15"/>
      <c r="HL84" s="15"/>
      <c r="HM84" s="15"/>
      <c r="HN84" s="15"/>
      <c r="HO84" s="15"/>
      <c r="HP84" s="15"/>
      <c r="HQ84" s="15"/>
      <c r="HR84" s="15"/>
      <c r="HS84" s="15"/>
      <c r="HT84" s="15"/>
      <c r="HU84" s="15"/>
      <c r="HV84" s="15"/>
      <c r="HW84" s="15"/>
      <c r="HX84" s="15"/>
      <c r="HY84" s="15"/>
      <c r="HZ84" s="15"/>
      <c r="IA84" s="15"/>
      <c r="IB84" s="15"/>
      <c r="IC84" s="15"/>
      <c r="ID84" s="15"/>
      <c r="IE84" s="15"/>
      <c r="IF84" s="15"/>
      <c r="IG84" s="15"/>
      <c r="IH84" s="15"/>
      <c r="II84" s="15"/>
      <c r="IJ84" s="15"/>
      <c r="IK84" s="15"/>
      <c r="IL84" s="15"/>
      <c r="IM84" s="15"/>
      <c r="IN84" s="15"/>
      <c r="IO84" s="15"/>
      <c r="IP84" s="15"/>
      <c r="IQ84" s="15"/>
      <c r="IR84" s="15"/>
      <c r="IS84" s="15"/>
      <c r="IT84" s="15"/>
      <c r="IU84" s="15"/>
      <c r="IV84" s="15"/>
    </row>
    <row r="85" spans="1:256" s="105" customFormat="1" ht="24" customHeight="1">
      <c r="A85" s="885"/>
      <c r="B85" s="127">
        <v>3124</v>
      </c>
      <c r="C85" s="326" t="s">
        <v>974</v>
      </c>
      <c r="D85" s="156">
        <v>0</v>
      </c>
      <c r="E85" s="299">
        <v>15708</v>
      </c>
      <c r="F85" s="299">
        <v>11781</v>
      </c>
      <c r="G85" s="157">
        <f t="shared" si="3"/>
        <v>75</v>
      </c>
      <c r="H85" s="28"/>
      <c r="I85" s="28"/>
      <c r="J85" s="28"/>
      <c r="K85" s="28"/>
      <c r="L85" s="28"/>
      <c r="M85" s="28"/>
      <c r="N85" s="28"/>
      <c r="O85" s="69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  <c r="HI85" s="15"/>
      <c r="HJ85" s="15"/>
      <c r="HK85" s="15"/>
      <c r="HL85" s="15"/>
      <c r="HM85" s="15"/>
      <c r="HN85" s="15"/>
      <c r="HO85" s="15"/>
      <c r="HP85" s="15"/>
      <c r="HQ85" s="15"/>
      <c r="HR85" s="15"/>
      <c r="HS85" s="15"/>
      <c r="HT85" s="15"/>
      <c r="HU85" s="15"/>
      <c r="HV85" s="15"/>
      <c r="HW85" s="15"/>
      <c r="HX85" s="15"/>
      <c r="HY85" s="15"/>
      <c r="HZ85" s="15"/>
      <c r="IA85" s="15"/>
      <c r="IB85" s="15"/>
      <c r="IC85" s="15"/>
      <c r="ID85" s="15"/>
      <c r="IE85" s="15"/>
      <c r="IF85" s="15"/>
      <c r="IG85" s="15"/>
      <c r="IH85" s="15"/>
      <c r="II85" s="15"/>
      <c r="IJ85" s="15"/>
      <c r="IK85" s="15"/>
      <c r="IL85" s="15"/>
      <c r="IM85" s="15"/>
      <c r="IN85" s="15"/>
      <c r="IO85" s="15"/>
      <c r="IP85" s="15"/>
      <c r="IQ85" s="15"/>
      <c r="IR85" s="15"/>
      <c r="IS85" s="15"/>
      <c r="IT85" s="15"/>
      <c r="IU85" s="15"/>
      <c r="IV85" s="15"/>
    </row>
    <row r="86" spans="1:256" s="105" customFormat="1" ht="12.75">
      <c r="A86" s="885"/>
      <c r="B86" s="41">
        <v>3141</v>
      </c>
      <c r="C86" s="32" t="s">
        <v>487</v>
      </c>
      <c r="D86" s="152">
        <v>0</v>
      </c>
      <c r="E86" s="152">
        <v>13084</v>
      </c>
      <c r="F86" s="280">
        <v>9815</v>
      </c>
      <c r="G86" s="157">
        <f t="shared" si="3"/>
        <v>75.01528584530725</v>
      </c>
      <c r="H86" s="28"/>
      <c r="I86" s="28"/>
      <c r="J86" s="28"/>
      <c r="K86" s="28"/>
      <c r="L86" s="28"/>
      <c r="M86" s="28"/>
      <c r="N86" s="28"/>
      <c r="O86" s="69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15"/>
      <c r="IG86" s="15"/>
      <c r="IH86" s="15"/>
      <c r="II86" s="15"/>
      <c r="IJ86" s="15"/>
      <c r="IK86" s="15"/>
      <c r="IL86" s="15"/>
      <c r="IM86" s="15"/>
      <c r="IN86" s="15"/>
      <c r="IO86" s="15"/>
      <c r="IP86" s="15"/>
      <c r="IQ86" s="15"/>
      <c r="IR86" s="15"/>
      <c r="IS86" s="15"/>
      <c r="IT86" s="15"/>
      <c r="IU86" s="15"/>
      <c r="IV86" s="15"/>
    </row>
    <row r="87" spans="1:256" s="105" customFormat="1" ht="25.5">
      <c r="A87" s="885"/>
      <c r="B87" s="127">
        <v>3146</v>
      </c>
      <c r="C87" s="118" t="s">
        <v>519</v>
      </c>
      <c r="D87" s="156">
        <v>0</v>
      </c>
      <c r="E87" s="299">
        <v>18283</v>
      </c>
      <c r="F87" s="299">
        <v>13714</v>
      </c>
      <c r="G87" s="157">
        <f t="shared" si="3"/>
        <v>75.00957173330416</v>
      </c>
      <c r="H87" s="28"/>
      <c r="I87" s="28"/>
      <c r="J87" s="28"/>
      <c r="K87" s="28"/>
      <c r="L87" s="28"/>
      <c r="M87" s="28"/>
      <c r="N87" s="28"/>
      <c r="O87" s="69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15"/>
      <c r="HC87" s="15"/>
      <c r="HD87" s="15"/>
      <c r="HE87" s="15"/>
      <c r="HF87" s="15"/>
      <c r="HG87" s="15"/>
      <c r="HH87" s="15"/>
      <c r="HI87" s="15"/>
      <c r="HJ87" s="15"/>
      <c r="HK87" s="15"/>
      <c r="HL87" s="15"/>
      <c r="HM87" s="15"/>
      <c r="HN87" s="15"/>
      <c r="HO87" s="15"/>
      <c r="HP87" s="15"/>
      <c r="HQ87" s="15"/>
      <c r="HR87" s="15"/>
      <c r="HS87" s="15"/>
      <c r="HT87" s="15"/>
      <c r="HU87" s="15"/>
      <c r="HV87" s="15"/>
      <c r="HW87" s="15"/>
      <c r="HX87" s="15"/>
      <c r="HY87" s="15"/>
      <c r="HZ87" s="15"/>
      <c r="IA87" s="15"/>
      <c r="IB87" s="15"/>
      <c r="IC87" s="15"/>
      <c r="ID87" s="15"/>
      <c r="IE87" s="15"/>
      <c r="IF87" s="15"/>
      <c r="IG87" s="15"/>
      <c r="IH87" s="15"/>
      <c r="II87" s="15"/>
      <c r="IJ87" s="15"/>
      <c r="IK87" s="15"/>
      <c r="IL87" s="15"/>
      <c r="IM87" s="15"/>
      <c r="IN87" s="15"/>
      <c r="IO87" s="15"/>
      <c r="IP87" s="15"/>
      <c r="IQ87" s="15"/>
      <c r="IR87" s="15"/>
      <c r="IS87" s="15"/>
      <c r="IT87" s="15"/>
      <c r="IU87" s="15"/>
      <c r="IV87" s="15"/>
    </row>
    <row r="88" spans="1:256" s="105" customFormat="1" ht="12.75">
      <c r="A88" s="885"/>
      <c r="B88" s="127">
        <v>3147</v>
      </c>
      <c r="C88" s="32" t="s">
        <v>976</v>
      </c>
      <c r="D88" s="152">
        <v>0</v>
      </c>
      <c r="E88" s="152">
        <v>9504</v>
      </c>
      <c r="F88" s="274">
        <v>7129</v>
      </c>
      <c r="G88" s="157">
        <f t="shared" si="3"/>
        <v>75.01052188552188</v>
      </c>
      <c r="H88" s="28"/>
      <c r="I88" s="28"/>
      <c r="J88" s="28"/>
      <c r="K88" s="28"/>
      <c r="L88" s="28"/>
      <c r="M88" s="28"/>
      <c r="N88" s="28"/>
      <c r="O88" s="69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  <c r="FP88" s="15"/>
      <c r="FQ88" s="15"/>
      <c r="FR88" s="15"/>
      <c r="FS88" s="15"/>
      <c r="FT88" s="15"/>
      <c r="FU88" s="15"/>
      <c r="FV88" s="15"/>
      <c r="FW88" s="15"/>
      <c r="FX88" s="15"/>
      <c r="FY88" s="15"/>
      <c r="FZ88" s="15"/>
      <c r="GA88" s="15"/>
      <c r="GB88" s="15"/>
      <c r="GC88" s="15"/>
      <c r="GD88" s="15"/>
      <c r="GE88" s="15"/>
      <c r="GF88" s="15"/>
      <c r="GG88" s="15"/>
      <c r="GH88" s="15"/>
      <c r="GI88" s="15"/>
      <c r="GJ88" s="15"/>
      <c r="GK88" s="15"/>
      <c r="GL88" s="15"/>
      <c r="GM88" s="15"/>
      <c r="GN88" s="15"/>
      <c r="GO88" s="15"/>
      <c r="GP88" s="15"/>
      <c r="GQ88" s="15"/>
      <c r="GR88" s="15"/>
      <c r="GS88" s="15"/>
      <c r="GT88" s="15"/>
      <c r="GU88" s="15"/>
      <c r="GV88" s="15"/>
      <c r="GW88" s="15"/>
      <c r="GX88" s="15"/>
      <c r="GY88" s="15"/>
      <c r="GZ88" s="15"/>
      <c r="HA88" s="15"/>
      <c r="HB88" s="15"/>
      <c r="HC88" s="15"/>
      <c r="HD88" s="15"/>
      <c r="HE88" s="15"/>
      <c r="HF88" s="15"/>
      <c r="HG88" s="15"/>
      <c r="HH88" s="15"/>
      <c r="HI88" s="15"/>
      <c r="HJ88" s="15"/>
      <c r="HK88" s="15"/>
      <c r="HL88" s="15"/>
      <c r="HM88" s="15"/>
      <c r="HN88" s="15"/>
      <c r="HO88" s="15"/>
      <c r="HP88" s="15"/>
      <c r="HQ88" s="15"/>
      <c r="HR88" s="15"/>
      <c r="HS88" s="15"/>
      <c r="HT88" s="15"/>
      <c r="HU88" s="15"/>
      <c r="HV88" s="15"/>
      <c r="HW88" s="15"/>
      <c r="HX88" s="15"/>
      <c r="HY88" s="15"/>
      <c r="HZ88" s="15"/>
      <c r="IA88" s="15"/>
      <c r="IB88" s="15"/>
      <c r="IC88" s="15"/>
      <c r="ID88" s="15"/>
      <c r="IE88" s="15"/>
      <c r="IF88" s="15"/>
      <c r="IG88" s="15"/>
      <c r="IH88" s="15"/>
      <c r="II88" s="15"/>
      <c r="IJ88" s="15"/>
      <c r="IK88" s="15"/>
      <c r="IL88" s="15"/>
      <c r="IM88" s="15"/>
      <c r="IN88" s="15"/>
      <c r="IO88" s="15"/>
      <c r="IP88" s="15"/>
      <c r="IQ88" s="15"/>
      <c r="IR88" s="15"/>
      <c r="IS88" s="15"/>
      <c r="IT88" s="15"/>
      <c r="IU88" s="15"/>
      <c r="IV88" s="15"/>
    </row>
    <row r="89" spans="1:7" ht="12.75">
      <c r="A89" s="885"/>
      <c r="B89" s="41">
        <v>3231</v>
      </c>
      <c r="C89" s="32" t="s">
        <v>432</v>
      </c>
      <c r="D89" s="152">
        <v>0</v>
      </c>
      <c r="E89" s="152">
        <v>148165</v>
      </c>
      <c r="F89" s="280">
        <v>111128</v>
      </c>
      <c r="G89" s="157">
        <f t="shared" si="3"/>
        <v>75.0028684237168</v>
      </c>
    </row>
    <row r="90" spans="1:7" ht="12.75">
      <c r="A90" s="885"/>
      <c r="B90" s="41">
        <v>3299</v>
      </c>
      <c r="C90" s="32" t="s">
        <v>977</v>
      </c>
      <c r="D90" s="152">
        <v>3772078</v>
      </c>
      <c r="E90" s="152">
        <v>14057</v>
      </c>
      <c r="F90" s="280">
        <v>0</v>
      </c>
      <c r="G90" s="157">
        <f t="shared" si="3"/>
        <v>0</v>
      </c>
    </row>
    <row r="91" spans="1:7" ht="12.75">
      <c r="A91" s="885"/>
      <c r="B91" s="41">
        <v>3421</v>
      </c>
      <c r="C91" s="32" t="s">
        <v>433</v>
      </c>
      <c r="D91" s="152">
        <v>0</v>
      </c>
      <c r="E91" s="152">
        <v>32444</v>
      </c>
      <c r="F91" s="280">
        <v>24339</v>
      </c>
      <c r="G91" s="157">
        <f t="shared" si="3"/>
        <v>75.01849340401924</v>
      </c>
    </row>
    <row r="92" spans="1:20" ht="12.75">
      <c r="A92" s="885"/>
      <c r="B92" s="41">
        <v>4322</v>
      </c>
      <c r="C92" s="32" t="s">
        <v>434</v>
      </c>
      <c r="D92" s="152">
        <v>0</v>
      </c>
      <c r="E92" s="152">
        <v>52052</v>
      </c>
      <c r="F92" s="280">
        <v>39044</v>
      </c>
      <c r="G92" s="157">
        <f t="shared" si="3"/>
        <v>75.00960577883656</v>
      </c>
      <c r="T92" s="134"/>
    </row>
    <row r="93" spans="1:7" ht="12.75">
      <c r="A93" s="832" t="s">
        <v>475</v>
      </c>
      <c r="B93" s="833"/>
      <c r="C93" s="834"/>
      <c r="D93" s="224">
        <f>SUM(D77:D92)</f>
        <v>3772078</v>
      </c>
      <c r="E93" s="125">
        <f>SUM(E77:E92)</f>
        <v>3736780</v>
      </c>
      <c r="F93" s="401">
        <f>SUM(F77:F92)</f>
        <v>2792371</v>
      </c>
      <c r="G93" s="104">
        <f>F93/E93*100</f>
        <v>74.7266630628509</v>
      </c>
    </row>
    <row r="94" spans="1:256" s="105" customFormat="1" ht="8.25" customHeight="1">
      <c r="A94" s="887"/>
      <c r="B94" s="887"/>
      <c r="C94" s="887"/>
      <c r="D94" s="887"/>
      <c r="E94" s="887"/>
      <c r="F94" s="887"/>
      <c r="G94" s="887"/>
      <c r="H94" s="28"/>
      <c r="I94" s="28"/>
      <c r="J94" s="28"/>
      <c r="K94" s="28"/>
      <c r="L94" s="28"/>
      <c r="M94" s="28"/>
      <c r="N94" s="28"/>
      <c r="O94" s="69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15"/>
      <c r="GR94" s="15"/>
      <c r="GS94" s="15"/>
      <c r="GT94" s="15"/>
      <c r="GU94" s="15"/>
      <c r="GV94" s="15"/>
      <c r="GW94" s="15"/>
      <c r="GX94" s="15"/>
      <c r="GY94" s="15"/>
      <c r="GZ94" s="15"/>
      <c r="HA94" s="15"/>
      <c r="HB94" s="15"/>
      <c r="HC94" s="15"/>
      <c r="HD94" s="15"/>
      <c r="HE94" s="15"/>
      <c r="HF94" s="15"/>
      <c r="HG94" s="15"/>
      <c r="HH94" s="15"/>
      <c r="HI94" s="15"/>
      <c r="HJ94" s="15"/>
      <c r="HK94" s="15"/>
      <c r="HL94" s="15"/>
      <c r="HM94" s="15"/>
      <c r="HN94" s="15"/>
      <c r="HO94" s="15"/>
      <c r="HP94" s="15"/>
      <c r="HQ94" s="15"/>
      <c r="HR94" s="15"/>
      <c r="HS94" s="15"/>
      <c r="HT94" s="15"/>
      <c r="HU94" s="15"/>
      <c r="HV94" s="15"/>
      <c r="HW94" s="15"/>
      <c r="HX94" s="15"/>
      <c r="HY94" s="15"/>
      <c r="HZ94" s="15"/>
      <c r="IA94" s="15"/>
      <c r="IB94" s="15"/>
      <c r="IC94" s="15"/>
      <c r="ID94" s="15"/>
      <c r="IE94" s="15"/>
      <c r="IF94" s="15"/>
      <c r="IG94" s="15"/>
      <c r="IH94" s="15"/>
      <c r="II94" s="15"/>
      <c r="IJ94" s="15"/>
      <c r="IK94" s="15"/>
      <c r="IL94" s="15"/>
      <c r="IM94" s="15"/>
      <c r="IN94" s="15"/>
      <c r="IO94" s="15"/>
      <c r="IP94" s="15"/>
      <c r="IQ94" s="15"/>
      <c r="IR94" s="15"/>
      <c r="IS94" s="15"/>
      <c r="IT94" s="15"/>
      <c r="IU94" s="15"/>
      <c r="IV94" s="15"/>
    </row>
    <row r="95" spans="1:256" s="105" customFormat="1" ht="12.75">
      <c r="A95" s="828" t="s">
        <v>28</v>
      </c>
      <c r="B95" s="828"/>
      <c r="C95" s="828"/>
      <c r="D95" s="828"/>
      <c r="E95" s="828"/>
      <c r="F95" s="828"/>
      <c r="G95" s="828"/>
      <c r="H95" s="28"/>
      <c r="I95" s="28"/>
      <c r="J95" s="28"/>
      <c r="K95" s="28"/>
      <c r="L95" s="28"/>
      <c r="M95" s="28"/>
      <c r="N95" s="28"/>
      <c r="O95" s="69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  <c r="HB95" s="15"/>
      <c r="HC95" s="15"/>
      <c r="HD95" s="15"/>
      <c r="HE95" s="15"/>
      <c r="HF95" s="15"/>
      <c r="HG95" s="15"/>
      <c r="HH95" s="15"/>
      <c r="HI95" s="15"/>
      <c r="HJ95" s="15"/>
      <c r="HK95" s="15"/>
      <c r="HL95" s="15"/>
      <c r="HM95" s="15"/>
      <c r="HN95" s="15"/>
      <c r="HO95" s="15"/>
      <c r="HP95" s="15"/>
      <c r="HQ95" s="15"/>
      <c r="HR95" s="15"/>
      <c r="HS95" s="15"/>
      <c r="HT95" s="15"/>
      <c r="HU95" s="15"/>
      <c r="HV95" s="15"/>
      <c r="HW95" s="15"/>
      <c r="HX95" s="15"/>
      <c r="HY95" s="15"/>
      <c r="HZ95" s="15"/>
      <c r="IA95" s="15"/>
      <c r="IB95" s="15"/>
      <c r="IC95" s="15"/>
      <c r="ID95" s="15"/>
      <c r="IE95" s="15"/>
      <c r="IF95" s="15"/>
      <c r="IG95" s="15"/>
      <c r="IH95" s="15"/>
      <c r="II95" s="15"/>
      <c r="IJ95" s="15"/>
      <c r="IK95" s="15"/>
      <c r="IL95" s="15"/>
      <c r="IM95" s="15"/>
      <c r="IN95" s="15"/>
      <c r="IO95" s="15"/>
      <c r="IP95" s="15"/>
      <c r="IQ95" s="15"/>
      <c r="IR95" s="15"/>
      <c r="IS95" s="15"/>
      <c r="IT95" s="15"/>
      <c r="IU95" s="15"/>
      <c r="IV95" s="15"/>
    </row>
    <row r="96" spans="1:256" s="105" customFormat="1" ht="9" customHeight="1">
      <c r="A96" s="456"/>
      <c r="B96" s="456"/>
      <c r="C96" s="456"/>
      <c r="D96" s="456"/>
      <c r="E96" s="456"/>
      <c r="F96" s="456"/>
      <c r="G96" s="456"/>
      <c r="H96" s="28"/>
      <c r="I96" s="28"/>
      <c r="J96" s="28"/>
      <c r="K96" s="28"/>
      <c r="L96" s="28"/>
      <c r="M96" s="28"/>
      <c r="N96" s="28"/>
      <c r="O96" s="69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  <c r="HB96" s="15"/>
      <c r="HC96" s="15"/>
      <c r="HD96" s="15"/>
      <c r="HE96" s="15"/>
      <c r="HF96" s="15"/>
      <c r="HG96" s="15"/>
      <c r="HH96" s="15"/>
      <c r="HI96" s="15"/>
      <c r="HJ96" s="15"/>
      <c r="HK96" s="15"/>
      <c r="HL96" s="15"/>
      <c r="HM96" s="15"/>
      <c r="HN96" s="15"/>
      <c r="HO96" s="15"/>
      <c r="HP96" s="15"/>
      <c r="HQ96" s="15"/>
      <c r="HR96" s="15"/>
      <c r="HS96" s="15"/>
      <c r="HT96" s="15"/>
      <c r="HU96" s="15"/>
      <c r="HV96" s="15"/>
      <c r="HW96" s="15"/>
      <c r="HX96" s="15"/>
      <c r="HY96" s="15"/>
      <c r="HZ96" s="15"/>
      <c r="IA96" s="15"/>
      <c r="IB96" s="15"/>
      <c r="IC96" s="15"/>
      <c r="ID96" s="15"/>
      <c r="IE96" s="15"/>
      <c r="IF96" s="15"/>
      <c r="IG96" s="15"/>
      <c r="IH96" s="15"/>
      <c r="II96" s="15"/>
      <c r="IJ96" s="15"/>
      <c r="IK96" s="15"/>
      <c r="IL96" s="15"/>
      <c r="IM96" s="15"/>
      <c r="IN96" s="15"/>
      <c r="IO96" s="15"/>
      <c r="IP96" s="15"/>
      <c r="IQ96" s="15"/>
      <c r="IR96" s="15"/>
      <c r="IS96" s="15"/>
      <c r="IT96" s="15"/>
      <c r="IU96" s="15"/>
      <c r="IV96" s="15"/>
    </row>
    <row r="97" spans="1:256" s="105" customFormat="1" ht="26.25" customHeight="1">
      <c r="A97" s="7" t="s">
        <v>295</v>
      </c>
      <c r="B97" s="7" t="s">
        <v>297</v>
      </c>
      <c r="C97" s="5" t="s">
        <v>298</v>
      </c>
      <c r="D97" s="44" t="s">
        <v>479</v>
      </c>
      <c r="E97" s="51" t="s">
        <v>480</v>
      </c>
      <c r="F97" s="5" t="s">
        <v>269</v>
      </c>
      <c r="G97" s="43" t="s">
        <v>481</v>
      </c>
      <c r="H97" s="28"/>
      <c r="I97" s="28"/>
      <c r="J97" s="28"/>
      <c r="K97" s="28"/>
      <c r="L97" s="28"/>
      <c r="M97" s="28"/>
      <c r="N97" s="28"/>
      <c r="O97" s="69"/>
      <c r="P97" s="15"/>
      <c r="Q97" s="15"/>
      <c r="R97" s="15"/>
      <c r="S97" s="15"/>
      <c r="T97" s="15"/>
      <c r="U97" s="15"/>
      <c r="V97" s="15"/>
      <c r="W97" s="134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  <c r="HB97" s="15"/>
      <c r="HC97" s="15"/>
      <c r="HD97" s="15"/>
      <c r="HE97" s="15"/>
      <c r="HF97" s="15"/>
      <c r="HG97" s="15"/>
      <c r="HH97" s="15"/>
      <c r="HI97" s="15"/>
      <c r="HJ97" s="15"/>
      <c r="HK97" s="15"/>
      <c r="HL97" s="15"/>
      <c r="HM97" s="15"/>
      <c r="HN97" s="15"/>
      <c r="HO97" s="15"/>
      <c r="HP97" s="15"/>
      <c r="HQ97" s="15"/>
      <c r="HR97" s="15"/>
      <c r="HS97" s="15"/>
      <c r="HT97" s="15"/>
      <c r="HU97" s="15"/>
      <c r="HV97" s="15"/>
      <c r="HW97" s="15"/>
      <c r="HX97" s="15"/>
      <c r="HY97" s="15"/>
      <c r="HZ97" s="15"/>
      <c r="IA97" s="15"/>
      <c r="IB97" s="15"/>
      <c r="IC97" s="15"/>
      <c r="ID97" s="15"/>
      <c r="IE97" s="15"/>
      <c r="IF97" s="15"/>
      <c r="IG97" s="15"/>
      <c r="IH97" s="15"/>
      <c r="II97" s="15"/>
      <c r="IJ97" s="15"/>
      <c r="IK97" s="15"/>
      <c r="IL97" s="15"/>
      <c r="IM97" s="15"/>
      <c r="IN97" s="15"/>
      <c r="IO97" s="15"/>
      <c r="IP97" s="15"/>
      <c r="IQ97" s="15"/>
      <c r="IR97" s="15"/>
      <c r="IS97" s="15"/>
      <c r="IT97" s="15"/>
      <c r="IU97" s="15"/>
      <c r="IV97" s="15"/>
    </row>
    <row r="98" spans="1:256" s="105" customFormat="1" ht="12.75">
      <c r="A98" s="888" t="s">
        <v>159</v>
      </c>
      <c r="B98" s="121">
        <v>3111</v>
      </c>
      <c r="C98" s="32" t="s">
        <v>471</v>
      </c>
      <c r="D98" s="27">
        <v>0</v>
      </c>
      <c r="E98" s="431">
        <v>1342</v>
      </c>
      <c r="F98" s="280">
        <v>1208</v>
      </c>
      <c r="G98" s="150">
        <f aca="true" t="shared" si="4" ref="G98:G109">F98/E98*100</f>
        <v>90.01490312965723</v>
      </c>
      <c r="H98" s="28"/>
      <c r="I98" s="28"/>
      <c r="J98" s="28"/>
      <c r="K98" s="28"/>
      <c r="L98" s="28"/>
      <c r="M98" s="28"/>
      <c r="N98" s="28"/>
      <c r="O98" s="69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  <c r="HB98" s="15"/>
      <c r="HC98" s="15"/>
      <c r="HD98" s="15"/>
      <c r="HE98" s="15"/>
      <c r="HF98" s="15"/>
      <c r="HG98" s="15"/>
      <c r="HH98" s="15"/>
      <c r="HI98" s="15"/>
      <c r="HJ98" s="15"/>
      <c r="HK98" s="15"/>
      <c r="HL98" s="15"/>
      <c r="HM98" s="15"/>
      <c r="HN98" s="15"/>
      <c r="HO98" s="15"/>
      <c r="HP98" s="15"/>
      <c r="HQ98" s="15"/>
      <c r="HR98" s="15"/>
      <c r="HS98" s="15"/>
      <c r="HT98" s="15"/>
      <c r="HU98" s="15"/>
      <c r="HV98" s="15"/>
      <c r="HW98" s="15"/>
      <c r="HX98" s="15"/>
      <c r="HY98" s="15"/>
      <c r="HZ98" s="15"/>
      <c r="IA98" s="15"/>
      <c r="IB98" s="15"/>
      <c r="IC98" s="15"/>
      <c r="ID98" s="15"/>
      <c r="IE98" s="15"/>
      <c r="IF98" s="15"/>
      <c r="IG98" s="15"/>
      <c r="IH98" s="15"/>
      <c r="II98" s="15"/>
      <c r="IJ98" s="15"/>
      <c r="IK98" s="15"/>
      <c r="IL98" s="15"/>
      <c r="IM98" s="15"/>
      <c r="IN98" s="15"/>
      <c r="IO98" s="15"/>
      <c r="IP98" s="15"/>
      <c r="IQ98" s="15"/>
      <c r="IR98" s="15"/>
      <c r="IS98" s="15"/>
      <c r="IT98" s="15"/>
      <c r="IU98" s="15"/>
      <c r="IV98" s="15"/>
    </row>
    <row r="99" spans="1:256" s="105" customFormat="1" ht="12.75">
      <c r="A99" s="885"/>
      <c r="B99" s="57">
        <v>3121</v>
      </c>
      <c r="C99" s="32" t="s">
        <v>365</v>
      </c>
      <c r="D99" s="27">
        <v>0</v>
      </c>
      <c r="E99" s="431">
        <v>5144</v>
      </c>
      <c r="F99" s="280">
        <v>5092</v>
      </c>
      <c r="G99" s="150">
        <f t="shared" si="4"/>
        <v>98.98911353032659</v>
      </c>
      <c r="H99" s="28"/>
      <c r="I99" s="28"/>
      <c r="J99" s="28"/>
      <c r="K99" s="28"/>
      <c r="L99" s="28"/>
      <c r="M99" s="28"/>
      <c r="N99" s="28"/>
      <c r="O99" s="69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  <c r="HB99" s="15"/>
      <c r="HC99" s="15"/>
      <c r="HD99" s="15"/>
      <c r="HE99" s="15"/>
      <c r="HF99" s="15"/>
      <c r="HG99" s="15"/>
      <c r="HH99" s="15"/>
      <c r="HI99" s="15"/>
      <c r="HJ99" s="15"/>
      <c r="HK99" s="15"/>
      <c r="HL99" s="15"/>
      <c r="HM99" s="15"/>
      <c r="HN99" s="15"/>
      <c r="HO99" s="15"/>
      <c r="HP99" s="15"/>
      <c r="HQ99" s="15"/>
      <c r="HR99" s="15"/>
      <c r="HS99" s="15"/>
      <c r="HT99" s="15"/>
      <c r="HU99" s="15"/>
      <c r="HV99" s="15"/>
      <c r="HW99" s="15"/>
      <c r="HX99" s="15"/>
      <c r="HY99" s="15"/>
      <c r="HZ99" s="15"/>
      <c r="IA99" s="15"/>
      <c r="IB99" s="15"/>
      <c r="IC99" s="15"/>
      <c r="ID99" s="15"/>
      <c r="IE99" s="15"/>
      <c r="IF99" s="15"/>
      <c r="IG99" s="15"/>
      <c r="IH99" s="15"/>
      <c r="II99" s="15"/>
      <c r="IJ99" s="15"/>
      <c r="IK99" s="15"/>
      <c r="IL99" s="15"/>
      <c r="IM99" s="15"/>
      <c r="IN99" s="15"/>
      <c r="IO99" s="15"/>
      <c r="IP99" s="15"/>
      <c r="IQ99" s="15"/>
      <c r="IR99" s="15"/>
      <c r="IS99" s="15"/>
      <c r="IT99" s="15"/>
      <c r="IU99" s="15"/>
      <c r="IV99" s="15"/>
    </row>
    <row r="100" spans="1:256" s="105" customFormat="1" ht="12.75">
      <c r="A100" s="885"/>
      <c r="B100" s="122">
        <v>3122</v>
      </c>
      <c r="C100" s="123" t="s">
        <v>366</v>
      </c>
      <c r="D100" s="27">
        <v>0</v>
      </c>
      <c r="E100" s="431">
        <v>50594</v>
      </c>
      <c r="F100" s="638">
        <v>50205</v>
      </c>
      <c r="G100" s="150">
        <f t="shared" si="4"/>
        <v>99.23113412657626</v>
      </c>
      <c r="H100" s="28"/>
      <c r="I100" s="28"/>
      <c r="J100" s="28"/>
      <c r="K100" s="28"/>
      <c r="L100" s="28"/>
      <c r="M100" s="28"/>
      <c r="N100" s="28"/>
      <c r="O100" s="69"/>
      <c r="P100" s="15"/>
      <c r="Q100" s="239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15"/>
      <c r="GR100" s="15"/>
      <c r="GS100" s="15"/>
      <c r="GT100" s="15"/>
      <c r="GU100" s="15"/>
      <c r="GV100" s="15"/>
      <c r="GW100" s="15"/>
      <c r="GX100" s="15"/>
      <c r="GY100" s="15"/>
      <c r="GZ100" s="15"/>
      <c r="HA100" s="15"/>
      <c r="HB100" s="15"/>
      <c r="HC100" s="15"/>
      <c r="HD100" s="15"/>
      <c r="HE100" s="15"/>
      <c r="HF100" s="15"/>
      <c r="HG100" s="15"/>
      <c r="HH100" s="15"/>
      <c r="HI100" s="15"/>
      <c r="HJ100" s="15"/>
      <c r="HK100" s="15"/>
      <c r="HL100" s="15"/>
      <c r="HM100" s="15"/>
      <c r="HN100" s="15"/>
      <c r="HO100" s="15"/>
      <c r="HP100" s="15"/>
      <c r="HQ100" s="15"/>
      <c r="HR100" s="15"/>
      <c r="HS100" s="15"/>
      <c r="HT100" s="15"/>
      <c r="HU100" s="15"/>
      <c r="HV100" s="15"/>
      <c r="HW100" s="15"/>
      <c r="HX100" s="15"/>
      <c r="HY100" s="15"/>
      <c r="HZ100" s="15"/>
      <c r="IA100" s="15"/>
      <c r="IB100" s="15"/>
      <c r="IC100" s="15"/>
      <c r="ID100" s="15"/>
      <c r="IE100" s="15"/>
      <c r="IF100" s="15"/>
      <c r="IG100" s="15"/>
      <c r="IH100" s="15"/>
      <c r="II100" s="15"/>
      <c r="IJ100" s="15"/>
      <c r="IK100" s="15"/>
      <c r="IL100" s="15"/>
      <c r="IM100" s="15"/>
      <c r="IN100" s="15"/>
      <c r="IO100" s="15"/>
      <c r="IP100" s="15"/>
      <c r="IQ100" s="15"/>
      <c r="IR100" s="15"/>
      <c r="IS100" s="15"/>
      <c r="IT100" s="15"/>
      <c r="IU100" s="15"/>
      <c r="IV100" s="15"/>
    </row>
    <row r="101" spans="1:256" s="105" customFormat="1" ht="12.75">
      <c r="A101" s="885"/>
      <c r="B101" s="41">
        <v>3123</v>
      </c>
      <c r="C101" s="32" t="s">
        <v>430</v>
      </c>
      <c r="D101" s="27">
        <v>0</v>
      </c>
      <c r="E101" s="431">
        <v>26043</v>
      </c>
      <c r="F101" s="638">
        <v>25870</v>
      </c>
      <c r="G101" s="150">
        <f t="shared" si="4"/>
        <v>99.3357140114426</v>
      </c>
      <c r="H101" s="28"/>
      <c r="I101" s="28"/>
      <c r="J101" s="28"/>
      <c r="K101" s="28"/>
      <c r="L101" s="28"/>
      <c r="M101" s="28"/>
      <c r="N101" s="28"/>
      <c r="O101" s="69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  <c r="GL101" s="15"/>
      <c r="GM101" s="15"/>
      <c r="GN101" s="15"/>
      <c r="GO101" s="15"/>
      <c r="GP101" s="15"/>
      <c r="GQ101" s="15"/>
      <c r="GR101" s="15"/>
      <c r="GS101" s="15"/>
      <c r="GT101" s="15"/>
      <c r="GU101" s="15"/>
      <c r="GV101" s="15"/>
      <c r="GW101" s="15"/>
      <c r="GX101" s="15"/>
      <c r="GY101" s="15"/>
      <c r="GZ101" s="15"/>
      <c r="HA101" s="15"/>
      <c r="HB101" s="15"/>
      <c r="HC101" s="15"/>
      <c r="HD101" s="15"/>
      <c r="HE101" s="15"/>
      <c r="HF101" s="15"/>
      <c r="HG101" s="15"/>
      <c r="HH101" s="15"/>
      <c r="HI101" s="15"/>
      <c r="HJ101" s="15"/>
      <c r="HK101" s="15"/>
      <c r="HL101" s="15"/>
      <c r="HM101" s="15"/>
      <c r="HN101" s="15"/>
      <c r="HO101" s="15"/>
      <c r="HP101" s="15"/>
      <c r="HQ101" s="15"/>
      <c r="HR101" s="15"/>
      <c r="HS101" s="15"/>
      <c r="HT101" s="15"/>
      <c r="HU101" s="15"/>
      <c r="HV101" s="15"/>
      <c r="HW101" s="15"/>
      <c r="HX101" s="15"/>
      <c r="HY101" s="15"/>
      <c r="HZ101" s="15"/>
      <c r="IA101" s="15"/>
      <c r="IB101" s="15"/>
      <c r="IC101" s="15"/>
      <c r="ID101" s="15"/>
      <c r="IE101" s="15"/>
      <c r="IF101" s="15"/>
      <c r="IG101" s="15"/>
      <c r="IH101" s="15"/>
      <c r="II101" s="15"/>
      <c r="IJ101" s="15"/>
      <c r="IK101" s="15"/>
      <c r="IL101" s="15"/>
      <c r="IM101" s="15"/>
      <c r="IN101" s="15"/>
      <c r="IO101" s="15"/>
      <c r="IP101" s="15"/>
      <c r="IQ101" s="15"/>
      <c r="IR101" s="15"/>
      <c r="IS101" s="15"/>
      <c r="IT101" s="15"/>
      <c r="IU101" s="15"/>
      <c r="IV101" s="15"/>
    </row>
    <row r="102" spans="1:256" s="105" customFormat="1" ht="25.5">
      <c r="A102" s="885"/>
      <c r="B102" s="127">
        <v>3125</v>
      </c>
      <c r="C102" s="118" t="s">
        <v>975</v>
      </c>
      <c r="D102" s="156">
        <v>0</v>
      </c>
      <c r="E102" s="299">
        <v>1787</v>
      </c>
      <c r="F102" s="299">
        <v>1653</v>
      </c>
      <c r="G102" s="157">
        <f t="shared" si="4"/>
        <v>92.50139899272524</v>
      </c>
      <c r="H102" s="28"/>
      <c r="I102" s="28"/>
      <c r="J102" s="28"/>
      <c r="K102" s="28"/>
      <c r="L102" s="28"/>
      <c r="M102" s="28"/>
      <c r="N102" s="28"/>
      <c r="O102" s="69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  <c r="FQ102" s="15"/>
      <c r="FR102" s="15"/>
      <c r="FS102" s="15"/>
      <c r="FT102" s="15"/>
      <c r="FU102" s="15"/>
      <c r="FV102" s="15"/>
      <c r="FW102" s="15"/>
      <c r="FX102" s="15"/>
      <c r="FY102" s="15"/>
      <c r="FZ102" s="15"/>
      <c r="GA102" s="15"/>
      <c r="GB102" s="15"/>
      <c r="GC102" s="15"/>
      <c r="GD102" s="15"/>
      <c r="GE102" s="15"/>
      <c r="GF102" s="15"/>
      <c r="GG102" s="15"/>
      <c r="GH102" s="15"/>
      <c r="GI102" s="15"/>
      <c r="GJ102" s="15"/>
      <c r="GK102" s="15"/>
      <c r="GL102" s="15"/>
      <c r="GM102" s="15"/>
      <c r="GN102" s="15"/>
      <c r="GO102" s="15"/>
      <c r="GP102" s="15"/>
      <c r="GQ102" s="15"/>
      <c r="GR102" s="15"/>
      <c r="GS102" s="15"/>
      <c r="GT102" s="15"/>
      <c r="GU102" s="15"/>
      <c r="GV102" s="15"/>
      <c r="GW102" s="15"/>
      <c r="GX102" s="15"/>
      <c r="GY102" s="15"/>
      <c r="GZ102" s="15"/>
      <c r="HA102" s="15"/>
      <c r="HB102" s="15"/>
      <c r="HC102" s="15"/>
      <c r="HD102" s="15"/>
      <c r="HE102" s="15"/>
      <c r="HF102" s="15"/>
      <c r="HG102" s="15"/>
      <c r="HH102" s="15"/>
      <c r="HI102" s="15"/>
      <c r="HJ102" s="15"/>
      <c r="HK102" s="15"/>
      <c r="HL102" s="15"/>
      <c r="HM102" s="15"/>
      <c r="HN102" s="15"/>
      <c r="HO102" s="15"/>
      <c r="HP102" s="15"/>
      <c r="HQ102" s="15"/>
      <c r="HR102" s="15"/>
      <c r="HS102" s="15"/>
      <c r="HT102" s="15"/>
      <c r="HU102" s="15"/>
      <c r="HV102" s="15"/>
      <c r="HW102" s="15"/>
      <c r="HX102" s="15"/>
      <c r="HY102" s="15"/>
      <c r="HZ102" s="15"/>
      <c r="IA102" s="15"/>
      <c r="IB102" s="15"/>
      <c r="IC102" s="15"/>
      <c r="ID102" s="15"/>
      <c r="IE102" s="15"/>
      <c r="IF102" s="15"/>
      <c r="IG102" s="15"/>
      <c r="IH102" s="15"/>
      <c r="II102" s="15"/>
      <c r="IJ102" s="15"/>
      <c r="IK102" s="15"/>
      <c r="IL102" s="15"/>
      <c r="IM102" s="15"/>
      <c r="IN102" s="15"/>
      <c r="IO102" s="15"/>
      <c r="IP102" s="15"/>
      <c r="IQ102" s="15"/>
      <c r="IR102" s="15"/>
      <c r="IS102" s="15"/>
      <c r="IT102" s="15"/>
      <c r="IU102" s="15"/>
      <c r="IV102" s="15"/>
    </row>
    <row r="103" spans="1:256" s="105" customFormat="1" ht="25.5">
      <c r="A103" s="885"/>
      <c r="B103" s="133">
        <v>3141</v>
      </c>
      <c r="C103" s="124" t="s">
        <v>472</v>
      </c>
      <c r="D103" s="156">
        <v>0</v>
      </c>
      <c r="E103" s="299">
        <v>1385</v>
      </c>
      <c r="F103" s="299">
        <v>1232</v>
      </c>
      <c r="G103" s="157">
        <f t="shared" si="4"/>
        <v>88.95306859205776</v>
      </c>
      <c r="H103" s="273"/>
      <c r="I103" s="28"/>
      <c r="J103" s="28"/>
      <c r="K103" s="28"/>
      <c r="L103" s="28"/>
      <c r="M103" s="28"/>
      <c r="N103" s="28"/>
      <c r="O103" s="69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  <c r="FP103" s="15"/>
      <c r="FQ103" s="15"/>
      <c r="FR103" s="15"/>
      <c r="FS103" s="15"/>
      <c r="FT103" s="15"/>
      <c r="FU103" s="15"/>
      <c r="FV103" s="15"/>
      <c r="FW103" s="15"/>
      <c r="FX103" s="15"/>
      <c r="FY103" s="15"/>
      <c r="FZ103" s="15"/>
      <c r="GA103" s="15"/>
      <c r="GB103" s="15"/>
      <c r="GC103" s="15"/>
      <c r="GD103" s="15"/>
      <c r="GE103" s="15"/>
      <c r="GF103" s="15"/>
      <c r="GG103" s="15"/>
      <c r="GH103" s="15"/>
      <c r="GI103" s="15"/>
      <c r="GJ103" s="15"/>
      <c r="GK103" s="15"/>
      <c r="GL103" s="15"/>
      <c r="GM103" s="15"/>
      <c r="GN103" s="15"/>
      <c r="GO103" s="15"/>
      <c r="GP103" s="15"/>
      <c r="GQ103" s="15"/>
      <c r="GR103" s="15"/>
      <c r="GS103" s="15"/>
      <c r="GT103" s="15"/>
      <c r="GU103" s="15"/>
      <c r="GV103" s="15"/>
      <c r="GW103" s="15"/>
      <c r="GX103" s="15"/>
      <c r="GY103" s="15"/>
      <c r="GZ103" s="15"/>
      <c r="HA103" s="15"/>
      <c r="HB103" s="15"/>
      <c r="HC103" s="15"/>
      <c r="HD103" s="15"/>
      <c r="HE103" s="15"/>
      <c r="HF103" s="15"/>
      <c r="HG103" s="15"/>
      <c r="HH103" s="15"/>
      <c r="HI103" s="15"/>
      <c r="HJ103" s="15"/>
      <c r="HK103" s="15"/>
      <c r="HL103" s="15"/>
      <c r="HM103" s="15"/>
      <c r="HN103" s="15"/>
      <c r="HO103" s="15"/>
      <c r="HP103" s="15"/>
      <c r="HQ103" s="15"/>
      <c r="HR103" s="15"/>
      <c r="HS103" s="15"/>
      <c r="HT103" s="15"/>
      <c r="HU103" s="15"/>
      <c r="HV103" s="15"/>
      <c r="HW103" s="15"/>
      <c r="HX103" s="15"/>
      <c r="HY103" s="15"/>
      <c r="HZ103" s="15"/>
      <c r="IA103" s="15"/>
      <c r="IB103" s="15"/>
      <c r="IC103" s="15"/>
      <c r="ID103" s="15"/>
      <c r="IE103" s="15"/>
      <c r="IF103" s="15"/>
      <c r="IG103" s="15"/>
      <c r="IH103" s="15"/>
      <c r="II103" s="15"/>
      <c r="IJ103" s="15"/>
      <c r="IK103" s="15"/>
      <c r="IL103" s="15"/>
      <c r="IM103" s="15"/>
      <c r="IN103" s="15"/>
      <c r="IO103" s="15"/>
      <c r="IP103" s="15"/>
      <c r="IQ103" s="15"/>
      <c r="IR103" s="15"/>
      <c r="IS103" s="15"/>
      <c r="IT103" s="15"/>
      <c r="IU103" s="15"/>
      <c r="IV103" s="15"/>
    </row>
    <row r="104" spans="1:19" ht="12.75">
      <c r="A104" s="885"/>
      <c r="B104" s="57">
        <v>3142</v>
      </c>
      <c r="C104" s="32" t="s">
        <v>978</v>
      </c>
      <c r="D104" s="27">
        <v>0</v>
      </c>
      <c r="E104" s="431">
        <v>2667</v>
      </c>
      <c r="F104" s="280">
        <v>2569</v>
      </c>
      <c r="G104" s="150">
        <f t="shared" si="4"/>
        <v>96.3254593175853</v>
      </c>
      <c r="H104" s="28"/>
      <c r="I104" s="28"/>
      <c r="J104" s="28"/>
      <c r="K104" s="28"/>
      <c r="L104" s="28"/>
      <c r="M104" s="28"/>
      <c r="N104" s="28"/>
      <c r="O104" s="69"/>
      <c r="P104" s="252" t="s">
        <v>917</v>
      </c>
      <c r="Q104" s="252"/>
      <c r="R104" s="252"/>
      <c r="S104" s="252"/>
    </row>
    <row r="105" spans="1:19" ht="12.75">
      <c r="A105" s="885"/>
      <c r="B105" s="57">
        <v>3147</v>
      </c>
      <c r="C105" s="32" t="s">
        <v>976</v>
      </c>
      <c r="D105" s="27">
        <v>0</v>
      </c>
      <c r="E105" s="431">
        <v>2209</v>
      </c>
      <c r="F105" s="280">
        <v>2056</v>
      </c>
      <c r="G105" s="150">
        <f t="shared" si="4"/>
        <v>93.07378904481666</v>
      </c>
      <c r="H105" s="28"/>
      <c r="I105" s="28"/>
      <c r="J105" s="28"/>
      <c r="K105" s="28"/>
      <c r="L105" s="28"/>
      <c r="M105" s="28"/>
      <c r="N105" s="28"/>
      <c r="O105" s="69"/>
      <c r="P105" s="252"/>
      <c r="Q105" s="252"/>
      <c r="R105" s="252"/>
      <c r="S105" s="252"/>
    </row>
    <row r="106" spans="1:7" ht="12.75">
      <c r="A106" s="885"/>
      <c r="B106" s="57">
        <v>3150</v>
      </c>
      <c r="C106" s="32" t="s">
        <v>431</v>
      </c>
      <c r="D106" s="27">
        <v>0</v>
      </c>
      <c r="E106" s="431">
        <v>7729</v>
      </c>
      <c r="F106" s="280">
        <v>7535</v>
      </c>
      <c r="G106" s="150">
        <f t="shared" si="4"/>
        <v>97.4899728296028</v>
      </c>
    </row>
    <row r="107" spans="1:7" ht="12.75">
      <c r="A107" s="885"/>
      <c r="B107" s="57">
        <v>3231</v>
      </c>
      <c r="C107" s="32" t="s">
        <v>432</v>
      </c>
      <c r="D107" s="27">
        <v>0</v>
      </c>
      <c r="E107" s="431">
        <v>4589</v>
      </c>
      <c r="F107" s="280">
        <v>4538</v>
      </c>
      <c r="G107" s="150">
        <f t="shared" si="4"/>
        <v>98.88864676400088</v>
      </c>
    </row>
    <row r="108" spans="1:7" ht="12.75">
      <c r="A108" s="885"/>
      <c r="B108" s="57">
        <v>3421</v>
      </c>
      <c r="C108" s="32" t="s">
        <v>433</v>
      </c>
      <c r="D108" s="27">
        <v>0</v>
      </c>
      <c r="E108" s="431">
        <v>4519</v>
      </c>
      <c r="F108" s="280">
        <v>4476</v>
      </c>
      <c r="G108" s="150">
        <f t="shared" si="4"/>
        <v>99.04846204912592</v>
      </c>
    </row>
    <row r="109" spans="1:22" ht="12.75">
      <c r="A109" s="892"/>
      <c r="B109" s="57">
        <v>4322</v>
      </c>
      <c r="C109" s="32" t="s">
        <v>434</v>
      </c>
      <c r="D109" s="27">
        <v>0</v>
      </c>
      <c r="E109" s="431">
        <v>6572</v>
      </c>
      <c r="F109" s="280">
        <v>6529</v>
      </c>
      <c r="G109" s="150">
        <f t="shared" si="4"/>
        <v>99.34570906877663</v>
      </c>
      <c r="V109" s="134"/>
    </row>
    <row r="110" spans="1:7" ht="12.75">
      <c r="A110" s="832" t="s">
        <v>476</v>
      </c>
      <c r="B110" s="833"/>
      <c r="C110" s="834"/>
      <c r="D110" s="125">
        <f>SUM(D98:D109)</f>
        <v>0</v>
      </c>
      <c r="E110" s="268">
        <f>SUM(E98:E109)</f>
        <v>114580</v>
      </c>
      <c r="F110" s="268">
        <f>SUM(F98:F109)</f>
        <v>112963</v>
      </c>
      <c r="G110" s="104">
        <f>F110/E110*100</f>
        <v>98.58875894571479</v>
      </c>
    </row>
    <row r="111" spans="1:256" s="105" customFormat="1" ht="7.5" customHeight="1">
      <c r="A111" s="28"/>
      <c r="B111"/>
      <c r="C111"/>
      <c r="D111" s="15"/>
      <c r="E111" s="15"/>
      <c r="F111" s="15"/>
      <c r="G111"/>
      <c r="H111" s="28" t="s">
        <v>592</v>
      </c>
      <c r="I111" s="28"/>
      <c r="J111" s="28"/>
      <c r="K111" s="28"/>
      <c r="L111" s="28"/>
      <c r="M111" s="28"/>
      <c r="N111" s="28"/>
      <c r="O111" s="69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5"/>
      <c r="FR111" s="15"/>
      <c r="FS111" s="15"/>
      <c r="FT111" s="15"/>
      <c r="FU111" s="15"/>
      <c r="FV111" s="15"/>
      <c r="FW111" s="15"/>
      <c r="FX111" s="15"/>
      <c r="FY111" s="15"/>
      <c r="FZ111" s="15"/>
      <c r="GA111" s="15"/>
      <c r="GB111" s="15"/>
      <c r="GC111" s="15"/>
      <c r="GD111" s="15"/>
      <c r="GE111" s="15"/>
      <c r="GF111" s="15"/>
      <c r="GG111" s="15"/>
      <c r="GH111" s="15"/>
      <c r="GI111" s="15"/>
      <c r="GJ111" s="15"/>
      <c r="GK111" s="15"/>
      <c r="GL111" s="15"/>
      <c r="GM111" s="15"/>
      <c r="GN111" s="15"/>
      <c r="GO111" s="15"/>
      <c r="GP111" s="15"/>
      <c r="GQ111" s="15"/>
      <c r="GR111" s="15"/>
      <c r="GS111" s="15"/>
      <c r="GT111" s="15"/>
      <c r="GU111" s="15"/>
      <c r="GV111" s="15"/>
      <c r="GW111" s="15"/>
      <c r="GX111" s="15"/>
      <c r="GY111" s="15"/>
      <c r="GZ111" s="15"/>
      <c r="HA111" s="15"/>
      <c r="HB111" s="15"/>
      <c r="HC111" s="15"/>
      <c r="HD111" s="15"/>
      <c r="HE111" s="15"/>
      <c r="HF111" s="15"/>
      <c r="HG111" s="15"/>
      <c r="HH111" s="15"/>
      <c r="HI111" s="15"/>
      <c r="HJ111" s="15"/>
      <c r="HK111" s="15"/>
      <c r="HL111" s="15"/>
      <c r="HM111" s="15"/>
      <c r="HN111" s="15"/>
      <c r="HO111" s="15"/>
      <c r="HP111" s="15"/>
      <c r="HQ111" s="15"/>
      <c r="HR111" s="15"/>
      <c r="HS111" s="15"/>
      <c r="HT111" s="15"/>
      <c r="HU111" s="15"/>
      <c r="HV111" s="15"/>
      <c r="HW111" s="15"/>
      <c r="HX111" s="15"/>
      <c r="HY111" s="15"/>
      <c r="HZ111" s="15"/>
      <c r="IA111" s="15"/>
      <c r="IB111" s="15"/>
      <c r="IC111" s="15"/>
      <c r="ID111" s="15"/>
      <c r="IE111" s="15"/>
      <c r="IF111" s="15"/>
      <c r="IG111" s="15"/>
      <c r="IH111" s="15"/>
      <c r="II111" s="15"/>
      <c r="IJ111" s="15"/>
      <c r="IK111" s="15"/>
      <c r="IL111" s="15"/>
      <c r="IM111" s="15"/>
      <c r="IN111" s="15"/>
      <c r="IO111" s="15"/>
      <c r="IP111" s="15"/>
      <c r="IQ111" s="15"/>
      <c r="IR111" s="15"/>
      <c r="IS111" s="15"/>
      <c r="IT111" s="15"/>
      <c r="IU111" s="15"/>
      <c r="IV111" s="15"/>
    </row>
    <row r="112" spans="1:256" s="105" customFormat="1" ht="12.75">
      <c r="A112" s="108" t="s">
        <v>29</v>
      </c>
      <c r="B112" s="16"/>
      <c r="C112" s="17"/>
      <c r="D112" s="15"/>
      <c r="E112" s="15"/>
      <c r="F112" s="15"/>
      <c r="G112"/>
      <c r="H112" s="28"/>
      <c r="I112" s="28"/>
      <c r="J112" s="28"/>
      <c r="K112" s="28"/>
      <c r="L112" s="28"/>
      <c r="M112" s="28"/>
      <c r="N112" s="28"/>
      <c r="O112" s="69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  <c r="FR112" s="15"/>
      <c r="FS112" s="15"/>
      <c r="FT112" s="15"/>
      <c r="FU112" s="15"/>
      <c r="FV112" s="15"/>
      <c r="FW112" s="15"/>
      <c r="FX112" s="15"/>
      <c r="FY112" s="15"/>
      <c r="FZ112" s="15"/>
      <c r="GA112" s="15"/>
      <c r="GB112" s="15"/>
      <c r="GC112" s="15"/>
      <c r="GD112" s="15"/>
      <c r="GE112" s="15"/>
      <c r="GF112" s="15"/>
      <c r="GG112" s="15"/>
      <c r="GH112" s="15"/>
      <c r="GI112" s="15"/>
      <c r="GJ112" s="15"/>
      <c r="GK112" s="15"/>
      <c r="GL112" s="15"/>
      <c r="GM112" s="15"/>
      <c r="GN112" s="15"/>
      <c r="GO112" s="15"/>
      <c r="GP112" s="15"/>
      <c r="GQ112" s="15"/>
      <c r="GR112" s="15"/>
      <c r="GS112" s="15"/>
      <c r="GT112" s="15"/>
      <c r="GU112" s="15"/>
      <c r="GV112" s="15"/>
      <c r="GW112" s="15"/>
      <c r="GX112" s="15"/>
      <c r="GY112" s="15"/>
      <c r="GZ112" s="15"/>
      <c r="HA112" s="15"/>
      <c r="HB112" s="15"/>
      <c r="HC112" s="15"/>
      <c r="HD112" s="15"/>
      <c r="HE112" s="15"/>
      <c r="HF112" s="15"/>
      <c r="HG112" s="15"/>
      <c r="HH112" s="15"/>
      <c r="HI112" s="15"/>
      <c r="HJ112" s="15"/>
      <c r="HK112" s="15"/>
      <c r="HL112" s="15"/>
      <c r="HM112" s="15"/>
      <c r="HN112" s="15"/>
      <c r="HO112" s="15"/>
      <c r="HP112" s="15"/>
      <c r="HQ112" s="15"/>
      <c r="HR112" s="15"/>
      <c r="HS112" s="15"/>
      <c r="HT112" s="15"/>
      <c r="HU112" s="15"/>
      <c r="HV112" s="15"/>
      <c r="HW112" s="15"/>
      <c r="HX112" s="15"/>
      <c r="HY112" s="15"/>
      <c r="HZ112" s="15"/>
      <c r="IA112" s="15"/>
      <c r="IB112" s="15"/>
      <c r="IC112" s="15"/>
      <c r="ID112" s="15"/>
      <c r="IE112" s="15"/>
      <c r="IF112" s="15"/>
      <c r="IG112" s="15"/>
      <c r="IH112" s="15"/>
      <c r="II112" s="15"/>
      <c r="IJ112" s="15"/>
      <c r="IK112" s="15"/>
      <c r="IL112" s="15"/>
      <c r="IM112" s="15"/>
      <c r="IN112" s="15"/>
      <c r="IO112" s="15"/>
      <c r="IP112" s="15"/>
      <c r="IQ112" s="15"/>
      <c r="IR112" s="15"/>
      <c r="IS112" s="15"/>
      <c r="IT112" s="15"/>
      <c r="IU112" s="15"/>
      <c r="IV112" s="15"/>
    </row>
    <row r="113" spans="1:256" s="105" customFormat="1" ht="7.5" customHeight="1">
      <c r="A113" s="108"/>
      <c r="B113" s="16"/>
      <c r="C113" s="17"/>
      <c r="D113" s="15"/>
      <c r="E113" s="15"/>
      <c r="F113" s="15"/>
      <c r="G113"/>
      <c r="H113" s="28"/>
      <c r="I113" s="28"/>
      <c r="J113" s="28"/>
      <c r="K113" s="28"/>
      <c r="L113" s="28"/>
      <c r="M113" s="28"/>
      <c r="N113" s="28"/>
      <c r="O113" s="69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  <c r="FQ113" s="15"/>
      <c r="FR113" s="15"/>
      <c r="FS113" s="15"/>
      <c r="FT113" s="15"/>
      <c r="FU113" s="15"/>
      <c r="FV113" s="15"/>
      <c r="FW113" s="15"/>
      <c r="FX113" s="15"/>
      <c r="FY113" s="15"/>
      <c r="FZ113" s="15"/>
      <c r="GA113" s="15"/>
      <c r="GB113" s="15"/>
      <c r="GC113" s="15"/>
      <c r="GD113" s="15"/>
      <c r="GE113" s="15"/>
      <c r="GF113" s="15"/>
      <c r="GG113" s="15"/>
      <c r="GH113" s="15"/>
      <c r="GI113" s="15"/>
      <c r="GJ113" s="15"/>
      <c r="GK113" s="15"/>
      <c r="GL113" s="15"/>
      <c r="GM113" s="15"/>
      <c r="GN113" s="15"/>
      <c r="GO113" s="15"/>
      <c r="GP113" s="15"/>
      <c r="GQ113" s="15"/>
      <c r="GR113" s="15"/>
      <c r="GS113" s="15"/>
      <c r="GT113" s="15"/>
      <c r="GU113" s="15"/>
      <c r="GV113" s="15"/>
      <c r="GW113" s="15"/>
      <c r="GX113" s="15"/>
      <c r="GY113" s="15"/>
      <c r="GZ113" s="15"/>
      <c r="HA113" s="15"/>
      <c r="HB113" s="15"/>
      <c r="HC113" s="15"/>
      <c r="HD113" s="15"/>
      <c r="HE113" s="15"/>
      <c r="HF113" s="15"/>
      <c r="HG113" s="15"/>
      <c r="HH113" s="15"/>
      <c r="HI113" s="15"/>
      <c r="HJ113" s="15"/>
      <c r="HK113" s="15"/>
      <c r="HL113" s="15"/>
      <c r="HM113" s="15"/>
      <c r="HN113" s="15"/>
      <c r="HO113" s="15"/>
      <c r="HP113" s="15"/>
      <c r="HQ113" s="15"/>
      <c r="HR113" s="15"/>
      <c r="HS113" s="15"/>
      <c r="HT113" s="15"/>
      <c r="HU113" s="15"/>
      <c r="HV113" s="15"/>
      <c r="HW113" s="15"/>
      <c r="HX113" s="15"/>
      <c r="HY113" s="15"/>
      <c r="HZ113" s="15"/>
      <c r="IA113" s="15"/>
      <c r="IB113" s="15"/>
      <c r="IC113" s="15"/>
      <c r="ID113" s="15"/>
      <c r="IE113" s="15"/>
      <c r="IF113" s="15"/>
      <c r="IG113" s="15"/>
      <c r="IH113" s="15"/>
      <c r="II113" s="15"/>
      <c r="IJ113" s="15"/>
      <c r="IK113" s="15"/>
      <c r="IL113" s="15"/>
      <c r="IM113" s="15"/>
      <c r="IN113" s="15"/>
      <c r="IO113" s="15"/>
      <c r="IP113" s="15"/>
      <c r="IQ113" s="15"/>
      <c r="IR113" s="15"/>
      <c r="IS113" s="15"/>
      <c r="IT113" s="15"/>
      <c r="IU113" s="15"/>
      <c r="IV113" s="15"/>
    </row>
    <row r="114" spans="1:256" s="105" customFormat="1" ht="24.75" customHeight="1">
      <c r="A114" s="7" t="s">
        <v>295</v>
      </c>
      <c r="B114" s="7" t="s">
        <v>1010</v>
      </c>
      <c r="C114" s="5" t="s">
        <v>298</v>
      </c>
      <c r="D114" s="44" t="s">
        <v>479</v>
      </c>
      <c r="E114" s="51" t="s">
        <v>480</v>
      </c>
      <c r="F114" s="5" t="s">
        <v>269</v>
      </c>
      <c r="G114" s="43" t="s">
        <v>481</v>
      </c>
      <c r="H114" s="28" t="s">
        <v>592</v>
      </c>
      <c r="I114" s="28"/>
      <c r="J114" s="28"/>
      <c r="K114" s="28"/>
      <c r="L114" s="28"/>
      <c r="M114" s="28"/>
      <c r="N114" s="28"/>
      <c r="O114" s="69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  <c r="FQ114" s="15"/>
      <c r="FR114" s="15"/>
      <c r="FS114" s="15"/>
      <c r="FT114" s="15"/>
      <c r="FU114" s="15"/>
      <c r="FV114" s="15"/>
      <c r="FW114" s="15"/>
      <c r="FX114" s="15"/>
      <c r="FY114" s="15"/>
      <c r="FZ114" s="15"/>
      <c r="GA114" s="15"/>
      <c r="GB114" s="15"/>
      <c r="GC114" s="15"/>
      <c r="GD114" s="15"/>
      <c r="GE114" s="15"/>
      <c r="GF114" s="15"/>
      <c r="GG114" s="15"/>
      <c r="GH114" s="15"/>
      <c r="GI114" s="15"/>
      <c r="GJ114" s="15"/>
      <c r="GK114" s="15"/>
      <c r="GL114" s="15"/>
      <c r="GM114" s="15"/>
      <c r="GN114" s="15"/>
      <c r="GO114" s="15"/>
      <c r="GP114" s="15"/>
      <c r="GQ114" s="15"/>
      <c r="GR114" s="15"/>
      <c r="GS114" s="15"/>
      <c r="GT114" s="15"/>
      <c r="GU114" s="15"/>
      <c r="GV114" s="15"/>
      <c r="GW114" s="15"/>
      <c r="GX114" s="15"/>
      <c r="GY114" s="15"/>
      <c r="GZ114" s="15"/>
      <c r="HA114" s="15"/>
      <c r="HB114" s="15"/>
      <c r="HC114" s="15"/>
      <c r="HD114" s="15"/>
      <c r="HE114" s="15"/>
      <c r="HF114" s="15"/>
      <c r="HG114" s="15"/>
      <c r="HH114" s="15"/>
      <c r="HI114" s="15"/>
      <c r="HJ114" s="15"/>
      <c r="HK114" s="15"/>
      <c r="HL114" s="15"/>
      <c r="HM114" s="15"/>
      <c r="HN114" s="15"/>
      <c r="HO114" s="15"/>
      <c r="HP114" s="15"/>
      <c r="HQ114" s="15"/>
      <c r="HR114" s="15"/>
      <c r="HS114" s="15"/>
      <c r="HT114" s="15"/>
      <c r="HU114" s="15"/>
      <c r="HV114" s="15"/>
      <c r="HW114" s="15"/>
      <c r="HX114" s="15"/>
      <c r="HY114" s="15"/>
      <c r="HZ114" s="15"/>
      <c r="IA114" s="15"/>
      <c r="IB114" s="15"/>
      <c r="IC114" s="15"/>
      <c r="ID114" s="15"/>
      <c r="IE114" s="15"/>
      <c r="IF114" s="15"/>
      <c r="IG114" s="15"/>
      <c r="IH114" s="15"/>
      <c r="II114" s="15"/>
      <c r="IJ114" s="15"/>
      <c r="IK114" s="15"/>
      <c r="IL114" s="15"/>
      <c r="IM114" s="15"/>
      <c r="IN114" s="15"/>
      <c r="IO114" s="15"/>
      <c r="IP114" s="15"/>
      <c r="IQ114" s="15"/>
      <c r="IR114" s="15"/>
      <c r="IS114" s="15"/>
      <c r="IT114" s="15"/>
      <c r="IU114" s="15"/>
      <c r="IV114" s="15"/>
    </row>
    <row r="115" spans="1:256" s="105" customFormat="1" ht="15" customHeight="1">
      <c r="A115" s="615">
        <v>3000</v>
      </c>
      <c r="B115" s="592">
        <v>33001</v>
      </c>
      <c r="C115" s="564" t="s">
        <v>121</v>
      </c>
      <c r="D115" s="593">
        <v>0</v>
      </c>
      <c r="E115" s="594">
        <v>456</v>
      </c>
      <c r="F115" s="594">
        <v>456</v>
      </c>
      <c r="G115" s="158">
        <f aca="true" t="shared" si="5" ref="G115:G129">F115/E115*100</f>
        <v>100</v>
      </c>
      <c r="H115" s="28"/>
      <c r="I115" s="28"/>
      <c r="J115" s="28"/>
      <c r="K115" s="28"/>
      <c r="L115" s="28"/>
      <c r="M115" s="28"/>
      <c r="N115" s="28"/>
      <c r="O115" s="69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  <c r="FR115" s="15"/>
      <c r="FS115" s="15"/>
      <c r="FT115" s="15"/>
      <c r="FU115" s="15"/>
      <c r="FV115" s="15"/>
      <c r="FW115" s="15"/>
      <c r="FX115" s="15"/>
      <c r="FY115" s="15"/>
      <c r="FZ115" s="15"/>
      <c r="GA115" s="15"/>
      <c r="GB115" s="15"/>
      <c r="GC115" s="15"/>
      <c r="GD115" s="15"/>
      <c r="GE115" s="15"/>
      <c r="GF115" s="15"/>
      <c r="GG115" s="15"/>
      <c r="GH115" s="15"/>
      <c r="GI115" s="15"/>
      <c r="GJ115" s="15"/>
      <c r="GK115" s="15"/>
      <c r="GL115" s="15"/>
      <c r="GM115" s="15"/>
      <c r="GN115" s="15"/>
      <c r="GO115" s="15"/>
      <c r="GP115" s="15"/>
      <c r="GQ115" s="15"/>
      <c r="GR115" s="15"/>
      <c r="GS115" s="15"/>
      <c r="GT115" s="15"/>
      <c r="GU115" s="15"/>
      <c r="GV115" s="15"/>
      <c r="GW115" s="15"/>
      <c r="GX115" s="15"/>
      <c r="GY115" s="15"/>
      <c r="GZ115" s="15"/>
      <c r="HA115" s="15"/>
      <c r="HB115" s="15"/>
      <c r="HC115" s="15"/>
      <c r="HD115" s="15"/>
      <c r="HE115" s="15"/>
      <c r="HF115" s="15"/>
      <c r="HG115" s="15"/>
      <c r="HH115" s="15"/>
      <c r="HI115" s="15"/>
      <c r="HJ115" s="15"/>
      <c r="HK115" s="15"/>
      <c r="HL115" s="15"/>
      <c r="HM115" s="15"/>
      <c r="HN115" s="15"/>
      <c r="HO115" s="15"/>
      <c r="HP115" s="15"/>
      <c r="HQ115" s="15"/>
      <c r="HR115" s="15"/>
      <c r="HS115" s="15"/>
      <c r="HT115" s="15"/>
      <c r="HU115" s="15"/>
      <c r="HV115" s="15"/>
      <c r="HW115" s="15"/>
      <c r="HX115" s="15"/>
      <c r="HY115" s="15"/>
      <c r="HZ115" s="15"/>
      <c r="IA115" s="15"/>
      <c r="IB115" s="15"/>
      <c r="IC115" s="15"/>
      <c r="ID115" s="15"/>
      <c r="IE115" s="15"/>
      <c r="IF115" s="15"/>
      <c r="IG115" s="15"/>
      <c r="IH115" s="15"/>
      <c r="II115" s="15"/>
      <c r="IJ115" s="15"/>
      <c r="IK115" s="15"/>
      <c r="IL115" s="15"/>
      <c r="IM115" s="15"/>
      <c r="IN115" s="15"/>
      <c r="IO115" s="15"/>
      <c r="IP115" s="15"/>
      <c r="IQ115" s="15"/>
      <c r="IR115" s="15"/>
      <c r="IS115" s="15"/>
      <c r="IT115" s="15"/>
      <c r="IU115" s="15"/>
      <c r="IV115" s="15"/>
    </row>
    <row r="116" spans="1:256" s="105" customFormat="1" ht="12.75">
      <c r="A116" s="555"/>
      <c r="B116" s="57">
        <v>33005</v>
      </c>
      <c r="C116" s="429" t="s">
        <v>1037</v>
      </c>
      <c r="D116" s="532">
        <v>0</v>
      </c>
      <c r="E116" s="532">
        <v>195547</v>
      </c>
      <c r="F116" s="639">
        <v>157905</v>
      </c>
      <c r="G116" s="158">
        <f t="shared" si="5"/>
        <v>80.75040783034257</v>
      </c>
      <c r="H116" s="28"/>
      <c r="I116" s="28"/>
      <c r="J116" s="28"/>
      <c r="K116" s="28"/>
      <c r="L116" s="28"/>
      <c r="M116" s="28"/>
      <c r="N116" s="28"/>
      <c r="O116" s="69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  <c r="GH116" s="15"/>
      <c r="GI116" s="15"/>
      <c r="GJ116" s="15"/>
      <c r="GK116" s="15"/>
      <c r="GL116" s="15"/>
      <c r="GM116" s="15"/>
      <c r="GN116" s="15"/>
      <c r="GO116" s="15"/>
      <c r="GP116" s="15"/>
      <c r="GQ116" s="15"/>
      <c r="GR116" s="15"/>
      <c r="GS116" s="15"/>
      <c r="GT116" s="15"/>
      <c r="GU116" s="15"/>
      <c r="GV116" s="15"/>
      <c r="GW116" s="15"/>
      <c r="GX116" s="15"/>
      <c r="GY116" s="15"/>
      <c r="GZ116" s="15"/>
      <c r="HA116" s="15"/>
      <c r="HB116" s="15"/>
      <c r="HC116" s="15"/>
      <c r="HD116" s="15"/>
      <c r="HE116" s="15"/>
      <c r="HF116" s="15"/>
      <c r="HG116" s="15"/>
      <c r="HH116" s="15"/>
      <c r="HI116" s="15"/>
      <c r="HJ116" s="15"/>
      <c r="HK116" s="15"/>
      <c r="HL116" s="15"/>
      <c r="HM116" s="15"/>
      <c r="HN116" s="15"/>
      <c r="HO116" s="15"/>
      <c r="HP116" s="15"/>
      <c r="HQ116" s="15"/>
      <c r="HR116" s="15"/>
      <c r="HS116" s="15"/>
      <c r="HT116" s="15"/>
      <c r="HU116" s="15"/>
      <c r="HV116" s="15"/>
      <c r="HW116" s="15"/>
      <c r="HX116" s="15"/>
      <c r="HY116" s="15"/>
      <c r="HZ116" s="15"/>
      <c r="IA116" s="15"/>
      <c r="IB116" s="15"/>
      <c r="IC116" s="15"/>
      <c r="ID116" s="15"/>
      <c r="IE116" s="15"/>
      <c r="IF116" s="15"/>
      <c r="IG116" s="15"/>
      <c r="IH116" s="15"/>
      <c r="II116" s="15"/>
      <c r="IJ116" s="15"/>
      <c r="IK116" s="15"/>
      <c r="IL116" s="15"/>
      <c r="IM116" s="15"/>
      <c r="IN116" s="15"/>
      <c r="IO116" s="15"/>
      <c r="IP116" s="15"/>
      <c r="IQ116" s="15"/>
      <c r="IR116" s="15"/>
      <c r="IS116" s="15"/>
      <c r="IT116" s="15"/>
      <c r="IU116" s="15"/>
      <c r="IV116" s="15"/>
    </row>
    <row r="117" spans="1:256" s="105" customFormat="1" ht="26.25" customHeight="1">
      <c r="A117" s="555"/>
      <c r="B117" s="592">
        <v>33013</v>
      </c>
      <c r="C117" s="564" t="s">
        <v>1044</v>
      </c>
      <c r="D117" s="593">
        <v>0</v>
      </c>
      <c r="E117" s="594">
        <v>109</v>
      </c>
      <c r="F117" s="594">
        <v>109</v>
      </c>
      <c r="G117" s="158">
        <f t="shared" si="5"/>
        <v>100</v>
      </c>
      <c r="H117" s="28"/>
      <c r="I117" s="28"/>
      <c r="J117" s="28"/>
      <c r="K117" s="28"/>
      <c r="L117" s="28"/>
      <c r="M117" s="28"/>
      <c r="N117" s="28"/>
      <c r="O117" s="69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  <c r="GH117" s="15"/>
      <c r="GI117" s="15"/>
      <c r="GJ117" s="15"/>
      <c r="GK117" s="15"/>
      <c r="GL117" s="15"/>
      <c r="GM117" s="15"/>
      <c r="GN117" s="15"/>
      <c r="GO117" s="15"/>
      <c r="GP117" s="15"/>
      <c r="GQ117" s="15"/>
      <c r="GR117" s="15"/>
      <c r="GS117" s="15"/>
      <c r="GT117" s="15"/>
      <c r="GU117" s="15"/>
      <c r="GV117" s="15"/>
      <c r="GW117" s="15"/>
      <c r="GX117" s="15"/>
      <c r="GY117" s="15"/>
      <c r="GZ117" s="15"/>
      <c r="HA117" s="15"/>
      <c r="HB117" s="15"/>
      <c r="HC117" s="15"/>
      <c r="HD117" s="15"/>
      <c r="HE117" s="15"/>
      <c r="HF117" s="15"/>
      <c r="HG117" s="15"/>
      <c r="HH117" s="15"/>
      <c r="HI117" s="15"/>
      <c r="HJ117" s="15"/>
      <c r="HK117" s="15"/>
      <c r="HL117" s="15"/>
      <c r="HM117" s="15"/>
      <c r="HN117" s="15"/>
      <c r="HO117" s="15"/>
      <c r="HP117" s="15"/>
      <c r="HQ117" s="15"/>
      <c r="HR117" s="15"/>
      <c r="HS117" s="15"/>
      <c r="HT117" s="15"/>
      <c r="HU117" s="15"/>
      <c r="HV117" s="15"/>
      <c r="HW117" s="15"/>
      <c r="HX117" s="15"/>
      <c r="HY117" s="15"/>
      <c r="HZ117" s="15"/>
      <c r="IA117" s="15"/>
      <c r="IB117" s="15"/>
      <c r="IC117" s="15"/>
      <c r="ID117" s="15"/>
      <c r="IE117" s="15"/>
      <c r="IF117" s="15"/>
      <c r="IG117" s="15"/>
      <c r="IH117" s="15"/>
      <c r="II117" s="15"/>
      <c r="IJ117" s="15"/>
      <c r="IK117" s="15"/>
      <c r="IL117" s="15"/>
      <c r="IM117" s="15"/>
      <c r="IN117" s="15"/>
      <c r="IO117" s="15"/>
      <c r="IP117" s="15"/>
      <c r="IQ117" s="15"/>
      <c r="IR117" s="15"/>
      <c r="IS117" s="15"/>
      <c r="IT117" s="15"/>
      <c r="IU117" s="15"/>
      <c r="IV117" s="15"/>
    </row>
    <row r="118" spans="1:256" s="105" customFormat="1" ht="12.75">
      <c r="A118" s="555"/>
      <c r="B118" s="57">
        <v>33015</v>
      </c>
      <c r="C118" s="429" t="s">
        <v>1045</v>
      </c>
      <c r="D118" s="532"/>
      <c r="E118" s="532">
        <v>38378</v>
      </c>
      <c r="F118" s="639">
        <v>14300</v>
      </c>
      <c r="G118" s="158">
        <f t="shared" si="5"/>
        <v>37.26093074157069</v>
      </c>
      <c r="H118" s="28"/>
      <c r="I118" s="28"/>
      <c r="J118" s="28"/>
      <c r="K118" s="28"/>
      <c r="L118" s="28"/>
      <c r="M118" s="28"/>
      <c r="N118" s="28"/>
      <c r="O118" s="69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15"/>
      <c r="GR118" s="15"/>
      <c r="GS118" s="15"/>
      <c r="GT118" s="15"/>
      <c r="GU118" s="15"/>
      <c r="GV118" s="15"/>
      <c r="GW118" s="15"/>
      <c r="GX118" s="15"/>
      <c r="GY118" s="15"/>
      <c r="GZ118" s="15"/>
      <c r="HA118" s="15"/>
      <c r="HB118" s="15"/>
      <c r="HC118" s="15"/>
      <c r="HD118" s="15"/>
      <c r="HE118" s="15"/>
      <c r="HF118" s="15"/>
      <c r="HG118" s="15"/>
      <c r="HH118" s="15"/>
      <c r="HI118" s="15"/>
      <c r="HJ118" s="15"/>
      <c r="HK118" s="15"/>
      <c r="HL118" s="15"/>
      <c r="HM118" s="15"/>
      <c r="HN118" s="15"/>
      <c r="HO118" s="15"/>
      <c r="HP118" s="15"/>
      <c r="HQ118" s="15"/>
      <c r="HR118" s="15"/>
      <c r="HS118" s="15"/>
      <c r="HT118" s="15"/>
      <c r="HU118" s="15"/>
      <c r="HV118" s="15"/>
      <c r="HW118" s="15"/>
      <c r="HX118" s="15"/>
      <c r="HY118" s="15"/>
      <c r="HZ118" s="15"/>
      <c r="IA118" s="15"/>
      <c r="IB118" s="15"/>
      <c r="IC118" s="15"/>
      <c r="ID118" s="15"/>
      <c r="IE118" s="15"/>
      <c r="IF118" s="15"/>
      <c r="IG118" s="15"/>
      <c r="IH118" s="15"/>
      <c r="II118" s="15"/>
      <c r="IJ118" s="15"/>
      <c r="IK118" s="15"/>
      <c r="IL118" s="15"/>
      <c r="IM118" s="15"/>
      <c r="IN118" s="15"/>
      <c r="IO118" s="15"/>
      <c r="IP118" s="15"/>
      <c r="IQ118" s="15"/>
      <c r="IR118" s="15"/>
      <c r="IS118" s="15"/>
      <c r="IT118" s="15"/>
      <c r="IU118" s="15"/>
      <c r="IV118" s="15"/>
    </row>
    <row r="119" spans="1:256" s="105" customFormat="1" ht="24" customHeight="1">
      <c r="A119" s="555"/>
      <c r="B119" s="130">
        <v>33016</v>
      </c>
      <c r="C119" s="564" t="s">
        <v>88</v>
      </c>
      <c r="D119" s="156">
        <v>0</v>
      </c>
      <c r="E119" s="299">
        <v>39738</v>
      </c>
      <c r="F119" s="299">
        <v>39738</v>
      </c>
      <c r="G119" s="158">
        <f t="shared" si="5"/>
        <v>100</v>
      </c>
      <c r="H119" s="28"/>
      <c r="I119" s="28"/>
      <c r="J119" s="28"/>
      <c r="K119" s="28"/>
      <c r="L119" s="28"/>
      <c r="M119" s="28"/>
      <c r="N119" s="28"/>
      <c r="O119" s="69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5"/>
      <c r="GF119" s="15"/>
      <c r="GG119" s="15"/>
      <c r="GH119" s="15"/>
      <c r="GI119" s="15"/>
      <c r="GJ119" s="15"/>
      <c r="GK119" s="15"/>
      <c r="GL119" s="15"/>
      <c r="GM119" s="15"/>
      <c r="GN119" s="15"/>
      <c r="GO119" s="15"/>
      <c r="GP119" s="15"/>
      <c r="GQ119" s="15"/>
      <c r="GR119" s="15"/>
      <c r="GS119" s="15"/>
      <c r="GT119" s="15"/>
      <c r="GU119" s="15"/>
      <c r="GV119" s="15"/>
      <c r="GW119" s="15"/>
      <c r="GX119" s="15"/>
      <c r="GY119" s="15"/>
      <c r="GZ119" s="15"/>
      <c r="HA119" s="15"/>
      <c r="HB119" s="15"/>
      <c r="HC119" s="15"/>
      <c r="HD119" s="15"/>
      <c r="HE119" s="15"/>
      <c r="HF119" s="15"/>
      <c r="HG119" s="15"/>
      <c r="HH119" s="15"/>
      <c r="HI119" s="15"/>
      <c r="HJ119" s="15"/>
      <c r="HK119" s="15"/>
      <c r="HL119" s="15"/>
      <c r="HM119" s="15"/>
      <c r="HN119" s="15"/>
      <c r="HO119" s="15"/>
      <c r="HP119" s="15"/>
      <c r="HQ119" s="15"/>
      <c r="HR119" s="15"/>
      <c r="HS119" s="15"/>
      <c r="HT119" s="15"/>
      <c r="HU119" s="15"/>
      <c r="HV119" s="15"/>
      <c r="HW119" s="15"/>
      <c r="HX119" s="15"/>
      <c r="HY119" s="15"/>
      <c r="HZ119" s="15"/>
      <c r="IA119" s="15"/>
      <c r="IB119" s="15"/>
      <c r="IC119" s="15"/>
      <c r="ID119" s="15"/>
      <c r="IE119" s="15"/>
      <c r="IF119" s="15"/>
      <c r="IG119" s="15"/>
      <c r="IH119" s="15"/>
      <c r="II119" s="15"/>
      <c r="IJ119" s="15"/>
      <c r="IK119" s="15"/>
      <c r="IL119" s="15"/>
      <c r="IM119" s="15"/>
      <c r="IN119" s="15"/>
      <c r="IO119" s="15"/>
      <c r="IP119" s="15"/>
      <c r="IQ119" s="15"/>
      <c r="IR119" s="15"/>
      <c r="IS119" s="15"/>
      <c r="IT119" s="15"/>
      <c r="IU119" s="15"/>
      <c r="IV119" s="15"/>
    </row>
    <row r="120" spans="1:256" s="105" customFormat="1" ht="24" customHeight="1">
      <c r="A120" s="555"/>
      <c r="B120" s="592" t="s">
        <v>466</v>
      </c>
      <c r="C120" s="564" t="s">
        <v>68</v>
      </c>
      <c r="D120" s="593">
        <v>0</v>
      </c>
      <c r="E120" s="594">
        <v>3949</v>
      </c>
      <c r="F120" s="594">
        <v>3949</v>
      </c>
      <c r="G120" s="158">
        <f t="shared" si="5"/>
        <v>100</v>
      </c>
      <c r="H120" s="28"/>
      <c r="I120" s="28"/>
      <c r="J120" s="28"/>
      <c r="K120" s="28"/>
      <c r="L120" s="28"/>
      <c r="M120" s="28"/>
      <c r="N120" s="28"/>
      <c r="O120" s="69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5"/>
      <c r="FV120" s="15"/>
      <c r="FW120" s="15"/>
      <c r="FX120" s="15"/>
      <c r="FY120" s="15"/>
      <c r="FZ120" s="15"/>
      <c r="GA120" s="15"/>
      <c r="GB120" s="15"/>
      <c r="GC120" s="15"/>
      <c r="GD120" s="15"/>
      <c r="GE120" s="15"/>
      <c r="GF120" s="15"/>
      <c r="GG120" s="15"/>
      <c r="GH120" s="15"/>
      <c r="GI120" s="15"/>
      <c r="GJ120" s="15"/>
      <c r="GK120" s="15"/>
      <c r="GL120" s="15"/>
      <c r="GM120" s="15"/>
      <c r="GN120" s="15"/>
      <c r="GO120" s="15"/>
      <c r="GP120" s="15"/>
      <c r="GQ120" s="15"/>
      <c r="GR120" s="15"/>
      <c r="GS120" s="15"/>
      <c r="GT120" s="15"/>
      <c r="GU120" s="15"/>
      <c r="GV120" s="15"/>
      <c r="GW120" s="15"/>
      <c r="GX120" s="15"/>
      <c r="GY120" s="15"/>
      <c r="GZ120" s="15"/>
      <c r="HA120" s="15"/>
      <c r="HB120" s="15"/>
      <c r="HC120" s="15"/>
      <c r="HD120" s="15"/>
      <c r="HE120" s="15"/>
      <c r="HF120" s="15"/>
      <c r="HG120" s="15"/>
      <c r="HH120" s="15"/>
      <c r="HI120" s="15"/>
      <c r="HJ120" s="15"/>
      <c r="HK120" s="15"/>
      <c r="HL120" s="15"/>
      <c r="HM120" s="15"/>
      <c r="HN120" s="15"/>
      <c r="HO120" s="15"/>
      <c r="HP120" s="15"/>
      <c r="HQ120" s="15"/>
      <c r="HR120" s="15"/>
      <c r="HS120" s="15"/>
      <c r="HT120" s="15"/>
      <c r="HU120" s="15"/>
      <c r="HV120" s="15"/>
      <c r="HW120" s="15"/>
      <c r="HX120" s="15"/>
      <c r="HY120" s="15"/>
      <c r="HZ120" s="15"/>
      <c r="IA120" s="15"/>
      <c r="IB120" s="15"/>
      <c r="IC120" s="15"/>
      <c r="ID120" s="15"/>
      <c r="IE120" s="15"/>
      <c r="IF120" s="15"/>
      <c r="IG120" s="15"/>
      <c r="IH120" s="15"/>
      <c r="II120" s="15"/>
      <c r="IJ120" s="15"/>
      <c r="IK120" s="15"/>
      <c r="IL120" s="15"/>
      <c r="IM120" s="15"/>
      <c r="IN120" s="15"/>
      <c r="IO120" s="15"/>
      <c r="IP120" s="15"/>
      <c r="IQ120" s="15"/>
      <c r="IR120" s="15"/>
      <c r="IS120" s="15"/>
      <c r="IT120" s="15"/>
      <c r="IU120" s="15"/>
      <c r="IV120" s="15"/>
    </row>
    <row r="121" spans="1:256" s="105" customFormat="1" ht="26.25" customHeight="1">
      <c r="A121" s="555"/>
      <c r="B121" s="592" t="s">
        <v>99</v>
      </c>
      <c r="C121" s="564" t="s">
        <v>1046</v>
      </c>
      <c r="D121" s="593">
        <v>0</v>
      </c>
      <c r="E121" s="594">
        <v>378</v>
      </c>
      <c r="F121" s="594">
        <v>378</v>
      </c>
      <c r="G121" s="158">
        <f t="shared" si="5"/>
        <v>100</v>
      </c>
      <c r="H121" s="28"/>
      <c r="I121" s="28"/>
      <c r="J121" s="28"/>
      <c r="K121" s="28"/>
      <c r="L121" s="28"/>
      <c r="M121" s="28"/>
      <c r="N121" s="28"/>
      <c r="O121" s="69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  <c r="FR121" s="15"/>
      <c r="FS121" s="15"/>
      <c r="FT121" s="15"/>
      <c r="FU121" s="15"/>
      <c r="FV121" s="15"/>
      <c r="FW121" s="15"/>
      <c r="FX121" s="15"/>
      <c r="FY121" s="15"/>
      <c r="FZ121" s="15"/>
      <c r="GA121" s="15"/>
      <c r="GB121" s="15"/>
      <c r="GC121" s="15"/>
      <c r="GD121" s="15"/>
      <c r="GE121" s="15"/>
      <c r="GF121" s="15"/>
      <c r="GG121" s="15"/>
      <c r="GH121" s="15"/>
      <c r="GI121" s="15"/>
      <c r="GJ121" s="15"/>
      <c r="GK121" s="15"/>
      <c r="GL121" s="15"/>
      <c r="GM121" s="15"/>
      <c r="GN121" s="15"/>
      <c r="GO121" s="15"/>
      <c r="GP121" s="15"/>
      <c r="GQ121" s="15"/>
      <c r="GR121" s="15"/>
      <c r="GS121" s="15"/>
      <c r="GT121" s="15"/>
      <c r="GU121" s="15"/>
      <c r="GV121" s="15"/>
      <c r="GW121" s="15"/>
      <c r="GX121" s="15"/>
      <c r="GY121" s="15"/>
      <c r="GZ121" s="15"/>
      <c r="HA121" s="15"/>
      <c r="HB121" s="15"/>
      <c r="HC121" s="15"/>
      <c r="HD121" s="15"/>
      <c r="HE121" s="15"/>
      <c r="HF121" s="15"/>
      <c r="HG121" s="15"/>
      <c r="HH121" s="15"/>
      <c r="HI121" s="15"/>
      <c r="HJ121" s="15"/>
      <c r="HK121" s="15"/>
      <c r="HL121" s="15"/>
      <c r="HM121" s="15"/>
      <c r="HN121" s="15"/>
      <c r="HO121" s="15"/>
      <c r="HP121" s="15"/>
      <c r="HQ121" s="15"/>
      <c r="HR121" s="15"/>
      <c r="HS121" s="15"/>
      <c r="HT121" s="15"/>
      <c r="HU121" s="15"/>
      <c r="HV121" s="15"/>
      <c r="HW121" s="15"/>
      <c r="HX121" s="15"/>
      <c r="HY121" s="15"/>
      <c r="HZ121" s="15"/>
      <c r="IA121" s="15"/>
      <c r="IB121" s="15"/>
      <c r="IC121" s="15"/>
      <c r="ID121" s="15"/>
      <c r="IE121" s="15"/>
      <c r="IF121" s="15"/>
      <c r="IG121" s="15"/>
      <c r="IH121" s="15"/>
      <c r="II121" s="15"/>
      <c r="IJ121" s="15"/>
      <c r="IK121" s="15"/>
      <c r="IL121" s="15"/>
      <c r="IM121" s="15"/>
      <c r="IN121" s="15"/>
      <c r="IO121" s="15"/>
      <c r="IP121" s="15"/>
      <c r="IQ121" s="15"/>
      <c r="IR121" s="15"/>
      <c r="IS121" s="15"/>
      <c r="IT121" s="15"/>
      <c r="IU121" s="15"/>
      <c r="IV121" s="15"/>
    </row>
    <row r="122" spans="1:256" s="105" customFormat="1" ht="15.75" customHeight="1">
      <c r="A122" s="555"/>
      <c r="B122" s="592" t="s">
        <v>467</v>
      </c>
      <c r="C122" s="564" t="s">
        <v>122</v>
      </c>
      <c r="D122" s="593">
        <v>0</v>
      </c>
      <c r="E122" s="594">
        <v>48</v>
      </c>
      <c r="F122" s="594">
        <v>40</v>
      </c>
      <c r="G122" s="158">
        <f t="shared" si="5"/>
        <v>83.33333333333334</v>
      </c>
      <c r="H122" s="28"/>
      <c r="I122" s="28"/>
      <c r="J122" s="28"/>
      <c r="K122" s="28"/>
      <c r="L122" s="28"/>
      <c r="M122" s="28"/>
      <c r="N122" s="28"/>
      <c r="O122" s="69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  <c r="FQ122" s="15"/>
      <c r="FR122" s="15"/>
      <c r="FS122" s="15"/>
      <c r="FT122" s="15"/>
      <c r="FU122" s="15"/>
      <c r="FV122" s="15"/>
      <c r="FW122" s="15"/>
      <c r="FX122" s="15"/>
      <c r="FY122" s="15"/>
      <c r="FZ122" s="15"/>
      <c r="GA122" s="15"/>
      <c r="GB122" s="15"/>
      <c r="GC122" s="15"/>
      <c r="GD122" s="15"/>
      <c r="GE122" s="15"/>
      <c r="GF122" s="15"/>
      <c r="GG122" s="15"/>
      <c r="GH122" s="15"/>
      <c r="GI122" s="15"/>
      <c r="GJ122" s="15"/>
      <c r="GK122" s="15"/>
      <c r="GL122" s="15"/>
      <c r="GM122" s="15"/>
      <c r="GN122" s="15"/>
      <c r="GO122" s="15"/>
      <c r="GP122" s="15"/>
      <c r="GQ122" s="15"/>
      <c r="GR122" s="15"/>
      <c r="GS122" s="15"/>
      <c r="GT122" s="15"/>
      <c r="GU122" s="15"/>
      <c r="GV122" s="15"/>
      <c r="GW122" s="15"/>
      <c r="GX122" s="15"/>
      <c r="GY122" s="15"/>
      <c r="GZ122" s="15"/>
      <c r="HA122" s="15"/>
      <c r="HB122" s="15"/>
      <c r="HC122" s="15"/>
      <c r="HD122" s="15"/>
      <c r="HE122" s="15"/>
      <c r="HF122" s="15"/>
      <c r="HG122" s="15"/>
      <c r="HH122" s="15"/>
      <c r="HI122" s="15"/>
      <c r="HJ122" s="15"/>
      <c r="HK122" s="15"/>
      <c r="HL122" s="15"/>
      <c r="HM122" s="15"/>
      <c r="HN122" s="15"/>
      <c r="HO122" s="15"/>
      <c r="HP122" s="15"/>
      <c r="HQ122" s="15"/>
      <c r="HR122" s="15"/>
      <c r="HS122" s="15"/>
      <c r="HT122" s="15"/>
      <c r="HU122" s="15"/>
      <c r="HV122" s="15"/>
      <c r="HW122" s="15"/>
      <c r="HX122" s="15"/>
      <c r="HY122" s="15"/>
      <c r="HZ122" s="15"/>
      <c r="IA122" s="15"/>
      <c r="IB122" s="15"/>
      <c r="IC122" s="15"/>
      <c r="ID122" s="15"/>
      <c r="IE122" s="15"/>
      <c r="IF122" s="15"/>
      <c r="IG122" s="15"/>
      <c r="IH122" s="15"/>
      <c r="II122" s="15"/>
      <c r="IJ122" s="15"/>
      <c r="IK122" s="15"/>
      <c r="IL122" s="15"/>
      <c r="IM122" s="15"/>
      <c r="IN122" s="15"/>
      <c r="IO122" s="15"/>
      <c r="IP122" s="15"/>
      <c r="IQ122" s="15"/>
      <c r="IR122" s="15"/>
      <c r="IS122" s="15"/>
      <c r="IT122" s="15"/>
      <c r="IU122" s="15"/>
      <c r="IV122" s="15"/>
    </row>
    <row r="123" spans="1:256" s="105" customFormat="1" ht="14.25" customHeight="1">
      <c r="A123" s="555"/>
      <c r="B123" s="592" t="s">
        <v>100</v>
      </c>
      <c r="C123" s="564" t="s">
        <v>1047</v>
      </c>
      <c r="D123" s="593">
        <v>0</v>
      </c>
      <c r="E123" s="594">
        <v>376</v>
      </c>
      <c r="F123" s="594">
        <v>376</v>
      </c>
      <c r="G123" s="158">
        <f t="shared" si="5"/>
        <v>100</v>
      </c>
      <c r="H123" s="28"/>
      <c r="I123" s="28"/>
      <c r="J123" s="28"/>
      <c r="K123" s="28"/>
      <c r="L123" s="28"/>
      <c r="M123" s="28"/>
      <c r="N123" s="28"/>
      <c r="O123" s="69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  <c r="FY123" s="15"/>
      <c r="FZ123" s="15"/>
      <c r="GA123" s="15"/>
      <c r="GB123" s="15"/>
      <c r="GC123" s="15"/>
      <c r="GD123" s="15"/>
      <c r="GE123" s="15"/>
      <c r="GF123" s="15"/>
      <c r="GG123" s="15"/>
      <c r="GH123" s="15"/>
      <c r="GI123" s="15"/>
      <c r="GJ123" s="15"/>
      <c r="GK123" s="15"/>
      <c r="GL123" s="15"/>
      <c r="GM123" s="15"/>
      <c r="GN123" s="15"/>
      <c r="GO123" s="15"/>
      <c r="GP123" s="15"/>
      <c r="GQ123" s="15"/>
      <c r="GR123" s="15"/>
      <c r="GS123" s="15"/>
      <c r="GT123" s="15"/>
      <c r="GU123" s="15"/>
      <c r="GV123" s="15"/>
      <c r="GW123" s="15"/>
      <c r="GX123" s="15"/>
      <c r="GY123" s="15"/>
      <c r="GZ123" s="15"/>
      <c r="HA123" s="15"/>
      <c r="HB123" s="15"/>
      <c r="HC123" s="15"/>
      <c r="HD123" s="15"/>
      <c r="HE123" s="15"/>
      <c r="HF123" s="15"/>
      <c r="HG123" s="15"/>
      <c r="HH123" s="15"/>
      <c r="HI123" s="15"/>
      <c r="HJ123" s="15"/>
      <c r="HK123" s="15"/>
      <c r="HL123" s="15"/>
      <c r="HM123" s="15"/>
      <c r="HN123" s="15"/>
      <c r="HO123" s="15"/>
      <c r="HP123" s="15"/>
      <c r="HQ123" s="15"/>
      <c r="HR123" s="15"/>
      <c r="HS123" s="15"/>
      <c r="HT123" s="15"/>
      <c r="HU123" s="15"/>
      <c r="HV123" s="15"/>
      <c r="HW123" s="15"/>
      <c r="HX123" s="15"/>
      <c r="HY123" s="15"/>
      <c r="HZ123" s="15"/>
      <c r="IA123" s="15"/>
      <c r="IB123" s="15"/>
      <c r="IC123" s="15"/>
      <c r="ID123" s="15"/>
      <c r="IE123" s="15"/>
      <c r="IF123" s="15"/>
      <c r="IG123" s="15"/>
      <c r="IH123" s="15"/>
      <c r="II123" s="15"/>
      <c r="IJ123" s="15"/>
      <c r="IK123" s="15"/>
      <c r="IL123" s="15"/>
      <c r="IM123" s="15"/>
      <c r="IN123" s="15"/>
      <c r="IO123" s="15"/>
      <c r="IP123" s="15"/>
      <c r="IQ123" s="15"/>
      <c r="IR123" s="15"/>
      <c r="IS123" s="15"/>
      <c r="IT123" s="15"/>
      <c r="IU123" s="15"/>
      <c r="IV123" s="15"/>
    </row>
    <row r="124" spans="1:256" s="105" customFormat="1" ht="12.75">
      <c r="A124" s="555"/>
      <c r="B124" s="556">
        <v>33166</v>
      </c>
      <c r="C124" s="429" t="s">
        <v>89</v>
      </c>
      <c r="D124" s="154">
        <v>0</v>
      </c>
      <c r="E124" s="154">
        <v>1476</v>
      </c>
      <c r="F124" s="640">
        <v>1476</v>
      </c>
      <c r="G124" s="158">
        <f t="shared" si="5"/>
        <v>100</v>
      </c>
      <c r="H124" s="28"/>
      <c r="I124" s="28"/>
      <c r="J124" s="28"/>
      <c r="K124" s="28"/>
      <c r="L124" s="28"/>
      <c r="M124" s="28"/>
      <c r="N124" s="28"/>
      <c r="O124" s="69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15"/>
      <c r="FS124" s="15"/>
      <c r="FT124" s="15"/>
      <c r="FU124" s="15"/>
      <c r="FV124" s="15"/>
      <c r="FW124" s="15"/>
      <c r="FX124" s="15"/>
      <c r="FY124" s="15"/>
      <c r="FZ124" s="15"/>
      <c r="GA124" s="15"/>
      <c r="GB124" s="15"/>
      <c r="GC124" s="15"/>
      <c r="GD124" s="15"/>
      <c r="GE124" s="15"/>
      <c r="GF124" s="15"/>
      <c r="GG124" s="15"/>
      <c r="GH124" s="15"/>
      <c r="GI124" s="15"/>
      <c r="GJ124" s="15"/>
      <c r="GK124" s="15"/>
      <c r="GL124" s="15"/>
      <c r="GM124" s="15"/>
      <c r="GN124" s="15"/>
      <c r="GO124" s="15"/>
      <c r="GP124" s="15"/>
      <c r="GQ124" s="15"/>
      <c r="GR124" s="15"/>
      <c r="GS124" s="15"/>
      <c r="GT124" s="15"/>
      <c r="GU124" s="15"/>
      <c r="GV124" s="15"/>
      <c r="GW124" s="15"/>
      <c r="GX124" s="15"/>
      <c r="GY124" s="15"/>
      <c r="GZ124" s="15"/>
      <c r="HA124" s="15"/>
      <c r="HB124" s="15"/>
      <c r="HC124" s="15"/>
      <c r="HD124" s="15"/>
      <c r="HE124" s="15"/>
      <c r="HF124" s="15"/>
      <c r="HG124" s="15"/>
      <c r="HH124" s="15"/>
      <c r="HI124" s="15"/>
      <c r="HJ124" s="15"/>
      <c r="HK124" s="15"/>
      <c r="HL124" s="15"/>
      <c r="HM124" s="15"/>
      <c r="HN124" s="15"/>
      <c r="HO124" s="15"/>
      <c r="HP124" s="15"/>
      <c r="HQ124" s="15"/>
      <c r="HR124" s="15"/>
      <c r="HS124" s="15"/>
      <c r="HT124" s="15"/>
      <c r="HU124" s="15"/>
      <c r="HV124" s="15"/>
      <c r="HW124" s="15"/>
      <c r="HX124" s="15"/>
      <c r="HY124" s="15"/>
      <c r="HZ124" s="15"/>
      <c r="IA124" s="15"/>
      <c r="IB124" s="15"/>
      <c r="IC124" s="15"/>
      <c r="ID124" s="15"/>
      <c r="IE124" s="15"/>
      <c r="IF124" s="15"/>
      <c r="IG124" s="15"/>
      <c r="IH124" s="15"/>
      <c r="II124" s="15"/>
      <c r="IJ124" s="15"/>
      <c r="IK124" s="15"/>
      <c r="IL124" s="15"/>
      <c r="IM124" s="15"/>
      <c r="IN124" s="15"/>
      <c r="IO124" s="15"/>
      <c r="IP124" s="15"/>
      <c r="IQ124" s="15"/>
      <c r="IR124" s="15"/>
      <c r="IS124" s="15"/>
      <c r="IT124" s="15"/>
      <c r="IU124" s="15"/>
      <c r="IV124" s="15"/>
    </row>
    <row r="125" spans="1:256" s="105" customFormat="1" ht="25.5">
      <c r="A125" s="384"/>
      <c r="B125" s="130">
        <v>33354</v>
      </c>
      <c r="C125" s="129" t="s">
        <v>87</v>
      </c>
      <c r="D125" s="156">
        <v>0</v>
      </c>
      <c r="E125" s="299">
        <v>2486</v>
      </c>
      <c r="F125" s="299">
        <v>1874</v>
      </c>
      <c r="G125" s="158">
        <f t="shared" si="5"/>
        <v>75.3821399839099</v>
      </c>
      <c r="H125" s="28"/>
      <c r="I125" s="28"/>
      <c r="J125" s="28"/>
      <c r="K125" s="28"/>
      <c r="L125" s="28"/>
      <c r="M125" s="28"/>
      <c r="N125" s="28"/>
      <c r="O125" s="69"/>
      <c r="P125" s="15"/>
      <c r="Q125" s="15"/>
      <c r="R125" s="15"/>
      <c r="S125" s="15"/>
      <c r="T125" s="134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  <c r="FQ125" s="15"/>
      <c r="FR125" s="15"/>
      <c r="FS125" s="15"/>
      <c r="FT125" s="15"/>
      <c r="FU125" s="15"/>
      <c r="FV125" s="15"/>
      <c r="FW125" s="15"/>
      <c r="FX125" s="15"/>
      <c r="FY125" s="15"/>
      <c r="FZ125" s="15"/>
      <c r="GA125" s="15"/>
      <c r="GB125" s="15"/>
      <c r="GC125" s="15"/>
      <c r="GD125" s="15"/>
      <c r="GE125" s="15"/>
      <c r="GF125" s="15"/>
      <c r="GG125" s="15"/>
      <c r="GH125" s="15"/>
      <c r="GI125" s="15"/>
      <c r="GJ125" s="15"/>
      <c r="GK125" s="15"/>
      <c r="GL125" s="15"/>
      <c r="GM125" s="15"/>
      <c r="GN125" s="15"/>
      <c r="GO125" s="15"/>
      <c r="GP125" s="15"/>
      <c r="GQ125" s="15"/>
      <c r="GR125" s="15"/>
      <c r="GS125" s="15"/>
      <c r="GT125" s="15"/>
      <c r="GU125" s="15"/>
      <c r="GV125" s="15"/>
      <c r="GW125" s="15"/>
      <c r="GX125" s="15"/>
      <c r="GY125" s="15"/>
      <c r="GZ125" s="15"/>
      <c r="HA125" s="15"/>
      <c r="HB125" s="15"/>
      <c r="HC125" s="15"/>
      <c r="HD125" s="15"/>
      <c r="HE125" s="15"/>
      <c r="HF125" s="15"/>
      <c r="HG125" s="15"/>
      <c r="HH125" s="15"/>
      <c r="HI125" s="15"/>
      <c r="HJ125" s="15"/>
      <c r="HK125" s="15"/>
      <c r="HL125" s="15"/>
      <c r="HM125" s="15"/>
      <c r="HN125" s="15"/>
      <c r="HO125" s="15"/>
      <c r="HP125" s="15"/>
      <c r="HQ125" s="15"/>
      <c r="HR125" s="15"/>
      <c r="HS125" s="15"/>
      <c r="HT125" s="15"/>
      <c r="HU125" s="15"/>
      <c r="HV125" s="15"/>
      <c r="HW125" s="15"/>
      <c r="HX125" s="15"/>
      <c r="HY125" s="15"/>
      <c r="HZ125" s="15"/>
      <c r="IA125" s="15"/>
      <c r="IB125" s="15"/>
      <c r="IC125" s="15"/>
      <c r="ID125" s="15"/>
      <c r="IE125" s="15"/>
      <c r="IF125" s="15"/>
      <c r="IG125" s="15"/>
      <c r="IH125" s="15"/>
      <c r="II125" s="15"/>
      <c r="IJ125" s="15"/>
      <c r="IK125" s="15"/>
      <c r="IL125" s="15"/>
      <c r="IM125" s="15"/>
      <c r="IN125" s="15"/>
      <c r="IO125" s="15"/>
      <c r="IP125" s="15"/>
      <c r="IQ125" s="15"/>
      <c r="IR125" s="15"/>
      <c r="IS125" s="15"/>
      <c r="IT125" s="15"/>
      <c r="IU125" s="15"/>
      <c r="IV125" s="15"/>
    </row>
    <row r="126" spans="1:256" s="105" customFormat="1" ht="25.5">
      <c r="A126" s="384"/>
      <c r="B126" s="130" t="s">
        <v>223</v>
      </c>
      <c r="C126" s="129" t="s">
        <v>224</v>
      </c>
      <c r="D126" s="156">
        <v>0</v>
      </c>
      <c r="E126" s="299">
        <v>184</v>
      </c>
      <c r="F126" s="299">
        <v>184</v>
      </c>
      <c r="G126" s="158">
        <f t="shared" si="5"/>
        <v>100</v>
      </c>
      <c r="H126" s="28"/>
      <c r="I126" s="28"/>
      <c r="J126" s="28"/>
      <c r="K126" s="28"/>
      <c r="L126" s="28"/>
      <c r="M126" s="28"/>
      <c r="N126" s="28"/>
      <c r="O126" s="69"/>
      <c r="P126" s="15"/>
      <c r="Q126" s="15"/>
      <c r="R126" s="15"/>
      <c r="S126" s="15"/>
      <c r="T126" s="134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  <c r="FY126" s="15"/>
      <c r="FZ126" s="15"/>
      <c r="GA126" s="15"/>
      <c r="GB126" s="15"/>
      <c r="GC126" s="15"/>
      <c r="GD126" s="15"/>
      <c r="GE126" s="15"/>
      <c r="GF126" s="15"/>
      <c r="GG126" s="15"/>
      <c r="GH126" s="15"/>
      <c r="GI126" s="15"/>
      <c r="GJ126" s="15"/>
      <c r="GK126" s="15"/>
      <c r="GL126" s="15"/>
      <c r="GM126" s="15"/>
      <c r="GN126" s="15"/>
      <c r="GO126" s="15"/>
      <c r="GP126" s="15"/>
      <c r="GQ126" s="15"/>
      <c r="GR126" s="15"/>
      <c r="GS126" s="15"/>
      <c r="GT126" s="15"/>
      <c r="GU126" s="15"/>
      <c r="GV126" s="15"/>
      <c r="GW126" s="15"/>
      <c r="GX126" s="15"/>
      <c r="GY126" s="15"/>
      <c r="GZ126" s="15"/>
      <c r="HA126" s="15"/>
      <c r="HB126" s="15"/>
      <c r="HC126" s="15"/>
      <c r="HD126" s="15"/>
      <c r="HE126" s="15"/>
      <c r="HF126" s="15"/>
      <c r="HG126" s="15"/>
      <c r="HH126" s="15"/>
      <c r="HI126" s="15"/>
      <c r="HJ126" s="15"/>
      <c r="HK126" s="15"/>
      <c r="HL126" s="15"/>
      <c r="HM126" s="15"/>
      <c r="HN126" s="15"/>
      <c r="HO126" s="15"/>
      <c r="HP126" s="15"/>
      <c r="HQ126" s="15"/>
      <c r="HR126" s="15"/>
      <c r="HS126" s="15"/>
      <c r="HT126" s="15"/>
      <c r="HU126" s="15"/>
      <c r="HV126" s="15"/>
      <c r="HW126" s="15"/>
      <c r="HX126" s="15"/>
      <c r="HY126" s="15"/>
      <c r="HZ126" s="15"/>
      <c r="IA126" s="15"/>
      <c r="IB126" s="15"/>
      <c r="IC126" s="15"/>
      <c r="ID126" s="15"/>
      <c r="IE126" s="15"/>
      <c r="IF126" s="15"/>
      <c r="IG126" s="15"/>
      <c r="IH126" s="15"/>
      <c r="II126" s="15"/>
      <c r="IJ126" s="15"/>
      <c r="IK126" s="15"/>
      <c r="IL126" s="15"/>
      <c r="IM126" s="15"/>
      <c r="IN126" s="15"/>
      <c r="IO126" s="15"/>
      <c r="IP126" s="15"/>
      <c r="IQ126" s="15"/>
      <c r="IR126" s="15"/>
      <c r="IS126" s="15"/>
      <c r="IT126" s="15"/>
      <c r="IU126" s="15"/>
      <c r="IV126" s="15"/>
    </row>
    <row r="127" spans="1:256" s="105" customFormat="1" ht="25.5">
      <c r="A127" s="384"/>
      <c r="B127" s="130" t="s">
        <v>181</v>
      </c>
      <c r="C127" s="129" t="s">
        <v>226</v>
      </c>
      <c r="D127" s="156">
        <v>0</v>
      </c>
      <c r="E127" s="299">
        <v>1443</v>
      </c>
      <c r="F127" s="299">
        <v>1443</v>
      </c>
      <c r="G127" s="158">
        <f t="shared" si="5"/>
        <v>100</v>
      </c>
      <c r="H127" s="28"/>
      <c r="I127" s="28"/>
      <c r="J127" s="28"/>
      <c r="K127" s="28"/>
      <c r="L127" s="28"/>
      <c r="M127" s="28"/>
      <c r="N127" s="28"/>
      <c r="O127" s="69"/>
      <c r="P127" s="15"/>
      <c r="Q127" s="15"/>
      <c r="R127" s="15"/>
      <c r="S127" s="15"/>
      <c r="T127" s="134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  <c r="FF127" s="15"/>
      <c r="FG127" s="15"/>
      <c r="FH127" s="15"/>
      <c r="FI127" s="15"/>
      <c r="FJ127" s="15"/>
      <c r="FK127" s="15"/>
      <c r="FL127" s="15"/>
      <c r="FM127" s="15"/>
      <c r="FN127" s="15"/>
      <c r="FO127" s="15"/>
      <c r="FP127" s="15"/>
      <c r="FQ127" s="15"/>
      <c r="FR127" s="15"/>
      <c r="FS127" s="15"/>
      <c r="FT127" s="15"/>
      <c r="FU127" s="15"/>
      <c r="FV127" s="15"/>
      <c r="FW127" s="15"/>
      <c r="FX127" s="15"/>
      <c r="FY127" s="15"/>
      <c r="FZ127" s="15"/>
      <c r="GA127" s="15"/>
      <c r="GB127" s="15"/>
      <c r="GC127" s="15"/>
      <c r="GD127" s="15"/>
      <c r="GE127" s="15"/>
      <c r="GF127" s="15"/>
      <c r="GG127" s="15"/>
      <c r="GH127" s="15"/>
      <c r="GI127" s="15"/>
      <c r="GJ127" s="15"/>
      <c r="GK127" s="15"/>
      <c r="GL127" s="15"/>
      <c r="GM127" s="15"/>
      <c r="GN127" s="15"/>
      <c r="GO127" s="15"/>
      <c r="GP127" s="15"/>
      <c r="GQ127" s="15"/>
      <c r="GR127" s="15"/>
      <c r="GS127" s="15"/>
      <c r="GT127" s="15"/>
      <c r="GU127" s="15"/>
      <c r="GV127" s="15"/>
      <c r="GW127" s="15"/>
      <c r="GX127" s="15"/>
      <c r="GY127" s="15"/>
      <c r="GZ127" s="15"/>
      <c r="HA127" s="15"/>
      <c r="HB127" s="15"/>
      <c r="HC127" s="15"/>
      <c r="HD127" s="15"/>
      <c r="HE127" s="15"/>
      <c r="HF127" s="15"/>
      <c r="HG127" s="15"/>
      <c r="HH127" s="15"/>
      <c r="HI127" s="15"/>
      <c r="HJ127" s="15"/>
      <c r="HK127" s="15"/>
      <c r="HL127" s="15"/>
      <c r="HM127" s="15"/>
      <c r="HN127" s="15"/>
      <c r="HO127" s="15"/>
      <c r="HP127" s="15"/>
      <c r="HQ127" s="15"/>
      <c r="HR127" s="15"/>
      <c r="HS127" s="15"/>
      <c r="HT127" s="15"/>
      <c r="HU127" s="15"/>
      <c r="HV127" s="15"/>
      <c r="HW127" s="15"/>
      <c r="HX127" s="15"/>
      <c r="HY127" s="15"/>
      <c r="HZ127" s="15"/>
      <c r="IA127" s="15"/>
      <c r="IB127" s="15"/>
      <c r="IC127" s="15"/>
      <c r="ID127" s="15"/>
      <c r="IE127" s="15"/>
      <c r="IF127" s="15"/>
      <c r="IG127" s="15"/>
      <c r="IH127" s="15"/>
      <c r="II127" s="15"/>
      <c r="IJ127" s="15"/>
      <c r="IK127" s="15"/>
      <c r="IL127" s="15"/>
      <c r="IM127" s="15"/>
      <c r="IN127" s="15"/>
      <c r="IO127" s="15"/>
      <c r="IP127" s="15"/>
      <c r="IQ127" s="15"/>
      <c r="IR127" s="15"/>
      <c r="IS127" s="15"/>
      <c r="IT127" s="15"/>
      <c r="IU127" s="15"/>
      <c r="IV127" s="15"/>
    </row>
    <row r="128" spans="1:256" s="105" customFormat="1" ht="12.75">
      <c r="A128" s="384"/>
      <c r="B128" s="130" t="s">
        <v>227</v>
      </c>
      <c r="C128" s="129" t="s">
        <v>228</v>
      </c>
      <c r="D128" s="156">
        <v>0</v>
      </c>
      <c r="E128" s="299">
        <v>51</v>
      </c>
      <c r="F128" s="299">
        <v>51</v>
      </c>
      <c r="G128" s="158">
        <f t="shared" si="5"/>
        <v>100</v>
      </c>
      <c r="H128" s="28"/>
      <c r="I128" s="28"/>
      <c r="J128" s="28"/>
      <c r="K128" s="28"/>
      <c r="L128" s="28"/>
      <c r="M128" s="28"/>
      <c r="N128" s="28"/>
      <c r="O128" s="69"/>
      <c r="P128" s="15"/>
      <c r="Q128" s="15"/>
      <c r="R128" s="15"/>
      <c r="S128" s="15"/>
      <c r="T128" s="134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  <c r="FF128" s="15"/>
      <c r="FG128" s="15"/>
      <c r="FH128" s="15"/>
      <c r="FI128" s="15"/>
      <c r="FJ128" s="15"/>
      <c r="FK128" s="15"/>
      <c r="FL128" s="15"/>
      <c r="FM128" s="15"/>
      <c r="FN128" s="15"/>
      <c r="FO128" s="15"/>
      <c r="FP128" s="15"/>
      <c r="FQ128" s="15"/>
      <c r="FR128" s="15"/>
      <c r="FS128" s="15"/>
      <c r="FT128" s="15"/>
      <c r="FU128" s="15"/>
      <c r="FV128" s="15"/>
      <c r="FW128" s="15"/>
      <c r="FX128" s="15"/>
      <c r="FY128" s="15"/>
      <c r="FZ128" s="15"/>
      <c r="GA128" s="15"/>
      <c r="GB128" s="15"/>
      <c r="GC128" s="15"/>
      <c r="GD128" s="15"/>
      <c r="GE128" s="15"/>
      <c r="GF128" s="15"/>
      <c r="GG128" s="15"/>
      <c r="GH128" s="15"/>
      <c r="GI128" s="15"/>
      <c r="GJ128" s="15"/>
      <c r="GK128" s="15"/>
      <c r="GL128" s="15"/>
      <c r="GM128" s="15"/>
      <c r="GN128" s="15"/>
      <c r="GO128" s="15"/>
      <c r="GP128" s="15"/>
      <c r="GQ128" s="15"/>
      <c r="GR128" s="15"/>
      <c r="GS128" s="15"/>
      <c r="GT128" s="15"/>
      <c r="GU128" s="15"/>
      <c r="GV128" s="15"/>
      <c r="GW128" s="15"/>
      <c r="GX128" s="15"/>
      <c r="GY128" s="15"/>
      <c r="GZ128" s="15"/>
      <c r="HA128" s="15"/>
      <c r="HB128" s="15"/>
      <c r="HC128" s="15"/>
      <c r="HD128" s="15"/>
      <c r="HE128" s="15"/>
      <c r="HF128" s="15"/>
      <c r="HG128" s="15"/>
      <c r="HH128" s="15"/>
      <c r="HI128" s="15"/>
      <c r="HJ128" s="15"/>
      <c r="HK128" s="15"/>
      <c r="HL128" s="15"/>
      <c r="HM128" s="15"/>
      <c r="HN128" s="15"/>
      <c r="HO128" s="15"/>
      <c r="HP128" s="15"/>
      <c r="HQ128" s="15"/>
      <c r="HR128" s="15"/>
      <c r="HS128" s="15"/>
      <c r="HT128" s="15"/>
      <c r="HU128" s="15"/>
      <c r="HV128" s="15"/>
      <c r="HW128" s="15"/>
      <c r="HX128" s="15"/>
      <c r="HY128" s="15"/>
      <c r="HZ128" s="15"/>
      <c r="IA128" s="15"/>
      <c r="IB128" s="15"/>
      <c r="IC128" s="15"/>
      <c r="ID128" s="15"/>
      <c r="IE128" s="15"/>
      <c r="IF128" s="15"/>
      <c r="IG128" s="15"/>
      <c r="IH128" s="15"/>
      <c r="II128" s="15"/>
      <c r="IJ128" s="15"/>
      <c r="IK128" s="15"/>
      <c r="IL128" s="15"/>
      <c r="IM128" s="15"/>
      <c r="IN128" s="15"/>
      <c r="IO128" s="15"/>
      <c r="IP128" s="15"/>
      <c r="IQ128" s="15"/>
      <c r="IR128" s="15"/>
      <c r="IS128" s="15"/>
      <c r="IT128" s="15"/>
      <c r="IU128" s="15"/>
      <c r="IV128" s="15"/>
    </row>
    <row r="129" spans="1:256" s="105" customFormat="1" ht="12.75">
      <c r="A129" s="829" t="s">
        <v>195</v>
      </c>
      <c r="B129" s="830"/>
      <c r="C129" s="831"/>
      <c r="D129" s="294">
        <f>SUM(D116:D125)</f>
        <v>0</v>
      </c>
      <c r="E129" s="294">
        <f>SUM(E115:E128)</f>
        <v>284619</v>
      </c>
      <c r="F129" s="294">
        <f>SUM(F115:F128)</f>
        <v>222279</v>
      </c>
      <c r="G129" s="104">
        <f t="shared" si="5"/>
        <v>78.09703498360967</v>
      </c>
      <c r="H129" s="109" t="s">
        <v>591</v>
      </c>
      <c r="I129" s="28"/>
      <c r="J129" s="28"/>
      <c r="K129" s="28"/>
      <c r="L129" s="28"/>
      <c r="M129" s="28"/>
      <c r="N129" s="28"/>
      <c r="O129" s="69" t="s">
        <v>605</v>
      </c>
      <c r="P129" s="69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5"/>
      <c r="FK129" s="15"/>
      <c r="FL129" s="15"/>
      <c r="FM129" s="15"/>
      <c r="FN129" s="15"/>
      <c r="FO129" s="15"/>
      <c r="FP129" s="15"/>
      <c r="FQ129" s="15"/>
      <c r="FR129" s="15"/>
      <c r="FS129" s="15"/>
      <c r="FT129" s="15"/>
      <c r="FU129" s="15"/>
      <c r="FV129" s="15"/>
      <c r="FW129" s="15"/>
      <c r="FX129" s="15"/>
      <c r="FY129" s="15"/>
      <c r="FZ129" s="15"/>
      <c r="GA129" s="15"/>
      <c r="GB129" s="15"/>
      <c r="GC129" s="15"/>
      <c r="GD129" s="15"/>
      <c r="GE129" s="15"/>
      <c r="GF129" s="15"/>
      <c r="GG129" s="15"/>
      <c r="GH129" s="15"/>
      <c r="GI129" s="15"/>
      <c r="GJ129" s="15"/>
      <c r="GK129" s="15"/>
      <c r="GL129" s="15"/>
      <c r="GM129" s="15"/>
      <c r="GN129" s="15"/>
      <c r="GO129" s="15"/>
      <c r="GP129" s="15"/>
      <c r="GQ129" s="15"/>
      <c r="GR129" s="15"/>
      <c r="GS129" s="15"/>
      <c r="GT129" s="15"/>
      <c r="GU129" s="15"/>
      <c r="GV129" s="15"/>
      <c r="GW129" s="15"/>
      <c r="GX129" s="15"/>
      <c r="GY129" s="15"/>
      <c r="GZ129" s="15"/>
      <c r="HA129" s="15"/>
      <c r="HB129" s="15"/>
      <c r="HC129" s="15"/>
      <c r="HD129" s="15"/>
      <c r="HE129" s="15"/>
      <c r="HF129" s="15"/>
      <c r="HG129" s="15"/>
      <c r="HH129" s="15"/>
      <c r="HI129" s="15"/>
      <c r="HJ129" s="15"/>
      <c r="HK129" s="15"/>
      <c r="HL129" s="15"/>
      <c r="HM129" s="15"/>
      <c r="HN129" s="15"/>
      <c r="HO129" s="15"/>
      <c r="HP129" s="15"/>
      <c r="HQ129" s="15"/>
      <c r="HR129" s="15"/>
      <c r="HS129" s="15"/>
      <c r="HT129" s="15"/>
      <c r="HU129" s="15"/>
      <c r="HV129" s="15"/>
      <c r="HW129" s="15"/>
      <c r="HX129" s="15"/>
      <c r="HY129" s="15"/>
      <c r="HZ129" s="15"/>
      <c r="IA129" s="15"/>
      <c r="IB129" s="15"/>
      <c r="IC129" s="15"/>
      <c r="ID129" s="15"/>
      <c r="IE129" s="15"/>
      <c r="IF129" s="15"/>
      <c r="IG129" s="15"/>
      <c r="IH129" s="15"/>
      <c r="II129" s="15"/>
      <c r="IJ129" s="15"/>
      <c r="IK129" s="15"/>
      <c r="IL129" s="15"/>
      <c r="IM129" s="15"/>
      <c r="IN129" s="15"/>
      <c r="IO129" s="15"/>
      <c r="IP129" s="15"/>
      <c r="IQ129" s="15"/>
      <c r="IR129" s="15"/>
      <c r="IS129" s="15"/>
      <c r="IT129" s="15"/>
      <c r="IU129" s="15"/>
      <c r="IV129" s="15"/>
    </row>
    <row r="130" spans="1:256" s="105" customFormat="1" ht="2.25" customHeight="1">
      <c r="A130" s="361"/>
      <c r="B130" s="362"/>
      <c r="C130" s="362"/>
      <c r="D130" s="15"/>
      <c r="E130" s="15"/>
      <c r="F130" s="15"/>
      <c r="G130"/>
      <c r="H130" s="28"/>
      <c r="I130" s="28"/>
      <c r="J130" s="28"/>
      <c r="K130" s="28"/>
      <c r="L130" s="28"/>
      <c r="M130" s="28"/>
      <c r="N130" s="28"/>
      <c r="O130" s="69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  <c r="FR130" s="15"/>
      <c r="FS130" s="15"/>
      <c r="FT130" s="15"/>
      <c r="FU130" s="15"/>
      <c r="FV130" s="15"/>
      <c r="FW130" s="15"/>
      <c r="FX130" s="15"/>
      <c r="FY130" s="15"/>
      <c r="FZ130" s="15"/>
      <c r="GA130" s="15"/>
      <c r="GB130" s="15"/>
      <c r="GC130" s="15"/>
      <c r="GD130" s="15"/>
      <c r="GE130" s="15"/>
      <c r="GF130" s="15"/>
      <c r="GG130" s="15"/>
      <c r="GH130" s="15"/>
      <c r="GI130" s="15"/>
      <c r="GJ130" s="15"/>
      <c r="GK130" s="15"/>
      <c r="GL130" s="15"/>
      <c r="GM130" s="15"/>
      <c r="GN130" s="15"/>
      <c r="GO130" s="15"/>
      <c r="GP130" s="15"/>
      <c r="GQ130" s="15"/>
      <c r="GR130" s="15"/>
      <c r="GS130" s="15"/>
      <c r="GT130" s="15"/>
      <c r="GU130" s="15"/>
      <c r="GV130" s="15"/>
      <c r="GW130" s="15"/>
      <c r="GX130" s="15"/>
      <c r="GY130" s="15"/>
      <c r="GZ130" s="15"/>
      <c r="HA130" s="15"/>
      <c r="HB130" s="15"/>
      <c r="HC130" s="15"/>
      <c r="HD130" s="15"/>
      <c r="HE130" s="15"/>
      <c r="HF130" s="15"/>
      <c r="HG130" s="15"/>
      <c r="HH130" s="15"/>
      <c r="HI130" s="15"/>
      <c r="HJ130" s="15"/>
      <c r="HK130" s="15"/>
      <c r="HL130" s="15"/>
      <c r="HM130" s="15"/>
      <c r="HN130" s="15"/>
      <c r="HO130" s="15"/>
      <c r="HP130" s="15"/>
      <c r="HQ130" s="15"/>
      <c r="HR130" s="15"/>
      <c r="HS130" s="15"/>
      <c r="HT130" s="15"/>
      <c r="HU130" s="15"/>
      <c r="HV130" s="15"/>
      <c r="HW130" s="15"/>
      <c r="HX130" s="15"/>
      <c r="HY130" s="15"/>
      <c r="HZ130" s="15"/>
      <c r="IA130" s="15"/>
      <c r="IB130" s="15"/>
      <c r="IC130" s="15"/>
      <c r="ID130" s="15"/>
      <c r="IE130" s="15"/>
      <c r="IF130" s="15"/>
      <c r="IG130" s="15"/>
      <c r="IH130" s="15"/>
      <c r="II130" s="15"/>
      <c r="IJ130" s="15"/>
      <c r="IK130" s="15"/>
      <c r="IL130" s="15"/>
      <c r="IM130" s="15"/>
      <c r="IN130" s="15"/>
      <c r="IO130" s="15"/>
      <c r="IP130" s="15"/>
      <c r="IQ130" s="15"/>
      <c r="IR130" s="15"/>
      <c r="IS130" s="15"/>
      <c r="IT130" s="15"/>
      <c r="IU130" s="15"/>
      <c r="IV130" s="15"/>
    </row>
    <row r="131" spans="1:256" s="105" customFormat="1" ht="12.75">
      <c r="A131" s="361" t="s">
        <v>1015</v>
      </c>
      <c r="B131" s="362"/>
      <c r="C131" s="362"/>
      <c r="D131" s="15"/>
      <c r="E131" s="15"/>
      <c r="F131" s="15"/>
      <c r="G131"/>
      <c r="H131" s="28"/>
      <c r="I131" s="28"/>
      <c r="J131" s="28"/>
      <c r="K131" s="28"/>
      <c r="L131" s="28"/>
      <c r="M131" s="28"/>
      <c r="N131" s="28"/>
      <c r="O131" s="69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  <c r="EM131" s="15"/>
      <c r="EN131" s="15"/>
      <c r="EO131" s="15"/>
      <c r="EP131" s="15"/>
      <c r="EQ131" s="15"/>
      <c r="ER131" s="15"/>
      <c r="ES131" s="15"/>
      <c r="ET131" s="15"/>
      <c r="EU131" s="15"/>
      <c r="EV131" s="15"/>
      <c r="EW131" s="15"/>
      <c r="EX131" s="15"/>
      <c r="EY131" s="15"/>
      <c r="EZ131" s="15"/>
      <c r="FA131" s="15"/>
      <c r="FB131" s="15"/>
      <c r="FC131" s="15"/>
      <c r="FD131" s="15"/>
      <c r="FE131" s="15"/>
      <c r="FF131" s="15"/>
      <c r="FG131" s="15"/>
      <c r="FH131" s="15"/>
      <c r="FI131" s="15"/>
      <c r="FJ131" s="15"/>
      <c r="FK131" s="15"/>
      <c r="FL131" s="15"/>
      <c r="FM131" s="15"/>
      <c r="FN131" s="15"/>
      <c r="FO131" s="15"/>
      <c r="FP131" s="15"/>
      <c r="FQ131" s="15"/>
      <c r="FR131" s="15"/>
      <c r="FS131" s="15"/>
      <c r="FT131" s="15"/>
      <c r="FU131" s="15"/>
      <c r="FV131" s="15"/>
      <c r="FW131" s="15"/>
      <c r="FX131" s="15"/>
      <c r="FY131" s="15"/>
      <c r="FZ131" s="15"/>
      <c r="GA131" s="15"/>
      <c r="GB131" s="15"/>
      <c r="GC131" s="15"/>
      <c r="GD131" s="15"/>
      <c r="GE131" s="15"/>
      <c r="GF131" s="15"/>
      <c r="GG131" s="15"/>
      <c r="GH131" s="15"/>
      <c r="GI131" s="15"/>
      <c r="GJ131" s="15"/>
      <c r="GK131" s="15"/>
      <c r="GL131" s="15"/>
      <c r="GM131" s="15"/>
      <c r="GN131" s="15"/>
      <c r="GO131" s="15"/>
      <c r="GP131" s="15"/>
      <c r="GQ131" s="15"/>
      <c r="GR131" s="15"/>
      <c r="GS131" s="15"/>
      <c r="GT131" s="15"/>
      <c r="GU131" s="15"/>
      <c r="GV131" s="15"/>
      <c r="GW131" s="15"/>
      <c r="GX131" s="15"/>
      <c r="GY131" s="15"/>
      <c r="GZ131" s="15"/>
      <c r="HA131" s="15"/>
      <c r="HB131" s="15"/>
      <c r="HC131" s="15"/>
      <c r="HD131" s="15"/>
      <c r="HE131" s="15"/>
      <c r="HF131" s="15"/>
      <c r="HG131" s="15"/>
      <c r="HH131" s="15"/>
      <c r="HI131" s="15"/>
      <c r="HJ131" s="15"/>
      <c r="HK131" s="15"/>
      <c r="HL131" s="15"/>
      <c r="HM131" s="15"/>
      <c r="HN131" s="15"/>
      <c r="HO131" s="15"/>
      <c r="HP131" s="15"/>
      <c r="HQ131" s="15"/>
      <c r="HR131" s="15"/>
      <c r="HS131" s="15"/>
      <c r="HT131" s="15"/>
      <c r="HU131" s="15"/>
      <c r="HV131" s="15"/>
      <c r="HW131" s="15"/>
      <c r="HX131" s="15"/>
      <c r="HY131" s="15"/>
      <c r="HZ131" s="15"/>
      <c r="IA131" s="15"/>
      <c r="IB131" s="15"/>
      <c r="IC131" s="15"/>
      <c r="ID131" s="15"/>
      <c r="IE131" s="15"/>
      <c r="IF131" s="15"/>
      <c r="IG131" s="15"/>
      <c r="IH131" s="15"/>
      <c r="II131" s="15"/>
      <c r="IJ131" s="15"/>
      <c r="IK131" s="15"/>
      <c r="IL131" s="15"/>
      <c r="IM131" s="15"/>
      <c r="IN131" s="15"/>
      <c r="IO131" s="15"/>
      <c r="IP131" s="15"/>
      <c r="IQ131" s="15"/>
      <c r="IR131" s="15"/>
      <c r="IS131" s="15"/>
      <c r="IT131" s="15"/>
      <c r="IU131" s="15"/>
      <c r="IV131" s="15"/>
    </row>
    <row r="132" spans="1:256" s="105" customFormat="1" ht="5.25" customHeight="1">
      <c r="A132" s="361"/>
      <c r="B132" s="362"/>
      <c r="C132" s="362"/>
      <c r="D132" s="15"/>
      <c r="E132" s="15"/>
      <c r="F132" s="15"/>
      <c r="G132"/>
      <c r="H132" s="28"/>
      <c r="I132" s="28"/>
      <c r="J132" s="28"/>
      <c r="K132" s="28"/>
      <c r="L132" s="28"/>
      <c r="M132" s="28"/>
      <c r="N132" s="28"/>
      <c r="O132" s="69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5"/>
      <c r="FK132" s="15"/>
      <c r="FL132" s="15"/>
      <c r="FM132" s="15"/>
      <c r="FN132" s="15"/>
      <c r="FO132" s="15"/>
      <c r="FP132" s="15"/>
      <c r="FQ132" s="15"/>
      <c r="FR132" s="15"/>
      <c r="FS132" s="15"/>
      <c r="FT132" s="15"/>
      <c r="FU132" s="15"/>
      <c r="FV132" s="15"/>
      <c r="FW132" s="15"/>
      <c r="FX132" s="15"/>
      <c r="FY132" s="15"/>
      <c r="FZ132" s="15"/>
      <c r="GA132" s="15"/>
      <c r="GB132" s="15"/>
      <c r="GC132" s="15"/>
      <c r="GD132" s="15"/>
      <c r="GE132" s="15"/>
      <c r="GF132" s="15"/>
      <c r="GG132" s="15"/>
      <c r="GH132" s="15"/>
      <c r="GI132" s="15"/>
      <c r="GJ132" s="15"/>
      <c r="GK132" s="15"/>
      <c r="GL132" s="15"/>
      <c r="GM132" s="15"/>
      <c r="GN132" s="15"/>
      <c r="GO132" s="15"/>
      <c r="GP132" s="15"/>
      <c r="GQ132" s="15"/>
      <c r="GR132" s="15"/>
      <c r="GS132" s="15"/>
      <c r="GT132" s="15"/>
      <c r="GU132" s="15"/>
      <c r="GV132" s="15"/>
      <c r="GW132" s="15"/>
      <c r="GX132" s="15"/>
      <c r="GY132" s="15"/>
      <c r="GZ132" s="15"/>
      <c r="HA132" s="15"/>
      <c r="HB132" s="15"/>
      <c r="HC132" s="15"/>
      <c r="HD132" s="15"/>
      <c r="HE132" s="15"/>
      <c r="HF132" s="15"/>
      <c r="HG132" s="15"/>
      <c r="HH132" s="15"/>
      <c r="HI132" s="15"/>
      <c r="HJ132" s="15"/>
      <c r="HK132" s="15"/>
      <c r="HL132" s="15"/>
      <c r="HM132" s="15"/>
      <c r="HN132" s="15"/>
      <c r="HO132" s="15"/>
      <c r="HP132" s="15"/>
      <c r="HQ132" s="15"/>
      <c r="HR132" s="15"/>
      <c r="HS132" s="15"/>
      <c r="HT132" s="15"/>
      <c r="HU132" s="15"/>
      <c r="HV132" s="15"/>
      <c r="HW132" s="15"/>
      <c r="HX132" s="15"/>
      <c r="HY132" s="15"/>
      <c r="HZ132" s="15"/>
      <c r="IA132" s="15"/>
      <c r="IB132" s="15"/>
      <c r="IC132" s="15"/>
      <c r="ID132" s="15"/>
      <c r="IE132" s="15"/>
      <c r="IF132" s="15"/>
      <c r="IG132" s="15"/>
      <c r="IH132" s="15"/>
      <c r="II132" s="15"/>
      <c r="IJ132" s="15"/>
      <c r="IK132" s="15"/>
      <c r="IL132" s="15"/>
      <c r="IM132" s="15"/>
      <c r="IN132" s="15"/>
      <c r="IO132" s="15"/>
      <c r="IP132" s="15"/>
      <c r="IQ132" s="15"/>
      <c r="IR132" s="15"/>
      <c r="IS132" s="15"/>
      <c r="IT132" s="15"/>
      <c r="IU132" s="15"/>
      <c r="IV132" s="15"/>
    </row>
    <row r="133" spans="1:256" s="105" customFormat="1" ht="26.25" customHeight="1">
      <c r="A133" s="7" t="s">
        <v>295</v>
      </c>
      <c r="B133" s="7" t="s">
        <v>297</v>
      </c>
      <c r="C133" s="5" t="s">
        <v>298</v>
      </c>
      <c r="D133" s="44" t="s">
        <v>479</v>
      </c>
      <c r="E133" s="51" t="s">
        <v>480</v>
      </c>
      <c r="F133" s="5" t="s">
        <v>269</v>
      </c>
      <c r="G133" s="43" t="s">
        <v>481</v>
      </c>
      <c r="H133" s="28" t="s">
        <v>592</v>
      </c>
      <c r="I133" s="28"/>
      <c r="J133" s="28"/>
      <c r="K133" s="28"/>
      <c r="L133" s="28"/>
      <c r="M133" s="28"/>
      <c r="N133" s="28"/>
      <c r="O133" s="69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  <c r="EP133" s="15"/>
      <c r="EQ133" s="15"/>
      <c r="ER133" s="15"/>
      <c r="ES133" s="15"/>
      <c r="ET133" s="15"/>
      <c r="EU133" s="15"/>
      <c r="EV133" s="15"/>
      <c r="EW133" s="15"/>
      <c r="EX133" s="15"/>
      <c r="EY133" s="15"/>
      <c r="EZ133" s="15"/>
      <c r="FA133" s="15"/>
      <c r="FB133" s="15"/>
      <c r="FC133" s="15"/>
      <c r="FD133" s="15"/>
      <c r="FE133" s="15"/>
      <c r="FF133" s="15"/>
      <c r="FG133" s="15"/>
      <c r="FH133" s="15"/>
      <c r="FI133" s="15"/>
      <c r="FJ133" s="15"/>
      <c r="FK133" s="15"/>
      <c r="FL133" s="15"/>
      <c r="FM133" s="15"/>
      <c r="FN133" s="15"/>
      <c r="FO133" s="15"/>
      <c r="FP133" s="15"/>
      <c r="FQ133" s="15"/>
      <c r="FR133" s="15"/>
      <c r="FS133" s="15"/>
      <c r="FT133" s="15"/>
      <c r="FU133" s="15"/>
      <c r="FV133" s="15"/>
      <c r="FW133" s="15"/>
      <c r="FX133" s="15"/>
      <c r="FY133" s="15"/>
      <c r="FZ133" s="15"/>
      <c r="GA133" s="15"/>
      <c r="GB133" s="15"/>
      <c r="GC133" s="15"/>
      <c r="GD133" s="15"/>
      <c r="GE133" s="15"/>
      <c r="GF133" s="15"/>
      <c r="GG133" s="15"/>
      <c r="GH133" s="15"/>
      <c r="GI133" s="15"/>
      <c r="GJ133" s="15"/>
      <c r="GK133" s="15"/>
      <c r="GL133" s="15"/>
      <c r="GM133" s="15"/>
      <c r="GN133" s="15"/>
      <c r="GO133" s="15"/>
      <c r="GP133" s="15"/>
      <c r="GQ133" s="15"/>
      <c r="GR133" s="15"/>
      <c r="GS133" s="15"/>
      <c r="GT133" s="15"/>
      <c r="GU133" s="15"/>
      <c r="GV133" s="15"/>
      <c r="GW133" s="15"/>
      <c r="GX133" s="15"/>
      <c r="GY133" s="15"/>
      <c r="GZ133" s="15"/>
      <c r="HA133" s="15"/>
      <c r="HB133" s="15"/>
      <c r="HC133" s="15"/>
      <c r="HD133" s="15"/>
      <c r="HE133" s="15"/>
      <c r="HF133" s="15"/>
      <c r="HG133" s="15"/>
      <c r="HH133" s="15"/>
      <c r="HI133" s="15"/>
      <c r="HJ133" s="15"/>
      <c r="HK133" s="15"/>
      <c r="HL133" s="15"/>
      <c r="HM133" s="15"/>
      <c r="HN133" s="15"/>
      <c r="HO133" s="15"/>
      <c r="HP133" s="15"/>
      <c r="HQ133" s="15"/>
      <c r="HR133" s="15"/>
      <c r="HS133" s="15"/>
      <c r="HT133" s="15"/>
      <c r="HU133" s="15"/>
      <c r="HV133" s="15"/>
      <c r="HW133" s="15"/>
      <c r="HX133" s="15"/>
      <c r="HY133" s="15"/>
      <c r="HZ133" s="15"/>
      <c r="IA133" s="15"/>
      <c r="IB133" s="15"/>
      <c r="IC133" s="15"/>
      <c r="ID133" s="15"/>
      <c r="IE133" s="15"/>
      <c r="IF133" s="15"/>
      <c r="IG133" s="15"/>
      <c r="IH133" s="15"/>
      <c r="II133" s="15"/>
      <c r="IJ133" s="15"/>
      <c r="IK133" s="15"/>
      <c r="IL133" s="15"/>
      <c r="IM133" s="15"/>
      <c r="IN133" s="15"/>
      <c r="IO133" s="15"/>
      <c r="IP133" s="15"/>
      <c r="IQ133" s="15"/>
      <c r="IR133" s="15"/>
      <c r="IS133" s="15"/>
      <c r="IT133" s="15"/>
      <c r="IU133" s="15"/>
      <c r="IV133" s="15"/>
    </row>
    <row r="134" spans="1:256" s="106" customFormat="1" ht="12.75">
      <c r="A134" s="356">
        <v>3000</v>
      </c>
      <c r="B134" s="130" t="s">
        <v>252</v>
      </c>
      <c r="C134" s="428" t="s">
        <v>929</v>
      </c>
      <c r="D134" s="156">
        <v>60</v>
      </c>
      <c r="E134" s="299">
        <v>81</v>
      </c>
      <c r="F134" s="299">
        <v>60</v>
      </c>
      <c r="G134" s="158">
        <f aca="true" t="shared" si="6" ref="G134:G153">F134/E134*100</f>
        <v>74.07407407407408</v>
      </c>
      <c r="O134" s="134"/>
      <c r="P134" s="134"/>
      <c r="Q134" s="134"/>
      <c r="R134" s="134"/>
      <c r="S134" s="134"/>
      <c r="T134" s="134"/>
      <c r="U134" s="134"/>
      <c r="V134" s="134"/>
      <c r="W134" s="134"/>
      <c r="X134" s="134"/>
      <c r="Y134" s="134"/>
      <c r="Z134" s="134"/>
      <c r="AA134" s="134"/>
      <c r="AB134" s="134"/>
      <c r="AC134" s="134"/>
      <c r="AD134" s="134"/>
      <c r="AE134" s="134"/>
      <c r="AF134" s="134"/>
      <c r="AG134" s="134"/>
      <c r="AH134" s="134"/>
      <c r="AI134" s="134"/>
      <c r="AJ134" s="134"/>
      <c r="AK134" s="134"/>
      <c r="AL134" s="134"/>
      <c r="AM134" s="134"/>
      <c r="AN134" s="134"/>
      <c r="AO134" s="134"/>
      <c r="AP134" s="134"/>
      <c r="AQ134" s="134"/>
      <c r="AR134" s="134"/>
      <c r="AS134" s="134"/>
      <c r="AT134" s="134"/>
      <c r="AU134" s="134"/>
      <c r="AV134" s="134"/>
      <c r="AW134" s="134"/>
      <c r="AX134" s="134"/>
      <c r="AY134" s="134"/>
      <c r="AZ134" s="134"/>
      <c r="BA134" s="134"/>
      <c r="BB134" s="134"/>
      <c r="BC134" s="134"/>
      <c r="BD134" s="134"/>
      <c r="BE134" s="134"/>
      <c r="BF134" s="134"/>
      <c r="BG134" s="134"/>
      <c r="BH134" s="134"/>
      <c r="BI134" s="134"/>
      <c r="BJ134" s="134"/>
      <c r="BK134" s="134"/>
      <c r="BL134" s="134"/>
      <c r="BM134" s="134"/>
      <c r="BN134" s="134"/>
      <c r="BO134" s="134"/>
      <c r="BP134" s="134"/>
      <c r="BQ134" s="134"/>
      <c r="BR134" s="134"/>
      <c r="BS134" s="134"/>
      <c r="BT134" s="134"/>
      <c r="BU134" s="134"/>
      <c r="BV134" s="134"/>
      <c r="BW134" s="134"/>
      <c r="BX134" s="134"/>
      <c r="BY134" s="134"/>
      <c r="BZ134" s="134"/>
      <c r="CA134" s="134"/>
      <c r="CB134" s="134"/>
      <c r="CC134" s="134"/>
      <c r="CD134" s="134"/>
      <c r="CE134" s="134"/>
      <c r="CF134" s="134"/>
      <c r="CG134" s="134"/>
      <c r="CH134" s="134"/>
      <c r="CI134" s="134"/>
      <c r="CJ134" s="134"/>
      <c r="CK134" s="134"/>
      <c r="CL134" s="134"/>
      <c r="CM134" s="134"/>
      <c r="CN134" s="134"/>
      <c r="CO134" s="134"/>
      <c r="CP134" s="134"/>
      <c r="CQ134" s="134"/>
      <c r="CR134" s="134"/>
      <c r="CS134" s="134"/>
      <c r="CT134" s="134"/>
      <c r="CU134" s="134"/>
      <c r="CV134" s="134"/>
      <c r="CW134" s="134"/>
      <c r="CX134" s="134"/>
      <c r="CY134" s="134"/>
      <c r="CZ134" s="134"/>
      <c r="DA134" s="134"/>
      <c r="DB134" s="134"/>
      <c r="DC134" s="134"/>
      <c r="DD134" s="134"/>
      <c r="DE134" s="134"/>
      <c r="DF134" s="134"/>
      <c r="DG134" s="134"/>
      <c r="DH134" s="134"/>
      <c r="DI134" s="134"/>
      <c r="DJ134" s="134"/>
      <c r="DK134" s="134"/>
      <c r="DL134" s="134"/>
      <c r="DM134" s="134"/>
      <c r="DN134" s="134"/>
      <c r="DO134" s="134"/>
      <c r="DP134" s="134"/>
      <c r="DQ134" s="134"/>
      <c r="DR134" s="134"/>
      <c r="DS134" s="134"/>
      <c r="DT134" s="134"/>
      <c r="DU134" s="134"/>
      <c r="DV134" s="134"/>
      <c r="DW134" s="134"/>
      <c r="DX134" s="134"/>
      <c r="DY134" s="134"/>
      <c r="DZ134" s="134"/>
      <c r="EA134" s="134"/>
      <c r="EB134" s="134"/>
      <c r="EC134" s="134"/>
      <c r="ED134" s="134"/>
      <c r="EE134" s="134"/>
      <c r="EF134" s="134"/>
      <c r="EG134" s="134"/>
      <c r="EH134" s="134"/>
      <c r="EI134" s="134"/>
      <c r="EJ134" s="134"/>
      <c r="EK134" s="134"/>
      <c r="EL134" s="134"/>
      <c r="EM134" s="134"/>
      <c r="EN134" s="134"/>
      <c r="EO134" s="134"/>
      <c r="EP134" s="134"/>
      <c r="EQ134" s="134"/>
      <c r="ER134" s="134"/>
      <c r="ES134" s="134"/>
      <c r="ET134" s="134"/>
      <c r="EU134" s="134"/>
      <c r="EV134" s="134"/>
      <c r="EW134" s="134"/>
      <c r="EX134" s="134"/>
      <c r="EY134" s="134"/>
      <c r="EZ134" s="134"/>
      <c r="FA134" s="134"/>
      <c r="FB134" s="134"/>
      <c r="FC134" s="134"/>
      <c r="FD134" s="134"/>
      <c r="FE134" s="134"/>
      <c r="FF134" s="134"/>
      <c r="FG134" s="134"/>
      <c r="FH134" s="134"/>
      <c r="FI134" s="134"/>
      <c r="FJ134" s="134"/>
      <c r="FK134" s="134"/>
      <c r="FL134" s="134"/>
      <c r="FM134" s="134"/>
      <c r="FN134" s="134"/>
      <c r="FO134" s="134"/>
      <c r="FP134" s="134"/>
      <c r="FQ134" s="134"/>
      <c r="FR134" s="134"/>
      <c r="FS134" s="134"/>
      <c r="FT134" s="134"/>
      <c r="FU134" s="134"/>
      <c r="FV134" s="134"/>
      <c r="FW134" s="134"/>
      <c r="FX134" s="134"/>
      <c r="FY134" s="134"/>
      <c r="FZ134" s="134"/>
      <c r="GA134" s="134"/>
      <c r="GB134" s="134"/>
      <c r="GC134" s="134"/>
      <c r="GD134" s="134"/>
      <c r="GE134" s="134"/>
      <c r="GF134" s="134"/>
      <c r="GG134" s="134"/>
      <c r="GH134" s="134"/>
      <c r="GI134" s="134"/>
      <c r="GJ134" s="134"/>
      <c r="GK134" s="134"/>
      <c r="GL134" s="134"/>
      <c r="GM134" s="134"/>
      <c r="GN134" s="134"/>
      <c r="GO134" s="134"/>
      <c r="GP134" s="134"/>
      <c r="GQ134" s="134"/>
      <c r="GR134" s="134"/>
      <c r="GS134" s="134"/>
      <c r="GT134" s="134"/>
      <c r="GU134" s="134"/>
      <c r="GV134" s="134"/>
      <c r="GW134" s="134"/>
      <c r="GX134" s="134"/>
      <c r="GY134" s="134"/>
      <c r="GZ134" s="134"/>
      <c r="HA134" s="134"/>
      <c r="HB134" s="134"/>
      <c r="HC134" s="134"/>
      <c r="HD134" s="134"/>
      <c r="HE134" s="134"/>
      <c r="HF134" s="134"/>
      <c r="HG134" s="134"/>
      <c r="HH134" s="134"/>
      <c r="HI134" s="134"/>
      <c r="HJ134" s="134"/>
      <c r="HK134" s="134"/>
      <c r="HL134" s="134"/>
      <c r="HM134" s="134"/>
      <c r="HN134" s="134"/>
      <c r="HO134" s="134"/>
      <c r="HP134" s="134"/>
      <c r="HQ134" s="134"/>
      <c r="HR134" s="134"/>
      <c r="HS134" s="134"/>
      <c r="HT134" s="134"/>
      <c r="HU134" s="134"/>
      <c r="HV134" s="134"/>
      <c r="HW134" s="134"/>
      <c r="HX134" s="134"/>
      <c r="HY134" s="134"/>
      <c r="HZ134" s="134"/>
      <c r="IA134" s="134"/>
      <c r="IB134" s="134"/>
      <c r="IC134" s="134"/>
      <c r="ID134" s="134"/>
      <c r="IE134" s="134"/>
      <c r="IF134" s="134"/>
      <c r="IG134" s="134"/>
      <c r="IH134" s="134"/>
      <c r="II134" s="134"/>
      <c r="IJ134" s="134"/>
      <c r="IK134" s="134"/>
      <c r="IL134" s="134"/>
      <c r="IM134" s="134"/>
      <c r="IN134" s="134"/>
      <c r="IO134" s="134"/>
      <c r="IP134" s="134"/>
      <c r="IQ134" s="134"/>
      <c r="IR134" s="134"/>
      <c r="IS134" s="134"/>
      <c r="IT134" s="134"/>
      <c r="IU134" s="134"/>
      <c r="IV134" s="134"/>
    </row>
    <row r="135" spans="1:256" s="106" customFormat="1" ht="24" customHeight="1">
      <c r="A135" s="313"/>
      <c r="B135" s="130" t="s">
        <v>252</v>
      </c>
      <c r="C135" s="428" t="s">
        <v>118</v>
      </c>
      <c r="D135" s="156">
        <v>300</v>
      </c>
      <c r="E135" s="155">
        <v>279</v>
      </c>
      <c r="F135" s="267">
        <v>41</v>
      </c>
      <c r="G135" s="158">
        <f t="shared" si="6"/>
        <v>14.695340501792115</v>
      </c>
      <c r="O135" s="134"/>
      <c r="P135" s="134"/>
      <c r="Q135" s="134"/>
      <c r="R135" s="134"/>
      <c r="S135" s="134"/>
      <c r="T135" s="134"/>
      <c r="U135" s="134"/>
      <c r="V135" s="134"/>
      <c r="W135" s="134"/>
      <c r="X135" s="134"/>
      <c r="Y135" s="134"/>
      <c r="Z135" s="134"/>
      <c r="AA135" s="134"/>
      <c r="AB135" s="134"/>
      <c r="AC135" s="134"/>
      <c r="AD135" s="134"/>
      <c r="AE135" s="134"/>
      <c r="AF135" s="134"/>
      <c r="AG135" s="134"/>
      <c r="AH135" s="134"/>
      <c r="AI135" s="134"/>
      <c r="AJ135" s="134"/>
      <c r="AK135" s="134"/>
      <c r="AL135" s="134"/>
      <c r="AM135" s="134"/>
      <c r="AN135" s="134"/>
      <c r="AO135" s="134"/>
      <c r="AP135" s="134"/>
      <c r="AQ135" s="134"/>
      <c r="AR135" s="134"/>
      <c r="AS135" s="134"/>
      <c r="AT135" s="134"/>
      <c r="AU135" s="134"/>
      <c r="AV135" s="134"/>
      <c r="AW135" s="134"/>
      <c r="AX135" s="134"/>
      <c r="AY135" s="134"/>
      <c r="AZ135" s="134"/>
      <c r="BA135" s="134"/>
      <c r="BB135" s="134"/>
      <c r="BC135" s="134"/>
      <c r="BD135" s="134"/>
      <c r="BE135" s="134"/>
      <c r="BF135" s="134"/>
      <c r="BG135" s="134"/>
      <c r="BH135" s="134"/>
      <c r="BI135" s="134"/>
      <c r="BJ135" s="134"/>
      <c r="BK135" s="134"/>
      <c r="BL135" s="134"/>
      <c r="BM135" s="134"/>
      <c r="BN135" s="134"/>
      <c r="BO135" s="134"/>
      <c r="BP135" s="134"/>
      <c r="BQ135" s="134"/>
      <c r="BR135" s="134"/>
      <c r="BS135" s="134"/>
      <c r="BT135" s="134"/>
      <c r="BU135" s="134"/>
      <c r="BV135" s="134"/>
      <c r="BW135" s="134"/>
      <c r="BX135" s="134"/>
      <c r="BY135" s="134"/>
      <c r="BZ135" s="134"/>
      <c r="CA135" s="134"/>
      <c r="CB135" s="134"/>
      <c r="CC135" s="134"/>
      <c r="CD135" s="134"/>
      <c r="CE135" s="134"/>
      <c r="CF135" s="134"/>
      <c r="CG135" s="134"/>
      <c r="CH135" s="134"/>
      <c r="CI135" s="134"/>
      <c r="CJ135" s="134"/>
      <c r="CK135" s="134"/>
      <c r="CL135" s="134"/>
      <c r="CM135" s="134"/>
      <c r="CN135" s="134"/>
      <c r="CO135" s="134"/>
      <c r="CP135" s="134"/>
      <c r="CQ135" s="134"/>
      <c r="CR135" s="134"/>
      <c r="CS135" s="134"/>
      <c r="CT135" s="134"/>
      <c r="CU135" s="134"/>
      <c r="CV135" s="134"/>
      <c r="CW135" s="134"/>
      <c r="CX135" s="134"/>
      <c r="CY135" s="134"/>
      <c r="CZ135" s="134"/>
      <c r="DA135" s="134"/>
      <c r="DB135" s="134"/>
      <c r="DC135" s="134"/>
      <c r="DD135" s="134"/>
      <c r="DE135" s="134"/>
      <c r="DF135" s="134"/>
      <c r="DG135" s="134"/>
      <c r="DH135" s="134"/>
      <c r="DI135" s="134"/>
      <c r="DJ135" s="134"/>
      <c r="DK135" s="134"/>
      <c r="DL135" s="134"/>
      <c r="DM135" s="134"/>
      <c r="DN135" s="134"/>
      <c r="DO135" s="134"/>
      <c r="DP135" s="134"/>
      <c r="DQ135" s="134"/>
      <c r="DR135" s="134"/>
      <c r="DS135" s="134"/>
      <c r="DT135" s="134"/>
      <c r="DU135" s="134"/>
      <c r="DV135" s="134"/>
      <c r="DW135" s="134"/>
      <c r="DX135" s="134"/>
      <c r="DY135" s="134"/>
      <c r="DZ135" s="134"/>
      <c r="EA135" s="134"/>
      <c r="EB135" s="134"/>
      <c r="EC135" s="134"/>
      <c r="ED135" s="134"/>
      <c r="EE135" s="134"/>
      <c r="EF135" s="134"/>
      <c r="EG135" s="134"/>
      <c r="EH135" s="134"/>
      <c r="EI135" s="134"/>
      <c r="EJ135" s="134"/>
      <c r="EK135" s="134"/>
      <c r="EL135" s="134"/>
      <c r="EM135" s="134"/>
      <c r="EN135" s="134"/>
      <c r="EO135" s="134"/>
      <c r="EP135" s="134"/>
      <c r="EQ135" s="134"/>
      <c r="ER135" s="134"/>
      <c r="ES135" s="134"/>
      <c r="ET135" s="134"/>
      <c r="EU135" s="134"/>
      <c r="EV135" s="134"/>
      <c r="EW135" s="134"/>
      <c r="EX135" s="134"/>
      <c r="EY135" s="134"/>
      <c r="EZ135" s="134"/>
      <c r="FA135" s="134"/>
      <c r="FB135" s="134"/>
      <c r="FC135" s="134"/>
      <c r="FD135" s="134"/>
      <c r="FE135" s="134"/>
      <c r="FF135" s="134"/>
      <c r="FG135" s="134"/>
      <c r="FH135" s="134"/>
      <c r="FI135" s="134"/>
      <c r="FJ135" s="134"/>
      <c r="FK135" s="134"/>
      <c r="FL135" s="134"/>
      <c r="FM135" s="134"/>
      <c r="FN135" s="134"/>
      <c r="FO135" s="134"/>
      <c r="FP135" s="134"/>
      <c r="FQ135" s="134"/>
      <c r="FR135" s="134"/>
      <c r="FS135" s="134"/>
      <c r="FT135" s="134"/>
      <c r="FU135" s="134"/>
      <c r="FV135" s="134"/>
      <c r="FW135" s="134"/>
      <c r="FX135" s="134"/>
      <c r="FY135" s="134"/>
      <c r="FZ135" s="134"/>
      <c r="GA135" s="134"/>
      <c r="GB135" s="134"/>
      <c r="GC135" s="134"/>
      <c r="GD135" s="134"/>
      <c r="GE135" s="134"/>
      <c r="GF135" s="134"/>
      <c r="GG135" s="134"/>
      <c r="GH135" s="134"/>
      <c r="GI135" s="134"/>
      <c r="GJ135" s="134"/>
      <c r="GK135" s="134"/>
      <c r="GL135" s="134"/>
      <c r="GM135" s="134"/>
      <c r="GN135" s="134"/>
      <c r="GO135" s="134"/>
      <c r="GP135" s="134"/>
      <c r="GQ135" s="134"/>
      <c r="GR135" s="134"/>
      <c r="GS135" s="134"/>
      <c r="GT135" s="134"/>
      <c r="GU135" s="134"/>
      <c r="GV135" s="134"/>
      <c r="GW135" s="134"/>
      <c r="GX135" s="134"/>
      <c r="GY135" s="134"/>
      <c r="GZ135" s="134"/>
      <c r="HA135" s="134"/>
      <c r="HB135" s="134"/>
      <c r="HC135" s="134"/>
      <c r="HD135" s="134"/>
      <c r="HE135" s="134"/>
      <c r="HF135" s="134"/>
      <c r="HG135" s="134"/>
      <c r="HH135" s="134"/>
      <c r="HI135" s="134"/>
      <c r="HJ135" s="134"/>
      <c r="HK135" s="134"/>
      <c r="HL135" s="134"/>
      <c r="HM135" s="134"/>
      <c r="HN135" s="134"/>
      <c r="HO135" s="134"/>
      <c r="HP135" s="134"/>
      <c r="HQ135" s="134"/>
      <c r="HR135" s="134"/>
      <c r="HS135" s="134"/>
      <c r="HT135" s="134"/>
      <c r="HU135" s="134"/>
      <c r="HV135" s="134"/>
      <c r="HW135" s="134"/>
      <c r="HX135" s="134"/>
      <c r="HY135" s="134"/>
      <c r="HZ135" s="134"/>
      <c r="IA135" s="134"/>
      <c r="IB135" s="134"/>
      <c r="IC135" s="134"/>
      <c r="ID135" s="134"/>
      <c r="IE135" s="134"/>
      <c r="IF135" s="134"/>
      <c r="IG135" s="134"/>
      <c r="IH135" s="134"/>
      <c r="II135" s="134"/>
      <c r="IJ135" s="134"/>
      <c r="IK135" s="134"/>
      <c r="IL135" s="134"/>
      <c r="IM135" s="134"/>
      <c r="IN135" s="134"/>
      <c r="IO135" s="134"/>
      <c r="IP135" s="134"/>
      <c r="IQ135" s="134"/>
      <c r="IR135" s="134"/>
      <c r="IS135" s="134"/>
      <c r="IT135" s="134"/>
      <c r="IU135" s="134"/>
      <c r="IV135" s="134"/>
    </row>
    <row r="136" spans="1:256" s="106" customFormat="1" ht="12.75">
      <c r="A136" s="313"/>
      <c r="B136" s="130" t="s">
        <v>252</v>
      </c>
      <c r="C136" s="428" t="s">
        <v>928</v>
      </c>
      <c r="D136" s="156">
        <v>200</v>
      </c>
      <c r="E136" s="299">
        <v>200</v>
      </c>
      <c r="F136" s="299">
        <v>0</v>
      </c>
      <c r="G136" s="158">
        <f t="shared" si="6"/>
        <v>0</v>
      </c>
      <c r="O136" s="134"/>
      <c r="P136" s="134"/>
      <c r="Q136" s="134"/>
      <c r="R136" s="134"/>
      <c r="S136" s="134"/>
      <c r="T136" s="134"/>
      <c r="U136" s="134"/>
      <c r="V136" s="134"/>
      <c r="W136" s="134"/>
      <c r="X136" s="134"/>
      <c r="Y136" s="134"/>
      <c r="Z136" s="134"/>
      <c r="AA136" s="134"/>
      <c r="AB136" s="134"/>
      <c r="AC136" s="134"/>
      <c r="AD136" s="134"/>
      <c r="AE136" s="134"/>
      <c r="AF136" s="134"/>
      <c r="AG136" s="134"/>
      <c r="AH136" s="134"/>
      <c r="AI136" s="134"/>
      <c r="AJ136" s="134"/>
      <c r="AK136" s="134"/>
      <c r="AL136" s="134"/>
      <c r="AM136" s="134"/>
      <c r="AN136" s="134"/>
      <c r="AO136" s="134"/>
      <c r="AP136" s="134"/>
      <c r="AQ136" s="134"/>
      <c r="AR136" s="134"/>
      <c r="AS136" s="134"/>
      <c r="AT136" s="134"/>
      <c r="AU136" s="134"/>
      <c r="AV136" s="134"/>
      <c r="AW136" s="134"/>
      <c r="AX136" s="134"/>
      <c r="AY136" s="134"/>
      <c r="AZ136" s="134"/>
      <c r="BA136" s="134"/>
      <c r="BB136" s="134"/>
      <c r="BC136" s="134"/>
      <c r="BD136" s="134"/>
      <c r="BE136" s="134"/>
      <c r="BF136" s="134"/>
      <c r="BG136" s="134"/>
      <c r="BH136" s="134"/>
      <c r="BI136" s="134"/>
      <c r="BJ136" s="134"/>
      <c r="BK136" s="134"/>
      <c r="BL136" s="134"/>
      <c r="BM136" s="134"/>
      <c r="BN136" s="134"/>
      <c r="BO136" s="134"/>
      <c r="BP136" s="134"/>
      <c r="BQ136" s="134"/>
      <c r="BR136" s="134"/>
      <c r="BS136" s="134"/>
      <c r="BT136" s="134"/>
      <c r="BU136" s="134"/>
      <c r="BV136" s="134"/>
      <c r="BW136" s="134"/>
      <c r="BX136" s="134"/>
      <c r="BY136" s="134"/>
      <c r="BZ136" s="134"/>
      <c r="CA136" s="134"/>
      <c r="CB136" s="134"/>
      <c r="CC136" s="134"/>
      <c r="CD136" s="134"/>
      <c r="CE136" s="134"/>
      <c r="CF136" s="134"/>
      <c r="CG136" s="134"/>
      <c r="CH136" s="134"/>
      <c r="CI136" s="134"/>
      <c r="CJ136" s="134"/>
      <c r="CK136" s="134"/>
      <c r="CL136" s="134"/>
      <c r="CM136" s="134"/>
      <c r="CN136" s="134"/>
      <c r="CO136" s="134"/>
      <c r="CP136" s="134"/>
      <c r="CQ136" s="134"/>
      <c r="CR136" s="134"/>
      <c r="CS136" s="134"/>
      <c r="CT136" s="134"/>
      <c r="CU136" s="134"/>
      <c r="CV136" s="134"/>
      <c r="CW136" s="134"/>
      <c r="CX136" s="134"/>
      <c r="CY136" s="134"/>
      <c r="CZ136" s="134"/>
      <c r="DA136" s="134"/>
      <c r="DB136" s="134"/>
      <c r="DC136" s="134"/>
      <c r="DD136" s="134"/>
      <c r="DE136" s="134"/>
      <c r="DF136" s="134"/>
      <c r="DG136" s="134"/>
      <c r="DH136" s="134"/>
      <c r="DI136" s="134"/>
      <c r="DJ136" s="134"/>
      <c r="DK136" s="134"/>
      <c r="DL136" s="134"/>
      <c r="DM136" s="134"/>
      <c r="DN136" s="134"/>
      <c r="DO136" s="134"/>
      <c r="DP136" s="134"/>
      <c r="DQ136" s="134"/>
      <c r="DR136" s="134"/>
      <c r="DS136" s="134"/>
      <c r="DT136" s="134"/>
      <c r="DU136" s="134"/>
      <c r="DV136" s="134"/>
      <c r="DW136" s="134"/>
      <c r="DX136" s="134"/>
      <c r="DY136" s="134"/>
      <c r="DZ136" s="134"/>
      <c r="EA136" s="134"/>
      <c r="EB136" s="134"/>
      <c r="EC136" s="134"/>
      <c r="ED136" s="134"/>
      <c r="EE136" s="134"/>
      <c r="EF136" s="134"/>
      <c r="EG136" s="134"/>
      <c r="EH136" s="134"/>
      <c r="EI136" s="134"/>
      <c r="EJ136" s="134"/>
      <c r="EK136" s="134"/>
      <c r="EL136" s="134"/>
      <c r="EM136" s="134"/>
      <c r="EN136" s="134"/>
      <c r="EO136" s="134"/>
      <c r="EP136" s="134"/>
      <c r="EQ136" s="134"/>
      <c r="ER136" s="134"/>
      <c r="ES136" s="134"/>
      <c r="ET136" s="134"/>
      <c r="EU136" s="134"/>
      <c r="EV136" s="134"/>
      <c r="EW136" s="134"/>
      <c r="EX136" s="134"/>
      <c r="EY136" s="134"/>
      <c r="EZ136" s="134"/>
      <c r="FA136" s="134"/>
      <c r="FB136" s="134"/>
      <c r="FC136" s="134"/>
      <c r="FD136" s="134"/>
      <c r="FE136" s="134"/>
      <c r="FF136" s="134"/>
      <c r="FG136" s="134"/>
      <c r="FH136" s="134"/>
      <c r="FI136" s="134"/>
      <c r="FJ136" s="134"/>
      <c r="FK136" s="134"/>
      <c r="FL136" s="134"/>
      <c r="FM136" s="134"/>
      <c r="FN136" s="134"/>
      <c r="FO136" s="134"/>
      <c r="FP136" s="134"/>
      <c r="FQ136" s="134"/>
      <c r="FR136" s="134"/>
      <c r="FS136" s="134"/>
      <c r="FT136" s="134"/>
      <c r="FU136" s="134"/>
      <c r="FV136" s="134"/>
      <c r="FW136" s="134"/>
      <c r="FX136" s="134"/>
      <c r="FY136" s="134"/>
      <c r="FZ136" s="134"/>
      <c r="GA136" s="134"/>
      <c r="GB136" s="134"/>
      <c r="GC136" s="134"/>
      <c r="GD136" s="134"/>
      <c r="GE136" s="134"/>
      <c r="GF136" s="134"/>
      <c r="GG136" s="134"/>
      <c r="GH136" s="134"/>
      <c r="GI136" s="134"/>
      <c r="GJ136" s="134"/>
      <c r="GK136" s="134"/>
      <c r="GL136" s="134"/>
      <c r="GM136" s="134"/>
      <c r="GN136" s="134"/>
      <c r="GO136" s="134"/>
      <c r="GP136" s="134"/>
      <c r="GQ136" s="134"/>
      <c r="GR136" s="134"/>
      <c r="GS136" s="134"/>
      <c r="GT136" s="134"/>
      <c r="GU136" s="134"/>
      <c r="GV136" s="134"/>
      <c r="GW136" s="134"/>
      <c r="GX136" s="134"/>
      <c r="GY136" s="134"/>
      <c r="GZ136" s="134"/>
      <c r="HA136" s="134"/>
      <c r="HB136" s="134"/>
      <c r="HC136" s="134"/>
      <c r="HD136" s="134"/>
      <c r="HE136" s="134"/>
      <c r="HF136" s="134"/>
      <c r="HG136" s="134"/>
      <c r="HH136" s="134"/>
      <c r="HI136" s="134"/>
      <c r="HJ136" s="134"/>
      <c r="HK136" s="134"/>
      <c r="HL136" s="134"/>
      <c r="HM136" s="134"/>
      <c r="HN136" s="134"/>
      <c r="HO136" s="134"/>
      <c r="HP136" s="134"/>
      <c r="HQ136" s="134"/>
      <c r="HR136" s="134"/>
      <c r="HS136" s="134"/>
      <c r="HT136" s="134"/>
      <c r="HU136" s="134"/>
      <c r="HV136" s="134"/>
      <c r="HW136" s="134"/>
      <c r="HX136" s="134"/>
      <c r="HY136" s="134"/>
      <c r="HZ136" s="134"/>
      <c r="IA136" s="134"/>
      <c r="IB136" s="134"/>
      <c r="IC136" s="134"/>
      <c r="ID136" s="134"/>
      <c r="IE136" s="134"/>
      <c r="IF136" s="134"/>
      <c r="IG136" s="134"/>
      <c r="IH136" s="134"/>
      <c r="II136" s="134"/>
      <c r="IJ136" s="134"/>
      <c r="IK136" s="134"/>
      <c r="IL136" s="134"/>
      <c r="IM136" s="134"/>
      <c r="IN136" s="134"/>
      <c r="IO136" s="134"/>
      <c r="IP136" s="134"/>
      <c r="IQ136" s="134"/>
      <c r="IR136" s="134"/>
      <c r="IS136" s="134"/>
      <c r="IT136" s="134"/>
      <c r="IU136" s="134"/>
      <c r="IV136" s="134"/>
    </row>
    <row r="137" spans="1:256" s="105" customFormat="1" ht="13.5" customHeight="1">
      <c r="A137" s="356"/>
      <c r="B137" s="130" t="s">
        <v>252</v>
      </c>
      <c r="C137" s="428" t="s">
        <v>119</v>
      </c>
      <c r="D137" s="156">
        <v>30</v>
      </c>
      <c r="E137" s="299">
        <v>30</v>
      </c>
      <c r="F137" s="299">
        <v>15</v>
      </c>
      <c r="G137" s="158">
        <f t="shared" si="6"/>
        <v>50</v>
      </c>
      <c r="H137" s="28"/>
      <c r="I137" s="28"/>
      <c r="J137" s="28"/>
      <c r="K137" s="28"/>
      <c r="L137" s="28"/>
      <c r="M137" s="28"/>
      <c r="N137" s="28"/>
      <c r="O137" s="69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  <c r="DS137" s="15"/>
      <c r="DT137" s="15"/>
      <c r="DU137" s="15"/>
      <c r="DV137" s="15"/>
      <c r="DW137" s="15"/>
      <c r="DX137" s="15"/>
      <c r="DY137" s="15"/>
      <c r="DZ137" s="15"/>
      <c r="EA137" s="15"/>
      <c r="EB137" s="15"/>
      <c r="EC137" s="15"/>
      <c r="ED137" s="15"/>
      <c r="EE137" s="15"/>
      <c r="EF137" s="15"/>
      <c r="EG137" s="15"/>
      <c r="EH137" s="15"/>
      <c r="EI137" s="15"/>
      <c r="EJ137" s="15"/>
      <c r="EK137" s="15"/>
      <c r="EL137" s="15"/>
      <c r="EM137" s="15"/>
      <c r="EN137" s="15"/>
      <c r="EO137" s="15"/>
      <c r="EP137" s="15"/>
      <c r="EQ137" s="15"/>
      <c r="ER137" s="15"/>
      <c r="ES137" s="15"/>
      <c r="ET137" s="15"/>
      <c r="EU137" s="15"/>
      <c r="EV137" s="15"/>
      <c r="EW137" s="15"/>
      <c r="EX137" s="15"/>
      <c r="EY137" s="15"/>
      <c r="EZ137" s="15"/>
      <c r="FA137" s="15"/>
      <c r="FB137" s="15"/>
      <c r="FC137" s="15"/>
      <c r="FD137" s="15"/>
      <c r="FE137" s="15"/>
      <c r="FF137" s="15"/>
      <c r="FG137" s="15"/>
      <c r="FH137" s="15"/>
      <c r="FI137" s="15"/>
      <c r="FJ137" s="15"/>
      <c r="FK137" s="15"/>
      <c r="FL137" s="15"/>
      <c r="FM137" s="15"/>
      <c r="FN137" s="15"/>
      <c r="FO137" s="15"/>
      <c r="FP137" s="15"/>
      <c r="FQ137" s="15"/>
      <c r="FR137" s="15"/>
      <c r="FS137" s="15"/>
      <c r="FT137" s="15"/>
      <c r="FU137" s="15"/>
      <c r="FV137" s="15"/>
      <c r="FW137" s="15"/>
      <c r="FX137" s="15"/>
      <c r="FY137" s="15"/>
      <c r="FZ137" s="15"/>
      <c r="GA137" s="15"/>
      <c r="GB137" s="15"/>
      <c r="GC137" s="15"/>
      <c r="GD137" s="15"/>
      <c r="GE137" s="15"/>
      <c r="GF137" s="15"/>
      <c r="GG137" s="15"/>
      <c r="GH137" s="15"/>
      <c r="GI137" s="15"/>
      <c r="GJ137" s="15"/>
      <c r="GK137" s="15"/>
      <c r="GL137" s="15"/>
      <c r="GM137" s="15"/>
      <c r="GN137" s="15"/>
      <c r="GO137" s="15"/>
      <c r="GP137" s="15"/>
      <c r="GQ137" s="15"/>
      <c r="GR137" s="15"/>
      <c r="GS137" s="15"/>
      <c r="GT137" s="15"/>
      <c r="GU137" s="15"/>
      <c r="GV137" s="15"/>
      <c r="GW137" s="15"/>
      <c r="GX137" s="15"/>
      <c r="GY137" s="15"/>
      <c r="GZ137" s="15"/>
      <c r="HA137" s="15"/>
      <c r="HB137" s="15"/>
      <c r="HC137" s="15"/>
      <c r="HD137" s="15"/>
      <c r="HE137" s="15"/>
      <c r="HF137" s="15"/>
      <c r="HG137" s="15"/>
      <c r="HH137" s="15"/>
      <c r="HI137" s="15"/>
      <c r="HJ137" s="15"/>
      <c r="HK137" s="15"/>
      <c r="HL137" s="15"/>
      <c r="HM137" s="15"/>
      <c r="HN137" s="15"/>
      <c r="HO137" s="15"/>
      <c r="HP137" s="15"/>
      <c r="HQ137" s="15"/>
      <c r="HR137" s="15"/>
      <c r="HS137" s="15"/>
      <c r="HT137" s="15"/>
      <c r="HU137" s="15"/>
      <c r="HV137" s="15"/>
      <c r="HW137" s="15"/>
      <c r="HX137" s="15"/>
      <c r="HY137" s="15"/>
      <c r="HZ137" s="15"/>
      <c r="IA137" s="15"/>
      <c r="IB137" s="15"/>
      <c r="IC137" s="15"/>
      <c r="ID137" s="15"/>
      <c r="IE137" s="15"/>
      <c r="IF137" s="15"/>
      <c r="IG137" s="15"/>
      <c r="IH137" s="15"/>
      <c r="II137" s="15"/>
      <c r="IJ137" s="15"/>
      <c r="IK137" s="15"/>
      <c r="IL137" s="15"/>
      <c r="IM137" s="15"/>
      <c r="IN137" s="15"/>
      <c r="IO137" s="15"/>
      <c r="IP137" s="15"/>
      <c r="IQ137" s="15"/>
      <c r="IR137" s="15"/>
      <c r="IS137" s="15"/>
      <c r="IT137" s="15"/>
      <c r="IU137" s="15"/>
      <c r="IV137" s="15"/>
    </row>
    <row r="138" spans="1:256" s="105" customFormat="1" ht="24" customHeight="1">
      <c r="A138" s="356"/>
      <c r="B138" s="130" t="s">
        <v>252</v>
      </c>
      <c r="C138" s="428" t="s">
        <v>124</v>
      </c>
      <c r="D138" s="156">
        <v>1000</v>
      </c>
      <c r="E138" s="299">
        <v>750</v>
      </c>
      <c r="F138" s="299">
        <v>160</v>
      </c>
      <c r="G138" s="158">
        <f t="shared" si="6"/>
        <v>21.333333333333336</v>
      </c>
      <c r="H138" s="28"/>
      <c r="I138" s="28"/>
      <c r="J138" s="28"/>
      <c r="K138" s="28"/>
      <c r="L138" s="28"/>
      <c r="M138" s="28"/>
      <c r="N138" s="28"/>
      <c r="O138" s="69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  <c r="EG138" s="15"/>
      <c r="EH138" s="15"/>
      <c r="EI138" s="15"/>
      <c r="EJ138" s="15"/>
      <c r="EK138" s="15"/>
      <c r="EL138" s="15"/>
      <c r="EM138" s="15"/>
      <c r="EN138" s="15"/>
      <c r="EO138" s="15"/>
      <c r="EP138" s="15"/>
      <c r="EQ138" s="15"/>
      <c r="ER138" s="15"/>
      <c r="ES138" s="15"/>
      <c r="ET138" s="15"/>
      <c r="EU138" s="15"/>
      <c r="EV138" s="15"/>
      <c r="EW138" s="15"/>
      <c r="EX138" s="15"/>
      <c r="EY138" s="15"/>
      <c r="EZ138" s="15"/>
      <c r="FA138" s="15"/>
      <c r="FB138" s="15"/>
      <c r="FC138" s="15"/>
      <c r="FD138" s="15"/>
      <c r="FE138" s="15"/>
      <c r="FF138" s="15"/>
      <c r="FG138" s="15"/>
      <c r="FH138" s="15"/>
      <c r="FI138" s="15"/>
      <c r="FJ138" s="15"/>
      <c r="FK138" s="15"/>
      <c r="FL138" s="15"/>
      <c r="FM138" s="15"/>
      <c r="FN138" s="15"/>
      <c r="FO138" s="15"/>
      <c r="FP138" s="15"/>
      <c r="FQ138" s="15"/>
      <c r="FR138" s="15"/>
      <c r="FS138" s="15"/>
      <c r="FT138" s="15"/>
      <c r="FU138" s="15"/>
      <c r="FV138" s="15"/>
      <c r="FW138" s="15"/>
      <c r="FX138" s="15"/>
      <c r="FY138" s="15"/>
      <c r="FZ138" s="15"/>
      <c r="GA138" s="15"/>
      <c r="GB138" s="15"/>
      <c r="GC138" s="15"/>
      <c r="GD138" s="15"/>
      <c r="GE138" s="15"/>
      <c r="GF138" s="15"/>
      <c r="GG138" s="15"/>
      <c r="GH138" s="15"/>
      <c r="GI138" s="15"/>
      <c r="GJ138" s="15"/>
      <c r="GK138" s="15"/>
      <c r="GL138" s="15"/>
      <c r="GM138" s="15"/>
      <c r="GN138" s="15"/>
      <c r="GO138" s="15"/>
      <c r="GP138" s="15"/>
      <c r="GQ138" s="15"/>
      <c r="GR138" s="15"/>
      <c r="GS138" s="15"/>
      <c r="GT138" s="15"/>
      <c r="GU138" s="15"/>
      <c r="GV138" s="15"/>
      <c r="GW138" s="15"/>
      <c r="GX138" s="15"/>
      <c r="GY138" s="15"/>
      <c r="GZ138" s="15"/>
      <c r="HA138" s="15"/>
      <c r="HB138" s="15"/>
      <c r="HC138" s="15"/>
      <c r="HD138" s="15"/>
      <c r="HE138" s="15"/>
      <c r="HF138" s="15"/>
      <c r="HG138" s="15"/>
      <c r="HH138" s="15"/>
      <c r="HI138" s="15"/>
      <c r="HJ138" s="15"/>
      <c r="HK138" s="15"/>
      <c r="HL138" s="15"/>
      <c r="HM138" s="15"/>
      <c r="HN138" s="15"/>
      <c r="HO138" s="15"/>
      <c r="HP138" s="15"/>
      <c r="HQ138" s="15"/>
      <c r="HR138" s="15"/>
      <c r="HS138" s="15"/>
      <c r="HT138" s="15"/>
      <c r="HU138" s="15"/>
      <c r="HV138" s="15"/>
      <c r="HW138" s="15"/>
      <c r="HX138" s="15"/>
      <c r="HY138" s="15"/>
      <c r="HZ138" s="15"/>
      <c r="IA138" s="15"/>
      <c r="IB138" s="15"/>
      <c r="IC138" s="15"/>
      <c r="ID138" s="15"/>
      <c r="IE138" s="15"/>
      <c r="IF138" s="15"/>
      <c r="IG138" s="15"/>
      <c r="IH138" s="15"/>
      <c r="II138" s="15"/>
      <c r="IJ138" s="15"/>
      <c r="IK138" s="15"/>
      <c r="IL138" s="15"/>
      <c r="IM138" s="15"/>
      <c r="IN138" s="15"/>
      <c r="IO138" s="15"/>
      <c r="IP138" s="15"/>
      <c r="IQ138" s="15"/>
      <c r="IR138" s="15"/>
      <c r="IS138" s="15"/>
      <c r="IT138" s="15"/>
      <c r="IU138" s="15"/>
      <c r="IV138" s="15"/>
    </row>
    <row r="139" spans="1:256" s="105" customFormat="1" ht="12.75">
      <c r="A139" s="313"/>
      <c r="B139" s="328" t="s">
        <v>253</v>
      </c>
      <c r="C139" s="131" t="s">
        <v>2</v>
      </c>
      <c r="D139" s="156">
        <v>1500</v>
      </c>
      <c r="E139" s="156">
        <v>1510</v>
      </c>
      <c r="F139" s="299">
        <v>1255</v>
      </c>
      <c r="G139" s="158">
        <f t="shared" si="6"/>
        <v>83.11258278145695</v>
      </c>
      <c r="H139" s="28"/>
      <c r="I139" s="28"/>
      <c r="J139" s="28"/>
      <c r="K139" s="28"/>
      <c r="L139" s="28"/>
      <c r="M139" s="28"/>
      <c r="N139" s="28"/>
      <c r="O139" s="69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  <c r="DU139" s="15"/>
      <c r="DV139" s="15"/>
      <c r="DW139" s="15"/>
      <c r="DX139" s="15"/>
      <c r="DY139" s="15"/>
      <c r="DZ139" s="15"/>
      <c r="EA139" s="15"/>
      <c r="EB139" s="15"/>
      <c r="EC139" s="15"/>
      <c r="ED139" s="15"/>
      <c r="EE139" s="15"/>
      <c r="EF139" s="15"/>
      <c r="EG139" s="15"/>
      <c r="EH139" s="15"/>
      <c r="EI139" s="15"/>
      <c r="EJ139" s="15"/>
      <c r="EK139" s="15"/>
      <c r="EL139" s="15"/>
      <c r="EM139" s="15"/>
      <c r="EN139" s="15"/>
      <c r="EO139" s="15"/>
      <c r="EP139" s="15"/>
      <c r="EQ139" s="15"/>
      <c r="ER139" s="15"/>
      <c r="ES139" s="15"/>
      <c r="ET139" s="15"/>
      <c r="EU139" s="15"/>
      <c r="EV139" s="15"/>
      <c r="EW139" s="15"/>
      <c r="EX139" s="15"/>
      <c r="EY139" s="15"/>
      <c r="EZ139" s="15"/>
      <c r="FA139" s="15"/>
      <c r="FB139" s="15"/>
      <c r="FC139" s="15"/>
      <c r="FD139" s="15"/>
      <c r="FE139" s="15"/>
      <c r="FF139" s="15"/>
      <c r="FG139" s="15"/>
      <c r="FH139" s="15"/>
      <c r="FI139" s="15"/>
      <c r="FJ139" s="15"/>
      <c r="FK139" s="15"/>
      <c r="FL139" s="15"/>
      <c r="FM139" s="15"/>
      <c r="FN139" s="15"/>
      <c r="FO139" s="15"/>
      <c r="FP139" s="15"/>
      <c r="FQ139" s="15"/>
      <c r="FR139" s="15"/>
      <c r="FS139" s="15"/>
      <c r="FT139" s="15"/>
      <c r="FU139" s="15"/>
      <c r="FV139" s="15"/>
      <c r="FW139" s="15"/>
      <c r="FX139" s="15"/>
      <c r="FY139" s="15"/>
      <c r="FZ139" s="15"/>
      <c r="GA139" s="15"/>
      <c r="GB139" s="15"/>
      <c r="GC139" s="15"/>
      <c r="GD139" s="15"/>
      <c r="GE139" s="15"/>
      <c r="GF139" s="15"/>
      <c r="GG139" s="15"/>
      <c r="GH139" s="15"/>
      <c r="GI139" s="15"/>
      <c r="GJ139" s="15"/>
      <c r="GK139" s="15"/>
      <c r="GL139" s="15"/>
      <c r="GM139" s="15"/>
      <c r="GN139" s="15"/>
      <c r="GO139" s="15"/>
      <c r="GP139" s="15"/>
      <c r="GQ139" s="15"/>
      <c r="GR139" s="15"/>
      <c r="GS139" s="15"/>
      <c r="GT139" s="15"/>
      <c r="GU139" s="15"/>
      <c r="GV139" s="15"/>
      <c r="GW139" s="15"/>
      <c r="GX139" s="15"/>
      <c r="GY139" s="15"/>
      <c r="GZ139" s="15"/>
      <c r="HA139" s="15"/>
      <c r="HB139" s="15"/>
      <c r="HC139" s="15"/>
      <c r="HD139" s="15"/>
      <c r="HE139" s="15"/>
      <c r="HF139" s="15"/>
      <c r="HG139" s="15"/>
      <c r="HH139" s="15"/>
      <c r="HI139" s="15"/>
      <c r="HJ139" s="15"/>
      <c r="HK139" s="15"/>
      <c r="HL139" s="15"/>
      <c r="HM139" s="15"/>
      <c r="HN139" s="15"/>
      <c r="HO139" s="15"/>
      <c r="HP139" s="15"/>
      <c r="HQ139" s="15"/>
      <c r="HR139" s="15"/>
      <c r="HS139" s="15"/>
      <c r="HT139" s="15"/>
      <c r="HU139" s="15"/>
      <c r="HV139" s="15"/>
      <c r="HW139" s="15"/>
      <c r="HX139" s="15"/>
      <c r="HY139" s="15"/>
      <c r="HZ139" s="15"/>
      <c r="IA139" s="15"/>
      <c r="IB139" s="15"/>
      <c r="IC139" s="15"/>
      <c r="ID139" s="15"/>
      <c r="IE139" s="15"/>
      <c r="IF139" s="15"/>
      <c r="IG139" s="15"/>
      <c r="IH139" s="15"/>
      <c r="II139" s="15"/>
      <c r="IJ139" s="15"/>
      <c r="IK139" s="15"/>
      <c r="IL139" s="15"/>
      <c r="IM139" s="15"/>
      <c r="IN139" s="15"/>
      <c r="IO139" s="15"/>
      <c r="IP139" s="15"/>
      <c r="IQ139" s="15"/>
      <c r="IR139" s="15"/>
      <c r="IS139" s="15"/>
      <c r="IT139" s="15"/>
      <c r="IU139" s="15"/>
      <c r="IV139" s="15"/>
    </row>
    <row r="140" spans="1:256" s="105" customFormat="1" ht="12.75">
      <c r="A140" s="313"/>
      <c r="B140" s="327" t="s">
        <v>252</v>
      </c>
      <c r="C140" s="32" t="s">
        <v>27</v>
      </c>
      <c r="D140" s="154">
        <v>505</v>
      </c>
      <c r="E140" s="27">
        <v>495</v>
      </c>
      <c r="F140" s="280">
        <v>360</v>
      </c>
      <c r="G140" s="158">
        <f t="shared" si="6"/>
        <v>72.72727272727273</v>
      </c>
      <c r="H140" s="28"/>
      <c r="I140" s="28"/>
      <c r="J140" s="28"/>
      <c r="K140" s="28"/>
      <c r="L140" s="28"/>
      <c r="M140" s="28"/>
      <c r="N140" s="28"/>
      <c r="O140" s="69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15"/>
      <c r="ED140" s="15"/>
      <c r="EE140" s="15"/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  <c r="EP140" s="15"/>
      <c r="EQ140" s="15"/>
      <c r="ER140" s="15"/>
      <c r="ES140" s="15"/>
      <c r="ET140" s="15"/>
      <c r="EU140" s="15"/>
      <c r="EV140" s="15"/>
      <c r="EW140" s="15"/>
      <c r="EX140" s="15"/>
      <c r="EY140" s="15"/>
      <c r="EZ140" s="15"/>
      <c r="FA140" s="15"/>
      <c r="FB140" s="15"/>
      <c r="FC140" s="15"/>
      <c r="FD140" s="15"/>
      <c r="FE140" s="15"/>
      <c r="FF140" s="15"/>
      <c r="FG140" s="15"/>
      <c r="FH140" s="15"/>
      <c r="FI140" s="15"/>
      <c r="FJ140" s="15"/>
      <c r="FK140" s="15"/>
      <c r="FL140" s="15"/>
      <c r="FM140" s="15"/>
      <c r="FN140" s="15"/>
      <c r="FO140" s="15"/>
      <c r="FP140" s="15"/>
      <c r="FQ140" s="15"/>
      <c r="FR140" s="15"/>
      <c r="FS140" s="15"/>
      <c r="FT140" s="15"/>
      <c r="FU140" s="15"/>
      <c r="FV140" s="15"/>
      <c r="FW140" s="15"/>
      <c r="FX140" s="15"/>
      <c r="FY140" s="15"/>
      <c r="FZ140" s="15"/>
      <c r="GA140" s="15"/>
      <c r="GB140" s="15"/>
      <c r="GC140" s="15"/>
      <c r="GD140" s="15"/>
      <c r="GE140" s="15"/>
      <c r="GF140" s="15"/>
      <c r="GG140" s="15"/>
      <c r="GH140" s="15"/>
      <c r="GI140" s="15"/>
      <c r="GJ140" s="15"/>
      <c r="GK140" s="15"/>
      <c r="GL140" s="15"/>
      <c r="GM140" s="15"/>
      <c r="GN140" s="15"/>
      <c r="GO140" s="15"/>
      <c r="GP140" s="15"/>
      <c r="GQ140" s="15"/>
      <c r="GR140" s="15"/>
      <c r="GS140" s="15"/>
      <c r="GT140" s="15"/>
      <c r="GU140" s="15"/>
      <c r="GV140" s="15"/>
      <c r="GW140" s="15"/>
      <c r="GX140" s="15"/>
      <c r="GY140" s="15"/>
      <c r="GZ140" s="15"/>
      <c r="HA140" s="15"/>
      <c r="HB140" s="15"/>
      <c r="HC140" s="15"/>
      <c r="HD140" s="15"/>
      <c r="HE140" s="15"/>
      <c r="HF140" s="15"/>
      <c r="HG140" s="15"/>
      <c r="HH140" s="15"/>
      <c r="HI140" s="15"/>
      <c r="HJ140" s="15"/>
      <c r="HK140" s="15"/>
      <c r="HL140" s="15"/>
      <c r="HM140" s="15"/>
      <c r="HN140" s="15"/>
      <c r="HO140" s="15"/>
      <c r="HP140" s="15"/>
      <c r="HQ140" s="15"/>
      <c r="HR140" s="15"/>
      <c r="HS140" s="15"/>
      <c r="HT140" s="15"/>
      <c r="HU140" s="15"/>
      <c r="HV140" s="15"/>
      <c r="HW140" s="15"/>
      <c r="HX140" s="15"/>
      <c r="HY140" s="15"/>
      <c r="HZ140" s="15"/>
      <c r="IA140" s="15"/>
      <c r="IB140" s="15"/>
      <c r="IC140" s="15"/>
      <c r="ID140" s="15"/>
      <c r="IE140" s="15"/>
      <c r="IF140" s="15"/>
      <c r="IG140" s="15"/>
      <c r="IH140" s="15"/>
      <c r="II140" s="15"/>
      <c r="IJ140" s="15"/>
      <c r="IK140" s="15"/>
      <c r="IL140" s="15"/>
      <c r="IM140" s="15"/>
      <c r="IN140" s="15"/>
      <c r="IO140" s="15"/>
      <c r="IP140" s="15"/>
      <c r="IQ140" s="15"/>
      <c r="IR140" s="15"/>
      <c r="IS140" s="15"/>
      <c r="IT140" s="15"/>
      <c r="IU140" s="15"/>
      <c r="IV140" s="15"/>
    </row>
    <row r="141" spans="1:256" s="105" customFormat="1" ht="12.75">
      <c r="A141" s="313"/>
      <c r="B141" s="329">
        <v>3299</v>
      </c>
      <c r="C141" s="131" t="s">
        <v>1011</v>
      </c>
      <c r="D141" s="156">
        <v>1100</v>
      </c>
      <c r="E141" s="156">
        <v>1090</v>
      </c>
      <c r="F141" s="267">
        <v>638</v>
      </c>
      <c r="G141" s="158">
        <f t="shared" si="6"/>
        <v>58.532110091743114</v>
      </c>
      <c r="H141" s="28"/>
      <c r="I141" s="28"/>
      <c r="J141" s="28"/>
      <c r="K141" s="28"/>
      <c r="L141" s="28"/>
      <c r="M141" s="28"/>
      <c r="N141" s="28"/>
      <c r="O141" s="69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5"/>
      <c r="DW141" s="15"/>
      <c r="DX141" s="15"/>
      <c r="DY141" s="15"/>
      <c r="DZ141" s="15"/>
      <c r="EA141" s="15"/>
      <c r="EB141" s="15"/>
      <c r="EC141" s="15"/>
      <c r="ED141" s="15"/>
      <c r="EE141" s="15"/>
      <c r="EF141" s="15"/>
      <c r="EG141" s="15"/>
      <c r="EH141" s="15"/>
      <c r="EI141" s="15"/>
      <c r="EJ141" s="15"/>
      <c r="EK141" s="15"/>
      <c r="EL141" s="15"/>
      <c r="EM141" s="15"/>
      <c r="EN141" s="15"/>
      <c r="EO141" s="15"/>
      <c r="EP141" s="15"/>
      <c r="EQ141" s="15"/>
      <c r="ER141" s="15"/>
      <c r="ES141" s="15"/>
      <c r="ET141" s="15"/>
      <c r="EU141" s="15"/>
      <c r="EV141" s="15"/>
      <c r="EW141" s="15"/>
      <c r="EX141" s="15"/>
      <c r="EY141" s="15"/>
      <c r="EZ141" s="15"/>
      <c r="FA141" s="15"/>
      <c r="FB141" s="15"/>
      <c r="FC141" s="15"/>
      <c r="FD141" s="15"/>
      <c r="FE141" s="15"/>
      <c r="FF141" s="15"/>
      <c r="FG141" s="15"/>
      <c r="FH141" s="15"/>
      <c r="FI141" s="15"/>
      <c r="FJ141" s="15"/>
      <c r="FK141" s="15"/>
      <c r="FL141" s="15"/>
      <c r="FM141" s="15"/>
      <c r="FN141" s="15"/>
      <c r="FO141" s="15"/>
      <c r="FP141" s="15"/>
      <c r="FQ141" s="15"/>
      <c r="FR141" s="15"/>
      <c r="FS141" s="15"/>
      <c r="FT141" s="15"/>
      <c r="FU141" s="15"/>
      <c r="FV141" s="15"/>
      <c r="FW141" s="15"/>
      <c r="FX141" s="15"/>
      <c r="FY141" s="15"/>
      <c r="FZ141" s="15"/>
      <c r="GA141" s="15"/>
      <c r="GB141" s="15"/>
      <c r="GC141" s="15"/>
      <c r="GD141" s="15"/>
      <c r="GE141" s="15"/>
      <c r="GF141" s="15"/>
      <c r="GG141" s="15"/>
      <c r="GH141" s="15"/>
      <c r="GI141" s="15"/>
      <c r="GJ141" s="15"/>
      <c r="GK141" s="15"/>
      <c r="GL141" s="15"/>
      <c r="GM141" s="15"/>
      <c r="GN141" s="15"/>
      <c r="GO141" s="15"/>
      <c r="GP141" s="15"/>
      <c r="GQ141" s="15"/>
      <c r="GR141" s="15"/>
      <c r="GS141" s="15"/>
      <c r="GT141" s="15"/>
      <c r="GU141" s="15"/>
      <c r="GV141" s="15"/>
      <c r="GW141" s="15"/>
      <c r="GX141" s="15"/>
      <c r="GY141" s="15"/>
      <c r="GZ141" s="15"/>
      <c r="HA141" s="15"/>
      <c r="HB141" s="15"/>
      <c r="HC141" s="15"/>
      <c r="HD141" s="15"/>
      <c r="HE141" s="15"/>
      <c r="HF141" s="15"/>
      <c r="HG141" s="15"/>
      <c r="HH141" s="15"/>
      <c r="HI141" s="15"/>
      <c r="HJ141" s="15"/>
      <c r="HK141" s="15"/>
      <c r="HL141" s="15"/>
      <c r="HM141" s="15"/>
      <c r="HN141" s="15"/>
      <c r="HO141" s="15"/>
      <c r="HP141" s="15"/>
      <c r="HQ141" s="15"/>
      <c r="HR141" s="15"/>
      <c r="HS141" s="15"/>
      <c r="HT141" s="15"/>
      <c r="HU141" s="15"/>
      <c r="HV141" s="15"/>
      <c r="HW141" s="15"/>
      <c r="HX141" s="15"/>
      <c r="HY141" s="15"/>
      <c r="HZ141" s="15"/>
      <c r="IA141" s="15"/>
      <c r="IB141" s="15"/>
      <c r="IC141" s="15"/>
      <c r="ID141" s="15"/>
      <c r="IE141" s="15"/>
      <c r="IF141" s="15"/>
      <c r="IG141" s="15"/>
      <c r="IH141" s="15"/>
      <c r="II141" s="15"/>
      <c r="IJ141" s="15"/>
      <c r="IK141" s="15"/>
      <c r="IL141" s="15"/>
      <c r="IM141" s="15"/>
      <c r="IN141" s="15"/>
      <c r="IO141" s="15"/>
      <c r="IP141" s="15"/>
      <c r="IQ141" s="15"/>
      <c r="IR141" s="15"/>
      <c r="IS141" s="15"/>
      <c r="IT141" s="15"/>
      <c r="IU141" s="15"/>
      <c r="IV141" s="15"/>
    </row>
    <row r="142" spans="1:256" s="105" customFormat="1" ht="12.75">
      <c r="A142" s="313"/>
      <c r="B142" s="327" t="s">
        <v>253</v>
      </c>
      <c r="C142" s="32" t="s">
        <v>1012</v>
      </c>
      <c r="D142" s="154">
        <v>230</v>
      </c>
      <c r="E142" s="280">
        <v>230</v>
      </c>
      <c r="F142" s="280">
        <v>230</v>
      </c>
      <c r="G142" s="158">
        <f t="shared" si="6"/>
        <v>100</v>
      </c>
      <c r="H142" s="28"/>
      <c r="I142" s="28"/>
      <c r="J142" s="28"/>
      <c r="K142" s="28"/>
      <c r="L142" s="28"/>
      <c r="M142" s="28"/>
      <c r="N142" s="28"/>
      <c r="O142" s="69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  <c r="ED142" s="15"/>
      <c r="EE142" s="15"/>
      <c r="EF142" s="15"/>
      <c r="EG142" s="15"/>
      <c r="EH142" s="15"/>
      <c r="EI142" s="15"/>
      <c r="EJ142" s="15"/>
      <c r="EK142" s="15"/>
      <c r="EL142" s="15"/>
      <c r="EM142" s="15"/>
      <c r="EN142" s="15"/>
      <c r="EO142" s="15"/>
      <c r="EP142" s="15"/>
      <c r="EQ142" s="15"/>
      <c r="ER142" s="15"/>
      <c r="ES142" s="15"/>
      <c r="ET142" s="15"/>
      <c r="EU142" s="15"/>
      <c r="EV142" s="15"/>
      <c r="EW142" s="15"/>
      <c r="EX142" s="15"/>
      <c r="EY142" s="15"/>
      <c r="EZ142" s="15"/>
      <c r="FA142" s="15"/>
      <c r="FB142" s="15"/>
      <c r="FC142" s="15"/>
      <c r="FD142" s="15"/>
      <c r="FE142" s="15"/>
      <c r="FF142" s="15"/>
      <c r="FG142" s="15"/>
      <c r="FH142" s="15"/>
      <c r="FI142" s="15"/>
      <c r="FJ142" s="15"/>
      <c r="FK142" s="15"/>
      <c r="FL142" s="15"/>
      <c r="FM142" s="15"/>
      <c r="FN142" s="15"/>
      <c r="FO142" s="15"/>
      <c r="FP142" s="15"/>
      <c r="FQ142" s="15"/>
      <c r="FR142" s="15"/>
      <c r="FS142" s="15"/>
      <c r="FT142" s="15"/>
      <c r="FU142" s="15"/>
      <c r="FV142" s="15"/>
      <c r="FW142" s="15"/>
      <c r="FX142" s="15"/>
      <c r="FY142" s="15"/>
      <c r="FZ142" s="15"/>
      <c r="GA142" s="15"/>
      <c r="GB142" s="15"/>
      <c r="GC142" s="15"/>
      <c r="GD142" s="15"/>
      <c r="GE142" s="15"/>
      <c r="GF142" s="15"/>
      <c r="GG142" s="15"/>
      <c r="GH142" s="15"/>
      <c r="GI142" s="15"/>
      <c r="GJ142" s="15"/>
      <c r="GK142" s="15"/>
      <c r="GL142" s="15"/>
      <c r="GM142" s="15"/>
      <c r="GN142" s="15"/>
      <c r="GO142" s="15"/>
      <c r="GP142" s="15"/>
      <c r="GQ142" s="15"/>
      <c r="GR142" s="15"/>
      <c r="GS142" s="15"/>
      <c r="GT142" s="15"/>
      <c r="GU142" s="15"/>
      <c r="GV142" s="15"/>
      <c r="GW142" s="15"/>
      <c r="GX142" s="15"/>
      <c r="GY142" s="15"/>
      <c r="GZ142" s="15"/>
      <c r="HA142" s="15"/>
      <c r="HB142" s="15"/>
      <c r="HC142" s="15"/>
      <c r="HD142" s="15"/>
      <c r="HE142" s="15"/>
      <c r="HF142" s="15"/>
      <c r="HG142" s="15"/>
      <c r="HH142" s="15"/>
      <c r="HI142" s="15"/>
      <c r="HJ142" s="15"/>
      <c r="HK142" s="15"/>
      <c r="HL142" s="15"/>
      <c r="HM142" s="15"/>
      <c r="HN142" s="15"/>
      <c r="HO142" s="15"/>
      <c r="HP142" s="15"/>
      <c r="HQ142" s="15"/>
      <c r="HR142" s="15"/>
      <c r="HS142" s="15"/>
      <c r="HT142" s="15"/>
      <c r="HU142" s="15"/>
      <c r="HV142" s="15"/>
      <c r="HW142" s="15"/>
      <c r="HX142" s="15"/>
      <c r="HY142" s="15"/>
      <c r="HZ142" s="15"/>
      <c r="IA142" s="15"/>
      <c r="IB142" s="15"/>
      <c r="IC142" s="15"/>
      <c r="ID142" s="15"/>
      <c r="IE142" s="15"/>
      <c r="IF142" s="15"/>
      <c r="IG142" s="15"/>
      <c r="IH142" s="15"/>
      <c r="II142" s="15"/>
      <c r="IJ142" s="15"/>
      <c r="IK142" s="15"/>
      <c r="IL142" s="15"/>
      <c r="IM142" s="15"/>
      <c r="IN142" s="15"/>
      <c r="IO142" s="15"/>
      <c r="IP142" s="15"/>
      <c r="IQ142" s="15"/>
      <c r="IR142" s="15"/>
      <c r="IS142" s="15"/>
      <c r="IT142" s="15"/>
      <c r="IU142" s="15"/>
      <c r="IV142" s="15"/>
    </row>
    <row r="143" spans="1:256" s="105" customFormat="1" ht="12.75">
      <c r="A143" s="313"/>
      <c r="B143" s="328" t="s">
        <v>251</v>
      </c>
      <c r="C143" s="131" t="s">
        <v>1014</v>
      </c>
      <c r="D143" s="156">
        <v>13718</v>
      </c>
      <c r="E143" s="299">
        <v>13447</v>
      </c>
      <c r="F143" s="299">
        <v>11818</v>
      </c>
      <c r="G143" s="158">
        <f t="shared" si="6"/>
        <v>87.88577377853797</v>
      </c>
      <c r="H143" s="28"/>
      <c r="I143" s="28"/>
      <c r="J143" s="28"/>
      <c r="K143" s="28"/>
      <c r="L143" s="28"/>
      <c r="M143" s="28"/>
      <c r="N143" s="28"/>
      <c r="O143" s="69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15"/>
      <c r="DY143" s="15"/>
      <c r="DZ143" s="15"/>
      <c r="EA143" s="15"/>
      <c r="EB143" s="15"/>
      <c r="EC143" s="15"/>
      <c r="ED143" s="15"/>
      <c r="EE143" s="15"/>
      <c r="EF143" s="15"/>
      <c r="EG143" s="15"/>
      <c r="EH143" s="15"/>
      <c r="EI143" s="15"/>
      <c r="EJ143" s="15"/>
      <c r="EK143" s="15"/>
      <c r="EL143" s="15"/>
      <c r="EM143" s="15"/>
      <c r="EN143" s="15"/>
      <c r="EO143" s="15"/>
      <c r="EP143" s="15"/>
      <c r="EQ143" s="15"/>
      <c r="ER143" s="15"/>
      <c r="ES143" s="15"/>
      <c r="ET143" s="15"/>
      <c r="EU143" s="15"/>
      <c r="EV143" s="15"/>
      <c r="EW143" s="15"/>
      <c r="EX143" s="15"/>
      <c r="EY143" s="15"/>
      <c r="EZ143" s="15"/>
      <c r="FA143" s="15"/>
      <c r="FB143" s="15"/>
      <c r="FC143" s="15"/>
      <c r="FD143" s="15"/>
      <c r="FE143" s="15"/>
      <c r="FF143" s="15"/>
      <c r="FG143" s="15"/>
      <c r="FH143" s="15"/>
      <c r="FI143" s="15"/>
      <c r="FJ143" s="15"/>
      <c r="FK143" s="15"/>
      <c r="FL143" s="15"/>
      <c r="FM143" s="15"/>
      <c r="FN143" s="15"/>
      <c r="FO143" s="15"/>
      <c r="FP143" s="15"/>
      <c r="FQ143" s="15"/>
      <c r="FR143" s="15"/>
      <c r="FS143" s="15"/>
      <c r="FT143" s="15"/>
      <c r="FU143" s="15"/>
      <c r="FV143" s="15"/>
      <c r="FW143" s="15"/>
      <c r="FX143" s="15"/>
      <c r="FY143" s="15"/>
      <c r="FZ143" s="15"/>
      <c r="GA143" s="15"/>
      <c r="GB143" s="15"/>
      <c r="GC143" s="15"/>
      <c r="GD143" s="15"/>
      <c r="GE143" s="15"/>
      <c r="GF143" s="15"/>
      <c r="GG143" s="15"/>
      <c r="GH143" s="15"/>
      <c r="GI143" s="15"/>
      <c r="GJ143" s="15"/>
      <c r="GK143" s="15"/>
      <c r="GL143" s="15"/>
      <c r="GM143" s="15"/>
      <c r="GN143" s="15"/>
      <c r="GO143" s="15"/>
      <c r="GP143" s="15"/>
      <c r="GQ143" s="15"/>
      <c r="GR143" s="15"/>
      <c r="GS143" s="15"/>
      <c r="GT143" s="15"/>
      <c r="GU143" s="15"/>
      <c r="GV143" s="15"/>
      <c r="GW143" s="15"/>
      <c r="GX143" s="15"/>
      <c r="GY143" s="15"/>
      <c r="GZ143" s="15"/>
      <c r="HA143" s="15"/>
      <c r="HB143" s="15"/>
      <c r="HC143" s="15"/>
      <c r="HD143" s="15"/>
      <c r="HE143" s="15"/>
      <c r="HF143" s="15"/>
      <c r="HG143" s="15"/>
      <c r="HH143" s="15"/>
      <c r="HI143" s="15"/>
      <c r="HJ143" s="15"/>
      <c r="HK143" s="15"/>
      <c r="HL143" s="15"/>
      <c r="HM143" s="15"/>
      <c r="HN143" s="15"/>
      <c r="HO143" s="15"/>
      <c r="HP143" s="15"/>
      <c r="HQ143" s="15"/>
      <c r="HR143" s="15"/>
      <c r="HS143" s="15"/>
      <c r="HT143" s="15"/>
      <c r="HU143" s="15"/>
      <c r="HV143" s="15"/>
      <c r="HW143" s="15"/>
      <c r="HX143" s="15"/>
      <c r="HY143" s="15"/>
      <c r="HZ143" s="15"/>
      <c r="IA143" s="15"/>
      <c r="IB143" s="15"/>
      <c r="IC143" s="15"/>
      <c r="ID143" s="15"/>
      <c r="IE143" s="15"/>
      <c r="IF143" s="15"/>
      <c r="IG143" s="15"/>
      <c r="IH143" s="15"/>
      <c r="II143" s="15"/>
      <c r="IJ143" s="15"/>
      <c r="IK143" s="15"/>
      <c r="IL143" s="15"/>
      <c r="IM143" s="15"/>
      <c r="IN143" s="15"/>
      <c r="IO143" s="15"/>
      <c r="IP143" s="15"/>
      <c r="IQ143" s="15"/>
      <c r="IR143" s="15"/>
      <c r="IS143" s="15"/>
      <c r="IT143" s="15"/>
      <c r="IU143" s="15"/>
      <c r="IV143" s="15"/>
    </row>
    <row r="144" spans="1:256" s="105" customFormat="1" ht="12.75">
      <c r="A144" s="313"/>
      <c r="B144" s="328" t="s">
        <v>251</v>
      </c>
      <c r="C144" s="131" t="s">
        <v>125</v>
      </c>
      <c r="D144" s="156">
        <v>2000</v>
      </c>
      <c r="E144" s="299">
        <v>0</v>
      </c>
      <c r="F144" s="299">
        <v>0</v>
      </c>
      <c r="G144" s="158" t="s">
        <v>890</v>
      </c>
      <c r="H144" s="28"/>
      <c r="I144" s="28"/>
      <c r="J144" s="28"/>
      <c r="K144" s="28"/>
      <c r="L144" s="28"/>
      <c r="M144" s="28"/>
      <c r="N144" s="28"/>
      <c r="O144" s="69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  <c r="DR144" s="15"/>
      <c r="DS144" s="15"/>
      <c r="DT144" s="15"/>
      <c r="DU144" s="15"/>
      <c r="DV144" s="15"/>
      <c r="DW144" s="15"/>
      <c r="DX144" s="15"/>
      <c r="DY144" s="15"/>
      <c r="DZ144" s="15"/>
      <c r="EA144" s="15"/>
      <c r="EB144" s="15"/>
      <c r="EC144" s="15"/>
      <c r="ED144" s="15"/>
      <c r="EE144" s="15"/>
      <c r="EF144" s="15"/>
      <c r="EG144" s="15"/>
      <c r="EH144" s="15"/>
      <c r="EI144" s="15"/>
      <c r="EJ144" s="15"/>
      <c r="EK144" s="15"/>
      <c r="EL144" s="15"/>
      <c r="EM144" s="15"/>
      <c r="EN144" s="15"/>
      <c r="EO144" s="15"/>
      <c r="EP144" s="15"/>
      <c r="EQ144" s="15"/>
      <c r="ER144" s="15"/>
      <c r="ES144" s="15"/>
      <c r="ET144" s="15"/>
      <c r="EU144" s="15"/>
      <c r="EV144" s="15"/>
      <c r="EW144" s="15"/>
      <c r="EX144" s="15"/>
      <c r="EY144" s="15"/>
      <c r="EZ144" s="15"/>
      <c r="FA144" s="15"/>
      <c r="FB144" s="15"/>
      <c r="FC144" s="15"/>
      <c r="FD144" s="15"/>
      <c r="FE144" s="15"/>
      <c r="FF144" s="15"/>
      <c r="FG144" s="15"/>
      <c r="FH144" s="15"/>
      <c r="FI144" s="15"/>
      <c r="FJ144" s="15"/>
      <c r="FK144" s="15"/>
      <c r="FL144" s="15"/>
      <c r="FM144" s="15"/>
      <c r="FN144" s="15"/>
      <c r="FO144" s="15"/>
      <c r="FP144" s="15"/>
      <c r="FQ144" s="15"/>
      <c r="FR144" s="15"/>
      <c r="FS144" s="15"/>
      <c r="FT144" s="15"/>
      <c r="FU144" s="15"/>
      <c r="FV144" s="15"/>
      <c r="FW144" s="15"/>
      <c r="FX144" s="15"/>
      <c r="FY144" s="15"/>
      <c r="FZ144" s="15"/>
      <c r="GA144" s="15"/>
      <c r="GB144" s="15"/>
      <c r="GC144" s="15"/>
      <c r="GD144" s="15"/>
      <c r="GE144" s="15"/>
      <c r="GF144" s="15"/>
      <c r="GG144" s="15"/>
      <c r="GH144" s="15"/>
      <c r="GI144" s="15"/>
      <c r="GJ144" s="15"/>
      <c r="GK144" s="15"/>
      <c r="GL144" s="15"/>
      <c r="GM144" s="15"/>
      <c r="GN144" s="15"/>
      <c r="GO144" s="15"/>
      <c r="GP144" s="15"/>
      <c r="GQ144" s="15"/>
      <c r="GR144" s="15"/>
      <c r="GS144" s="15"/>
      <c r="GT144" s="15"/>
      <c r="GU144" s="15"/>
      <c r="GV144" s="15"/>
      <c r="GW144" s="15"/>
      <c r="GX144" s="15"/>
      <c r="GY144" s="15"/>
      <c r="GZ144" s="15"/>
      <c r="HA144" s="15"/>
      <c r="HB144" s="15"/>
      <c r="HC144" s="15"/>
      <c r="HD144" s="15"/>
      <c r="HE144" s="15"/>
      <c r="HF144" s="15"/>
      <c r="HG144" s="15"/>
      <c r="HH144" s="15"/>
      <c r="HI144" s="15"/>
      <c r="HJ144" s="15"/>
      <c r="HK144" s="15"/>
      <c r="HL144" s="15"/>
      <c r="HM144" s="15"/>
      <c r="HN144" s="15"/>
      <c r="HO144" s="15"/>
      <c r="HP144" s="15"/>
      <c r="HQ144" s="15"/>
      <c r="HR144" s="15"/>
      <c r="HS144" s="15"/>
      <c r="HT144" s="15"/>
      <c r="HU144" s="15"/>
      <c r="HV144" s="15"/>
      <c r="HW144" s="15"/>
      <c r="HX144" s="15"/>
      <c r="HY144" s="15"/>
      <c r="HZ144" s="15"/>
      <c r="IA144" s="15"/>
      <c r="IB144" s="15"/>
      <c r="IC144" s="15"/>
      <c r="ID144" s="15"/>
      <c r="IE144" s="15"/>
      <c r="IF144" s="15"/>
      <c r="IG144" s="15"/>
      <c r="IH144" s="15"/>
      <c r="II144" s="15"/>
      <c r="IJ144" s="15"/>
      <c r="IK144" s="15"/>
      <c r="IL144" s="15"/>
      <c r="IM144" s="15"/>
      <c r="IN144" s="15"/>
      <c r="IO144" s="15"/>
      <c r="IP144" s="15"/>
      <c r="IQ144" s="15"/>
      <c r="IR144" s="15"/>
      <c r="IS144" s="15"/>
      <c r="IT144" s="15"/>
      <c r="IU144" s="15"/>
      <c r="IV144" s="15"/>
    </row>
    <row r="145" spans="1:256" s="105" customFormat="1" ht="12.75">
      <c r="A145" s="313"/>
      <c r="B145" s="328" t="s">
        <v>251</v>
      </c>
      <c r="C145" s="131" t="s">
        <v>126</v>
      </c>
      <c r="D145" s="156">
        <v>40</v>
      </c>
      <c r="E145" s="299">
        <v>40</v>
      </c>
      <c r="F145" s="299">
        <v>0</v>
      </c>
      <c r="G145" s="158">
        <f t="shared" si="6"/>
        <v>0</v>
      </c>
      <c r="H145" s="28"/>
      <c r="I145" s="28"/>
      <c r="J145" s="28"/>
      <c r="K145" s="28"/>
      <c r="L145" s="28"/>
      <c r="M145" s="28"/>
      <c r="N145" s="28"/>
      <c r="O145" s="69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  <c r="DR145" s="15"/>
      <c r="DS145" s="15"/>
      <c r="DT145" s="15"/>
      <c r="DU145" s="15"/>
      <c r="DV145" s="15"/>
      <c r="DW145" s="15"/>
      <c r="DX145" s="15"/>
      <c r="DY145" s="15"/>
      <c r="DZ145" s="15"/>
      <c r="EA145" s="15"/>
      <c r="EB145" s="15"/>
      <c r="EC145" s="15"/>
      <c r="ED145" s="15"/>
      <c r="EE145" s="15"/>
      <c r="EF145" s="15"/>
      <c r="EG145" s="15"/>
      <c r="EH145" s="15"/>
      <c r="EI145" s="15"/>
      <c r="EJ145" s="15"/>
      <c r="EK145" s="15"/>
      <c r="EL145" s="15"/>
      <c r="EM145" s="15"/>
      <c r="EN145" s="15"/>
      <c r="EO145" s="15"/>
      <c r="EP145" s="15"/>
      <c r="EQ145" s="15"/>
      <c r="ER145" s="15"/>
      <c r="ES145" s="15"/>
      <c r="ET145" s="15"/>
      <c r="EU145" s="15"/>
      <c r="EV145" s="15"/>
      <c r="EW145" s="15"/>
      <c r="EX145" s="15"/>
      <c r="EY145" s="15"/>
      <c r="EZ145" s="15"/>
      <c r="FA145" s="15"/>
      <c r="FB145" s="15"/>
      <c r="FC145" s="15"/>
      <c r="FD145" s="15"/>
      <c r="FE145" s="15"/>
      <c r="FF145" s="15"/>
      <c r="FG145" s="15"/>
      <c r="FH145" s="15"/>
      <c r="FI145" s="15"/>
      <c r="FJ145" s="15"/>
      <c r="FK145" s="15"/>
      <c r="FL145" s="15"/>
      <c r="FM145" s="15"/>
      <c r="FN145" s="15"/>
      <c r="FO145" s="15"/>
      <c r="FP145" s="15"/>
      <c r="FQ145" s="15"/>
      <c r="FR145" s="15"/>
      <c r="FS145" s="15"/>
      <c r="FT145" s="15"/>
      <c r="FU145" s="15"/>
      <c r="FV145" s="15"/>
      <c r="FW145" s="15"/>
      <c r="FX145" s="15"/>
      <c r="FY145" s="15"/>
      <c r="FZ145" s="15"/>
      <c r="GA145" s="15"/>
      <c r="GB145" s="15"/>
      <c r="GC145" s="15"/>
      <c r="GD145" s="15"/>
      <c r="GE145" s="15"/>
      <c r="GF145" s="15"/>
      <c r="GG145" s="15"/>
      <c r="GH145" s="15"/>
      <c r="GI145" s="15"/>
      <c r="GJ145" s="15"/>
      <c r="GK145" s="15"/>
      <c r="GL145" s="15"/>
      <c r="GM145" s="15"/>
      <c r="GN145" s="15"/>
      <c r="GO145" s="15"/>
      <c r="GP145" s="15"/>
      <c r="GQ145" s="15"/>
      <c r="GR145" s="15"/>
      <c r="GS145" s="15"/>
      <c r="GT145" s="15"/>
      <c r="GU145" s="15"/>
      <c r="GV145" s="15"/>
      <c r="GW145" s="15"/>
      <c r="GX145" s="15"/>
      <c r="GY145" s="15"/>
      <c r="GZ145" s="15"/>
      <c r="HA145" s="15"/>
      <c r="HB145" s="15"/>
      <c r="HC145" s="15"/>
      <c r="HD145" s="15"/>
      <c r="HE145" s="15"/>
      <c r="HF145" s="15"/>
      <c r="HG145" s="15"/>
      <c r="HH145" s="15"/>
      <c r="HI145" s="15"/>
      <c r="HJ145" s="15"/>
      <c r="HK145" s="15"/>
      <c r="HL145" s="15"/>
      <c r="HM145" s="15"/>
      <c r="HN145" s="15"/>
      <c r="HO145" s="15"/>
      <c r="HP145" s="15"/>
      <c r="HQ145" s="15"/>
      <c r="HR145" s="15"/>
      <c r="HS145" s="15"/>
      <c r="HT145" s="15"/>
      <c r="HU145" s="15"/>
      <c r="HV145" s="15"/>
      <c r="HW145" s="15"/>
      <c r="HX145" s="15"/>
      <c r="HY145" s="15"/>
      <c r="HZ145" s="15"/>
      <c r="IA145" s="15"/>
      <c r="IB145" s="15"/>
      <c r="IC145" s="15"/>
      <c r="ID145" s="15"/>
      <c r="IE145" s="15"/>
      <c r="IF145" s="15"/>
      <c r="IG145" s="15"/>
      <c r="IH145" s="15"/>
      <c r="II145" s="15"/>
      <c r="IJ145" s="15"/>
      <c r="IK145" s="15"/>
      <c r="IL145" s="15"/>
      <c r="IM145" s="15"/>
      <c r="IN145" s="15"/>
      <c r="IO145" s="15"/>
      <c r="IP145" s="15"/>
      <c r="IQ145" s="15"/>
      <c r="IR145" s="15"/>
      <c r="IS145" s="15"/>
      <c r="IT145" s="15"/>
      <c r="IU145" s="15"/>
      <c r="IV145" s="15"/>
    </row>
    <row r="146" spans="1:256" s="105" customFormat="1" ht="12.75">
      <c r="A146" s="313"/>
      <c r="B146" s="130" t="s">
        <v>252</v>
      </c>
      <c r="C146" s="131" t="s">
        <v>51</v>
      </c>
      <c r="D146" s="156">
        <v>0</v>
      </c>
      <c r="E146" s="299">
        <v>49</v>
      </c>
      <c r="F146" s="299">
        <v>0</v>
      </c>
      <c r="G146" s="158">
        <f t="shared" si="6"/>
        <v>0</v>
      </c>
      <c r="H146" s="28"/>
      <c r="I146" s="28"/>
      <c r="J146" s="28"/>
      <c r="K146" s="28"/>
      <c r="L146" s="28"/>
      <c r="M146" s="28"/>
      <c r="N146" s="28"/>
      <c r="O146" s="69"/>
      <c r="P146" s="15"/>
      <c r="Q146" s="15"/>
      <c r="R146" s="15"/>
      <c r="S146" s="15"/>
      <c r="T146" s="15"/>
      <c r="U146" s="134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  <c r="DR146" s="15"/>
      <c r="DS146" s="15"/>
      <c r="DT146" s="15"/>
      <c r="DU146" s="15"/>
      <c r="DV146" s="15"/>
      <c r="DW146" s="15"/>
      <c r="DX146" s="15"/>
      <c r="DY146" s="15"/>
      <c r="DZ146" s="15"/>
      <c r="EA146" s="15"/>
      <c r="EB146" s="15"/>
      <c r="EC146" s="15"/>
      <c r="ED146" s="15"/>
      <c r="EE146" s="15"/>
      <c r="EF146" s="15"/>
      <c r="EG146" s="15"/>
      <c r="EH146" s="15"/>
      <c r="EI146" s="15"/>
      <c r="EJ146" s="15"/>
      <c r="EK146" s="15"/>
      <c r="EL146" s="15"/>
      <c r="EM146" s="15"/>
      <c r="EN146" s="15"/>
      <c r="EO146" s="15"/>
      <c r="EP146" s="15"/>
      <c r="EQ146" s="15"/>
      <c r="ER146" s="15"/>
      <c r="ES146" s="15"/>
      <c r="ET146" s="15"/>
      <c r="EU146" s="15"/>
      <c r="EV146" s="15"/>
      <c r="EW146" s="15"/>
      <c r="EX146" s="15"/>
      <c r="EY146" s="15"/>
      <c r="EZ146" s="15"/>
      <c r="FA146" s="15"/>
      <c r="FB146" s="15"/>
      <c r="FC146" s="15"/>
      <c r="FD146" s="15"/>
      <c r="FE146" s="15"/>
      <c r="FF146" s="15"/>
      <c r="FG146" s="15"/>
      <c r="FH146" s="15"/>
      <c r="FI146" s="15"/>
      <c r="FJ146" s="15"/>
      <c r="FK146" s="15"/>
      <c r="FL146" s="15"/>
      <c r="FM146" s="15"/>
      <c r="FN146" s="15"/>
      <c r="FO146" s="15"/>
      <c r="FP146" s="15"/>
      <c r="FQ146" s="15"/>
      <c r="FR146" s="15"/>
      <c r="FS146" s="15"/>
      <c r="FT146" s="15"/>
      <c r="FU146" s="15"/>
      <c r="FV146" s="15"/>
      <c r="FW146" s="15"/>
      <c r="FX146" s="15"/>
      <c r="FY146" s="15"/>
      <c r="FZ146" s="15"/>
      <c r="GA146" s="15"/>
      <c r="GB146" s="15"/>
      <c r="GC146" s="15"/>
      <c r="GD146" s="15"/>
      <c r="GE146" s="15"/>
      <c r="GF146" s="15"/>
      <c r="GG146" s="15"/>
      <c r="GH146" s="15"/>
      <c r="GI146" s="15"/>
      <c r="GJ146" s="15"/>
      <c r="GK146" s="15"/>
      <c r="GL146" s="15"/>
      <c r="GM146" s="15"/>
      <c r="GN146" s="15"/>
      <c r="GO146" s="15"/>
      <c r="GP146" s="15"/>
      <c r="GQ146" s="15"/>
      <c r="GR146" s="15"/>
      <c r="GS146" s="15"/>
      <c r="GT146" s="15"/>
      <c r="GU146" s="15"/>
      <c r="GV146" s="15"/>
      <c r="GW146" s="15"/>
      <c r="GX146" s="15"/>
      <c r="GY146" s="15"/>
      <c r="GZ146" s="15"/>
      <c r="HA146" s="15"/>
      <c r="HB146" s="15"/>
      <c r="HC146" s="15"/>
      <c r="HD146" s="15"/>
      <c r="HE146" s="15"/>
      <c r="HF146" s="15"/>
      <c r="HG146" s="15"/>
      <c r="HH146" s="15"/>
      <c r="HI146" s="15"/>
      <c r="HJ146" s="15"/>
      <c r="HK146" s="15"/>
      <c r="HL146" s="15"/>
      <c r="HM146" s="15"/>
      <c r="HN146" s="15"/>
      <c r="HO146" s="15"/>
      <c r="HP146" s="15"/>
      <c r="HQ146" s="15"/>
      <c r="HR146" s="15"/>
      <c r="HS146" s="15"/>
      <c r="HT146" s="15"/>
      <c r="HU146" s="15"/>
      <c r="HV146" s="15"/>
      <c r="HW146" s="15"/>
      <c r="HX146" s="15"/>
      <c r="HY146" s="15"/>
      <c r="HZ146" s="15"/>
      <c r="IA146" s="15"/>
      <c r="IB146" s="15"/>
      <c r="IC146" s="15"/>
      <c r="ID146" s="15"/>
      <c r="IE146" s="15"/>
      <c r="IF146" s="15"/>
      <c r="IG146" s="15"/>
      <c r="IH146" s="15"/>
      <c r="II146" s="15"/>
      <c r="IJ146" s="15"/>
      <c r="IK146" s="15"/>
      <c r="IL146" s="15"/>
      <c r="IM146" s="15"/>
      <c r="IN146" s="15"/>
      <c r="IO146" s="15"/>
      <c r="IP146" s="15"/>
      <c r="IQ146" s="15"/>
      <c r="IR146" s="15"/>
      <c r="IS146" s="15"/>
      <c r="IT146" s="15"/>
      <c r="IU146" s="15"/>
      <c r="IV146" s="15"/>
    </row>
    <row r="147" spans="1:256" s="105" customFormat="1" ht="12.75">
      <c r="A147" s="601"/>
      <c r="B147" s="130" t="s">
        <v>251</v>
      </c>
      <c r="C147" s="602" t="s">
        <v>383</v>
      </c>
      <c r="D147" s="593">
        <v>0</v>
      </c>
      <c r="E147" s="594">
        <v>221</v>
      </c>
      <c r="F147" s="594">
        <v>221</v>
      </c>
      <c r="G147" s="158">
        <f t="shared" si="6"/>
        <v>100</v>
      </c>
      <c r="H147" s="28"/>
      <c r="I147" s="28"/>
      <c r="J147" s="28"/>
      <c r="K147" s="28"/>
      <c r="L147" s="28"/>
      <c r="M147" s="28"/>
      <c r="N147" s="28"/>
      <c r="O147" s="69"/>
      <c r="P147" s="15"/>
      <c r="Q147" s="15"/>
      <c r="R147" s="15"/>
      <c r="S147" s="15"/>
      <c r="T147" s="15"/>
      <c r="U147" s="134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  <c r="DX147" s="15"/>
      <c r="DY147" s="15"/>
      <c r="DZ147" s="15"/>
      <c r="EA147" s="15"/>
      <c r="EB147" s="15"/>
      <c r="EC147" s="15"/>
      <c r="ED147" s="15"/>
      <c r="EE147" s="15"/>
      <c r="EF147" s="15"/>
      <c r="EG147" s="15"/>
      <c r="EH147" s="15"/>
      <c r="EI147" s="15"/>
      <c r="EJ147" s="15"/>
      <c r="EK147" s="15"/>
      <c r="EL147" s="15"/>
      <c r="EM147" s="15"/>
      <c r="EN147" s="15"/>
      <c r="EO147" s="15"/>
      <c r="EP147" s="15"/>
      <c r="EQ147" s="15"/>
      <c r="ER147" s="15"/>
      <c r="ES147" s="15"/>
      <c r="ET147" s="15"/>
      <c r="EU147" s="15"/>
      <c r="EV147" s="15"/>
      <c r="EW147" s="15"/>
      <c r="EX147" s="15"/>
      <c r="EY147" s="15"/>
      <c r="EZ147" s="15"/>
      <c r="FA147" s="15"/>
      <c r="FB147" s="15"/>
      <c r="FC147" s="15"/>
      <c r="FD147" s="15"/>
      <c r="FE147" s="15"/>
      <c r="FF147" s="15"/>
      <c r="FG147" s="15"/>
      <c r="FH147" s="15"/>
      <c r="FI147" s="15"/>
      <c r="FJ147" s="15"/>
      <c r="FK147" s="15"/>
      <c r="FL147" s="15"/>
      <c r="FM147" s="15"/>
      <c r="FN147" s="15"/>
      <c r="FO147" s="15"/>
      <c r="FP147" s="15"/>
      <c r="FQ147" s="15"/>
      <c r="FR147" s="15"/>
      <c r="FS147" s="15"/>
      <c r="FT147" s="15"/>
      <c r="FU147" s="15"/>
      <c r="FV147" s="15"/>
      <c r="FW147" s="15"/>
      <c r="FX147" s="15"/>
      <c r="FY147" s="15"/>
      <c r="FZ147" s="15"/>
      <c r="GA147" s="15"/>
      <c r="GB147" s="15"/>
      <c r="GC147" s="15"/>
      <c r="GD147" s="15"/>
      <c r="GE147" s="15"/>
      <c r="GF147" s="15"/>
      <c r="GG147" s="15"/>
      <c r="GH147" s="15"/>
      <c r="GI147" s="15"/>
      <c r="GJ147" s="15"/>
      <c r="GK147" s="15"/>
      <c r="GL147" s="15"/>
      <c r="GM147" s="15"/>
      <c r="GN147" s="15"/>
      <c r="GO147" s="15"/>
      <c r="GP147" s="15"/>
      <c r="GQ147" s="15"/>
      <c r="GR147" s="15"/>
      <c r="GS147" s="15"/>
      <c r="GT147" s="15"/>
      <c r="GU147" s="15"/>
      <c r="GV147" s="15"/>
      <c r="GW147" s="15"/>
      <c r="GX147" s="15"/>
      <c r="GY147" s="15"/>
      <c r="GZ147" s="15"/>
      <c r="HA147" s="15"/>
      <c r="HB147" s="15"/>
      <c r="HC147" s="15"/>
      <c r="HD147" s="15"/>
      <c r="HE147" s="15"/>
      <c r="HF147" s="15"/>
      <c r="HG147" s="15"/>
      <c r="HH147" s="15"/>
      <c r="HI147" s="15"/>
      <c r="HJ147" s="15"/>
      <c r="HK147" s="15"/>
      <c r="HL147" s="15"/>
      <c r="HM147" s="15"/>
      <c r="HN147" s="15"/>
      <c r="HO147" s="15"/>
      <c r="HP147" s="15"/>
      <c r="HQ147" s="15"/>
      <c r="HR147" s="15"/>
      <c r="HS147" s="15"/>
      <c r="HT147" s="15"/>
      <c r="HU147" s="15"/>
      <c r="HV147" s="15"/>
      <c r="HW147" s="15"/>
      <c r="HX147" s="15"/>
      <c r="HY147" s="15"/>
      <c r="HZ147" s="15"/>
      <c r="IA147" s="15"/>
      <c r="IB147" s="15"/>
      <c r="IC147" s="15"/>
      <c r="ID147" s="15"/>
      <c r="IE147" s="15"/>
      <c r="IF147" s="15"/>
      <c r="IG147" s="15"/>
      <c r="IH147" s="15"/>
      <c r="II147" s="15"/>
      <c r="IJ147" s="15"/>
      <c r="IK147" s="15"/>
      <c r="IL147" s="15"/>
      <c r="IM147" s="15"/>
      <c r="IN147" s="15"/>
      <c r="IO147" s="15"/>
      <c r="IP147" s="15"/>
      <c r="IQ147" s="15"/>
      <c r="IR147" s="15"/>
      <c r="IS147" s="15"/>
      <c r="IT147" s="15"/>
      <c r="IU147" s="15"/>
      <c r="IV147" s="15"/>
    </row>
    <row r="148" spans="1:256" s="105" customFormat="1" ht="25.5">
      <c r="A148" s="313"/>
      <c r="B148" s="130" t="s">
        <v>468</v>
      </c>
      <c r="C148" s="602" t="s">
        <v>123</v>
      </c>
      <c r="D148" s="593">
        <v>0</v>
      </c>
      <c r="E148" s="594">
        <v>101</v>
      </c>
      <c r="F148" s="594">
        <v>101</v>
      </c>
      <c r="G148" s="158">
        <f t="shared" si="6"/>
        <v>100</v>
      </c>
      <c r="H148" s="28"/>
      <c r="I148" s="28"/>
      <c r="J148" s="28"/>
      <c r="K148" s="28"/>
      <c r="L148" s="28"/>
      <c r="M148" s="28"/>
      <c r="N148" s="28"/>
      <c r="O148" s="69"/>
      <c r="P148" s="15"/>
      <c r="Q148" s="15"/>
      <c r="R148" s="15"/>
      <c r="S148" s="15"/>
      <c r="T148" s="15"/>
      <c r="U148" s="134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  <c r="DV148" s="15"/>
      <c r="DW148" s="15"/>
      <c r="DX148" s="15"/>
      <c r="DY148" s="15"/>
      <c r="DZ148" s="15"/>
      <c r="EA148" s="15"/>
      <c r="EB148" s="15"/>
      <c r="EC148" s="15"/>
      <c r="ED148" s="15"/>
      <c r="EE148" s="15"/>
      <c r="EF148" s="15"/>
      <c r="EG148" s="15"/>
      <c r="EH148" s="15"/>
      <c r="EI148" s="15"/>
      <c r="EJ148" s="15"/>
      <c r="EK148" s="15"/>
      <c r="EL148" s="15"/>
      <c r="EM148" s="15"/>
      <c r="EN148" s="15"/>
      <c r="EO148" s="15"/>
      <c r="EP148" s="15"/>
      <c r="EQ148" s="15"/>
      <c r="ER148" s="15"/>
      <c r="ES148" s="15"/>
      <c r="ET148" s="15"/>
      <c r="EU148" s="15"/>
      <c r="EV148" s="15"/>
      <c r="EW148" s="15"/>
      <c r="EX148" s="15"/>
      <c r="EY148" s="15"/>
      <c r="EZ148" s="15"/>
      <c r="FA148" s="15"/>
      <c r="FB148" s="15"/>
      <c r="FC148" s="15"/>
      <c r="FD148" s="15"/>
      <c r="FE148" s="15"/>
      <c r="FF148" s="15"/>
      <c r="FG148" s="15"/>
      <c r="FH148" s="15"/>
      <c r="FI148" s="15"/>
      <c r="FJ148" s="15"/>
      <c r="FK148" s="15"/>
      <c r="FL148" s="15"/>
      <c r="FM148" s="15"/>
      <c r="FN148" s="15"/>
      <c r="FO148" s="15"/>
      <c r="FP148" s="15"/>
      <c r="FQ148" s="15"/>
      <c r="FR148" s="15"/>
      <c r="FS148" s="15"/>
      <c r="FT148" s="15"/>
      <c r="FU148" s="15"/>
      <c r="FV148" s="15"/>
      <c r="FW148" s="15"/>
      <c r="FX148" s="15"/>
      <c r="FY148" s="15"/>
      <c r="FZ148" s="15"/>
      <c r="GA148" s="15"/>
      <c r="GB148" s="15"/>
      <c r="GC148" s="15"/>
      <c r="GD148" s="15"/>
      <c r="GE148" s="15"/>
      <c r="GF148" s="15"/>
      <c r="GG148" s="15"/>
      <c r="GH148" s="15"/>
      <c r="GI148" s="15"/>
      <c r="GJ148" s="15"/>
      <c r="GK148" s="15"/>
      <c r="GL148" s="15"/>
      <c r="GM148" s="15"/>
      <c r="GN148" s="15"/>
      <c r="GO148" s="15"/>
      <c r="GP148" s="15"/>
      <c r="GQ148" s="15"/>
      <c r="GR148" s="15"/>
      <c r="GS148" s="15"/>
      <c r="GT148" s="15"/>
      <c r="GU148" s="15"/>
      <c r="GV148" s="15"/>
      <c r="GW148" s="15"/>
      <c r="GX148" s="15"/>
      <c r="GY148" s="15"/>
      <c r="GZ148" s="15"/>
      <c r="HA148" s="15"/>
      <c r="HB148" s="15"/>
      <c r="HC148" s="15"/>
      <c r="HD148" s="15"/>
      <c r="HE148" s="15"/>
      <c r="HF148" s="15"/>
      <c r="HG148" s="15"/>
      <c r="HH148" s="15"/>
      <c r="HI148" s="15"/>
      <c r="HJ148" s="15"/>
      <c r="HK148" s="15"/>
      <c r="HL148" s="15"/>
      <c r="HM148" s="15"/>
      <c r="HN148" s="15"/>
      <c r="HO148" s="15"/>
      <c r="HP148" s="15"/>
      <c r="HQ148" s="15"/>
      <c r="HR148" s="15"/>
      <c r="HS148" s="15"/>
      <c r="HT148" s="15"/>
      <c r="HU148" s="15"/>
      <c r="HV148" s="15"/>
      <c r="HW148" s="15"/>
      <c r="HX148" s="15"/>
      <c r="HY148" s="15"/>
      <c r="HZ148" s="15"/>
      <c r="IA148" s="15"/>
      <c r="IB148" s="15"/>
      <c r="IC148" s="15"/>
      <c r="ID148" s="15"/>
      <c r="IE148" s="15"/>
      <c r="IF148" s="15"/>
      <c r="IG148" s="15"/>
      <c r="IH148" s="15"/>
      <c r="II148" s="15"/>
      <c r="IJ148" s="15"/>
      <c r="IK148" s="15"/>
      <c r="IL148" s="15"/>
      <c r="IM148" s="15"/>
      <c r="IN148" s="15"/>
      <c r="IO148" s="15"/>
      <c r="IP148" s="15"/>
      <c r="IQ148" s="15"/>
      <c r="IR148" s="15"/>
      <c r="IS148" s="15"/>
      <c r="IT148" s="15"/>
      <c r="IU148" s="15"/>
      <c r="IV148" s="15"/>
    </row>
    <row r="149" spans="1:256" s="105" customFormat="1" ht="12.75">
      <c r="A149" s="313"/>
      <c r="B149" s="130" t="s">
        <v>225</v>
      </c>
      <c r="C149" s="602" t="s">
        <v>986</v>
      </c>
      <c r="D149" s="593">
        <v>0</v>
      </c>
      <c r="E149" s="594">
        <v>15</v>
      </c>
      <c r="F149" s="594">
        <v>15</v>
      </c>
      <c r="G149" s="158">
        <f t="shared" si="6"/>
        <v>100</v>
      </c>
      <c r="H149" s="28"/>
      <c r="I149" s="28"/>
      <c r="J149" s="28"/>
      <c r="K149" s="28"/>
      <c r="L149" s="28"/>
      <c r="M149" s="28"/>
      <c r="N149" s="28"/>
      <c r="O149" s="69"/>
      <c r="P149" s="15"/>
      <c r="Q149" s="15"/>
      <c r="R149" s="15"/>
      <c r="S149" s="15"/>
      <c r="T149" s="15"/>
      <c r="U149" s="134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  <c r="DR149" s="15"/>
      <c r="DS149" s="15"/>
      <c r="DT149" s="15"/>
      <c r="DU149" s="15"/>
      <c r="DV149" s="15"/>
      <c r="DW149" s="15"/>
      <c r="DX149" s="15"/>
      <c r="DY149" s="15"/>
      <c r="DZ149" s="15"/>
      <c r="EA149" s="15"/>
      <c r="EB149" s="15"/>
      <c r="EC149" s="15"/>
      <c r="ED149" s="15"/>
      <c r="EE149" s="15"/>
      <c r="EF149" s="15"/>
      <c r="EG149" s="15"/>
      <c r="EH149" s="15"/>
      <c r="EI149" s="15"/>
      <c r="EJ149" s="15"/>
      <c r="EK149" s="15"/>
      <c r="EL149" s="15"/>
      <c r="EM149" s="15"/>
      <c r="EN149" s="15"/>
      <c r="EO149" s="15"/>
      <c r="EP149" s="15"/>
      <c r="EQ149" s="15"/>
      <c r="ER149" s="15"/>
      <c r="ES149" s="15"/>
      <c r="ET149" s="15"/>
      <c r="EU149" s="15"/>
      <c r="EV149" s="15"/>
      <c r="EW149" s="15"/>
      <c r="EX149" s="15"/>
      <c r="EY149" s="15"/>
      <c r="EZ149" s="15"/>
      <c r="FA149" s="15"/>
      <c r="FB149" s="15"/>
      <c r="FC149" s="15"/>
      <c r="FD149" s="15"/>
      <c r="FE149" s="15"/>
      <c r="FF149" s="15"/>
      <c r="FG149" s="15"/>
      <c r="FH149" s="15"/>
      <c r="FI149" s="15"/>
      <c r="FJ149" s="15"/>
      <c r="FK149" s="15"/>
      <c r="FL149" s="15"/>
      <c r="FM149" s="15"/>
      <c r="FN149" s="15"/>
      <c r="FO149" s="15"/>
      <c r="FP149" s="15"/>
      <c r="FQ149" s="15"/>
      <c r="FR149" s="15"/>
      <c r="FS149" s="15"/>
      <c r="FT149" s="15"/>
      <c r="FU149" s="15"/>
      <c r="FV149" s="15"/>
      <c r="FW149" s="15"/>
      <c r="FX149" s="15"/>
      <c r="FY149" s="15"/>
      <c r="FZ149" s="15"/>
      <c r="GA149" s="15"/>
      <c r="GB149" s="15"/>
      <c r="GC149" s="15"/>
      <c r="GD149" s="15"/>
      <c r="GE149" s="15"/>
      <c r="GF149" s="15"/>
      <c r="GG149" s="15"/>
      <c r="GH149" s="15"/>
      <c r="GI149" s="15"/>
      <c r="GJ149" s="15"/>
      <c r="GK149" s="15"/>
      <c r="GL149" s="15"/>
      <c r="GM149" s="15"/>
      <c r="GN149" s="15"/>
      <c r="GO149" s="15"/>
      <c r="GP149" s="15"/>
      <c r="GQ149" s="15"/>
      <c r="GR149" s="15"/>
      <c r="GS149" s="15"/>
      <c r="GT149" s="15"/>
      <c r="GU149" s="15"/>
      <c r="GV149" s="15"/>
      <c r="GW149" s="15"/>
      <c r="GX149" s="15"/>
      <c r="GY149" s="15"/>
      <c r="GZ149" s="15"/>
      <c r="HA149" s="15"/>
      <c r="HB149" s="15"/>
      <c r="HC149" s="15"/>
      <c r="HD149" s="15"/>
      <c r="HE149" s="15"/>
      <c r="HF149" s="15"/>
      <c r="HG149" s="15"/>
      <c r="HH149" s="15"/>
      <c r="HI149" s="15"/>
      <c r="HJ149" s="15"/>
      <c r="HK149" s="15"/>
      <c r="HL149" s="15"/>
      <c r="HM149" s="15"/>
      <c r="HN149" s="15"/>
      <c r="HO149" s="15"/>
      <c r="HP149" s="15"/>
      <c r="HQ149" s="15"/>
      <c r="HR149" s="15"/>
      <c r="HS149" s="15"/>
      <c r="HT149" s="15"/>
      <c r="HU149" s="15"/>
      <c r="HV149" s="15"/>
      <c r="HW149" s="15"/>
      <c r="HX149" s="15"/>
      <c r="HY149" s="15"/>
      <c r="HZ149" s="15"/>
      <c r="IA149" s="15"/>
      <c r="IB149" s="15"/>
      <c r="IC149" s="15"/>
      <c r="ID149" s="15"/>
      <c r="IE149" s="15"/>
      <c r="IF149" s="15"/>
      <c r="IG149" s="15"/>
      <c r="IH149" s="15"/>
      <c r="II149" s="15"/>
      <c r="IJ149" s="15"/>
      <c r="IK149" s="15"/>
      <c r="IL149" s="15"/>
      <c r="IM149" s="15"/>
      <c r="IN149" s="15"/>
      <c r="IO149" s="15"/>
      <c r="IP149" s="15"/>
      <c r="IQ149" s="15"/>
      <c r="IR149" s="15"/>
      <c r="IS149" s="15"/>
      <c r="IT149" s="15"/>
      <c r="IU149" s="15"/>
      <c r="IV149" s="15"/>
    </row>
    <row r="150" spans="1:256" s="105" customFormat="1" ht="12.75">
      <c r="A150" s="313"/>
      <c r="B150" s="130" t="s">
        <v>252</v>
      </c>
      <c r="C150" s="413" t="s">
        <v>1074</v>
      </c>
      <c r="D150" s="593">
        <v>0</v>
      </c>
      <c r="E150" s="594">
        <v>150</v>
      </c>
      <c r="F150" s="594">
        <v>0</v>
      </c>
      <c r="G150" s="158">
        <f t="shared" si="6"/>
        <v>0</v>
      </c>
      <c r="H150" s="28"/>
      <c r="I150" s="28"/>
      <c r="J150" s="28"/>
      <c r="K150" s="28"/>
      <c r="L150" s="28"/>
      <c r="M150" s="28"/>
      <c r="N150" s="28"/>
      <c r="O150" s="69"/>
      <c r="P150" s="15"/>
      <c r="Q150" s="15"/>
      <c r="R150" s="15"/>
      <c r="S150" s="15"/>
      <c r="T150" s="15"/>
      <c r="U150" s="134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  <c r="EG150" s="15"/>
      <c r="EH150" s="15"/>
      <c r="EI150" s="15"/>
      <c r="EJ150" s="15"/>
      <c r="EK150" s="15"/>
      <c r="EL150" s="15"/>
      <c r="EM150" s="15"/>
      <c r="EN150" s="15"/>
      <c r="EO150" s="15"/>
      <c r="EP150" s="15"/>
      <c r="EQ150" s="15"/>
      <c r="ER150" s="15"/>
      <c r="ES150" s="15"/>
      <c r="ET150" s="15"/>
      <c r="EU150" s="15"/>
      <c r="EV150" s="15"/>
      <c r="EW150" s="15"/>
      <c r="EX150" s="15"/>
      <c r="EY150" s="15"/>
      <c r="EZ150" s="15"/>
      <c r="FA150" s="15"/>
      <c r="FB150" s="15"/>
      <c r="FC150" s="15"/>
      <c r="FD150" s="15"/>
      <c r="FE150" s="15"/>
      <c r="FF150" s="15"/>
      <c r="FG150" s="15"/>
      <c r="FH150" s="15"/>
      <c r="FI150" s="15"/>
      <c r="FJ150" s="15"/>
      <c r="FK150" s="15"/>
      <c r="FL150" s="15"/>
      <c r="FM150" s="15"/>
      <c r="FN150" s="15"/>
      <c r="FO150" s="15"/>
      <c r="FP150" s="15"/>
      <c r="FQ150" s="15"/>
      <c r="FR150" s="15"/>
      <c r="FS150" s="15"/>
      <c r="FT150" s="15"/>
      <c r="FU150" s="15"/>
      <c r="FV150" s="15"/>
      <c r="FW150" s="15"/>
      <c r="FX150" s="15"/>
      <c r="FY150" s="15"/>
      <c r="FZ150" s="15"/>
      <c r="GA150" s="15"/>
      <c r="GB150" s="15"/>
      <c r="GC150" s="15"/>
      <c r="GD150" s="15"/>
      <c r="GE150" s="15"/>
      <c r="GF150" s="15"/>
      <c r="GG150" s="15"/>
      <c r="GH150" s="15"/>
      <c r="GI150" s="15"/>
      <c r="GJ150" s="15"/>
      <c r="GK150" s="15"/>
      <c r="GL150" s="15"/>
      <c r="GM150" s="15"/>
      <c r="GN150" s="15"/>
      <c r="GO150" s="15"/>
      <c r="GP150" s="15"/>
      <c r="GQ150" s="15"/>
      <c r="GR150" s="15"/>
      <c r="GS150" s="15"/>
      <c r="GT150" s="15"/>
      <c r="GU150" s="15"/>
      <c r="GV150" s="15"/>
      <c r="GW150" s="15"/>
      <c r="GX150" s="15"/>
      <c r="GY150" s="15"/>
      <c r="GZ150" s="15"/>
      <c r="HA150" s="15"/>
      <c r="HB150" s="15"/>
      <c r="HC150" s="15"/>
      <c r="HD150" s="15"/>
      <c r="HE150" s="15"/>
      <c r="HF150" s="15"/>
      <c r="HG150" s="15"/>
      <c r="HH150" s="15"/>
      <c r="HI150" s="15"/>
      <c r="HJ150" s="15"/>
      <c r="HK150" s="15"/>
      <c r="HL150" s="15"/>
      <c r="HM150" s="15"/>
      <c r="HN150" s="15"/>
      <c r="HO150" s="15"/>
      <c r="HP150" s="15"/>
      <c r="HQ150" s="15"/>
      <c r="HR150" s="15"/>
      <c r="HS150" s="15"/>
      <c r="HT150" s="15"/>
      <c r="HU150" s="15"/>
      <c r="HV150" s="15"/>
      <c r="HW150" s="15"/>
      <c r="HX150" s="15"/>
      <c r="HY150" s="15"/>
      <c r="HZ150" s="15"/>
      <c r="IA150" s="15"/>
      <c r="IB150" s="15"/>
      <c r="IC150" s="15"/>
      <c r="ID150" s="15"/>
      <c r="IE150" s="15"/>
      <c r="IF150" s="15"/>
      <c r="IG150" s="15"/>
      <c r="IH150" s="15"/>
      <c r="II150" s="15"/>
      <c r="IJ150" s="15"/>
      <c r="IK150" s="15"/>
      <c r="IL150" s="15"/>
      <c r="IM150" s="15"/>
      <c r="IN150" s="15"/>
      <c r="IO150" s="15"/>
      <c r="IP150" s="15"/>
      <c r="IQ150" s="15"/>
      <c r="IR150" s="15"/>
      <c r="IS150" s="15"/>
      <c r="IT150" s="15"/>
      <c r="IU150" s="15"/>
      <c r="IV150" s="15"/>
    </row>
    <row r="151" spans="1:256" s="105" customFormat="1" ht="12.75">
      <c r="A151" s="313"/>
      <c r="B151" s="130" t="s">
        <v>252</v>
      </c>
      <c r="C151" s="602" t="s">
        <v>13</v>
      </c>
      <c r="D151" s="593">
        <v>0</v>
      </c>
      <c r="E151" s="594">
        <v>20</v>
      </c>
      <c r="F151" s="594">
        <v>20</v>
      </c>
      <c r="G151" s="158">
        <f t="shared" si="6"/>
        <v>100</v>
      </c>
      <c r="H151" s="28"/>
      <c r="I151" s="28"/>
      <c r="J151" s="28"/>
      <c r="K151" s="28"/>
      <c r="L151" s="28"/>
      <c r="M151" s="28"/>
      <c r="N151" s="28"/>
      <c r="O151" s="69"/>
      <c r="P151" s="15"/>
      <c r="Q151" s="15"/>
      <c r="R151" s="15"/>
      <c r="S151" s="15"/>
      <c r="T151" s="15"/>
      <c r="U151" s="134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  <c r="DQ151" s="15"/>
      <c r="DR151" s="15"/>
      <c r="DS151" s="15"/>
      <c r="DT151" s="15"/>
      <c r="DU151" s="15"/>
      <c r="DV151" s="15"/>
      <c r="DW151" s="15"/>
      <c r="DX151" s="15"/>
      <c r="DY151" s="15"/>
      <c r="DZ151" s="15"/>
      <c r="EA151" s="15"/>
      <c r="EB151" s="15"/>
      <c r="EC151" s="15"/>
      <c r="ED151" s="15"/>
      <c r="EE151" s="15"/>
      <c r="EF151" s="15"/>
      <c r="EG151" s="15"/>
      <c r="EH151" s="15"/>
      <c r="EI151" s="15"/>
      <c r="EJ151" s="15"/>
      <c r="EK151" s="15"/>
      <c r="EL151" s="15"/>
      <c r="EM151" s="15"/>
      <c r="EN151" s="15"/>
      <c r="EO151" s="15"/>
      <c r="EP151" s="15"/>
      <c r="EQ151" s="15"/>
      <c r="ER151" s="15"/>
      <c r="ES151" s="15"/>
      <c r="ET151" s="15"/>
      <c r="EU151" s="15"/>
      <c r="EV151" s="15"/>
      <c r="EW151" s="15"/>
      <c r="EX151" s="15"/>
      <c r="EY151" s="15"/>
      <c r="EZ151" s="15"/>
      <c r="FA151" s="15"/>
      <c r="FB151" s="15"/>
      <c r="FC151" s="15"/>
      <c r="FD151" s="15"/>
      <c r="FE151" s="15"/>
      <c r="FF151" s="15"/>
      <c r="FG151" s="15"/>
      <c r="FH151" s="15"/>
      <c r="FI151" s="15"/>
      <c r="FJ151" s="15"/>
      <c r="FK151" s="15"/>
      <c r="FL151" s="15"/>
      <c r="FM151" s="15"/>
      <c r="FN151" s="15"/>
      <c r="FO151" s="15"/>
      <c r="FP151" s="15"/>
      <c r="FQ151" s="15"/>
      <c r="FR151" s="15"/>
      <c r="FS151" s="15"/>
      <c r="FT151" s="15"/>
      <c r="FU151" s="15"/>
      <c r="FV151" s="15"/>
      <c r="FW151" s="15"/>
      <c r="FX151" s="15"/>
      <c r="FY151" s="15"/>
      <c r="FZ151" s="15"/>
      <c r="GA151" s="15"/>
      <c r="GB151" s="15"/>
      <c r="GC151" s="15"/>
      <c r="GD151" s="15"/>
      <c r="GE151" s="15"/>
      <c r="GF151" s="15"/>
      <c r="GG151" s="15"/>
      <c r="GH151" s="15"/>
      <c r="GI151" s="15"/>
      <c r="GJ151" s="15"/>
      <c r="GK151" s="15"/>
      <c r="GL151" s="15"/>
      <c r="GM151" s="15"/>
      <c r="GN151" s="15"/>
      <c r="GO151" s="15"/>
      <c r="GP151" s="15"/>
      <c r="GQ151" s="15"/>
      <c r="GR151" s="15"/>
      <c r="GS151" s="15"/>
      <c r="GT151" s="15"/>
      <c r="GU151" s="15"/>
      <c r="GV151" s="15"/>
      <c r="GW151" s="15"/>
      <c r="GX151" s="15"/>
      <c r="GY151" s="15"/>
      <c r="GZ151" s="15"/>
      <c r="HA151" s="15"/>
      <c r="HB151" s="15"/>
      <c r="HC151" s="15"/>
      <c r="HD151" s="15"/>
      <c r="HE151" s="15"/>
      <c r="HF151" s="15"/>
      <c r="HG151" s="15"/>
      <c r="HH151" s="15"/>
      <c r="HI151" s="15"/>
      <c r="HJ151" s="15"/>
      <c r="HK151" s="15"/>
      <c r="HL151" s="15"/>
      <c r="HM151" s="15"/>
      <c r="HN151" s="15"/>
      <c r="HO151" s="15"/>
      <c r="HP151" s="15"/>
      <c r="HQ151" s="15"/>
      <c r="HR151" s="15"/>
      <c r="HS151" s="15"/>
      <c r="HT151" s="15"/>
      <c r="HU151" s="15"/>
      <c r="HV151" s="15"/>
      <c r="HW151" s="15"/>
      <c r="HX151" s="15"/>
      <c r="HY151" s="15"/>
      <c r="HZ151" s="15"/>
      <c r="IA151" s="15"/>
      <c r="IB151" s="15"/>
      <c r="IC151" s="15"/>
      <c r="ID151" s="15"/>
      <c r="IE151" s="15"/>
      <c r="IF151" s="15"/>
      <c r="IG151" s="15"/>
      <c r="IH151" s="15"/>
      <c r="II151" s="15"/>
      <c r="IJ151" s="15"/>
      <c r="IK151" s="15"/>
      <c r="IL151" s="15"/>
      <c r="IM151" s="15"/>
      <c r="IN151" s="15"/>
      <c r="IO151" s="15"/>
      <c r="IP151" s="15"/>
      <c r="IQ151" s="15"/>
      <c r="IR151" s="15"/>
      <c r="IS151" s="15"/>
      <c r="IT151" s="15"/>
      <c r="IU151" s="15"/>
      <c r="IV151" s="15"/>
    </row>
    <row r="152" spans="1:256" s="105" customFormat="1" ht="12.75" customHeight="1">
      <c r="A152" s="313"/>
      <c r="B152" s="130" t="s">
        <v>252</v>
      </c>
      <c r="C152" s="602" t="s">
        <v>12</v>
      </c>
      <c r="D152" s="593">
        <v>0</v>
      </c>
      <c r="E152" s="594">
        <v>1158</v>
      </c>
      <c r="F152" s="594">
        <v>0</v>
      </c>
      <c r="G152" s="158">
        <f t="shared" si="6"/>
        <v>0</v>
      </c>
      <c r="H152" s="28"/>
      <c r="I152" s="28"/>
      <c r="J152" s="28"/>
      <c r="K152" s="28"/>
      <c r="L152" s="28"/>
      <c r="M152" s="28"/>
      <c r="N152" s="28"/>
      <c r="O152" s="69"/>
      <c r="P152" s="15"/>
      <c r="Q152" s="15"/>
      <c r="R152" s="15"/>
      <c r="S152" s="15"/>
      <c r="T152" s="15"/>
      <c r="U152" s="134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  <c r="DR152" s="15"/>
      <c r="DS152" s="15"/>
      <c r="DT152" s="15"/>
      <c r="DU152" s="15"/>
      <c r="DV152" s="15"/>
      <c r="DW152" s="15"/>
      <c r="DX152" s="15"/>
      <c r="DY152" s="15"/>
      <c r="DZ152" s="15"/>
      <c r="EA152" s="15"/>
      <c r="EB152" s="15"/>
      <c r="EC152" s="15"/>
      <c r="ED152" s="15"/>
      <c r="EE152" s="15"/>
      <c r="EF152" s="15"/>
      <c r="EG152" s="15"/>
      <c r="EH152" s="15"/>
      <c r="EI152" s="15"/>
      <c r="EJ152" s="15"/>
      <c r="EK152" s="15"/>
      <c r="EL152" s="15"/>
      <c r="EM152" s="15"/>
      <c r="EN152" s="15"/>
      <c r="EO152" s="15"/>
      <c r="EP152" s="15"/>
      <c r="EQ152" s="15"/>
      <c r="ER152" s="15"/>
      <c r="ES152" s="15"/>
      <c r="ET152" s="15"/>
      <c r="EU152" s="15"/>
      <c r="EV152" s="15"/>
      <c r="EW152" s="15"/>
      <c r="EX152" s="15"/>
      <c r="EY152" s="15"/>
      <c r="EZ152" s="15"/>
      <c r="FA152" s="15"/>
      <c r="FB152" s="15"/>
      <c r="FC152" s="15"/>
      <c r="FD152" s="15"/>
      <c r="FE152" s="15"/>
      <c r="FF152" s="15"/>
      <c r="FG152" s="15"/>
      <c r="FH152" s="15"/>
      <c r="FI152" s="15"/>
      <c r="FJ152" s="15"/>
      <c r="FK152" s="15"/>
      <c r="FL152" s="15"/>
      <c r="FM152" s="15"/>
      <c r="FN152" s="15"/>
      <c r="FO152" s="15"/>
      <c r="FP152" s="15"/>
      <c r="FQ152" s="15"/>
      <c r="FR152" s="15"/>
      <c r="FS152" s="15"/>
      <c r="FT152" s="15"/>
      <c r="FU152" s="15"/>
      <c r="FV152" s="15"/>
      <c r="FW152" s="15"/>
      <c r="FX152" s="15"/>
      <c r="FY152" s="15"/>
      <c r="FZ152" s="15"/>
      <c r="GA152" s="15"/>
      <c r="GB152" s="15"/>
      <c r="GC152" s="15"/>
      <c r="GD152" s="15"/>
      <c r="GE152" s="15"/>
      <c r="GF152" s="15"/>
      <c r="GG152" s="15"/>
      <c r="GH152" s="15"/>
      <c r="GI152" s="15"/>
      <c r="GJ152" s="15"/>
      <c r="GK152" s="15"/>
      <c r="GL152" s="15"/>
      <c r="GM152" s="15"/>
      <c r="GN152" s="15"/>
      <c r="GO152" s="15"/>
      <c r="GP152" s="15"/>
      <c r="GQ152" s="15"/>
      <c r="GR152" s="15"/>
      <c r="GS152" s="15"/>
      <c r="GT152" s="15"/>
      <c r="GU152" s="15"/>
      <c r="GV152" s="15"/>
      <c r="GW152" s="15"/>
      <c r="GX152" s="15"/>
      <c r="GY152" s="15"/>
      <c r="GZ152" s="15"/>
      <c r="HA152" s="15"/>
      <c r="HB152" s="15"/>
      <c r="HC152" s="15"/>
      <c r="HD152" s="15"/>
      <c r="HE152" s="15"/>
      <c r="HF152" s="15"/>
      <c r="HG152" s="15"/>
      <c r="HH152" s="15"/>
      <c r="HI152" s="15"/>
      <c r="HJ152" s="15"/>
      <c r="HK152" s="15"/>
      <c r="HL152" s="15"/>
      <c r="HM152" s="15"/>
      <c r="HN152" s="15"/>
      <c r="HO152" s="15"/>
      <c r="HP152" s="15"/>
      <c r="HQ152" s="15"/>
      <c r="HR152" s="15"/>
      <c r="HS152" s="15"/>
      <c r="HT152" s="15"/>
      <c r="HU152" s="15"/>
      <c r="HV152" s="15"/>
      <c r="HW152" s="15"/>
      <c r="HX152" s="15"/>
      <c r="HY152" s="15"/>
      <c r="HZ152" s="15"/>
      <c r="IA152" s="15"/>
      <c r="IB152" s="15"/>
      <c r="IC152" s="15"/>
      <c r="ID152" s="15"/>
      <c r="IE152" s="15"/>
      <c r="IF152" s="15"/>
      <c r="IG152" s="15"/>
      <c r="IH152" s="15"/>
      <c r="II152" s="15"/>
      <c r="IJ152" s="15"/>
      <c r="IK152" s="15"/>
      <c r="IL152" s="15"/>
      <c r="IM152" s="15"/>
      <c r="IN152" s="15"/>
      <c r="IO152" s="15"/>
      <c r="IP152" s="15"/>
      <c r="IQ152" s="15"/>
      <c r="IR152" s="15"/>
      <c r="IS152" s="15"/>
      <c r="IT152" s="15"/>
      <c r="IU152" s="15"/>
      <c r="IV152" s="15"/>
    </row>
    <row r="153" spans="1:256" s="105" customFormat="1" ht="12.75">
      <c r="A153" s="313"/>
      <c r="B153" s="130" t="s">
        <v>251</v>
      </c>
      <c r="C153" s="413" t="s">
        <v>14</v>
      </c>
      <c r="D153" s="593">
        <v>0</v>
      </c>
      <c r="E153" s="594">
        <v>50</v>
      </c>
      <c r="F153" s="594">
        <v>0</v>
      </c>
      <c r="G153" s="158">
        <f t="shared" si="6"/>
        <v>0</v>
      </c>
      <c r="H153" s="28"/>
      <c r="I153" s="28"/>
      <c r="J153" s="28"/>
      <c r="K153" s="28"/>
      <c r="L153" s="28"/>
      <c r="M153" s="28"/>
      <c r="N153" s="28"/>
      <c r="O153" s="69"/>
      <c r="P153" s="15"/>
      <c r="Q153" s="15"/>
      <c r="R153" s="15"/>
      <c r="S153" s="15"/>
      <c r="T153" s="15"/>
      <c r="U153" s="134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  <c r="DQ153" s="15"/>
      <c r="DR153" s="15"/>
      <c r="DS153" s="15"/>
      <c r="DT153" s="15"/>
      <c r="DU153" s="15"/>
      <c r="DV153" s="15"/>
      <c r="DW153" s="15"/>
      <c r="DX153" s="15"/>
      <c r="DY153" s="15"/>
      <c r="DZ153" s="15"/>
      <c r="EA153" s="15"/>
      <c r="EB153" s="15"/>
      <c r="EC153" s="15"/>
      <c r="ED153" s="15"/>
      <c r="EE153" s="15"/>
      <c r="EF153" s="15"/>
      <c r="EG153" s="15"/>
      <c r="EH153" s="15"/>
      <c r="EI153" s="15"/>
      <c r="EJ153" s="15"/>
      <c r="EK153" s="15"/>
      <c r="EL153" s="15"/>
      <c r="EM153" s="15"/>
      <c r="EN153" s="15"/>
      <c r="EO153" s="15"/>
      <c r="EP153" s="15"/>
      <c r="EQ153" s="15"/>
      <c r="ER153" s="15"/>
      <c r="ES153" s="15"/>
      <c r="ET153" s="15"/>
      <c r="EU153" s="15"/>
      <c r="EV153" s="15"/>
      <c r="EW153" s="15"/>
      <c r="EX153" s="15"/>
      <c r="EY153" s="15"/>
      <c r="EZ153" s="15"/>
      <c r="FA153" s="15"/>
      <c r="FB153" s="15"/>
      <c r="FC153" s="15"/>
      <c r="FD153" s="15"/>
      <c r="FE153" s="15"/>
      <c r="FF153" s="15"/>
      <c r="FG153" s="15"/>
      <c r="FH153" s="15"/>
      <c r="FI153" s="15"/>
      <c r="FJ153" s="15"/>
      <c r="FK153" s="15"/>
      <c r="FL153" s="15"/>
      <c r="FM153" s="15"/>
      <c r="FN153" s="15"/>
      <c r="FO153" s="15"/>
      <c r="FP153" s="15"/>
      <c r="FQ153" s="15"/>
      <c r="FR153" s="15"/>
      <c r="FS153" s="15"/>
      <c r="FT153" s="15"/>
      <c r="FU153" s="15"/>
      <c r="FV153" s="15"/>
      <c r="FW153" s="15"/>
      <c r="FX153" s="15"/>
      <c r="FY153" s="15"/>
      <c r="FZ153" s="15"/>
      <c r="GA153" s="15"/>
      <c r="GB153" s="15"/>
      <c r="GC153" s="15"/>
      <c r="GD153" s="15"/>
      <c r="GE153" s="15"/>
      <c r="GF153" s="15"/>
      <c r="GG153" s="15"/>
      <c r="GH153" s="15"/>
      <c r="GI153" s="15"/>
      <c r="GJ153" s="15"/>
      <c r="GK153" s="15"/>
      <c r="GL153" s="15"/>
      <c r="GM153" s="15"/>
      <c r="GN153" s="15"/>
      <c r="GO153" s="15"/>
      <c r="GP153" s="15"/>
      <c r="GQ153" s="15"/>
      <c r="GR153" s="15"/>
      <c r="GS153" s="15"/>
      <c r="GT153" s="15"/>
      <c r="GU153" s="15"/>
      <c r="GV153" s="15"/>
      <c r="GW153" s="15"/>
      <c r="GX153" s="15"/>
      <c r="GY153" s="15"/>
      <c r="GZ153" s="15"/>
      <c r="HA153" s="15"/>
      <c r="HB153" s="15"/>
      <c r="HC153" s="15"/>
      <c r="HD153" s="15"/>
      <c r="HE153" s="15"/>
      <c r="HF153" s="15"/>
      <c r="HG153" s="15"/>
      <c r="HH153" s="15"/>
      <c r="HI153" s="15"/>
      <c r="HJ153" s="15"/>
      <c r="HK153" s="15"/>
      <c r="HL153" s="15"/>
      <c r="HM153" s="15"/>
      <c r="HN153" s="15"/>
      <c r="HO153" s="15"/>
      <c r="HP153" s="15"/>
      <c r="HQ153" s="15"/>
      <c r="HR153" s="15"/>
      <c r="HS153" s="15"/>
      <c r="HT153" s="15"/>
      <c r="HU153" s="15"/>
      <c r="HV153" s="15"/>
      <c r="HW153" s="15"/>
      <c r="HX153" s="15"/>
      <c r="HY153" s="15"/>
      <c r="HZ153" s="15"/>
      <c r="IA153" s="15"/>
      <c r="IB153" s="15"/>
      <c r="IC153" s="15"/>
      <c r="ID153" s="15"/>
      <c r="IE153" s="15"/>
      <c r="IF153" s="15"/>
      <c r="IG153" s="15"/>
      <c r="IH153" s="15"/>
      <c r="II153" s="15"/>
      <c r="IJ153" s="15"/>
      <c r="IK153" s="15"/>
      <c r="IL153" s="15"/>
      <c r="IM153" s="15"/>
      <c r="IN153" s="15"/>
      <c r="IO153" s="15"/>
      <c r="IP153" s="15"/>
      <c r="IQ153" s="15"/>
      <c r="IR153" s="15"/>
      <c r="IS153" s="15"/>
      <c r="IT153" s="15"/>
      <c r="IU153" s="15"/>
      <c r="IV153" s="15"/>
    </row>
    <row r="154" spans="1:256" s="105" customFormat="1" ht="12.75">
      <c r="A154" s="829" t="s">
        <v>197</v>
      </c>
      <c r="B154" s="830"/>
      <c r="C154" s="831"/>
      <c r="D154" s="294">
        <f>SUM(D134:D153)</f>
        <v>20683</v>
      </c>
      <c r="E154" s="294">
        <f>SUM(E134:E153)</f>
        <v>19916</v>
      </c>
      <c r="F154" s="294">
        <f>SUM(F134:F153)</f>
        <v>14934</v>
      </c>
      <c r="G154" s="104">
        <f>F154/E154*100</f>
        <v>74.98493673428399</v>
      </c>
      <c r="H154" s="109" t="s">
        <v>591</v>
      </c>
      <c r="I154" s="28"/>
      <c r="J154" s="28"/>
      <c r="K154" s="28"/>
      <c r="L154" s="28"/>
      <c r="M154" s="28"/>
      <c r="N154" s="28"/>
      <c r="O154" s="69" t="s">
        <v>605</v>
      </c>
      <c r="P154" s="69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  <c r="DQ154" s="15"/>
      <c r="DR154" s="15"/>
      <c r="DS154" s="15"/>
      <c r="DT154" s="15"/>
      <c r="DU154" s="15"/>
      <c r="DV154" s="15"/>
      <c r="DW154" s="15"/>
      <c r="DX154" s="15"/>
      <c r="DY154" s="15"/>
      <c r="DZ154" s="15"/>
      <c r="EA154" s="15"/>
      <c r="EB154" s="15"/>
      <c r="EC154" s="15"/>
      <c r="ED154" s="15"/>
      <c r="EE154" s="15"/>
      <c r="EF154" s="15"/>
      <c r="EG154" s="15"/>
      <c r="EH154" s="15"/>
      <c r="EI154" s="15"/>
      <c r="EJ154" s="15"/>
      <c r="EK154" s="15"/>
      <c r="EL154" s="15"/>
      <c r="EM154" s="15"/>
      <c r="EN154" s="15"/>
      <c r="EO154" s="15"/>
      <c r="EP154" s="15"/>
      <c r="EQ154" s="15"/>
      <c r="ER154" s="15"/>
      <c r="ES154" s="15"/>
      <c r="ET154" s="15"/>
      <c r="EU154" s="15"/>
      <c r="EV154" s="15"/>
      <c r="EW154" s="15"/>
      <c r="EX154" s="15"/>
      <c r="EY154" s="15"/>
      <c r="EZ154" s="15"/>
      <c r="FA154" s="15"/>
      <c r="FB154" s="15"/>
      <c r="FC154" s="15"/>
      <c r="FD154" s="15"/>
      <c r="FE154" s="15"/>
      <c r="FF154" s="15"/>
      <c r="FG154" s="15"/>
      <c r="FH154" s="15"/>
      <c r="FI154" s="15"/>
      <c r="FJ154" s="15"/>
      <c r="FK154" s="15"/>
      <c r="FL154" s="15"/>
      <c r="FM154" s="15"/>
      <c r="FN154" s="15"/>
      <c r="FO154" s="15"/>
      <c r="FP154" s="15"/>
      <c r="FQ154" s="15"/>
      <c r="FR154" s="15"/>
      <c r="FS154" s="15"/>
      <c r="FT154" s="15"/>
      <c r="FU154" s="15"/>
      <c r="FV154" s="15"/>
      <c r="FW154" s="15"/>
      <c r="FX154" s="15"/>
      <c r="FY154" s="15"/>
      <c r="FZ154" s="15"/>
      <c r="GA154" s="15"/>
      <c r="GB154" s="15"/>
      <c r="GC154" s="15"/>
      <c r="GD154" s="15"/>
      <c r="GE154" s="15"/>
      <c r="GF154" s="15"/>
      <c r="GG154" s="15"/>
      <c r="GH154" s="15"/>
      <c r="GI154" s="15"/>
      <c r="GJ154" s="15"/>
      <c r="GK154" s="15"/>
      <c r="GL154" s="15"/>
      <c r="GM154" s="15"/>
      <c r="GN154" s="15"/>
      <c r="GO154" s="15"/>
      <c r="GP154" s="15"/>
      <c r="GQ154" s="15"/>
      <c r="GR154" s="15"/>
      <c r="GS154" s="15"/>
      <c r="GT154" s="15"/>
      <c r="GU154" s="15"/>
      <c r="GV154" s="15"/>
      <c r="GW154" s="15"/>
      <c r="GX154" s="15"/>
      <c r="GY154" s="15"/>
      <c r="GZ154" s="15"/>
      <c r="HA154" s="15"/>
      <c r="HB154" s="15"/>
      <c r="HC154" s="15"/>
      <c r="HD154" s="15"/>
      <c r="HE154" s="15"/>
      <c r="HF154" s="15"/>
      <c r="HG154" s="15"/>
      <c r="HH154" s="15"/>
      <c r="HI154" s="15"/>
      <c r="HJ154" s="15"/>
      <c r="HK154" s="15"/>
      <c r="HL154" s="15"/>
      <c r="HM154" s="15"/>
      <c r="HN154" s="15"/>
      <c r="HO154" s="15"/>
      <c r="HP154" s="15"/>
      <c r="HQ154" s="15"/>
      <c r="HR154" s="15"/>
      <c r="HS154" s="15"/>
      <c r="HT154" s="15"/>
      <c r="HU154" s="15"/>
      <c r="HV154" s="15"/>
      <c r="HW154" s="15"/>
      <c r="HX154" s="15"/>
      <c r="HY154" s="15"/>
      <c r="HZ154" s="15"/>
      <c r="IA154" s="15"/>
      <c r="IB154" s="15"/>
      <c r="IC154" s="15"/>
      <c r="ID154" s="15"/>
      <c r="IE154" s="15"/>
      <c r="IF154" s="15"/>
      <c r="IG154" s="15"/>
      <c r="IH154" s="15"/>
      <c r="II154" s="15"/>
      <c r="IJ154" s="15"/>
      <c r="IK154" s="15"/>
      <c r="IL154" s="15"/>
      <c r="IM154" s="15"/>
      <c r="IN154" s="15"/>
      <c r="IO154" s="15"/>
      <c r="IP154" s="15"/>
      <c r="IQ154" s="15"/>
      <c r="IR154" s="15"/>
      <c r="IS154" s="15"/>
      <c r="IT154" s="15"/>
      <c r="IU154" s="15"/>
      <c r="IV154" s="15"/>
    </row>
    <row r="155" spans="1:7" ht="6" customHeight="1">
      <c r="A155" s="65"/>
      <c r="B155" s="38"/>
      <c r="C155" s="38"/>
      <c r="D155" s="47"/>
      <c r="E155" s="256"/>
      <c r="F155" s="46"/>
      <c r="G155" s="35"/>
    </row>
    <row r="156" spans="1:256" s="105" customFormat="1" ht="12.75">
      <c r="A156" s="40" t="s">
        <v>921</v>
      </c>
      <c r="B156" s="464"/>
      <c r="C156" s="11"/>
      <c r="D156" s="15"/>
      <c r="E156" s="15"/>
      <c r="F156" s="15"/>
      <c r="G156"/>
      <c r="H156" s="28"/>
      <c r="I156" s="28"/>
      <c r="J156" s="28"/>
      <c r="K156" s="28"/>
      <c r="L156" s="28"/>
      <c r="M156" s="28"/>
      <c r="N156" s="28"/>
      <c r="O156" s="69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  <c r="DR156" s="15"/>
      <c r="DS156" s="15"/>
      <c r="DT156" s="15"/>
      <c r="DU156" s="15"/>
      <c r="DV156" s="15"/>
      <c r="DW156" s="15"/>
      <c r="DX156" s="15"/>
      <c r="DY156" s="15"/>
      <c r="DZ156" s="15"/>
      <c r="EA156" s="15"/>
      <c r="EB156" s="15"/>
      <c r="EC156" s="15"/>
      <c r="ED156" s="15"/>
      <c r="EE156" s="15"/>
      <c r="EF156" s="15"/>
      <c r="EG156" s="15"/>
      <c r="EH156" s="15"/>
      <c r="EI156" s="15"/>
      <c r="EJ156" s="15"/>
      <c r="EK156" s="15"/>
      <c r="EL156" s="15"/>
      <c r="EM156" s="15"/>
      <c r="EN156" s="15"/>
      <c r="EO156" s="15"/>
      <c r="EP156" s="15"/>
      <c r="EQ156" s="15"/>
      <c r="ER156" s="15"/>
      <c r="ES156" s="15"/>
      <c r="ET156" s="15"/>
      <c r="EU156" s="15"/>
      <c r="EV156" s="15"/>
      <c r="EW156" s="15"/>
      <c r="EX156" s="15"/>
      <c r="EY156" s="15"/>
      <c r="EZ156" s="15"/>
      <c r="FA156" s="15"/>
      <c r="FB156" s="15"/>
      <c r="FC156" s="15"/>
      <c r="FD156" s="15"/>
      <c r="FE156" s="15"/>
      <c r="FF156" s="15"/>
      <c r="FG156" s="15"/>
      <c r="FH156" s="15"/>
      <c r="FI156" s="15"/>
      <c r="FJ156" s="15"/>
      <c r="FK156" s="15"/>
      <c r="FL156" s="15"/>
      <c r="FM156" s="15"/>
      <c r="FN156" s="15"/>
      <c r="FO156" s="15"/>
      <c r="FP156" s="15"/>
      <c r="FQ156" s="15"/>
      <c r="FR156" s="15"/>
      <c r="FS156" s="15"/>
      <c r="FT156" s="15"/>
      <c r="FU156" s="15"/>
      <c r="FV156" s="15"/>
      <c r="FW156" s="15"/>
      <c r="FX156" s="15"/>
      <c r="FY156" s="15"/>
      <c r="FZ156" s="15"/>
      <c r="GA156" s="15"/>
      <c r="GB156" s="15"/>
      <c r="GC156" s="15"/>
      <c r="GD156" s="15"/>
      <c r="GE156" s="15"/>
      <c r="GF156" s="15"/>
      <c r="GG156" s="15"/>
      <c r="GH156" s="15"/>
      <c r="GI156" s="15"/>
      <c r="GJ156" s="15"/>
      <c r="GK156" s="15"/>
      <c r="GL156" s="15"/>
      <c r="GM156" s="15"/>
      <c r="GN156" s="15"/>
      <c r="GO156" s="15"/>
      <c r="GP156" s="15"/>
      <c r="GQ156" s="15"/>
      <c r="GR156" s="15"/>
      <c r="GS156" s="15"/>
      <c r="GT156" s="15"/>
      <c r="GU156" s="15"/>
      <c r="GV156" s="15"/>
      <c r="GW156" s="15"/>
      <c r="GX156" s="15"/>
      <c r="GY156" s="15"/>
      <c r="GZ156" s="15"/>
      <c r="HA156" s="15"/>
      <c r="HB156" s="15"/>
      <c r="HC156" s="15"/>
      <c r="HD156" s="15"/>
      <c r="HE156" s="15"/>
      <c r="HF156" s="15"/>
      <c r="HG156" s="15"/>
      <c r="HH156" s="15"/>
      <c r="HI156" s="15"/>
      <c r="HJ156" s="15"/>
      <c r="HK156" s="15"/>
      <c r="HL156" s="15"/>
      <c r="HM156" s="15"/>
      <c r="HN156" s="15"/>
      <c r="HO156" s="15"/>
      <c r="HP156" s="15"/>
      <c r="HQ156" s="15"/>
      <c r="HR156" s="15"/>
      <c r="HS156" s="15"/>
      <c r="HT156" s="15"/>
      <c r="HU156" s="15"/>
      <c r="HV156" s="15"/>
      <c r="HW156" s="15"/>
      <c r="HX156" s="15"/>
      <c r="HY156" s="15"/>
      <c r="HZ156" s="15"/>
      <c r="IA156" s="15"/>
      <c r="IB156" s="15"/>
      <c r="IC156" s="15"/>
      <c r="ID156" s="15"/>
      <c r="IE156" s="15"/>
      <c r="IF156" s="15"/>
      <c r="IG156" s="15"/>
      <c r="IH156" s="15"/>
      <c r="II156" s="15"/>
      <c r="IJ156" s="15"/>
      <c r="IK156" s="15"/>
      <c r="IL156" s="15"/>
      <c r="IM156" s="15"/>
      <c r="IN156" s="15"/>
      <c r="IO156" s="15"/>
      <c r="IP156" s="15"/>
      <c r="IQ156" s="15"/>
      <c r="IR156" s="15"/>
      <c r="IS156" s="15"/>
      <c r="IT156" s="15"/>
      <c r="IU156" s="15"/>
      <c r="IV156" s="15"/>
    </row>
    <row r="157" spans="1:256" s="105" customFormat="1" ht="6.75" customHeight="1">
      <c r="A157" s="359"/>
      <c r="B157" s="360"/>
      <c r="C157" s="17"/>
      <c r="D157" s="15"/>
      <c r="E157" s="15"/>
      <c r="F157" s="15"/>
      <c r="G157"/>
      <c r="H157" s="28"/>
      <c r="I157" s="28"/>
      <c r="J157" s="28"/>
      <c r="K157" s="28"/>
      <c r="L157" s="28"/>
      <c r="M157" s="28"/>
      <c r="N157" s="28"/>
      <c r="O157" s="69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5"/>
      <c r="DL157" s="15"/>
      <c r="DM157" s="15"/>
      <c r="DN157" s="15"/>
      <c r="DO157" s="15"/>
      <c r="DP157" s="15"/>
      <c r="DQ157" s="15"/>
      <c r="DR157" s="15"/>
      <c r="DS157" s="15"/>
      <c r="DT157" s="15"/>
      <c r="DU157" s="15"/>
      <c r="DV157" s="15"/>
      <c r="DW157" s="15"/>
      <c r="DX157" s="15"/>
      <c r="DY157" s="15"/>
      <c r="DZ157" s="15"/>
      <c r="EA157" s="15"/>
      <c r="EB157" s="15"/>
      <c r="EC157" s="15"/>
      <c r="ED157" s="15"/>
      <c r="EE157" s="15"/>
      <c r="EF157" s="15"/>
      <c r="EG157" s="15"/>
      <c r="EH157" s="15"/>
      <c r="EI157" s="15"/>
      <c r="EJ157" s="15"/>
      <c r="EK157" s="15"/>
      <c r="EL157" s="15"/>
      <c r="EM157" s="15"/>
      <c r="EN157" s="15"/>
      <c r="EO157" s="15"/>
      <c r="EP157" s="15"/>
      <c r="EQ157" s="15"/>
      <c r="ER157" s="15"/>
      <c r="ES157" s="15"/>
      <c r="ET157" s="15"/>
      <c r="EU157" s="15"/>
      <c r="EV157" s="15"/>
      <c r="EW157" s="15"/>
      <c r="EX157" s="15"/>
      <c r="EY157" s="15"/>
      <c r="EZ157" s="15"/>
      <c r="FA157" s="15"/>
      <c r="FB157" s="15"/>
      <c r="FC157" s="15"/>
      <c r="FD157" s="15"/>
      <c r="FE157" s="15"/>
      <c r="FF157" s="15"/>
      <c r="FG157" s="15"/>
      <c r="FH157" s="15"/>
      <c r="FI157" s="15"/>
      <c r="FJ157" s="15"/>
      <c r="FK157" s="15"/>
      <c r="FL157" s="15"/>
      <c r="FM157" s="15"/>
      <c r="FN157" s="15"/>
      <c r="FO157" s="15"/>
      <c r="FP157" s="15"/>
      <c r="FQ157" s="15"/>
      <c r="FR157" s="15"/>
      <c r="FS157" s="15"/>
      <c r="FT157" s="15"/>
      <c r="FU157" s="15"/>
      <c r="FV157" s="15"/>
      <c r="FW157" s="15"/>
      <c r="FX157" s="15"/>
      <c r="FY157" s="15"/>
      <c r="FZ157" s="15"/>
      <c r="GA157" s="15"/>
      <c r="GB157" s="15"/>
      <c r="GC157" s="15"/>
      <c r="GD157" s="15"/>
      <c r="GE157" s="15"/>
      <c r="GF157" s="15"/>
      <c r="GG157" s="15"/>
      <c r="GH157" s="15"/>
      <c r="GI157" s="15"/>
      <c r="GJ157" s="15"/>
      <c r="GK157" s="15"/>
      <c r="GL157" s="15"/>
      <c r="GM157" s="15"/>
      <c r="GN157" s="15"/>
      <c r="GO157" s="15"/>
      <c r="GP157" s="15"/>
      <c r="GQ157" s="15"/>
      <c r="GR157" s="15"/>
      <c r="GS157" s="15"/>
      <c r="GT157" s="15"/>
      <c r="GU157" s="15"/>
      <c r="GV157" s="15"/>
      <c r="GW157" s="15"/>
      <c r="GX157" s="15"/>
      <c r="GY157" s="15"/>
      <c r="GZ157" s="15"/>
      <c r="HA157" s="15"/>
      <c r="HB157" s="15"/>
      <c r="HC157" s="15"/>
      <c r="HD157" s="15"/>
      <c r="HE157" s="15"/>
      <c r="HF157" s="15"/>
      <c r="HG157" s="15"/>
      <c r="HH157" s="15"/>
      <c r="HI157" s="15"/>
      <c r="HJ157" s="15"/>
      <c r="HK157" s="15"/>
      <c r="HL157" s="15"/>
      <c r="HM157" s="15"/>
      <c r="HN157" s="15"/>
      <c r="HO157" s="15"/>
      <c r="HP157" s="15"/>
      <c r="HQ157" s="15"/>
      <c r="HR157" s="15"/>
      <c r="HS157" s="15"/>
      <c r="HT157" s="15"/>
      <c r="HU157" s="15"/>
      <c r="HV157" s="15"/>
      <c r="HW157" s="15"/>
      <c r="HX157" s="15"/>
      <c r="HY157" s="15"/>
      <c r="HZ157" s="15"/>
      <c r="IA157" s="15"/>
      <c r="IB157" s="15"/>
      <c r="IC157" s="15"/>
      <c r="ID157" s="15"/>
      <c r="IE157" s="15"/>
      <c r="IF157" s="15"/>
      <c r="IG157" s="15"/>
      <c r="IH157" s="15"/>
      <c r="II157" s="15"/>
      <c r="IJ157" s="15"/>
      <c r="IK157" s="15"/>
      <c r="IL157" s="15"/>
      <c r="IM157" s="15"/>
      <c r="IN157" s="15"/>
      <c r="IO157" s="15"/>
      <c r="IP157" s="15"/>
      <c r="IQ157" s="15"/>
      <c r="IR157" s="15"/>
      <c r="IS157" s="15"/>
      <c r="IT157" s="15"/>
      <c r="IU157" s="15"/>
      <c r="IV157" s="15"/>
    </row>
    <row r="158" spans="1:256" s="105" customFormat="1" ht="25.5" customHeight="1">
      <c r="A158" s="7" t="s">
        <v>295</v>
      </c>
      <c r="B158" s="7" t="s">
        <v>1010</v>
      </c>
      <c r="C158" s="5" t="s">
        <v>298</v>
      </c>
      <c r="D158" s="44" t="s">
        <v>479</v>
      </c>
      <c r="E158" s="51" t="s">
        <v>480</v>
      </c>
      <c r="F158" s="5" t="s">
        <v>269</v>
      </c>
      <c r="G158" s="43" t="s">
        <v>481</v>
      </c>
      <c r="H158" s="28" t="s">
        <v>592</v>
      </c>
      <c r="I158" s="28"/>
      <c r="J158" s="28"/>
      <c r="K158" s="28"/>
      <c r="L158" s="28"/>
      <c r="M158" s="28"/>
      <c r="N158" s="28"/>
      <c r="O158" s="69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  <c r="DJ158" s="15"/>
      <c r="DK158" s="15"/>
      <c r="DL158" s="15"/>
      <c r="DM158" s="15"/>
      <c r="DN158" s="15"/>
      <c r="DO158" s="15"/>
      <c r="DP158" s="15"/>
      <c r="DQ158" s="15"/>
      <c r="DR158" s="15"/>
      <c r="DS158" s="15"/>
      <c r="DT158" s="15"/>
      <c r="DU158" s="15"/>
      <c r="DV158" s="15"/>
      <c r="DW158" s="15"/>
      <c r="DX158" s="15"/>
      <c r="DY158" s="15"/>
      <c r="DZ158" s="15"/>
      <c r="EA158" s="15"/>
      <c r="EB158" s="15"/>
      <c r="EC158" s="15"/>
      <c r="ED158" s="15"/>
      <c r="EE158" s="15"/>
      <c r="EF158" s="15"/>
      <c r="EG158" s="15"/>
      <c r="EH158" s="15"/>
      <c r="EI158" s="15"/>
      <c r="EJ158" s="15"/>
      <c r="EK158" s="15"/>
      <c r="EL158" s="15"/>
      <c r="EM158" s="15"/>
      <c r="EN158" s="15"/>
      <c r="EO158" s="15"/>
      <c r="EP158" s="15"/>
      <c r="EQ158" s="15"/>
      <c r="ER158" s="15"/>
      <c r="ES158" s="15"/>
      <c r="ET158" s="15"/>
      <c r="EU158" s="15"/>
      <c r="EV158" s="15"/>
      <c r="EW158" s="15"/>
      <c r="EX158" s="15"/>
      <c r="EY158" s="15"/>
      <c r="EZ158" s="15"/>
      <c r="FA158" s="15"/>
      <c r="FB158" s="15"/>
      <c r="FC158" s="15"/>
      <c r="FD158" s="15"/>
      <c r="FE158" s="15"/>
      <c r="FF158" s="15"/>
      <c r="FG158" s="15"/>
      <c r="FH158" s="15"/>
      <c r="FI158" s="15"/>
      <c r="FJ158" s="15"/>
      <c r="FK158" s="15"/>
      <c r="FL158" s="15"/>
      <c r="FM158" s="15"/>
      <c r="FN158" s="15"/>
      <c r="FO158" s="15"/>
      <c r="FP158" s="15"/>
      <c r="FQ158" s="15"/>
      <c r="FR158" s="15"/>
      <c r="FS158" s="15"/>
      <c r="FT158" s="15"/>
      <c r="FU158" s="15"/>
      <c r="FV158" s="15"/>
      <c r="FW158" s="15"/>
      <c r="FX158" s="15"/>
      <c r="FY158" s="15"/>
      <c r="FZ158" s="15"/>
      <c r="GA158" s="15"/>
      <c r="GB158" s="15"/>
      <c r="GC158" s="15"/>
      <c r="GD158" s="15"/>
      <c r="GE158" s="15"/>
      <c r="GF158" s="15"/>
      <c r="GG158" s="15"/>
      <c r="GH158" s="15"/>
      <c r="GI158" s="15"/>
      <c r="GJ158" s="15"/>
      <c r="GK158" s="15"/>
      <c r="GL158" s="15"/>
      <c r="GM158" s="15"/>
      <c r="GN158" s="15"/>
      <c r="GO158" s="15"/>
      <c r="GP158" s="15"/>
      <c r="GQ158" s="15"/>
      <c r="GR158" s="15"/>
      <c r="GS158" s="15"/>
      <c r="GT158" s="15"/>
      <c r="GU158" s="15"/>
      <c r="GV158" s="15"/>
      <c r="GW158" s="15"/>
      <c r="GX158" s="15"/>
      <c r="GY158" s="15"/>
      <c r="GZ158" s="15"/>
      <c r="HA158" s="15"/>
      <c r="HB158" s="15"/>
      <c r="HC158" s="15"/>
      <c r="HD158" s="15"/>
      <c r="HE158" s="15"/>
      <c r="HF158" s="15"/>
      <c r="HG158" s="15"/>
      <c r="HH158" s="15"/>
      <c r="HI158" s="15"/>
      <c r="HJ158" s="15"/>
      <c r="HK158" s="15"/>
      <c r="HL158" s="15"/>
      <c r="HM158" s="15"/>
      <c r="HN158" s="15"/>
      <c r="HO158" s="15"/>
      <c r="HP158" s="15"/>
      <c r="HQ158" s="15"/>
      <c r="HR158" s="15"/>
      <c r="HS158" s="15"/>
      <c r="HT158" s="15"/>
      <c r="HU158" s="15"/>
      <c r="HV158" s="15"/>
      <c r="HW158" s="15"/>
      <c r="HX158" s="15"/>
      <c r="HY158" s="15"/>
      <c r="HZ158" s="15"/>
      <c r="IA158" s="15"/>
      <c r="IB158" s="15"/>
      <c r="IC158" s="15"/>
      <c r="ID158" s="15"/>
      <c r="IE158" s="15"/>
      <c r="IF158" s="15"/>
      <c r="IG158" s="15"/>
      <c r="IH158" s="15"/>
      <c r="II158" s="15"/>
      <c r="IJ158" s="15"/>
      <c r="IK158" s="15"/>
      <c r="IL158" s="15"/>
      <c r="IM158" s="15"/>
      <c r="IN158" s="15"/>
      <c r="IO158" s="15"/>
      <c r="IP158" s="15"/>
      <c r="IQ158" s="15"/>
      <c r="IR158" s="15"/>
      <c r="IS158" s="15"/>
      <c r="IT158" s="15"/>
      <c r="IU158" s="15"/>
      <c r="IV158" s="15"/>
    </row>
    <row r="159" spans="1:256" s="105" customFormat="1" ht="13.5" customHeight="1">
      <c r="A159" s="320">
        <v>3000</v>
      </c>
      <c r="B159" s="387" t="s">
        <v>1004</v>
      </c>
      <c r="C159" s="32" t="s">
        <v>127</v>
      </c>
      <c r="D159" s="27">
        <v>5612</v>
      </c>
      <c r="E159" s="27">
        <v>7532</v>
      </c>
      <c r="F159" s="280">
        <v>7532</v>
      </c>
      <c r="G159" s="273">
        <f>F159/E159*100</f>
        <v>100</v>
      </c>
      <c r="H159" s="28"/>
      <c r="I159" s="28"/>
      <c r="J159" s="28"/>
      <c r="K159" s="28"/>
      <c r="L159" s="28"/>
      <c r="M159" s="28"/>
      <c r="N159" s="28"/>
      <c r="O159" s="69"/>
      <c r="P159" s="15"/>
      <c r="Q159" s="15"/>
      <c r="R159" s="15"/>
      <c r="S159" s="15"/>
      <c r="T159" s="15"/>
      <c r="U159" s="134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  <c r="DH159" s="15"/>
      <c r="DI159" s="15"/>
      <c r="DJ159" s="15"/>
      <c r="DK159" s="15"/>
      <c r="DL159" s="15"/>
      <c r="DM159" s="15"/>
      <c r="DN159" s="15"/>
      <c r="DO159" s="15"/>
      <c r="DP159" s="15"/>
      <c r="DQ159" s="15"/>
      <c r="DR159" s="15"/>
      <c r="DS159" s="15"/>
      <c r="DT159" s="15"/>
      <c r="DU159" s="15"/>
      <c r="DV159" s="15"/>
      <c r="DW159" s="15"/>
      <c r="DX159" s="15"/>
      <c r="DY159" s="15"/>
      <c r="DZ159" s="15"/>
      <c r="EA159" s="15"/>
      <c r="EB159" s="15"/>
      <c r="EC159" s="15"/>
      <c r="ED159" s="15"/>
      <c r="EE159" s="15"/>
      <c r="EF159" s="15"/>
      <c r="EG159" s="15"/>
      <c r="EH159" s="15"/>
      <c r="EI159" s="15"/>
      <c r="EJ159" s="15"/>
      <c r="EK159" s="15"/>
      <c r="EL159" s="15"/>
      <c r="EM159" s="15"/>
      <c r="EN159" s="15"/>
      <c r="EO159" s="15"/>
      <c r="EP159" s="15"/>
      <c r="EQ159" s="15"/>
      <c r="ER159" s="15"/>
      <c r="ES159" s="15"/>
      <c r="ET159" s="15"/>
      <c r="EU159" s="15"/>
      <c r="EV159" s="15"/>
      <c r="EW159" s="15"/>
      <c r="EX159" s="15"/>
      <c r="EY159" s="15"/>
      <c r="EZ159" s="15"/>
      <c r="FA159" s="15"/>
      <c r="FB159" s="15"/>
      <c r="FC159" s="15"/>
      <c r="FD159" s="15"/>
      <c r="FE159" s="15"/>
      <c r="FF159" s="15"/>
      <c r="FG159" s="15"/>
      <c r="FH159" s="15"/>
      <c r="FI159" s="15"/>
      <c r="FJ159" s="15"/>
      <c r="FK159" s="15"/>
      <c r="FL159" s="15"/>
      <c r="FM159" s="15"/>
      <c r="FN159" s="15"/>
      <c r="FO159" s="15"/>
      <c r="FP159" s="15"/>
      <c r="FQ159" s="15"/>
      <c r="FR159" s="15"/>
      <c r="FS159" s="15"/>
      <c r="FT159" s="15"/>
      <c r="FU159" s="15"/>
      <c r="FV159" s="15"/>
      <c r="FW159" s="15"/>
      <c r="FX159" s="15"/>
      <c r="FY159" s="15"/>
      <c r="FZ159" s="15"/>
      <c r="GA159" s="15"/>
      <c r="GB159" s="15"/>
      <c r="GC159" s="15"/>
      <c r="GD159" s="15"/>
      <c r="GE159" s="15"/>
      <c r="GF159" s="15"/>
      <c r="GG159" s="15"/>
      <c r="GH159" s="15"/>
      <c r="GI159" s="15"/>
      <c r="GJ159" s="15"/>
      <c r="GK159" s="15"/>
      <c r="GL159" s="15"/>
      <c r="GM159" s="15"/>
      <c r="GN159" s="15"/>
      <c r="GO159" s="15"/>
      <c r="GP159" s="15"/>
      <c r="GQ159" s="15"/>
      <c r="GR159" s="15"/>
      <c r="GS159" s="15"/>
      <c r="GT159" s="15"/>
      <c r="GU159" s="15"/>
      <c r="GV159" s="15"/>
      <c r="GW159" s="15"/>
      <c r="GX159" s="15"/>
      <c r="GY159" s="15"/>
      <c r="GZ159" s="15"/>
      <c r="HA159" s="15"/>
      <c r="HB159" s="15"/>
      <c r="HC159" s="15"/>
      <c r="HD159" s="15"/>
      <c r="HE159" s="15"/>
      <c r="HF159" s="15"/>
      <c r="HG159" s="15"/>
      <c r="HH159" s="15"/>
      <c r="HI159" s="15"/>
      <c r="HJ159" s="15"/>
      <c r="HK159" s="15"/>
      <c r="HL159" s="15"/>
      <c r="HM159" s="15"/>
      <c r="HN159" s="15"/>
      <c r="HO159" s="15"/>
      <c r="HP159" s="15"/>
      <c r="HQ159" s="15"/>
      <c r="HR159" s="15"/>
      <c r="HS159" s="15"/>
      <c r="HT159" s="15"/>
      <c r="HU159" s="15"/>
      <c r="HV159" s="15"/>
      <c r="HW159" s="15"/>
      <c r="HX159" s="15"/>
      <c r="HY159" s="15"/>
      <c r="HZ159" s="15"/>
      <c r="IA159" s="15"/>
      <c r="IB159" s="15"/>
      <c r="IC159" s="15"/>
      <c r="ID159" s="15"/>
      <c r="IE159" s="15"/>
      <c r="IF159" s="15"/>
      <c r="IG159" s="15"/>
      <c r="IH159" s="15"/>
      <c r="II159" s="15"/>
      <c r="IJ159" s="15"/>
      <c r="IK159" s="15"/>
      <c r="IL159" s="15"/>
      <c r="IM159" s="15"/>
      <c r="IN159" s="15"/>
      <c r="IO159" s="15"/>
      <c r="IP159" s="15"/>
      <c r="IQ159" s="15"/>
      <c r="IR159" s="15"/>
      <c r="IS159" s="15"/>
      <c r="IT159" s="15"/>
      <c r="IU159" s="15"/>
      <c r="IV159" s="15"/>
    </row>
    <row r="160" spans="1:256" s="105" customFormat="1" ht="12.75">
      <c r="A160" s="829" t="s">
        <v>200</v>
      </c>
      <c r="B160" s="830"/>
      <c r="C160" s="831"/>
      <c r="D160" s="103">
        <f>SUM(D159:D159)</f>
        <v>5612</v>
      </c>
      <c r="E160" s="103">
        <f>SUM(E159:E159)</f>
        <v>7532</v>
      </c>
      <c r="F160" s="294">
        <f>SUM(F159:F159)</f>
        <v>7532</v>
      </c>
      <c r="G160" s="348">
        <f>F160/E160*100</f>
        <v>100</v>
      </c>
      <c r="H160" s="109" t="s">
        <v>591</v>
      </c>
      <c r="I160" s="28"/>
      <c r="J160" s="28"/>
      <c r="K160" s="28"/>
      <c r="L160" s="28"/>
      <c r="M160" s="28"/>
      <c r="N160" s="28"/>
      <c r="O160" s="69" t="s">
        <v>605</v>
      </c>
      <c r="P160" s="69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  <c r="DJ160" s="15"/>
      <c r="DK160" s="15"/>
      <c r="DL160" s="15"/>
      <c r="DM160" s="15"/>
      <c r="DN160" s="15"/>
      <c r="DO160" s="15"/>
      <c r="DP160" s="15"/>
      <c r="DQ160" s="15"/>
      <c r="DR160" s="15"/>
      <c r="DS160" s="15"/>
      <c r="DT160" s="15"/>
      <c r="DU160" s="15"/>
      <c r="DV160" s="15"/>
      <c r="DW160" s="15"/>
      <c r="DX160" s="15"/>
      <c r="DY160" s="15"/>
      <c r="DZ160" s="15"/>
      <c r="EA160" s="15"/>
      <c r="EB160" s="15"/>
      <c r="EC160" s="15"/>
      <c r="ED160" s="15"/>
      <c r="EE160" s="15"/>
      <c r="EF160" s="15"/>
      <c r="EG160" s="15"/>
      <c r="EH160" s="15"/>
      <c r="EI160" s="15"/>
      <c r="EJ160" s="15"/>
      <c r="EK160" s="15"/>
      <c r="EL160" s="15"/>
      <c r="EM160" s="15"/>
      <c r="EN160" s="15"/>
      <c r="EO160" s="15"/>
      <c r="EP160" s="15"/>
      <c r="EQ160" s="15"/>
      <c r="ER160" s="15"/>
      <c r="ES160" s="15"/>
      <c r="ET160" s="15"/>
      <c r="EU160" s="15"/>
      <c r="EV160" s="15"/>
      <c r="EW160" s="15"/>
      <c r="EX160" s="15"/>
      <c r="EY160" s="15"/>
      <c r="EZ160" s="15"/>
      <c r="FA160" s="15"/>
      <c r="FB160" s="15"/>
      <c r="FC160" s="15"/>
      <c r="FD160" s="15"/>
      <c r="FE160" s="15"/>
      <c r="FF160" s="15"/>
      <c r="FG160" s="15"/>
      <c r="FH160" s="15"/>
      <c r="FI160" s="15"/>
      <c r="FJ160" s="15"/>
      <c r="FK160" s="15"/>
      <c r="FL160" s="15"/>
      <c r="FM160" s="15"/>
      <c r="FN160" s="15"/>
      <c r="FO160" s="15"/>
      <c r="FP160" s="15"/>
      <c r="FQ160" s="15"/>
      <c r="FR160" s="15"/>
      <c r="FS160" s="15"/>
      <c r="FT160" s="15"/>
      <c r="FU160" s="15"/>
      <c r="FV160" s="15"/>
      <c r="FW160" s="15"/>
      <c r="FX160" s="15"/>
      <c r="FY160" s="15"/>
      <c r="FZ160" s="15"/>
      <c r="GA160" s="15"/>
      <c r="GB160" s="15"/>
      <c r="GC160" s="15"/>
      <c r="GD160" s="15"/>
      <c r="GE160" s="15"/>
      <c r="GF160" s="15"/>
      <c r="GG160" s="15"/>
      <c r="GH160" s="15"/>
      <c r="GI160" s="15"/>
      <c r="GJ160" s="15"/>
      <c r="GK160" s="15"/>
      <c r="GL160" s="15"/>
      <c r="GM160" s="15"/>
      <c r="GN160" s="15"/>
      <c r="GO160" s="15"/>
      <c r="GP160" s="15"/>
      <c r="GQ160" s="15"/>
      <c r="GR160" s="15"/>
      <c r="GS160" s="15"/>
      <c r="GT160" s="15"/>
      <c r="GU160" s="15"/>
      <c r="GV160" s="15"/>
      <c r="GW160" s="15"/>
      <c r="GX160" s="15"/>
      <c r="GY160" s="15"/>
      <c r="GZ160" s="15"/>
      <c r="HA160" s="15"/>
      <c r="HB160" s="15"/>
      <c r="HC160" s="15"/>
      <c r="HD160" s="15"/>
      <c r="HE160" s="15"/>
      <c r="HF160" s="15"/>
      <c r="HG160" s="15"/>
      <c r="HH160" s="15"/>
      <c r="HI160" s="15"/>
      <c r="HJ160" s="15"/>
      <c r="HK160" s="15"/>
      <c r="HL160" s="15"/>
      <c r="HM160" s="15"/>
      <c r="HN160" s="15"/>
      <c r="HO160" s="15"/>
      <c r="HP160" s="15"/>
      <c r="HQ160" s="15"/>
      <c r="HR160" s="15"/>
      <c r="HS160" s="15"/>
      <c r="HT160" s="15"/>
      <c r="HU160" s="15"/>
      <c r="HV160" s="15"/>
      <c r="HW160" s="15"/>
      <c r="HX160" s="15"/>
      <c r="HY160" s="15"/>
      <c r="HZ160" s="15"/>
      <c r="IA160" s="15"/>
      <c r="IB160" s="15"/>
      <c r="IC160" s="15"/>
      <c r="ID160" s="15"/>
      <c r="IE160" s="15"/>
      <c r="IF160" s="15"/>
      <c r="IG160" s="15"/>
      <c r="IH160" s="15"/>
      <c r="II160" s="15"/>
      <c r="IJ160" s="15"/>
      <c r="IK160" s="15"/>
      <c r="IL160" s="15"/>
      <c r="IM160" s="15"/>
      <c r="IN160" s="15"/>
      <c r="IO160" s="15"/>
      <c r="IP160" s="15"/>
      <c r="IQ160" s="15"/>
      <c r="IR160" s="15"/>
      <c r="IS160" s="15"/>
      <c r="IT160" s="15"/>
      <c r="IU160" s="15"/>
      <c r="IV160" s="15"/>
    </row>
    <row r="161" spans="1:256" s="105" customFormat="1" ht="6" customHeight="1">
      <c r="A161" s="357"/>
      <c r="B161" s="357"/>
      <c r="C161" s="357"/>
      <c r="D161" s="358"/>
      <c r="E161" s="358"/>
      <c r="F161" s="337"/>
      <c r="G161" s="29"/>
      <c r="H161" s="109"/>
      <c r="I161" s="28"/>
      <c r="J161" s="28"/>
      <c r="K161" s="28"/>
      <c r="L161" s="28"/>
      <c r="M161" s="28"/>
      <c r="N161" s="28"/>
      <c r="O161" s="69"/>
      <c r="P161" s="69"/>
      <c r="Q161" s="15"/>
      <c r="R161" s="15"/>
      <c r="S161" s="15"/>
      <c r="T161" s="15"/>
      <c r="U161" s="134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  <c r="DO161" s="15"/>
      <c r="DP161" s="15"/>
      <c r="DQ161" s="15"/>
      <c r="DR161" s="15"/>
      <c r="DS161" s="15"/>
      <c r="DT161" s="15"/>
      <c r="DU161" s="15"/>
      <c r="DV161" s="15"/>
      <c r="DW161" s="15"/>
      <c r="DX161" s="15"/>
      <c r="DY161" s="15"/>
      <c r="DZ161" s="15"/>
      <c r="EA161" s="15"/>
      <c r="EB161" s="15"/>
      <c r="EC161" s="15"/>
      <c r="ED161" s="15"/>
      <c r="EE161" s="15"/>
      <c r="EF161" s="15"/>
      <c r="EG161" s="15"/>
      <c r="EH161" s="15"/>
      <c r="EI161" s="15"/>
      <c r="EJ161" s="15"/>
      <c r="EK161" s="15"/>
      <c r="EL161" s="15"/>
      <c r="EM161" s="15"/>
      <c r="EN161" s="15"/>
      <c r="EO161" s="15"/>
      <c r="EP161" s="15"/>
      <c r="EQ161" s="15"/>
      <c r="ER161" s="15"/>
      <c r="ES161" s="15"/>
      <c r="ET161" s="15"/>
      <c r="EU161" s="15"/>
      <c r="EV161" s="15"/>
      <c r="EW161" s="15"/>
      <c r="EX161" s="15"/>
      <c r="EY161" s="15"/>
      <c r="EZ161" s="15"/>
      <c r="FA161" s="15"/>
      <c r="FB161" s="15"/>
      <c r="FC161" s="15"/>
      <c r="FD161" s="15"/>
      <c r="FE161" s="15"/>
      <c r="FF161" s="15"/>
      <c r="FG161" s="15"/>
      <c r="FH161" s="15"/>
      <c r="FI161" s="15"/>
      <c r="FJ161" s="15"/>
      <c r="FK161" s="15"/>
      <c r="FL161" s="15"/>
      <c r="FM161" s="15"/>
      <c r="FN161" s="15"/>
      <c r="FO161" s="15"/>
      <c r="FP161" s="15"/>
      <c r="FQ161" s="15"/>
      <c r="FR161" s="15"/>
      <c r="FS161" s="15"/>
      <c r="FT161" s="15"/>
      <c r="FU161" s="15"/>
      <c r="FV161" s="15"/>
      <c r="FW161" s="15"/>
      <c r="FX161" s="15"/>
      <c r="FY161" s="15"/>
      <c r="FZ161" s="15"/>
      <c r="GA161" s="15"/>
      <c r="GB161" s="15"/>
      <c r="GC161" s="15"/>
      <c r="GD161" s="15"/>
      <c r="GE161" s="15"/>
      <c r="GF161" s="15"/>
      <c r="GG161" s="15"/>
      <c r="GH161" s="15"/>
      <c r="GI161" s="15"/>
      <c r="GJ161" s="15"/>
      <c r="GK161" s="15"/>
      <c r="GL161" s="15"/>
      <c r="GM161" s="15"/>
      <c r="GN161" s="15"/>
      <c r="GO161" s="15"/>
      <c r="GP161" s="15"/>
      <c r="GQ161" s="15"/>
      <c r="GR161" s="15"/>
      <c r="GS161" s="15"/>
      <c r="GT161" s="15"/>
      <c r="GU161" s="15"/>
      <c r="GV161" s="15"/>
      <c r="GW161" s="15"/>
      <c r="GX161" s="15"/>
      <c r="GY161" s="15"/>
      <c r="GZ161" s="15"/>
      <c r="HA161" s="15"/>
      <c r="HB161" s="15"/>
      <c r="HC161" s="15"/>
      <c r="HD161" s="15"/>
      <c r="HE161" s="15"/>
      <c r="HF161" s="15"/>
      <c r="HG161" s="15"/>
      <c r="HH161" s="15"/>
      <c r="HI161" s="15"/>
      <c r="HJ161" s="15"/>
      <c r="HK161" s="15"/>
      <c r="HL161" s="15"/>
      <c r="HM161" s="15"/>
      <c r="HN161" s="15"/>
      <c r="HO161" s="15"/>
      <c r="HP161" s="15"/>
      <c r="HQ161" s="15"/>
      <c r="HR161" s="15"/>
      <c r="HS161" s="15"/>
      <c r="HT161" s="15"/>
      <c r="HU161" s="15"/>
      <c r="HV161" s="15"/>
      <c r="HW161" s="15"/>
      <c r="HX161" s="15"/>
      <c r="HY161" s="15"/>
      <c r="HZ161" s="15"/>
      <c r="IA161" s="15"/>
      <c r="IB161" s="15"/>
      <c r="IC161" s="15"/>
      <c r="ID161" s="15"/>
      <c r="IE161" s="15"/>
      <c r="IF161" s="15"/>
      <c r="IG161" s="15"/>
      <c r="IH161" s="15"/>
      <c r="II161" s="15"/>
      <c r="IJ161" s="15"/>
      <c r="IK161" s="15"/>
      <c r="IL161" s="15"/>
      <c r="IM161" s="15"/>
      <c r="IN161" s="15"/>
      <c r="IO161" s="15"/>
      <c r="IP161" s="15"/>
      <c r="IQ161" s="15"/>
      <c r="IR161" s="15"/>
      <c r="IS161" s="15"/>
      <c r="IT161" s="15"/>
      <c r="IU161" s="15"/>
      <c r="IV161" s="15"/>
    </row>
    <row r="162" spans="1:6" ht="15.75" customHeight="1">
      <c r="A162" s="847" t="s">
        <v>439</v>
      </c>
      <c r="B162" s="847"/>
      <c r="C162" s="847"/>
      <c r="D162" s="48"/>
      <c r="E162" s="18"/>
      <c r="F162" s="69"/>
    </row>
    <row r="163" spans="1:6" ht="6" customHeight="1">
      <c r="A163" s="20"/>
      <c r="B163" s="20"/>
      <c r="C163" s="20"/>
      <c r="D163" s="48"/>
      <c r="E163" s="18"/>
      <c r="F163" s="69"/>
    </row>
    <row r="164" spans="1:7" ht="25.5" customHeight="1">
      <c r="A164" s="7" t="s">
        <v>295</v>
      </c>
      <c r="B164" s="7" t="s">
        <v>297</v>
      </c>
      <c r="C164" s="5" t="s">
        <v>298</v>
      </c>
      <c r="D164" s="44" t="s">
        <v>479</v>
      </c>
      <c r="E164" s="51" t="s">
        <v>480</v>
      </c>
      <c r="F164" s="5" t="s">
        <v>269</v>
      </c>
      <c r="G164" s="43" t="s">
        <v>481</v>
      </c>
    </row>
    <row r="165" spans="1:7" ht="63" customHeight="1">
      <c r="A165" s="130" t="s">
        <v>159</v>
      </c>
      <c r="B165" s="338" t="s">
        <v>1004</v>
      </c>
      <c r="C165" s="118" t="s">
        <v>128</v>
      </c>
      <c r="D165" s="156">
        <v>9500</v>
      </c>
      <c r="E165" s="155">
        <v>9500</v>
      </c>
      <c r="F165" s="267">
        <v>1523</v>
      </c>
      <c r="G165" s="273">
        <f>F165/E165*100</f>
        <v>16.031578947368423</v>
      </c>
    </row>
    <row r="166" spans="1:256" s="28" customFormat="1" ht="12.75">
      <c r="A166" s="179"/>
      <c r="B166" s="196"/>
      <c r="C166" s="195" t="s">
        <v>892</v>
      </c>
      <c r="D166" s="180">
        <f>SUM(D165:D165)</f>
        <v>9500</v>
      </c>
      <c r="E166" s="180">
        <f>SUM(E165:E165)</f>
        <v>9500</v>
      </c>
      <c r="F166" s="180">
        <f>SUM(F165:F165)</f>
        <v>1523</v>
      </c>
      <c r="G166" s="104">
        <f>F166/E166*100</f>
        <v>16.031578947368423</v>
      </c>
      <c r="O166" s="69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  <c r="DN166" s="15"/>
      <c r="DO166" s="15"/>
      <c r="DP166" s="15"/>
      <c r="DQ166" s="15"/>
      <c r="DR166" s="15"/>
      <c r="DS166" s="15"/>
      <c r="DT166" s="15"/>
      <c r="DU166" s="15"/>
      <c r="DV166" s="15"/>
      <c r="DW166" s="15"/>
      <c r="DX166" s="15"/>
      <c r="DY166" s="15"/>
      <c r="DZ166" s="15"/>
      <c r="EA166" s="15"/>
      <c r="EB166" s="15"/>
      <c r="EC166" s="15"/>
      <c r="ED166" s="15"/>
      <c r="EE166" s="15"/>
      <c r="EF166" s="15"/>
      <c r="EG166" s="15"/>
      <c r="EH166" s="15"/>
      <c r="EI166" s="15"/>
      <c r="EJ166" s="15"/>
      <c r="EK166" s="15"/>
      <c r="EL166" s="15"/>
      <c r="EM166" s="15"/>
      <c r="EN166" s="15"/>
      <c r="EO166" s="15"/>
      <c r="EP166" s="15"/>
      <c r="EQ166" s="15"/>
      <c r="ER166" s="15"/>
      <c r="ES166" s="15"/>
      <c r="ET166" s="15"/>
      <c r="EU166" s="15"/>
      <c r="EV166" s="15"/>
      <c r="EW166" s="15"/>
      <c r="EX166" s="15"/>
      <c r="EY166" s="15"/>
      <c r="EZ166" s="15"/>
      <c r="FA166" s="15"/>
      <c r="FB166" s="15"/>
      <c r="FC166" s="15"/>
      <c r="FD166" s="15"/>
      <c r="FE166" s="15"/>
      <c r="FF166" s="15"/>
      <c r="FG166" s="15"/>
      <c r="FH166" s="15"/>
      <c r="FI166" s="15"/>
      <c r="FJ166" s="15"/>
      <c r="FK166" s="15"/>
      <c r="FL166" s="15"/>
      <c r="FM166" s="15"/>
      <c r="FN166" s="15"/>
      <c r="FO166" s="15"/>
      <c r="FP166" s="15"/>
      <c r="FQ166" s="15"/>
      <c r="FR166" s="15"/>
      <c r="FS166" s="15"/>
      <c r="FT166" s="15"/>
      <c r="FU166" s="15"/>
      <c r="FV166" s="15"/>
      <c r="FW166" s="15"/>
      <c r="FX166" s="15"/>
      <c r="FY166" s="15"/>
      <c r="FZ166" s="15"/>
      <c r="GA166" s="15"/>
      <c r="GB166" s="15"/>
      <c r="GC166" s="15"/>
      <c r="GD166" s="15"/>
      <c r="GE166" s="15"/>
      <c r="GF166" s="15"/>
      <c r="GG166" s="15"/>
      <c r="GH166" s="15"/>
      <c r="GI166" s="15"/>
      <c r="GJ166" s="15"/>
      <c r="GK166" s="15"/>
      <c r="GL166" s="15"/>
      <c r="GM166" s="15"/>
      <c r="GN166" s="15"/>
      <c r="GO166" s="15"/>
      <c r="GP166" s="15"/>
      <c r="GQ166" s="15"/>
      <c r="GR166" s="15"/>
      <c r="GS166" s="15"/>
      <c r="GT166" s="15"/>
      <c r="GU166" s="15"/>
      <c r="GV166" s="15"/>
      <c r="GW166" s="15"/>
      <c r="GX166" s="15"/>
      <c r="GY166" s="15"/>
      <c r="GZ166" s="15"/>
      <c r="HA166" s="15"/>
      <c r="HB166" s="15"/>
      <c r="HC166" s="15"/>
      <c r="HD166" s="15"/>
      <c r="HE166" s="15"/>
      <c r="HF166" s="15"/>
      <c r="HG166" s="15"/>
      <c r="HH166" s="15"/>
      <c r="HI166" s="15"/>
      <c r="HJ166" s="15"/>
      <c r="HK166" s="15"/>
      <c r="HL166" s="15"/>
      <c r="HM166" s="15"/>
      <c r="HN166" s="15"/>
      <c r="HO166" s="15"/>
      <c r="HP166" s="15"/>
      <c r="HQ166" s="15"/>
      <c r="HR166" s="15"/>
      <c r="HS166" s="15"/>
      <c r="HT166" s="15"/>
      <c r="HU166" s="15"/>
      <c r="HV166" s="15"/>
      <c r="HW166" s="15"/>
      <c r="HX166" s="15"/>
      <c r="HY166" s="15"/>
      <c r="HZ166" s="15"/>
      <c r="IA166" s="15"/>
      <c r="IB166" s="15"/>
      <c r="IC166" s="15"/>
      <c r="ID166" s="15"/>
      <c r="IE166" s="15"/>
      <c r="IF166" s="15"/>
      <c r="IG166" s="15"/>
      <c r="IH166" s="15"/>
      <c r="II166" s="15"/>
      <c r="IJ166" s="15"/>
      <c r="IK166" s="15"/>
      <c r="IL166" s="15"/>
      <c r="IM166" s="15"/>
      <c r="IN166" s="15"/>
      <c r="IO166" s="15"/>
      <c r="IP166" s="15"/>
      <c r="IQ166" s="15"/>
      <c r="IR166" s="15"/>
      <c r="IS166" s="15"/>
      <c r="IT166" s="15"/>
      <c r="IU166" s="15"/>
      <c r="IV166" s="15"/>
    </row>
    <row r="167" spans="1:256" s="28" customFormat="1" ht="5.25" customHeight="1">
      <c r="A167" s="16"/>
      <c r="B167" s="59"/>
      <c r="C167" s="183"/>
      <c r="D167" s="184"/>
      <c r="E167" s="185"/>
      <c r="F167" s="229"/>
      <c r="G167" s="29"/>
      <c r="O167" s="69"/>
      <c r="P167" s="15"/>
      <c r="Q167" s="15"/>
      <c r="R167" s="15"/>
      <c r="S167" s="15"/>
      <c r="T167" s="15"/>
      <c r="U167" s="15"/>
      <c r="V167" s="134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15"/>
      <c r="DK167" s="15"/>
      <c r="DL167" s="15"/>
      <c r="DM167" s="15"/>
      <c r="DN167" s="15"/>
      <c r="DO167" s="15"/>
      <c r="DP167" s="15"/>
      <c r="DQ167" s="15"/>
      <c r="DR167" s="15"/>
      <c r="DS167" s="15"/>
      <c r="DT167" s="15"/>
      <c r="DU167" s="15"/>
      <c r="DV167" s="15"/>
      <c r="DW167" s="15"/>
      <c r="DX167" s="15"/>
      <c r="DY167" s="15"/>
      <c r="DZ167" s="15"/>
      <c r="EA167" s="15"/>
      <c r="EB167" s="15"/>
      <c r="EC167" s="15"/>
      <c r="ED167" s="15"/>
      <c r="EE167" s="15"/>
      <c r="EF167" s="15"/>
      <c r="EG167" s="15"/>
      <c r="EH167" s="15"/>
      <c r="EI167" s="15"/>
      <c r="EJ167" s="15"/>
      <c r="EK167" s="15"/>
      <c r="EL167" s="15"/>
      <c r="EM167" s="15"/>
      <c r="EN167" s="15"/>
      <c r="EO167" s="15"/>
      <c r="EP167" s="15"/>
      <c r="EQ167" s="15"/>
      <c r="ER167" s="15"/>
      <c r="ES167" s="15"/>
      <c r="ET167" s="15"/>
      <c r="EU167" s="15"/>
      <c r="EV167" s="15"/>
      <c r="EW167" s="15"/>
      <c r="EX167" s="15"/>
      <c r="EY167" s="15"/>
      <c r="EZ167" s="15"/>
      <c r="FA167" s="15"/>
      <c r="FB167" s="15"/>
      <c r="FC167" s="15"/>
      <c r="FD167" s="15"/>
      <c r="FE167" s="15"/>
      <c r="FF167" s="15"/>
      <c r="FG167" s="15"/>
      <c r="FH167" s="15"/>
      <c r="FI167" s="15"/>
      <c r="FJ167" s="15"/>
      <c r="FK167" s="15"/>
      <c r="FL167" s="15"/>
      <c r="FM167" s="15"/>
      <c r="FN167" s="15"/>
      <c r="FO167" s="15"/>
      <c r="FP167" s="15"/>
      <c r="FQ167" s="15"/>
      <c r="FR167" s="15"/>
      <c r="FS167" s="15"/>
      <c r="FT167" s="15"/>
      <c r="FU167" s="15"/>
      <c r="FV167" s="15"/>
      <c r="FW167" s="15"/>
      <c r="FX167" s="15"/>
      <c r="FY167" s="15"/>
      <c r="FZ167" s="15"/>
      <c r="GA167" s="15"/>
      <c r="GB167" s="15"/>
      <c r="GC167" s="15"/>
      <c r="GD167" s="15"/>
      <c r="GE167" s="15"/>
      <c r="GF167" s="15"/>
      <c r="GG167" s="15"/>
      <c r="GH167" s="15"/>
      <c r="GI167" s="15"/>
      <c r="GJ167" s="15"/>
      <c r="GK167" s="15"/>
      <c r="GL167" s="15"/>
      <c r="GM167" s="15"/>
      <c r="GN167" s="15"/>
      <c r="GO167" s="15"/>
      <c r="GP167" s="15"/>
      <c r="GQ167" s="15"/>
      <c r="GR167" s="15"/>
      <c r="GS167" s="15"/>
      <c r="GT167" s="15"/>
      <c r="GU167" s="15"/>
      <c r="GV167" s="15"/>
      <c r="GW167" s="15"/>
      <c r="GX167" s="15"/>
      <c r="GY167" s="15"/>
      <c r="GZ167" s="15"/>
      <c r="HA167" s="15"/>
      <c r="HB167" s="15"/>
      <c r="HC167" s="15"/>
      <c r="HD167" s="15"/>
      <c r="HE167" s="15"/>
      <c r="HF167" s="15"/>
      <c r="HG167" s="15"/>
      <c r="HH167" s="15"/>
      <c r="HI167" s="15"/>
      <c r="HJ167" s="15"/>
      <c r="HK167" s="15"/>
      <c r="HL167" s="15"/>
      <c r="HM167" s="15"/>
      <c r="HN167" s="15"/>
      <c r="HO167" s="15"/>
      <c r="HP167" s="15"/>
      <c r="HQ167" s="15"/>
      <c r="HR167" s="15"/>
      <c r="HS167" s="15"/>
      <c r="HT167" s="15"/>
      <c r="HU167" s="15"/>
      <c r="HV167" s="15"/>
      <c r="HW167" s="15"/>
      <c r="HX167" s="15"/>
      <c r="HY167" s="15"/>
      <c r="HZ167" s="15"/>
      <c r="IA167" s="15"/>
      <c r="IB167" s="15"/>
      <c r="IC167" s="15"/>
      <c r="ID167" s="15"/>
      <c r="IE167" s="15"/>
      <c r="IF167" s="15"/>
      <c r="IG167" s="15"/>
      <c r="IH167" s="15"/>
      <c r="II167" s="15"/>
      <c r="IJ167" s="15"/>
      <c r="IK167" s="15"/>
      <c r="IL167" s="15"/>
      <c r="IM167" s="15"/>
      <c r="IN167" s="15"/>
      <c r="IO167" s="15"/>
      <c r="IP167" s="15"/>
      <c r="IQ167" s="15"/>
      <c r="IR167" s="15"/>
      <c r="IS167" s="15"/>
      <c r="IT167" s="15"/>
      <c r="IU167" s="15"/>
      <c r="IV167" s="15"/>
    </row>
    <row r="168" spans="1:256" s="28" customFormat="1" ht="14.25" customHeight="1">
      <c r="A168" s="882" t="s">
        <v>156</v>
      </c>
      <c r="B168" s="883"/>
      <c r="C168" s="884"/>
      <c r="D168" s="184"/>
      <c r="E168" s="185"/>
      <c r="F168" s="229"/>
      <c r="G168" s="29"/>
      <c r="O168" s="69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  <c r="DK168" s="15"/>
      <c r="DL168" s="15"/>
      <c r="DM168" s="15"/>
      <c r="DN168" s="15"/>
      <c r="DO168" s="15"/>
      <c r="DP168" s="15"/>
      <c r="DQ168" s="15"/>
      <c r="DR168" s="15"/>
      <c r="DS168" s="15"/>
      <c r="DT168" s="15"/>
      <c r="DU168" s="15"/>
      <c r="DV168" s="15"/>
      <c r="DW168" s="15"/>
      <c r="DX168" s="15"/>
      <c r="DY168" s="15"/>
      <c r="DZ168" s="15"/>
      <c r="EA168" s="15"/>
      <c r="EB168" s="15"/>
      <c r="EC168" s="15"/>
      <c r="ED168" s="15"/>
      <c r="EE168" s="15"/>
      <c r="EF168" s="15"/>
      <c r="EG168" s="15"/>
      <c r="EH168" s="15"/>
      <c r="EI168" s="15"/>
      <c r="EJ168" s="15"/>
      <c r="EK168" s="15"/>
      <c r="EL168" s="15"/>
      <c r="EM168" s="15"/>
      <c r="EN168" s="15"/>
      <c r="EO168" s="15"/>
      <c r="EP168" s="15"/>
      <c r="EQ168" s="15"/>
      <c r="ER168" s="15"/>
      <c r="ES168" s="15"/>
      <c r="ET168" s="15"/>
      <c r="EU168" s="15"/>
      <c r="EV168" s="15"/>
      <c r="EW168" s="15"/>
      <c r="EX168" s="15"/>
      <c r="EY168" s="15"/>
      <c r="EZ168" s="15"/>
      <c r="FA168" s="15"/>
      <c r="FB168" s="15"/>
      <c r="FC168" s="15"/>
      <c r="FD168" s="15"/>
      <c r="FE168" s="15"/>
      <c r="FF168" s="15"/>
      <c r="FG168" s="15"/>
      <c r="FH168" s="15"/>
      <c r="FI168" s="15"/>
      <c r="FJ168" s="15"/>
      <c r="FK168" s="15"/>
      <c r="FL168" s="15"/>
      <c r="FM168" s="15"/>
      <c r="FN168" s="15"/>
      <c r="FO168" s="15"/>
      <c r="FP168" s="15"/>
      <c r="FQ168" s="15"/>
      <c r="FR168" s="15"/>
      <c r="FS168" s="15"/>
      <c r="FT168" s="15"/>
      <c r="FU168" s="15"/>
      <c r="FV168" s="15"/>
      <c r="FW168" s="15"/>
      <c r="FX168" s="15"/>
      <c r="FY168" s="15"/>
      <c r="FZ168" s="15"/>
      <c r="GA168" s="15"/>
      <c r="GB168" s="15"/>
      <c r="GC168" s="15"/>
      <c r="GD168" s="15"/>
      <c r="GE168" s="15"/>
      <c r="GF168" s="15"/>
      <c r="GG168" s="15"/>
      <c r="GH168" s="15"/>
      <c r="GI168" s="15"/>
      <c r="GJ168" s="15"/>
      <c r="GK168" s="15"/>
      <c r="GL168" s="15"/>
      <c r="GM168" s="15"/>
      <c r="GN168" s="15"/>
      <c r="GO168" s="15"/>
      <c r="GP168" s="15"/>
      <c r="GQ168" s="15"/>
      <c r="GR168" s="15"/>
      <c r="GS168" s="15"/>
      <c r="GT168" s="15"/>
      <c r="GU168" s="15"/>
      <c r="GV168" s="15"/>
      <c r="GW168" s="15"/>
      <c r="GX168" s="15"/>
      <c r="GY168" s="15"/>
      <c r="GZ168" s="15"/>
      <c r="HA168" s="15"/>
      <c r="HB168" s="15"/>
      <c r="HC168" s="15"/>
      <c r="HD168" s="15"/>
      <c r="HE168" s="15"/>
      <c r="HF168" s="15"/>
      <c r="HG168" s="15"/>
      <c r="HH168" s="15"/>
      <c r="HI168" s="15"/>
      <c r="HJ168" s="15"/>
      <c r="HK168" s="15"/>
      <c r="HL168" s="15"/>
      <c r="HM168" s="15"/>
      <c r="HN168" s="15"/>
      <c r="HO168" s="15"/>
      <c r="HP168" s="15"/>
      <c r="HQ168" s="15"/>
      <c r="HR168" s="15"/>
      <c r="HS168" s="15"/>
      <c r="HT168" s="15"/>
      <c r="HU168" s="15"/>
      <c r="HV168" s="15"/>
      <c r="HW168" s="15"/>
      <c r="HX168" s="15"/>
      <c r="HY168" s="15"/>
      <c r="HZ168" s="15"/>
      <c r="IA168" s="15"/>
      <c r="IB168" s="15"/>
      <c r="IC168" s="15"/>
      <c r="ID168" s="15"/>
      <c r="IE168" s="15"/>
      <c r="IF168" s="15"/>
      <c r="IG168" s="15"/>
      <c r="IH168" s="15"/>
      <c r="II168" s="15"/>
      <c r="IJ168" s="15"/>
      <c r="IK168" s="15"/>
      <c r="IL168" s="15"/>
      <c r="IM168" s="15"/>
      <c r="IN168" s="15"/>
      <c r="IO168" s="15"/>
      <c r="IP168" s="15"/>
      <c r="IQ168" s="15"/>
      <c r="IR168" s="15"/>
      <c r="IS168" s="15"/>
      <c r="IT168" s="15"/>
      <c r="IU168" s="15"/>
      <c r="IV168" s="15"/>
    </row>
    <row r="169" spans="1:256" s="28" customFormat="1" ht="6.75" customHeight="1">
      <c r="A169" s="453"/>
      <c r="B169" s="454"/>
      <c r="C169" s="455"/>
      <c r="D169" s="184"/>
      <c r="E169" s="185"/>
      <c r="F169" s="229"/>
      <c r="G169" s="29"/>
      <c r="O169" s="69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  <c r="DN169" s="15"/>
      <c r="DO169" s="15"/>
      <c r="DP169" s="15"/>
      <c r="DQ169" s="15"/>
      <c r="DR169" s="15"/>
      <c r="DS169" s="15"/>
      <c r="DT169" s="15"/>
      <c r="DU169" s="15"/>
      <c r="DV169" s="15"/>
      <c r="DW169" s="15"/>
      <c r="DX169" s="15"/>
      <c r="DY169" s="15"/>
      <c r="DZ169" s="15"/>
      <c r="EA169" s="15"/>
      <c r="EB169" s="15"/>
      <c r="EC169" s="15"/>
      <c r="ED169" s="15"/>
      <c r="EE169" s="15"/>
      <c r="EF169" s="15"/>
      <c r="EG169" s="15"/>
      <c r="EH169" s="15"/>
      <c r="EI169" s="15"/>
      <c r="EJ169" s="15"/>
      <c r="EK169" s="15"/>
      <c r="EL169" s="15"/>
      <c r="EM169" s="15"/>
      <c r="EN169" s="15"/>
      <c r="EO169" s="15"/>
      <c r="EP169" s="15"/>
      <c r="EQ169" s="15"/>
      <c r="ER169" s="15"/>
      <c r="ES169" s="15"/>
      <c r="ET169" s="15"/>
      <c r="EU169" s="15"/>
      <c r="EV169" s="15"/>
      <c r="EW169" s="15"/>
      <c r="EX169" s="15"/>
      <c r="EY169" s="15"/>
      <c r="EZ169" s="15"/>
      <c r="FA169" s="15"/>
      <c r="FB169" s="15"/>
      <c r="FC169" s="15"/>
      <c r="FD169" s="15"/>
      <c r="FE169" s="15"/>
      <c r="FF169" s="15"/>
      <c r="FG169" s="15"/>
      <c r="FH169" s="15"/>
      <c r="FI169" s="15"/>
      <c r="FJ169" s="15"/>
      <c r="FK169" s="15"/>
      <c r="FL169" s="15"/>
      <c r="FM169" s="15"/>
      <c r="FN169" s="15"/>
      <c r="FO169" s="15"/>
      <c r="FP169" s="15"/>
      <c r="FQ169" s="15"/>
      <c r="FR169" s="15"/>
      <c r="FS169" s="15"/>
      <c r="FT169" s="15"/>
      <c r="FU169" s="15"/>
      <c r="FV169" s="15"/>
      <c r="FW169" s="15"/>
      <c r="FX169" s="15"/>
      <c r="FY169" s="15"/>
      <c r="FZ169" s="15"/>
      <c r="GA169" s="15"/>
      <c r="GB169" s="15"/>
      <c r="GC169" s="15"/>
      <c r="GD169" s="15"/>
      <c r="GE169" s="15"/>
      <c r="GF169" s="15"/>
      <c r="GG169" s="15"/>
      <c r="GH169" s="15"/>
      <c r="GI169" s="15"/>
      <c r="GJ169" s="15"/>
      <c r="GK169" s="15"/>
      <c r="GL169" s="15"/>
      <c r="GM169" s="15"/>
      <c r="GN169" s="15"/>
      <c r="GO169" s="15"/>
      <c r="GP169" s="15"/>
      <c r="GQ169" s="15"/>
      <c r="GR169" s="15"/>
      <c r="GS169" s="15"/>
      <c r="GT169" s="15"/>
      <c r="GU169" s="15"/>
      <c r="GV169" s="15"/>
      <c r="GW169" s="15"/>
      <c r="GX169" s="15"/>
      <c r="GY169" s="15"/>
      <c r="GZ169" s="15"/>
      <c r="HA169" s="15"/>
      <c r="HB169" s="15"/>
      <c r="HC169" s="15"/>
      <c r="HD169" s="15"/>
      <c r="HE169" s="15"/>
      <c r="HF169" s="15"/>
      <c r="HG169" s="15"/>
      <c r="HH169" s="15"/>
      <c r="HI169" s="15"/>
      <c r="HJ169" s="15"/>
      <c r="HK169" s="15"/>
      <c r="HL169" s="15"/>
      <c r="HM169" s="15"/>
      <c r="HN169" s="15"/>
      <c r="HO169" s="15"/>
      <c r="HP169" s="15"/>
      <c r="HQ169" s="15"/>
      <c r="HR169" s="15"/>
      <c r="HS169" s="15"/>
      <c r="HT169" s="15"/>
      <c r="HU169" s="15"/>
      <c r="HV169" s="15"/>
      <c r="HW169" s="15"/>
      <c r="HX169" s="15"/>
      <c r="HY169" s="15"/>
      <c r="HZ169" s="15"/>
      <c r="IA169" s="15"/>
      <c r="IB169" s="15"/>
      <c r="IC169" s="15"/>
      <c r="ID169" s="15"/>
      <c r="IE169" s="15"/>
      <c r="IF169" s="15"/>
      <c r="IG169" s="15"/>
      <c r="IH169" s="15"/>
      <c r="II169" s="15"/>
      <c r="IJ169" s="15"/>
      <c r="IK169" s="15"/>
      <c r="IL169" s="15"/>
      <c r="IM169" s="15"/>
      <c r="IN169" s="15"/>
      <c r="IO169" s="15"/>
      <c r="IP169" s="15"/>
      <c r="IQ169" s="15"/>
      <c r="IR169" s="15"/>
      <c r="IS169" s="15"/>
      <c r="IT169" s="15"/>
      <c r="IU169" s="15"/>
      <c r="IV169" s="15"/>
    </row>
    <row r="170" spans="1:256" s="105" customFormat="1" ht="24.75" customHeight="1">
      <c r="A170" s="7" t="s">
        <v>295</v>
      </c>
      <c r="B170" s="7" t="s">
        <v>297</v>
      </c>
      <c r="C170" s="5" t="s">
        <v>298</v>
      </c>
      <c r="D170" s="44" t="s">
        <v>479</v>
      </c>
      <c r="E170" s="51" t="s">
        <v>480</v>
      </c>
      <c r="F170" s="5" t="s">
        <v>269</v>
      </c>
      <c r="G170" s="43" t="s">
        <v>481</v>
      </c>
      <c r="H170" s="28" t="s">
        <v>592</v>
      </c>
      <c r="I170" s="28"/>
      <c r="J170" s="28"/>
      <c r="K170" s="28"/>
      <c r="L170" s="28"/>
      <c r="M170" s="28"/>
      <c r="N170" s="28"/>
      <c r="O170" s="69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  <c r="DK170" s="15"/>
      <c r="DL170" s="15"/>
      <c r="DM170" s="15"/>
      <c r="DN170" s="15"/>
      <c r="DO170" s="15"/>
      <c r="DP170" s="15"/>
      <c r="DQ170" s="15"/>
      <c r="DR170" s="15"/>
      <c r="DS170" s="15"/>
      <c r="DT170" s="15"/>
      <c r="DU170" s="15"/>
      <c r="DV170" s="15"/>
      <c r="DW170" s="15"/>
      <c r="DX170" s="15"/>
      <c r="DY170" s="15"/>
      <c r="DZ170" s="15"/>
      <c r="EA170" s="15"/>
      <c r="EB170" s="15"/>
      <c r="EC170" s="15"/>
      <c r="ED170" s="15"/>
      <c r="EE170" s="15"/>
      <c r="EF170" s="15"/>
      <c r="EG170" s="15"/>
      <c r="EH170" s="15"/>
      <c r="EI170" s="15"/>
      <c r="EJ170" s="15"/>
      <c r="EK170" s="15"/>
      <c r="EL170" s="15"/>
      <c r="EM170" s="15"/>
      <c r="EN170" s="15"/>
      <c r="EO170" s="15"/>
      <c r="EP170" s="15"/>
      <c r="EQ170" s="15"/>
      <c r="ER170" s="15"/>
      <c r="ES170" s="15"/>
      <c r="ET170" s="15"/>
      <c r="EU170" s="15"/>
      <c r="EV170" s="15"/>
      <c r="EW170" s="15"/>
      <c r="EX170" s="15"/>
      <c r="EY170" s="15"/>
      <c r="EZ170" s="15"/>
      <c r="FA170" s="15"/>
      <c r="FB170" s="15"/>
      <c r="FC170" s="15"/>
      <c r="FD170" s="15"/>
      <c r="FE170" s="15"/>
      <c r="FF170" s="15"/>
      <c r="FG170" s="15"/>
      <c r="FH170" s="15"/>
      <c r="FI170" s="15"/>
      <c r="FJ170" s="15"/>
      <c r="FK170" s="15"/>
      <c r="FL170" s="15"/>
      <c r="FM170" s="15"/>
      <c r="FN170" s="15"/>
      <c r="FO170" s="15"/>
      <c r="FP170" s="15"/>
      <c r="FQ170" s="15"/>
      <c r="FR170" s="15"/>
      <c r="FS170" s="15"/>
      <c r="FT170" s="15"/>
      <c r="FU170" s="15"/>
      <c r="FV170" s="15"/>
      <c r="FW170" s="15"/>
      <c r="FX170" s="15"/>
      <c r="FY170" s="15"/>
      <c r="FZ170" s="15"/>
      <c r="GA170" s="15"/>
      <c r="GB170" s="15"/>
      <c r="GC170" s="15"/>
      <c r="GD170" s="15"/>
      <c r="GE170" s="15"/>
      <c r="GF170" s="15"/>
      <c r="GG170" s="15"/>
      <c r="GH170" s="15"/>
      <c r="GI170" s="15"/>
      <c r="GJ170" s="15"/>
      <c r="GK170" s="15"/>
      <c r="GL170" s="15"/>
      <c r="GM170" s="15"/>
      <c r="GN170" s="15"/>
      <c r="GO170" s="15"/>
      <c r="GP170" s="15"/>
      <c r="GQ170" s="15"/>
      <c r="GR170" s="15"/>
      <c r="GS170" s="15"/>
      <c r="GT170" s="15"/>
      <c r="GU170" s="15"/>
      <c r="GV170" s="15"/>
      <c r="GW170" s="15"/>
      <c r="GX170" s="15"/>
      <c r="GY170" s="15"/>
      <c r="GZ170" s="15"/>
      <c r="HA170" s="15"/>
      <c r="HB170" s="15"/>
      <c r="HC170" s="15"/>
      <c r="HD170" s="15"/>
      <c r="HE170" s="15"/>
      <c r="HF170" s="15"/>
      <c r="HG170" s="15"/>
      <c r="HH170" s="15"/>
      <c r="HI170" s="15"/>
      <c r="HJ170" s="15"/>
      <c r="HK170" s="15"/>
      <c r="HL170" s="15"/>
      <c r="HM170" s="15"/>
      <c r="HN170" s="15"/>
      <c r="HO170" s="15"/>
      <c r="HP170" s="15"/>
      <c r="HQ170" s="15"/>
      <c r="HR170" s="15"/>
      <c r="HS170" s="15"/>
      <c r="HT170" s="15"/>
      <c r="HU170" s="15"/>
      <c r="HV170" s="15"/>
      <c r="HW170" s="15"/>
      <c r="HX170" s="15"/>
      <c r="HY170" s="15"/>
      <c r="HZ170" s="15"/>
      <c r="IA170" s="15"/>
      <c r="IB170" s="15"/>
      <c r="IC170" s="15"/>
      <c r="ID170" s="15"/>
      <c r="IE170" s="15"/>
      <c r="IF170" s="15"/>
      <c r="IG170" s="15"/>
      <c r="IH170" s="15"/>
      <c r="II170" s="15"/>
      <c r="IJ170" s="15"/>
      <c r="IK170" s="15"/>
      <c r="IL170" s="15"/>
      <c r="IM170" s="15"/>
      <c r="IN170" s="15"/>
      <c r="IO170" s="15"/>
      <c r="IP170" s="15"/>
      <c r="IQ170" s="15"/>
      <c r="IR170" s="15"/>
      <c r="IS170" s="15"/>
      <c r="IT170" s="15"/>
      <c r="IU170" s="15"/>
      <c r="IV170" s="15"/>
    </row>
    <row r="171" spans="1:256" s="105" customFormat="1" ht="25.5" customHeight="1">
      <c r="A171" s="130" t="s">
        <v>159</v>
      </c>
      <c r="B171" s="388" t="s">
        <v>926</v>
      </c>
      <c r="C171" s="326" t="s">
        <v>3</v>
      </c>
      <c r="D171" s="156">
        <v>1000</v>
      </c>
      <c r="E171" s="156">
        <v>1000</v>
      </c>
      <c r="F171" s="267">
        <v>1000</v>
      </c>
      <c r="G171" s="273">
        <f>F171/E171*100</f>
        <v>100</v>
      </c>
      <c r="H171" s="28"/>
      <c r="I171" s="28"/>
      <c r="J171" s="28"/>
      <c r="K171" s="28"/>
      <c r="L171" s="28"/>
      <c r="M171" s="28"/>
      <c r="N171" s="28"/>
      <c r="O171" s="69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  <c r="DL171" s="15"/>
      <c r="DM171" s="15"/>
      <c r="DN171" s="15"/>
      <c r="DO171" s="15"/>
      <c r="DP171" s="15"/>
      <c r="DQ171" s="15"/>
      <c r="DR171" s="15"/>
      <c r="DS171" s="15"/>
      <c r="DT171" s="15"/>
      <c r="DU171" s="15"/>
      <c r="DV171" s="15"/>
      <c r="DW171" s="15"/>
      <c r="DX171" s="15"/>
      <c r="DY171" s="15"/>
      <c r="DZ171" s="15"/>
      <c r="EA171" s="15"/>
      <c r="EB171" s="15"/>
      <c r="EC171" s="15"/>
      <c r="ED171" s="15"/>
      <c r="EE171" s="15"/>
      <c r="EF171" s="15"/>
      <c r="EG171" s="15"/>
      <c r="EH171" s="15"/>
      <c r="EI171" s="15"/>
      <c r="EJ171" s="15"/>
      <c r="EK171" s="15"/>
      <c r="EL171" s="15"/>
      <c r="EM171" s="15"/>
      <c r="EN171" s="15"/>
      <c r="EO171" s="15"/>
      <c r="EP171" s="15"/>
      <c r="EQ171" s="15"/>
      <c r="ER171" s="15"/>
      <c r="ES171" s="15"/>
      <c r="ET171" s="15"/>
      <c r="EU171" s="15"/>
      <c r="EV171" s="15"/>
      <c r="EW171" s="15"/>
      <c r="EX171" s="15"/>
      <c r="EY171" s="15"/>
      <c r="EZ171" s="15"/>
      <c r="FA171" s="15"/>
      <c r="FB171" s="15"/>
      <c r="FC171" s="15"/>
      <c r="FD171" s="15"/>
      <c r="FE171" s="15"/>
      <c r="FF171" s="15"/>
      <c r="FG171" s="15"/>
      <c r="FH171" s="15"/>
      <c r="FI171" s="15"/>
      <c r="FJ171" s="15"/>
      <c r="FK171" s="15"/>
      <c r="FL171" s="15"/>
      <c r="FM171" s="15"/>
      <c r="FN171" s="15"/>
      <c r="FO171" s="15"/>
      <c r="FP171" s="15"/>
      <c r="FQ171" s="15"/>
      <c r="FR171" s="15"/>
      <c r="FS171" s="15"/>
      <c r="FT171" s="15"/>
      <c r="FU171" s="15"/>
      <c r="FV171" s="15"/>
      <c r="FW171" s="15"/>
      <c r="FX171" s="15"/>
      <c r="FY171" s="15"/>
      <c r="FZ171" s="15"/>
      <c r="GA171" s="15"/>
      <c r="GB171" s="15"/>
      <c r="GC171" s="15"/>
      <c r="GD171" s="15"/>
      <c r="GE171" s="15"/>
      <c r="GF171" s="15"/>
      <c r="GG171" s="15"/>
      <c r="GH171" s="15"/>
      <c r="GI171" s="15"/>
      <c r="GJ171" s="15"/>
      <c r="GK171" s="15"/>
      <c r="GL171" s="15"/>
      <c r="GM171" s="15"/>
      <c r="GN171" s="15"/>
      <c r="GO171" s="15"/>
      <c r="GP171" s="15"/>
      <c r="GQ171" s="15"/>
      <c r="GR171" s="15"/>
      <c r="GS171" s="15"/>
      <c r="GT171" s="15"/>
      <c r="GU171" s="15"/>
      <c r="GV171" s="15"/>
      <c r="GW171" s="15"/>
      <c r="GX171" s="15"/>
      <c r="GY171" s="15"/>
      <c r="GZ171" s="15"/>
      <c r="HA171" s="15"/>
      <c r="HB171" s="15"/>
      <c r="HC171" s="15"/>
      <c r="HD171" s="15"/>
      <c r="HE171" s="15"/>
      <c r="HF171" s="15"/>
      <c r="HG171" s="15"/>
      <c r="HH171" s="15"/>
      <c r="HI171" s="15"/>
      <c r="HJ171" s="15"/>
      <c r="HK171" s="15"/>
      <c r="HL171" s="15"/>
      <c r="HM171" s="15"/>
      <c r="HN171" s="15"/>
      <c r="HO171" s="15"/>
      <c r="HP171" s="15"/>
      <c r="HQ171" s="15"/>
      <c r="HR171" s="15"/>
      <c r="HS171" s="15"/>
      <c r="HT171" s="15"/>
      <c r="HU171" s="15"/>
      <c r="HV171" s="15"/>
      <c r="HW171" s="15"/>
      <c r="HX171" s="15"/>
      <c r="HY171" s="15"/>
      <c r="HZ171" s="15"/>
      <c r="IA171" s="15"/>
      <c r="IB171" s="15"/>
      <c r="IC171" s="15"/>
      <c r="ID171" s="15"/>
      <c r="IE171" s="15"/>
      <c r="IF171" s="15"/>
      <c r="IG171" s="15"/>
      <c r="IH171" s="15"/>
      <c r="II171" s="15"/>
      <c r="IJ171" s="15"/>
      <c r="IK171" s="15"/>
      <c r="IL171" s="15"/>
      <c r="IM171" s="15"/>
      <c r="IN171" s="15"/>
      <c r="IO171" s="15"/>
      <c r="IP171" s="15"/>
      <c r="IQ171" s="15"/>
      <c r="IR171" s="15"/>
      <c r="IS171" s="15"/>
      <c r="IT171" s="15"/>
      <c r="IU171" s="15"/>
      <c r="IV171" s="15"/>
    </row>
    <row r="172" spans="1:256" s="105" customFormat="1" ht="25.5" customHeight="1">
      <c r="A172" s="130" t="s">
        <v>159</v>
      </c>
      <c r="B172" s="388" t="s">
        <v>189</v>
      </c>
      <c r="C172" s="326" t="s">
        <v>1018</v>
      </c>
      <c r="D172" s="156">
        <v>1000</v>
      </c>
      <c r="E172" s="156">
        <v>1000</v>
      </c>
      <c r="F172" s="267">
        <v>476</v>
      </c>
      <c r="G172" s="273">
        <f>F172/E172*100</f>
        <v>47.599999999999994</v>
      </c>
      <c r="H172" s="28"/>
      <c r="I172" s="28"/>
      <c r="J172" s="28"/>
      <c r="K172" s="28"/>
      <c r="L172" s="28"/>
      <c r="M172" s="28"/>
      <c r="N172" s="28"/>
      <c r="O172" s="69"/>
      <c r="P172" s="15"/>
      <c r="Q172" s="15"/>
      <c r="R172" s="15"/>
      <c r="S172" s="15"/>
      <c r="T172" s="886"/>
      <c r="U172" s="886"/>
      <c r="V172" s="886"/>
      <c r="W172" s="358"/>
      <c r="X172" s="358"/>
      <c r="Y172" s="358"/>
      <c r="Z172" s="436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  <c r="DQ172" s="15"/>
      <c r="DR172" s="15"/>
      <c r="DS172" s="15"/>
      <c r="DT172" s="15"/>
      <c r="DU172" s="15"/>
      <c r="DV172" s="15"/>
      <c r="DW172" s="15"/>
      <c r="DX172" s="15"/>
      <c r="DY172" s="15"/>
      <c r="DZ172" s="15"/>
      <c r="EA172" s="15"/>
      <c r="EB172" s="15"/>
      <c r="EC172" s="15"/>
      <c r="ED172" s="15"/>
      <c r="EE172" s="15"/>
      <c r="EF172" s="15"/>
      <c r="EG172" s="15"/>
      <c r="EH172" s="15"/>
      <c r="EI172" s="15"/>
      <c r="EJ172" s="15"/>
      <c r="EK172" s="15"/>
      <c r="EL172" s="15"/>
      <c r="EM172" s="15"/>
      <c r="EN172" s="15"/>
      <c r="EO172" s="15"/>
      <c r="EP172" s="15"/>
      <c r="EQ172" s="15"/>
      <c r="ER172" s="15"/>
      <c r="ES172" s="15"/>
      <c r="ET172" s="15"/>
      <c r="EU172" s="15"/>
      <c r="EV172" s="15"/>
      <c r="EW172" s="15"/>
      <c r="EX172" s="15"/>
      <c r="EY172" s="15"/>
      <c r="EZ172" s="15"/>
      <c r="FA172" s="15"/>
      <c r="FB172" s="15"/>
      <c r="FC172" s="15"/>
      <c r="FD172" s="15"/>
      <c r="FE172" s="15"/>
      <c r="FF172" s="15"/>
      <c r="FG172" s="15"/>
      <c r="FH172" s="15"/>
      <c r="FI172" s="15"/>
      <c r="FJ172" s="15"/>
      <c r="FK172" s="15"/>
      <c r="FL172" s="15"/>
      <c r="FM172" s="15"/>
      <c r="FN172" s="15"/>
      <c r="FO172" s="15"/>
      <c r="FP172" s="15"/>
      <c r="FQ172" s="15"/>
      <c r="FR172" s="15"/>
      <c r="FS172" s="15"/>
      <c r="FT172" s="15"/>
      <c r="FU172" s="15"/>
      <c r="FV172" s="15"/>
      <c r="FW172" s="15"/>
      <c r="FX172" s="15"/>
      <c r="FY172" s="15"/>
      <c r="FZ172" s="15"/>
      <c r="GA172" s="15"/>
      <c r="GB172" s="15"/>
      <c r="GC172" s="15"/>
      <c r="GD172" s="15"/>
      <c r="GE172" s="15"/>
      <c r="GF172" s="15"/>
      <c r="GG172" s="15"/>
      <c r="GH172" s="15"/>
      <c r="GI172" s="15"/>
      <c r="GJ172" s="15"/>
      <c r="GK172" s="15"/>
      <c r="GL172" s="15"/>
      <c r="GM172" s="15"/>
      <c r="GN172" s="15"/>
      <c r="GO172" s="15"/>
      <c r="GP172" s="15"/>
      <c r="GQ172" s="15"/>
      <c r="GR172" s="15"/>
      <c r="GS172" s="15"/>
      <c r="GT172" s="15"/>
      <c r="GU172" s="15"/>
      <c r="GV172" s="15"/>
      <c r="GW172" s="15"/>
      <c r="GX172" s="15"/>
      <c r="GY172" s="15"/>
      <c r="GZ172" s="15"/>
      <c r="HA172" s="15"/>
      <c r="HB172" s="15"/>
      <c r="HC172" s="15"/>
      <c r="HD172" s="15"/>
      <c r="HE172" s="15"/>
      <c r="HF172" s="15"/>
      <c r="HG172" s="15"/>
      <c r="HH172" s="15"/>
      <c r="HI172" s="15"/>
      <c r="HJ172" s="15"/>
      <c r="HK172" s="15"/>
      <c r="HL172" s="15"/>
      <c r="HM172" s="15"/>
      <c r="HN172" s="15"/>
      <c r="HO172" s="15"/>
      <c r="HP172" s="15"/>
      <c r="HQ172" s="15"/>
      <c r="HR172" s="15"/>
      <c r="HS172" s="15"/>
      <c r="HT172" s="15"/>
      <c r="HU172" s="15"/>
      <c r="HV172" s="15"/>
      <c r="HW172" s="15"/>
      <c r="HX172" s="15"/>
      <c r="HY172" s="15"/>
      <c r="HZ172" s="15"/>
      <c r="IA172" s="15"/>
      <c r="IB172" s="15"/>
      <c r="IC172" s="15"/>
      <c r="ID172" s="15"/>
      <c r="IE172" s="15"/>
      <c r="IF172" s="15"/>
      <c r="IG172" s="15"/>
      <c r="IH172" s="15"/>
      <c r="II172" s="15"/>
      <c r="IJ172" s="15"/>
      <c r="IK172" s="15"/>
      <c r="IL172" s="15"/>
      <c r="IM172" s="15"/>
      <c r="IN172" s="15"/>
      <c r="IO172" s="15"/>
      <c r="IP172" s="15"/>
      <c r="IQ172" s="15"/>
      <c r="IR172" s="15"/>
      <c r="IS172" s="15"/>
      <c r="IT172" s="15"/>
      <c r="IU172" s="15"/>
      <c r="IV172" s="15"/>
    </row>
    <row r="173" spans="1:256" s="105" customFormat="1" ht="25.5">
      <c r="A173" s="130" t="s">
        <v>159</v>
      </c>
      <c r="B173" s="388" t="s">
        <v>252</v>
      </c>
      <c r="C173" s="326" t="s">
        <v>1217</v>
      </c>
      <c r="D173" s="156">
        <v>1000</v>
      </c>
      <c r="E173" s="156">
        <v>1299</v>
      </c>
      <c r="F173" s="267">
        <v>146</v>
      </c>
      <c r="G173" s="273">
        <f>F173/E173*100</f>
        <v>11.239414934565051</v>
      </c>
      <c r="H173" s="28"/>
      <c r="I173" s="28"/>
      <c r="J173" s="28"/>
      <c r="K173" s="28"/>
      <c r="L173" s="28"/>
      <c r="M173" s="28"/>
      <c r="N173" s="28"/>
      <c r="O173" s="69"/>
      <c r="P173" s="15"/>
      <c r="Q173" s="15"/>
      <c r="R173" s="15"/>
      <c r="S173" s="15"/>
      <c r="T173" s="357"/>
      <c r="U173" s="357"/>
      <c r="V173" s="357"/>
      <c r="W173" s="358"/>
      <c r="X173" s="358"/>
      <c r="Y173" s="337"/>
      <c r="Z173" s="436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  <c r="DP173" s="15"/>
      <c r="DQ173" s="15"/>
      <c r="DR173" s="15"/>
      <c r="DS173" s="15"/>
      <c r="DT173" s="15"/>
      <c r="DU173" s="15"/>
      <c r="DV173" s="15"/>
      <c r="DW173" s="15"/>
      <c r="DX173" s="15"/>
      <c r="DY173" s="15"/>
      <c r="DZ173" s="15"/>
      <c r="EA173" s="15"/>
      <c r="EB173" s="15"/>
      <c r="EC173" s="15"/>
      <c r="ED173" s="15"/>
      <c r="EE173" s="15"/>
      <c r="EF173" s="15"/>
      <c r="EG173" s="15"/>
      <c r="EH173" s="15"/>
      <c r="EI173" s="15"/>
      <c r="EJ173" s="15"/>
      <c r="EK173" s="15"/>
      <c r="EL173" s="15"/>
      <c r="EM173" s="15"/>
      <c r="EN173" s="15"/>
      <c r="EO173" s="15"/>
      <c r="EP173" s="15"/>
      <c r="EQ173" s="15"/>
      <c r="ER173" s="15"/>
      <c r="ES173" s="15"/>
      <c r="ET173" s="15"/>
      <c r="EU173" s="15"/>
      <c r="EV173" s="15"/>
      <c r="EW173" s="15"/>
      <c r="EX173" s="15"/>
      <c r="EY173" s="15"/>
      <c r="EZ173" s="15"/>
      <c r="FA173" s="15"/>
      <c r="FB173" s="15"/>
      <c r="FC173" s="15"/>
      <c r="FD173" s="15"/>
      <c r="FE173" s="15"/>
      <c r="FF173" s="15"/>
      <c r="FG173" s="15"/>
      <c r="FH173" s="15"/>
      <c r="FI173" s="15"/>
      <c r="FJ173" s="15"/>
      <c r="FK173" s="15"/>
      <c r="FL173" s="15"/>
      <c r="FM173" s="15"/>
      <c r="FN173" s="15"/>
      <c r="FO173" s="15"/>
      <c r="FP173" s="15"/>
      <c r="FQ173" s="15"/>
      <c r="FR173" s="15"/>
      <c r="FS173" s="15"/>
      <c r="FT173" s="15"/>
      <c r="FU173" s="15"/>
      <c r="FV173" s="15"/>
      <c r="FW173" s="15"/>
      <c r="FX173" s="15"/>
      <c r="FY173" s="15"/>
      <c r="FZ173" s="15"/>
      <c r="GA173" s="15"/>
      <c r="GB173" s="15"/>
      <c r="GC173" s="15"/>
      <c r="GD173" s="15"/>
      <c r="GE173" s="15"/>
      <c r="GF173" s="15"/>
      <c r="GG173" s="15"/>
      <c r="GH173" s="15"/>
      <c r="GI173" s="15"/>
      <c r="GJ173" s="15"/>
      <c r="GK173" s="15"/>
      <c r="GL173" s="15"/>
      <c r="GM173" s="15"/>
      <c r="GN173" s="15"/>
      <c r="GO173" s="15"/>
      <c r="GP173" s="15"/>
      <c r="GQ173" s="15"/>
      <c r="GR173" s="15"/>
      <c r="GS173" s="15"/>
      <c r="GT173" s="15"/>
      <c r="GU173" s="15"/>
      <c r="GV173" s="15"/>
      <c r="GW173" s="15"/>
      <c r="GX173" s="15"/>
      <c r="GY173" s="15"/>
      <c r="GZ173" s="15"/>
      <c r="HA173" s="15"/>
      <c r="HB173" s="15"/>
      <c r="HC173" s="15"/>
      <c r="HD173" s="15"/>
      <c r="HE173" s="15"/>
      <c r="HF173" s="15"/>
      <c r="HG173" s="15"/>
      <c r="HH173" s="15"/>
      <c r="HI173" s="15"/>
      <c r="HJ173" s="15"/>
      <c r="HK173" s="15"/>
      <c r="HL173" s="15"/>
      <c r="HM173" s="15"/>
      <c r="HN173" s="15"/>
      <c r="HO173" s="15"/>
      <c r="HP173" s="15"/>
      <c r="HQ173" s="15"/>
      <c r="HR173" s="15"/>
      <c r="HS173" s="15"/>
      <c r="HT173" s="15"/>
      <c r="HU173" s="15"/>
      <c r="HV173" s="15"/>
      <c r="HW173" s="15"/>
      <c r="HX173" s="15"/>
      <c r="HY173" s="15"/>
      <c r="HZ173" s="15"/>
      <c r="IA173" s="15"/>
      <c r="IB173" s="15"/>
      <c r="IC173" s="15"/>
      <c r="ID173" s="15"/>
      <c r="IE173" s="15"/>
      <c r="IF173" s="15"/>
      <c r="IG173" s="15"/>
      <c r="IH173" s="15"/>
      <c r="II173" s="15"/>
      <c r="IJ173" s="15"/>
      <c r="IK173" s="15"/>
      <c r="IL173" s="15"/>
      <c r="IM173" s="15"/>
      <c r="IN173" s="15"/>
      <c r="IO173" s="15"/>
      <c r="IP173" s="15"/>
      <c r="IQ173" s="15"/>
      <c r="IR173" s="15"/>
      <c r="IS173" s="15"/>
      <c r="IT173" s="15"/>
      <c r="IU173" s="15"/>
      <c r="IV173" s="15"/>
    </row>
    <row r="174" spans="1:256" s="105" customFormat="1" ht="12.75">
      <c r="A174" s="130" t="s">
        <v>159</v>
      </c>
      <c r="B174" s="388" t="s">
        <v>1004</v>
      </c>
      <c r="C174" s="326" t="s">
        <v>53</v>
      </c>
      <c r="D174" s="156">
        <v>0</v>
      </c>
      <c r="E174" s="156">
        <v>243</v>
      </c>
      <c r="F174" s="267">
        <v>242</v>
      </c>
      <c r="G174" s="273">
        <f>F174/E174*100</f>
        <v>99.58847736625515</v>
      </c>
      <c r="H174" s="28"/>
      <c r="I174" s="28"/>
      <c r="J174" s="28"/>
      <c r="K174" s="28"/>
      <c r="L174" s="28"/>
      <c r="M174" s="28"/>
      <c r="N174" s="28"/>
      <c r="O174" s="69"/>
      <c r="P174" s="15"/>
      <c r="Q174" s="15"/>
      <c r="R174" s="15"/>
      <c r="S174" s="15"/>
      <c r="T174" s="357"/>
      <c r="U174" s="357"/>
      <c r="V174" s="357"/>
      <c r="W174" s="358"/>
      <c r="X174" s="358"/>
      <c r="Y174" s="337"/>
      <c r="Z174" s="436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/>
      <c r="DN174" s="15"/>
      <c r="DO174" s="15"/>
      <c r="DP174" s="15"/>
      <c r="DQ174" s="15"/>
      <c r="DR174" s="15"/>
      <c r="DS174" s="15"/>
      <c r="DT174" s="15"/>
      <c r="DU174" s="15"/>
      <c r="DV174" s="15"/>
      <c r="DW174" s="15"/>
      <c r="DX174" s="15"/>
      <c r="DY174" s="15"/>
      <c r="DZ174" s="15"/>
      <c r="EA174" s="15"/>
      <c r="EB174" s="15"/>
      <c r="EC174" s="15"/>
      <c r="ED174" s="15"/>
      <c r="EE174" s="15"/>
      <c r="EF174" s="15"/>
      <c r="EG174" s="15"/>
      <c r="EH174" s="15"/>
      <c r="EI174" s="15"/>
      <c r="EJ174" s="15"/>
      <c r="EK174" s="15"/>
      <c r="EL174" s="15"/>
      <c r="EM174" s="15"/>
      <c r="EN174" s="15"/>
      <c r="EO174" s="15"/>
      <c r="EP174" s="15"/>
      <c r="EQ174" s="15"/>
      <c r="ER174" s="15"/>
      <c r="ES174" s="15"/>
      <c r="ET174" s="15"/>
      <c r="EU174" s="15"/>
      <c r="EV174" s="15"/>
      <c r="EW174" s="15"/>
      <c r="EX174" s="15"/>
      <c r="EY174" s="15"/>
      <c r="EZ174" s="15"/>
      <c r="FA174" s="15"/>
      <c r="FB174" s="15"/>
      <c r="FC174" s="15"/>
      <c r="FD174" s="15"/>
      <c r="FE174" s="15"/>
      <c r="FF174" s="15"/>
      <c r="FG174" s="15"/>
      <c r="FH174" s="15"/>
      <c r="FI174" s="15"/>
      <c r="FJ174" s="15"/>
      <c r="FK174" s="15"/>
      <c r="FL174" s="15"/>
      <c r="FM174" s="15"/>
      <c r="FN174" s="15"/>
      <c r="FO174" s="15"/>
      <c r="FP174" s="15"/>
      <c r="FQ174" s="15"/>
      <c r="FR174" s="15"/>
      <c r="FS174" s="15"/>
      <c r="FT174" s="15"/>
      <c r="FU174" s="15"/>
      <c r="FV174" s="15"/>
      <c r="FW174" s="15"/>
      <c r="FX174" s="15"/>
      <c r="FY174" s="15"/>
      <c r="FZ174" s="15"/>
      <c r="GA174" s="15"/>
      <c r="GB174" s="15"/>
      <c r="GC174" s="15"/>
      <c r="GD174" s="15"/>
      <c r="GE174" s="15"/>
      <c r="GF174" s="15"/>
      <c r="GG174" s="15"/>
      <c r="GH174" s="15"/>
      <c r="GI174" s="15"/>
      <c r="GJ174" s="15"/>
      <c r="GK174" s="15"/>
      <c r="GL174" s="15"/>
      <c r="GM174" s="15"/>
      <c r="GN174" s="15"/>
      <c r="GO174" s="15"/>
      <c r="GP174" s="15"/>
      <c r="GQ174" s="15"/>
      <c r="GR174" s="15"/>
      <c r="GS174" s="15"/>
      <c r="GT174" s="15"/>
      <c r="GU174" s="15"/>
      <c r="GV174" s="15"/>
      <c r="GW174" s="15"/>
      <c r="GX174" s="15"/>
      <c r="GY174" s="15"/>
      <c r="GZ174" s="15"/>
      <c r="HA174" s="15"/>
      <c r="HB174" s="15"/>
      <c r="HC174" s="15"/>
      <c r="HD174" s="15"/>
      <c r="HE174" s="15"/>
      <c r="HF174" s="15"/>
      <c r="HG174" s="15"/>
      <c r="HH174" s="15"/>
      <c r="HI174" s="15"/>
      <c r="HJ174" s="15"/>
      <c r="HK174" s="15"/>
      <c r="HL174" s="15"/>
      <c r="HM174" s="15"/>
      <c r="HN174" s="15"/>
      <c r="HO174" s="15"/>
      <c r="HP174" s="15"/>
      <c r="HQ174" s="15"/>
      <c r="HR174" s="15"/>
      <c r="HS174" s="15"/>
      <c r="HT174" s="15"/>
      <c r="HU174" s="15"/>
      <c r="HV174" s="15"/>
      <c r="HW174" s="15"/>
      <c r="HX174" s="15"/>
      <c r="HY174" s="15"/>
      <c r="HZ174" s="15"/>
      <c r="IA174" s="15"/>
      <c r="IB174" s="15"/>
      <c r="IC174" s="15"/>
      <c r="ID174" s="15"/>
      <c r="IE174" s="15"/>
      <c r="IF174" s="15"/>
      <c r="IG174" s="15"/>
      <c r="IH174" s="15"/>
      <c r="II174" s="15"/>
      <c r="IJ174" s="15"/>
      <c r="IK174" s="15"/>
      <c r="IL174" s="15"/>
      <c r="IM174" s="15"/>
      <c r="IN174" s="15"/>
      <c r="IO174" s="15"/>
      <c r="IP174" s="15"/>
      <c r="IQ174" s="15"/>
      <c r="IR174" s="15"/>
      <c r="IS174" s="15"/>
      <c r="IT174" s="15"/>
      <c r="IU174" s="15"/>
      <c r="IV174" s="15"/>
    </row>
    <row r="175" spans="1:256" s="105" customFormat="1" ht="12.75">
      <c r="A175" s="829" t="s">
        <v>201</v>
      </c>
      <c r="B175" s="830"/>
      <c r="C175" s="831"/>
      <c r="D175" s="103">
        <f>SUM(D171:D174)</f>
        <v>3000</v>
      </c>
      <c r="E175" s="103">
        <f>SUM(E171:E174)</f>
        <v>3542</v>
      </c>
      <c r="F175" s="103">
        <f>SUM(F171:F174)</f>
        <v>1864</v>
      </c>
      <c r="G175" s="348">
        <f>F175/E175*100</f>
        <v>52.62563523433089</v>
      </c>
      <c r="H175" s="109" t="s">
        <v>591</v>
      </c>
      <c r="I175" s="28"/>
      <c r="J175" s="28"/>
      <c r="K175" s="28"/>
      <c r="L175" s="28"/>
      <c r="M175" s="28"/>
      <c r="N175" s="28"/>
      <c r="O175" s="69" t="s">
        <v>605</v>
      </c>
      <c r="P175" s="69"/>
      <c r="Q175" s="15"/>
      <c r="R175" s="15"/>
      <c r="S175" s="15"/>
      <c r="T175" s="15"/>
      <c r="U175" s="134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  <c r="DL175" s="15"/>
      <c r="DM175" s="15"/>
      <c r="DN175" s="15"/>
      <c r="DO175" s="15"/>
      <c r="DP175" s="15"/>
      <c r="DQ175" s="15"/>
      <c r="DR175" s="15"/>
      <c r="DS175" s="15"/>
      <c r="DT175" s="15"/>
      <c r="DU175" s="15"/>
      <c r="DV175" s="15"/>
      <c r="DW175" s="15"/>
      <c r="DX175" s="15"/>
      <c r="DY175" s="15"/>
      <c r="DZ175" s="15"/>
      <c r="EA175" s="15"/>
      <c r="EB175" s="15"/>
      <c r="EC175" s="15"/>
      <c r="ED175" s="15"/>
      <c r="EE175" s="15"/>
      <c r="EF175" s="15"/>
      <c r="EG175" s="15"/>
      <c r="EH175" s="15"/>
      <c r="EI175" s="15"/>
      <c r="EJ175" s="15"/>
      <c r="EK175" s="15"/>
      <c r="EL175" s="15"/>
      <c r="EM175" s="15"/>
      <c r="EN175" s="15"/>
      <c r="EO175" s="15"/>
      <c r="EP175" s="15"/>
      <c r="EQ175" s="15"/>
      <c r="ER175" s="15"/>
      <c r="ES175" s="15"/>
      <c r="ET175" s="15"/>
      <c r="EU175" s="15"/>
      <c r="EV175" s="15"/>
      <c r="EW175" s="15"/>
      <c r="EX175" s="15"/>
      <c r="EY175" s="15"/>
      <c r="EZ175" s="15"/>
      <c r="FA175" s="15"/>
      <c r="FB175" s="15"/>
      <c r="FC175" s="15"/>
      <c r="FD175" s="15"/>
      <c r="FE175" s="15"/>
      <c r="FF175" s="15"/>
      <c r="FG175" s="15"/>
      <c r="FH175" s="15"/>
      <c r="FI175" s="15"/>
      <c r="FJ175" s="15"/>
      <c r="FK175" s="15"/>
      <c r="FL175" s="15"/>
      <c r="FM175" s="15"/>
      <c r="FN175" s="15"/>
      <c r="FO175" s="15"/>
      <c r="FP175" s="15"/>
      <c r="FQ175" s="15"/>
      <c r="FR175" s="15"/>
      <c r="FS175" s="15"/>
      <c r="FT175" s="15"/>
      <c r="FU175" s="15"/>
      <c r="FV175" s="15"/>
      <c r="FW175" s="15"/>
      <c r="FX175" s="15"/>
      <c r="FY175" s="15"/>
      <c r="FZ175" s="15"/>
      <c r="GA175" s="15"/>
      <c r="GB175" s="15"/>
      <c r="GC175" s="15"/>
      <c r="GD175" s="15"/>
      <c r="GE175" s="15"/>
      <c r="GF175" s="15"/>
      <c r="GG175" s="15"/>
      <c r="GH175" s="15"/>
      <c r="GI175" s="15"/>
      <c r="GJ175" s="15"/>
      <c r="GK175" s="15"/>
      <c r="GL175" s="15"/>
      <c r="GM175" s="15"/>
      <c r="GN175" s="15"/>
      <c r="GO175" s="15"/>
      <c r="GP175" s="15"/>
      <c r="GQ175" s="15"/>
      <c r="GR175" s="15"/>
      <c r="GS175" s="15"/>
      <c r="GT175" s="15"/>
      <c r="GU175" s="15"/>
      <c r="GV175" s="15"/>
      <c r="GW175" s="15"/>
      <c r="GX175" s="15"/>
      <c r="GY175" s="15"/>
      <c r="GZ175" s="15"/>
      <c r="HA175" s="15"/>
      <c r="HB175" s="15"/>
      <c r="HC175" s="15"/>
      <c r="HD175" s="15"/>
      <c r="HE175" s="15"/>
      <c r="HF175" s="15"/>
      <c r="HG175" s="15"/>
      <c r="HH175" s="15"/>
      <c r="HI175" s="15"/>
      <c r="HJ175" s="15"/>
      <c r="HK175" s="15"/>
      <c r="HL175" s="15"/>
      <c r="HM175" s="15"/>
      <c r="HN175" s="15"/>
      <c r="HO175" s="15"/>
      <c r="HP175" s="15"/>
      <c r="HQ175" s="15"/>
      <c r="HR175" s="15"/>
      <c r="HS175" s="15"/>
      <c r="HT175" s="15"/>
      <c r="HU175" s="15"/>
      <c r="HV175" s="15"/>
      <c r="HW175" s="15"/>
      <c r="HX175" s="15"/>
      <c r="HY175" s="15"/>
      <c r="HZ175" s="15"/>
      <c r="IA175" s="15"/>
      <c r="IB175" s="15"/>
      <c r="IC175" s="15"/>
      <c r="ID175" s="15"/>
      <c r="IE175" s="15"/>
      <c r="IF175" s="15"/>
      <c r="IG175" s="15"/>
      <c r="IH175" s="15"/>
      <c r="II175" s="15"/>
      <c r="IJ175" s="15"/>
      <c r="IK175" s="15"/>
      <c r="IL175" s="15"/>
      <c r="IM175" s="15"/>
      <c r="IN175" s="15"/>
      <c r="IO175" s="15"/>
      <c r="IP175" s="15"/>
      <c r="IQ175" s="15"/>
      <c r="IR175" s="15"/>
      <c r="IS175" s="15"/>
      <c r="IT175" s="15"/>
      <c r="IU175" s="15"/>
      <c r="IV175" s="15"/>
    </row>
    <row r="176" spans="1:256" s="105" customFormat="1" ht="6" customHeight="1">
      <c r="A176" s="357"/>
      <c r="B176" s="357"/>
      <c r="C176" s="357"/>
      <c r="D176" s="358"/>
      <c r="E176" s="358"/>
      <c r="F176" s="337"/>
      <c r="G176" s="436"/>
      <c r="H176" s="109"/>
      <c r="I176" s="28"/>
      <c r="J176" s="28"/>
      <c r="K176" s="28"/>
      <c r="L176" s="28"/>
      <c r="M176" s="28"/>
      <c r="N176" s="28"/>
      <c r="O176" s="69"/>
      <c r="P176" s="69"/>
      <c r="Q176" s="15"/>
      <c r="R176" s="15"/>
      <c r="S176" s="15"/>
      <c r="T176" s="15"/>
      <c r="U176" s="134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  <c r="DJ176" s="15"/>
      <c r="DK176" s="15"/>
      <c r="DL176" s="15"/>
      <c r="DM176" s="15"/>
      <c r="DN176" s="15"/>
      <c r="DO176" s="15"/>
      <c r="DP176" s="15"/>
      <c r="DQ176" s="15"/>
      <c r="DR176" s="15"/>
      <c r="DS176" s="15"/>
      <c r="DT176" s="15"/>
      <c r="DU176" s="15"/>
      <c r="DV176" s="15"/>
      <c r="DW176" s="15"/>
      <c r="DX176" s="15"/>
      <c r="DY176" s="15"/>
      <c r="DZ176" s="15"/>
      <c r="EA176" s="15"/>
      <c r="EB176" s="15"/>
      <c r="EC176" s="15"/>
      <c r="ED176" s="15"/>
      <c r="EE176" s="15"/>
      <c r="EF176" s="15"/>
      <c r="EG176" s="15"/>
      <c r="EH176" s="15"/>
      <c r="EI176" s="15"/>
      <c r="EJ176" s="15"/>
      <c r="EK176" s="15"/>
      <c r="EL176" s="15"/>
      <c r="EM176" s="15"/>
      <c r="EN176" s="15"/>
      <c r="EO176" s="15"/>
      <c r="EP176" s="15"/>
      <c r="EQ176" s="15"/>
      <c r="ER176" s="15"/>
      <c r="ES176" s="15"/>
      <c r="ET176" s="15"/>
      <c r="EU176" s="15"/>
      <c r="EV176" s="15"/>
      <c r="EW176" s="15"/>
      <c r="EX176" s="15"/>
      <c r="EY176" s="15"/>
      <c r="EZ176" s="15"/>
      <c r="FA176" s="15"/>
      <c r="FB176" s="15"/>
      <c r="FC176" s="15"/>
      <c r="FD176" s="15"/>
      <c r="FE176" s="15"/>
      <c r="FF176" s="15"/>
      <c r="FG176" s="15"/>
      <c r="FH176" s="15"/>
      <c r="FI176" s="15"/>
      <c r="FJ176" s="15"/>
      <c r="FK176" s="15"/>
      <c r="FL176" s="15"/>
      <c r="FM176" s="15"/>
      <c r="FN176" s="15"/>
      <c r="FO176" s="15"/>
      <c r="FP176" s="15"/>
      <c r="FQ176" s="15"/>
      <c r="FR176" s="15"/>
      <c r="FS176" s="15"/>
      <c r="FT176" s="15"/>
      <c r="FU176" s="15"/>
      <c r="FV176" s="15"/>
      <c r="FW176" s="15"/>
      <c r="FX176" s="15"/>
      <c r="FY176" s="15"/>
      <c r="FZ176" s="15"/>
      <c r="GA176" s="15"/>
      <c r="GB176" s="15"/>
      <c r="GC176" s="15"/>
      <c r="GD176" s="15"/>
      <c r="GE176" s="15"/>
      <c r="GF176" s="15"/>
      <c r="GG176" s="15"/>
      <c r="GH176" s="15"/>
      <c r="GI176" s="15"/>
      <c r="GJ176" s="15"/>
      <c r="GK176" s="15"/>
      <c r="GL176" s="15"/>
      <c r="GM176" s="15"/>
      <c r="GN176" s="15"/>
      <c r="GO176" s="15"/>
      <c r="GP176" s="15"/>
      <c r="GQ176" s="15"/>
      <c r="GR176" s="15"/>
      <c r="GS176" s="15"/>
      <c r="GT176" s="15"/>
      <c r="GU176" s="15"/>
      <c r="GV176" s="15"/>
      <c r="GW176" s="15"/>
      <c r="GX176" s="15"/>
      <c r="GY176" s="15"/>
      <c r="GZ176" s="15"/>
      <c r="HA176" s="15"/>
      <c r="HB176" s="15"/>
      <c r="HC176" s="15"/>
      <c r="HD176" s="15"/>
      <c r="HE176" s="15"/>
      <c r="HF176" s="15"/>
      <c r="HG176" s="15"/>
      <c r="HH176" s="15"/>
      <c r="HI176" s="15"/>
      <c r="HJ176" s="15"/>
      <c r="HK176" s="15"/>
      <c r="HL176" s="15"/>
      <c r="HM176" s="15"/>
      <c r="HN176" s="15"/>
      <c r="HO176" s="15"/>
      <c r="HP176" s="15"/>
      <c r="HQ176" s="15"/>
      <c r="HR176" s="15"/>
      <c r="HS176" s="15"/>
      <c r="HT176" s="15"/>
      <c r="HU176" s="15"/>
      <c r="HV176" s="15"/>
      <c r="HW176" s="15"/>
      <c r="HX176" s="15"/>
      <c r="HY176" s="15"/>
      <c r="HZ176" s="15"/>
      <c r="IA176" s="15"/>
      <c r="IB176" s="15"/>
      <c r="IC176" s="15"/>
      <c r="ID176" s="15"/>
      <c r="IE176" s="15"/>
      <c r="IF176" s="15"/>
      <c r="IG176" s="15"/>
      <c r="IH176" s="15"/>
      <c r="II176" s="15"/>
      <c r="IJ176" s="15"/>
      <c r="IK176" s="15"/>
      <c r="IL176" s="15"/>
      <c r="IM176" s="15"/>
      <c r="IN176" s="15"/>
      <c r="IO176" s="15"/>
      <c r="IP176" s="15"/>
      <c r="IQ176" s="15"/>
      <c r="IR176" s="15"/>
      <c r="IS176" s="15"/>
      <c r="IT176" s="15"/>
      <c r="IU176" s="15"/>
      <c r="IV176" s="15"/>
    </row>
    <row r="177" spans="1:256" s="105" customFormat="1" ht="14.25" customHeight="1">
      <c r="A177" s="847" t="s">
        <v>178</v>
      </c>
      <c r="B177" s="847"/>
      <c r="C177" s="847"/>
      <c r="D177" s="847"/>
      <c r="E177" s="847"/>
      <c r="F177" s="337"/>
      <c r="G177" s="436"/>
      <c r="H177" s="109"/>
      <c r="I177" s="28"/>
      <c r="J177" s="28"/>
      <c r="K177" s="28"/>
      <c r="L177" s="28"/>
      <c r="M177" s="28"/>
      <c r="N177" s="28"/>
      <c r="O177" s="69"/>
      <c r="P177" s="69"/>
      <c r="Q177" s="15"/>
      <c r="R177" s="15"/>
      <c r="S177" s="15"/>
      <c r="T177" s="15"/>
      <c r="U177" s="134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  <c r="DK177" s="15"/>
      <c r="DL177" s="15"/>
      <c r="DM177" s="15"/>
      <c r="DN177" s="15"/>
      <c r="DO177" s="15"/>
      <c r="DP177" s="15"/>
      <c r="DQ177" s="15"/>
      <c r="DR177" s="15"/>
      <c r="DS177" s="15"/>
      <c r="DT177" s="15"/>
      <c r="DU177" s="15"/>
      <c r="DV177" s="15"/>
      <c r="DW177" s="15"/>
      <c r="DX177" s="15"/>
      <c r="DY177" s="15"/>
      <c r="DZ177" s="15"/>
      <c r="EA177" s="15"/>
      <c r="EB177" s="15"/>
      <c r="EC177" s="15"/>
      <c r="ED177" s="15"/>
      <c r="EE177" s="15"/>
      <c r="EF177" s="15"/>
      <c r="EG177" s="15"/>
      <c r="EH177" s="15"/>
      <c r="EI177" s="15"/>
      <c r="EJ177" s="15"/>
      <c r="EK177" s="15"/>
      <c r="EL177" s="15"/>
      <c r="EM177" s="15"/>
      <c r="EN177" s="15"/>
      <c r="EO177" s="15"/>
      <c r="EP177" s="15"/>
      <c r="EQ177" s="15"/>
      <c r="ER177" s="15"/>
      <c r="ES177" s="15"/>
      <c r="ET177" s="15"/>
      <c r="EU177" s="15"/>
      <c r="EV177" s="15"/>
      <c r="EW177" s="15"/>
      <c r="EX177" s="15"/>
      <c r="EY177" s="15"/>
      <c r="EZ177" s="15"/>
      <c r="FA177" s="15"/>
      <c r="FB177" s="15"/>
      <c r="FC177" s="15"/>
      <c r="FD177" s="15"/>
      <c r="FE177" s="15"/>
      <c r="FF177" s="15"/>
      <c r="FG177" s="15"/>
      <c r="FH177" s="15"/>
      <c r="FI177" s="15"/>
      <c r="FJ177" s="15"/>
      <c r="FK177" s="15"/>
      <c r="FL177" s="15"/>
      <c r="FM177" s="15"/>
      <c r="FN177" s="15"/>
      <c r="FO177" s="15"/>
      <c r="FP177" s="15"/>
      <c r="FQ177" s="15"/>
      <c r="FR177" s="15"/>
      <c r="FS177" s="15"/>
      <c r="FT177" s="15"/>
      <c r="FU177" s="15"/>
      <c r="FV177" s="15"/>
      <c r="FW177" s="15"/>
      <c r="FX177" s="15"/>
      <c r="FY177" s="15"/>
      <c r="FZ177" s="15"/>
      <c r="GA177" s="15"/>
      <c r="GB177" s="15"/>
      <c r="GC177" s="15"/>
      <c r="GD177" s="15"/>
      <c r="GE177" s="15"/>
      <c r="GF177" s="15"/>
      <c r="GG177" s="15"/>
      <c r="GH177" s="15"/>
      <c r="GI177" s="15"/>
      <c r="GJ177" s="15"/>
      <c r="GK177" s="15"/>
      <c r="GL177" s="15"/>
      <c r="GM177" s="15"/>
      <c r="GN177" s="15"/>
      <c r="GO177" s="15"/>
      <c r="GP177" s="15"/>
      <c r="GQ177" s="15"/>
      <c r="GR177" s="15"/>
      <c r="GS177" s="15"/>
      <c r="GT177" s="15"/>
      <c r="GU177" s="15"/>
      <c r="GV177" s="15"/>
      <c r="GW177" s="15"/>
      <c r="GX177" s="15"/>
      <c r="GY177" s="15"/>
      <c r="GZ177" s="15"/>
      <c r="HA177" s="15"/>
      <c r="HB177" s="15"/>
      <c r="HC177" s="15"/>
      <c r="HD177" s="15"/>
      <c r="HE177" s="15"/>
      <c r="HF177" s="15"/>
      <c r="HG177" s="15"/>
      <c r="HH177" s="15"/>
      <c r="HI177" s="15"/>
      <c r="HJ177" s="15"/>
      <c r="HK177" s="15"/>
      <c r="HL177" s="15"/>
      <c r="HM177" s="15"/>
      <c r="HN177" s="15"/>
      <c r="HO177" s="15"/>
      <c r="HP177" s="15"/>
      <c r="HQ177" s="15"/>
      <c r="HR177" s="15"/>
      <c r="HS177" s="15"/>
      <c r="HT177" s="15"/>
      <c r="HU177" s="15"/>
      <c r="HV177" s="15"/>
      <c r="HW177" s="15"/>
      <c r="HX177" s="15"/>
      <c r="HY177" s="15"/>
      <c r="HZ177" s="15"/>
      <c r="IA177" s="15"/>
      <c r="IB177" s="15"/>
      <c r="IC177" s="15"/>
      <c r="ID177" s="15"/>
      <c r="IE177" s="15"/>
      <c r="IF177" s="15"/>
      <c r="IG177" s="15"/>
      <c r="IH177" s="15"/>
      <c r="II177" s="15"/>
      <c r="IJ177" s="15"/>
      <c r="IK177" s="15"/>
      <c r="IL177" s="15"/>
      <c r="IM177" s="15"/>
      <c r="IN177" s="15"/>
      <c r="IO177" s="15"/>
      <c r="IP177" s="15"/>
      <c r="IQ177" s="15"/>
      <c r="IR177" s="15"/>
      <c r="IS177" s="15"/>
      <c r="IT177" s="15"/>
      <c r="IU177" s="15"/>
      <c r="IV177" s="15"/>
    </row>
    <row r="178" spans="1:256" s="105" customFormat="1" ht="6.75" customHeight="1">
      <c r="A178" s="452"/>
      <c r="B178" s="452"/>
      <c r="C178" s="452"/>
      <c r="D178" s="452"/>
      <c r="E178" s="452"/>
      <c r="F178" s="337"/>
      <c r="G178" s="436"/>
      <c r="H178" s="109"/>
      <c r="I178" s="28"/>
      <c r="J178" s="28"/>
      <c r="K178" s="28"/>
      <c r="L178" s="28"/>
      <c r="M178" s="28"/>
      <c r="N178" s="28"/>
      <c r="O178" s="69"/>
      <c r="P178" s="69"/>
      <c r="Q178" s="15"/>
      <c r="R178" s="15"/>
      <c r="S178" s="15"/>
      <c r="T178" s="15"/>
      <c r="U178" s="134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  <c r="DN178" s="15"/>
      <c r="DO178" s="15"/>
      <c r="DP178" s="15"/>
      <c r="DQ178" s="15"/>
      <c r="DR178" s="15"/>
      <c r="DS178" s="15"/>
      <c r="DT178" s="15"/>
      <c r="DU178" s="15"/>
      <c r="DV178" s="15"/>
      <c r="DW178" s="15"/>
      <c r="DX178" s="15"/>
      <c r="DY178" s="15"/>
      <c r="DZ178" s="15"/>
      <c r="EA178" s="15"/>
      <c r="EB178" s="15"/>
      <c r="EC178" s="15"/>
      <c r="ED178" s="15"/>
      <c r="EE178" s="15"/>
      <c r="EF178" s="15"/>
      <c r="EG178" s="15"/>
      <c r="EH178" s="15"/>
      <c r="EI178" s="15"/>
      <c r="EJ178" s="15"/>
      <c r="EK178" s="15"/>
      <c r="EL178" s="15"/>
      <c r="EM178" s="15"/>
      <c r="EN178" s="15"/>
      <c r="EO178" s="15"/>
      <c r="EP178" s="15"/>
      <c r="EQ178" s="15"/>
      <c r="ER178" s="15"/>
      <c r="ES178" s="15"/>
      <c r="ET178" s="15"/>
      <c r="EU178" s="15"/>
      <c r="EV178" s="15"/>
      <c r="EW178" s="15"/>
      <c r="EX178" s="15"/>
      <c r="EY178" s="15"/>
      <c r="EZ178" s="15"/>
      <c r="FA178" s="15"/>
      <c r="FB178" s="15"/>
      <c r="FC178" s="15"/>
      <c r="FD178" s="15"/>
      <c r="FE178" s="15"/>
      <c r="FF178" s="15"/>
      <c r="FG178" s="15"/>
      <c r="FH178" s="15"/>
      <c r="FI178" s="15"/>
      <c r="FJ178" s="15"/>
      <c r="FK178" s="15"/>
      <c r="FL178" s="15"/>
      <c r="FM178" s="15"/>
      <c r="FN178" s="15"/>
      <c r="FO178" s="15"/>
      <c r="FP178" s="15"/>
      <c r="FQ178" s="15"/>
      <c r="FR178" s="15"/>
      <c r="FS178" s="15"/>
      <c r="FT178" s="15"/>
      <c r="FU178" s="15"/>
      <c r="FV178" s="15"/>
      <c r="FW178" s="15"/>
      <c r="FX178" s="15"/>
      <c r="FY178" s="15"/>
      <c r="FZ178" s="15"/>
      <c r="GA178" s="15"/>
      <c r="GB178" s="15"/>
      <c r="GC178" s="15"/>
      <c r="GD178" s="15"/>
      <c r="GE178" s="15"/>
      <c r="GF178" s="15"/>
      <c r="GG178" s="15"/>
      <c r="GH178" s="15"/>
      <c r="GI178" s="15"/>
      <c r="GJ178" s="15"/>
      <c r="GK178" s="15"/>
      <c r="GL178" s="15"/>
      <c r="GM178" s="15"/>
      <c r="GN178" s="15"/>
      <c r="GO178" s="15"/>
      <c r="GP178" s="15"/>
      <c r="GQ178" s="15"/>
      <c r="GR178" s="15"/>
      <c r="GS178" s="15"/>
      <c r="GT178" s="15"/>
      <c r="GU178" s="15"/>
      <c r="GV178" s="15"/>
      <c r="GW178" s="15"/>
      <c r="GX178" s="15"/>
      <c r="GY178" s="15"/>
      <c r="GZ178" s="15"/>
      <c r="HA178" s="15"/>
      <c r="HB178" s="15"/>
      <c r="HC178" s="15"/>
      <c r="HD178" s="15"/>
      <c r="HE178" s="15"/>
      <c r="HF178" s="15"/>
      <c r="HG178" s="15"/>
      <c r="HH178" s="15"/>
      <c r="HI178" s="15"/>
      <c r="HJ178" s="15"/>
      <c r="HK178" s="15"/>
      <c r="HL178" s="15"/>
      <c r="HM178" s="15"/>
      <c r="HN178" s="15"/>
      <c r="HO178" s="15"/>
      <c r="HP178" s="15"/>
      <c r="HQ178" s="15"/>
      <c r="HR178" s="15"/>
      <c r="HS178" s="15"/>
      <c r="HT178" s="15"/>
      <c r="HU178" s="15"/>
      <c r="HV178" s="15"/>
      <c r="HW178" s="15"/>
      <c r="HX178" s="15"/>
      <c r="HY178" s="15"/>
      <c r="HZ178" s="15"/>
      <c r="IA178" s="15"/>
      <c r="IB178" s="15"/>
      <c r="IC178" s="15"/>
      <c r="ID178" s="15"/>
      <c r="IE178" s="15"/>
      <c r="IF178" s="15"/>
      <c r="IG178" s="15"/>
      <c r="IH178" s="15"/>
      <c r="II178" s="15"/>
      <c r="IJ178" s="15"/>
      <c r="IK178" s="15"/>
      <c r="IL178" s="15"/>
      <c r="IM178" s="15"/>
      <c r="IN178" s="15"/>
      <c r="IO178" s="15"/>
      <c r="IP178" s="15"/>
      <c r="IQ178" s="15"/>
      <c r="IR178" s="15"/>
      <c r="IS178" s="15"/>
      <c r="IT178" s="15"/>
      <c r="IU178" s="15"/>
      <c r="IV178" s="15"/>
    </row>
    <row r="179" spans="1:256" s="105" customFormat="1" ht="24.75" customHeight="1">
      <c r="A179" s="7" t="s">
        <v>295</v>
      </c>
      <c r="B179" s="7" t="s">
        <v>297</v>
      </c>
      <c r="C179" s="5" t="s">
        <v>298</v>
      </c>
      <c r="D179" s="44" t="s">
        <v>479</v>
      </c>
      <c r="E179" s="51" t="s">
        <v>480</v>
      </c>
      <c r="F179" s="5" t="s">
        <v>269</v>
      </c>
      <c r="G179" s="43" t="s">
        <v>481</v>
      </c>
      <c r="H179" s="28" t="s">
        <v>592</v>
      </c>
      <c r="I179" s="28"/>
      <c r="J179" s="28"/>
      <c r="K179" s="28"/>
      <c r="L179" s="28"/>
      <c r="M179" s="28"/>
      <c r="N179" s="28"/>
      <c r="O179" s="69"/>
      <c r="P179" s="15"/>
      <c r="Q179" s="15"/>
      <c r="R179" s="15"/>
      <c r="S179" s="15"/>
      <c r="T179" s="15"/>
      <c r="U179" s="134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  <c r="DK179" s="15"/>
      <c r="DL179" s="15"/>
      <c r="DM179" s="15"/>
      <c r="DN179" s="15"/>
      <c r="DO179" s="15"/>
      <c r="DP179" s="15"/>
      <c r="DQ179" s="15"/>
      <c r="DR179" s="15"/>
      <c r="DS179" s="15"/>
      <c r="DT179" s="15"/>
      <c r="DU179" s="15"/>
      <c r="DV179" s="15"/>
      <c r="DW179" s="15"/>
      <c r="DX179" s="15"/>
      <c r="DY179" s="15"/>
      <c r="DZ179" s="15"/>
      <c r="EA179" s="15"/>
      <c r="EB179" s="15"/>
      <c r="EC179" s="15"/>
      <c r="ED179" s="15"/>
      <c r="EE179" s="15"/>
      <c r="EF179" s="15"/>
      <c r="EG179" s="15"/>
      <c r="EH179" s="15"/>
      <c r="EI179" s="15"/>
      <c r="EJ179" s="15"/>
      <c r="EK179" s="15"/>
      <c r="EL179" s="15"/>
      <c r="EM179" s="15"/>
      <c r="EN179" s="15"/>
      <c r="EO179" s="15"/>
      <c r="EP179" s="15"/>
      <c r="EQ179" s="15"/>
      <c r="ER179" s="15"/>
      <c r="ES179" s="15"/>
      <c r="ET179" s="15"/>
      <c r="EU179" s="15"/>
      <c r="EV179" s="15"/>
      <c r="EW179" s="15"/>
      <c r="EX179" s="15"/>
      <c r="EY179" s="15"/>
      <c r="EZ179" s="15"/>
      <c r="FA179" s="15"/>
      <c r="FB179" s="15"/>
      <c r="FC179" s="15"/>
      <c r="FD179" s="15"/>
      <c r="FE179" s="15"/>
      <c r="FF179" s="15"/>
      <c r="FG179" s="15"/>
      <c r="FH179" s="15"/>
      <c r="FI179" s="15"/>
      <c r="FJ179" s="15"/>
      <c r="FK179" s="15"/>
      <c r="FL179" s="15"/>
      <c r="FM179" s="15"/>
      <c r="FN179" s="15"/>
      <c r="FO179" s="15"/>
      <c r="FP179" s="15"/>
      <c r="FQ179" s="15"/>
      <c r="FR179" s="15"/>
      <c r="FS179" s="15"/>
      <c r="FT179" s="15"/>
      <c r="FU179" s="15"/>
      <c r="FV179" s="15"/>
      <c r="FW179" s="15"/>
      <c r="FX179" s="15"/>
      <c r="FY179" s="15"/>
      <c r="FZ179" s="15"/>
      <c r="GA179" s="15"/>
      <c r="GB179" s="15"/>
      <c r="GC179" s="15"/>
      <c r="GD179" s="15"/>
      <c r="GE179" s="15"/>
      <c r="GF179" s="15"/>
      <c r="GG179" s="15"/>
      <c r="GH179" s="15"/>
      <c r="GI179" s="15"/>
      <c r="GJ179" s="15"/>
      <c r="GK179" s="15"/>
      <c r="GL179" s="15"/>
      <c r="GM179" s="15"/>
      <c r="GN179" s="15"/>
      <c r="GO179" s="15"/>
      <c r="GP179" s="15"/>
      <c r="GQ179" s="15"/>
      <c r="GR179" s="15"/>
      <c r="GS179" s="15"/>
      <c r="GT179" s="15"/>
      <c r="GU179" s="15"/>
      <c r="GV179" s="15"/>
      <c r="GW179" s="15"/>
      <c r="GX179" s="15"/>
      <c r="GY179" s="15"/>
      <c r="GZ179" s="15"/>
      <c r="HA179" s="15"/>
      <c r="HB179" s="15"/>
      <c r="HC179" s="15"/>
      <c r="HD179" s="15"/>
      <c r="HE179" s="15"/>
      <c r="HF179" s="15"/>
      <c r="HG179" s="15"/>
      <c r="HH179" s="15"/>
      <c r="HI179" s="15"/>
      <c r="HJ179" s="15"/>
      <c r="HK179" s="15"/>
      <c r="HL179" s="15"/>
      <c r="HM179" s="15"/>
      <c r="HN179" s="15"/>
      <c r="HO179" s="15"/>
      <c r="HP179" s="15"/>
      <c r="HQ179" s="15"/>
      <c r="HR179" s="15"/>
      <c r="HS179" s="15"/>
      <c r="HT179" s="15"/>
      <c r="HU179" s="15"/>
      <c r="HV179" s="15"/>
      <c r="HW179" s="15"/>
      <c r="HX179" s="15"/>
      <c r="HY179" s="15"/>
      <c r="HZ179" s="15"/>
      <c r="IA179" s="15"/>
      <c r="IB179" s="15"/>
      <c r="IC179" s="15"/>
      <c r="ID179" s="15"/>
      <c r="IE179" s="15"/>
      <c r="IF179" s="15"/>
      <c r="IG179" s="15"/>
      <c r="IH179" s="15"/>
      <c r="II179" s="15"/>
      <c r="IJ179" s="15"/>
      <c r="IK179" s="15"/>
      <c r="IL179" s="15"/>
      <c r="IM179" s="15"/>
      <c r="IN179" s="15"/>
      <c r="IO179" s="15"/>
      <c r="IP179" s="15"/>
      <c r="IQ179" s="15"/>
      <c r="IR179" s="15"/>
      <c r="IS179" s="15"/>
      <c r="IT179" s="15"/>
      <c r="IU179" s="15"/>
      <c r="IV179" s="15"/>
    </row>
    <row r="180" spans="1:256" s="105" customFormat="1" ht="24" customHeight="1">
      <c r="A180" s="563" t="s">
        <v>86</v>
      </c>
      <c r="B180" s="388" t="s">
        <v>192</v>
      </c>
      <c r="C180" s="131" t="s">
        <v>179</v>
      </c>
      <c r="D180" s="156">
        <v>10000</v>
      </c>
      <c r="E180" s="156">
        <v>10055</v>
      </c>
      <c r="F180" s="267">
        <v>6100</v>
      </c>
      <c r="G180" s="273">
        <f>F180/E180*100</f>
        <v>60.66633515663848</v>
      </c>
      <c r="H180" s="28"/>
      <c r="I180" s="28"/>
      <c r="J180" s="28"/>
      <c r="K180" s="28"/>
      <c r="L180" s="28"/>
      <c r="M180" s="28"/>
      <c r="N180" s="28"/>
      <c r="O180" s="69"/>
      <c r="P180" s="15"/>
      <c r="Q180" s="15"/>
      <c r="R180" s="15"/>
      <c r="S180" s="15"/>
      <c r="T180" s="15"/>
      <c r="U180" s="134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  <c r="DL180" s="15"/>
      <c r="DM180" s="15"/>
      <c r="DN180" s="15"/>
      <c r="DO180" s="15"/>
      <c r="DP180" s="15"/>
      <c r="DQ180" s="15"/>
      <c r="DR180" s="15"/>
      <c r="DS180" s="15"/>
      <c r="DT180" s="15"/>
      <c r="DU180" s="15"/>
      <c r="DV180" s="15"/>
      <c r="DW180" s="15"/>
      <c r="DX180" s="15"/>
      <c r="DY180" s="15"/>
      <c r="DZ180" s="15"/>
      <c r="EA180" s="15"/>
      <c r="EB180" s="15"/>
      <c r="EC180" s="15"/>
      <c r="ED180" s="15"/>
      <c r="EE180" s="15"/>
      <c r="EF180" s="15"/>
      <c r="EG180" s="15"/>
      <c r="EH180" s="15"/>
      <c r="EI180" s="15"/>
      <c r="EJ180" s="15"/>
      <c r="EK180" s="15"/>
      <c r="EL180" s="15"/>
      <c r="EM180" s="15"/>
      <c r="EN180" s="15"/>
      <c r="EO180" s="15"/>
      <c r="EP180" s="15"/>
      <c r="EQ180" s="15"/>
      <c r="ER180" s="15"/>
      <c r="ES180" s="15"/>
      <c r="ET180" s="15"/>
      <c r="EU180" s="15"/>
      <c r="EV180" s="15"/>
      <c r="EW180" s="15"/>
      <c r="EX180" s="15"/>
      <c r="EY180" s="15"/>
      <c r="EZ180" s="15"/>
      <c r="FA180" s="15"/>
      <c r="FB180" s="15"/>
      <c r="FC180" s="15"/>
      <c r="FD180" s="15"/>
      <c r="FE180" s="15"/>
      <c r="FF180" s="15"/>
      <c r="FG180" s="15"/>
      <c r="FH180" s="15"/>
      <c r="FI180" s="15"/>
      <c r="FJ180" s="15"/>
      <c r="FK180" s="15"/>
      <c r="FL180" s="15"/>
      <c r="FM180" s="15"/>
      <c r="FN180" s="15"/>
      <c r="FO180" s="15"/>
      <c r="FP180" s="15"/>
      <c r="FQ180" s="15"/>
      <c r="FR180" s="15"/>
      <c r="FS180" s="15"/>
      <c r="FT180" s="15"/>
      <c r="FU180" s="15"/>
      <c r="FV180" s="15"/>
      <c r="FW180" s="15"/>
      <c r="FX180" s="15"/>
      <c r="FY180" s="15"/>
      <c r="FZ180" s="15"/>
      <c r="GA180" s="15"/>
      <c r="GB180" s="15"/>
      <c r="GC180" s="15"/>
      <c r="GD180" s="15"/>
      <c r="GE180" s="15"/>
      <c r="GF180" s="15"/>
      <c r="GG180" s="15"/>
      <c r="GH180" s="15"/>
      <c r="GI180" s="15"/>
      <c r="GJ180" s="15"/>
      <c r="GK180" s="15"/>
      <c r="GL180" s="15"/>
      <c r="GM180" s="15"/>
      <c r="GN180" s="15"/>
      <c r="GO180" s="15"/>
      <c r="GP180" s="15"/>
      <c r="GQ180" s="15"/>
      <c r="GR180" s="15"/>
      <c r="GS180" s="15"/>
      <c r="GT180" s="15"/>
      <c r="GU180" s="15"/>
      <c r="GV180" s="15"/>
      <c r="GW180" s="15"/>
      <c r="GX180" s="15"/>
      <c r="GY180" s="15"/>
      <c r="GZ180" s="15"/>
      <c r="HA180" s="15"/>
      <c r="HB180" s="15"/>
      <c r="HC180" s="15"/>
      <c r="HD180" s="15"/>
      <c r="HE180" s="15"/>
      <c r="HF180" s="15"/>
      <c r="HG180" s="15"/>
      <c r="HH180" s="15"/>
      <c r="HI180" s="15"/>
      <c r="HJ180" s="15"/>
      <c r="HK180" s="15"/>
      <c r="HL180" s="15"/>
      <c r="HM180" s="15"/>
      <c r="HN180" s="15"/>
      <c r="HO180" s="15"/>
      <c r="HP180" s="15"/>
      <c r="HQ180" s="15"/>
      <c r="HR180" s="15"/>
      <c r="HS180" s="15"/>
      <c r="HT180" s="15"/>
      <c r="HU180" s="15"/>
      <c r="HV180" s="15"/>
      <c r="HW180" s="15"/>
      <c r="HX180" s="15"/>
      <c r="HY180" s="15"/>
      <c r="HZ180" s="15"/>
      <c r="IA180" s="15"/>
      <c r="IB180" s="15"/>
      <c r="IC180" s="15"/>
      <c r="ID180" s="15"/>
      <c r="IE180" s="15"/>
      <c r="IF180" s="15"/>
      <c r="IG180" s="15"/>
      <c r="IH180" s="15"/>
      <c r="II180" s="15"/>
      <c r="IJ180" s="15"/>
      <c r="IK180" s="15"/>
      <c r="IL180" s="15"/>
      <c r="IM180" s="15"/>
      <c r="IN180" s="15"/>
      <c r="IO180" s="15"/>
      <c r="IP180" s="15"/>
      <c r="IQ180" s="15"/>
      <c r="IR180" s="15"/>
      <c r="IS180" s="15"/>
      <c r="IT180" s="15"/>
      <c r="IU180" s="15"/>
      <c r="IV180" s="15"/>
    </row>
    <row r="181" spans="1:256" s="28" customFormat="1" ht="6" customHeight="1">
      <c r="A181" s="16"/>
      <c r="B181" s="59"/>
      <c r="C181" s="183"/>
      <c r="D181" s="184"/>
      <c r="E181" s="185"/>
      <c r="F181" s="229"/>
      <c r="G181" s="29"/>
      <c r="O181" s="69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  <c r="DP181" s="15"/>
      <c r="DQ181" s="15"/>
      <c r="DR181" s="15"/>
      <c r="DS181" s="15"/>
      <c r="DT181" s="15"/>
      <c r="DU181" s="15"/>
      <c r="DV181" s="15"/>
      <c r="DW181" s="15"/>
      <c r="DX181" s="15"/>
      <c r="DY181" s="15"/>
      <c r="DZ181" s="15"/>
      <c r="EA181" s="15"/>
      <c r="EB181" s="15"/>
      <c r="EC181" s="15"/>
      <c r="ED181" s="15"/>
      <c r="EE181" s="15"/>
      <c r="EF181" s="15"/>
      <c r="EG181" s="15"/>
      <c r="EH181" s="15"/>
      <c r="EI181" s="15"/>
      <c r="EJ181" s="15"/>
      <c r="EK181" s="15"/>
      <c r="EL181" s="15"/>
      <c r="EM181" s="15"/>
      <c r="EN181" s="15"/>
      <c r="EO181" s="15"/>
      <c r="EP181" s="15"/>
      <c r="EQ181" s="15"/>
      <c r="ER181" s="15"/>
      <c r="ES181" s="15"/>
      <c r="ET181" s="15"/>
      <c r="EU181" s="15"/>
      <c r="EV181" s="15"/>
      <c r="EW181" s="15"/>
      <c r="EX181" s="15"/>
      <c r="EY181" s="15"/>
      <c r="EZ181" s="15"/>
      <c r="FA181" s="15"/>
      <c r="FB181" s="15"/>
      <c r="FC181" s="15"/>
      <c r="FD181" s="15"/>
      <c r="FE181" s="15"/>
      <c r="FF181" s="15"/>
      <c r="FG181" s="15"/>
      <c r="FH181" s="15"/>
      <c r="FI181" s="15"/>
      <c r="FJ181" s="15"/>
      <c r="FK181" s="15"/>
      <c r="FL181" s="15"/>
      <c r="FM181" s="15"/>
      <c r="FN181" s="15"/>
      <c r="FO181" s="15"/>
      <c r="FP181" s="15"/>
      <c r="FQ181" s="15"/>
      <c r="FR181" s="15"/>
      <c r="FS181" s="15"/>
      <c r="FT181" s="15"/>
      <c r="FU181" s="15"/>
      <c r="FV181" s="15"/>
      <c r="FW181" s="15"/>
      <c r="FX181" s="15"/>
      <c r="FY181" s="15"/>
      <c r="FZ181" s="15"/>
      <c r="GA181" s="15"/>
      <c r="GB181" s="15"/>
      <c r="GC181" s="15"/>
      <c r="GD181" s="15"/>
      <c r="GE181" s="15"/>
      <c r="GF181" s="15"/>
      <c r="GG181" s="15"/>
      <c r="GH181" s="15"/>
      <c r="GI181" s="15"/>
      <c r="GJ181" s="15"/>
      <c r="GK181" s="15"/>
      <c r="GL181" s="15"/>
      <c r="GM181" s="15"/>
      <c r="GN181" s="15"/>
      <c r="GO181" s="15"/>
      <c r="GP181" s="15"/>
      <c r="GQ181" s="15"/>
      <c r="GR181" s="15"/>
      <c r="GS181" s="15"/>
      <c r="GT181" s="15"/>
      <c r="GU181" s="15"/>
      <c r="GV181" s="15"/>
      <c r="GW181" s="15"/>
      <c r="GX181" s="15"/>
      <c r="GY181" s="15"/>
      <c r="GZ181" s="15"/>
      <c r="HA181" s="15"/>
      <c r="HB181" s="15"/>
      <c r="HC181" s="15"/>
      <c r="HD181" s="15"/>
      <c r="HE181" s="15"/>
      <c r="HF181" s="15"/>
      <c r="HG181" s="15"/>
      <c r="HH181" s="15"/>
      <c r="HI181" s="15"/>
      <c r="HJ181" s="15"/>
      <c r="HK181" s="15"/>
      <c r="HL181" s="15"/>
      <c r="HM181" s="15"/>
      <c r="HN181" s="15"/>
      <c r="HO181" s="15"/>
      <c r="HP181" s="15"/>
      <c r="HQ181" s="15"/>
      <c r="HR181" s="15"/>
      <c r="HS181" s="15"/>
      <c r="HT181" s="15"/>
      <c r="HU181" s="15"/>
      <c r="HV181" s="15"/>
      <c r="HW181" s="15"/>
      <c r="HX181" s="15"/>
      <c r="HY181" s="15"/>
      <c r="HZ181" s="15"/>
      <c r="IA181" s="15"/>
      <c r="IB181" s="15"/>
      <c r="IC181" s="15"/>
      <c r="ID181" s="15"/>
      <c r="IE181" s="15"/>
      <c r="IF181" s="15"/>
      <c r="IG181" s="15"/>
      <c r="IH181" s="15"/>
      <c r="II181" s="15"/>
      <c r="IJ181" s="15"/>
      <c r="IK181" s="15"/>
      <c r="IL181" s="15"/>
      <c r="IM181" s="15"/>
      <c r="IN181" s="15"/>
      <c r="IO181" s="15"/>
      <c r="IP181" s="15"/>
      <c r="IQ181" s="15"/>
      <c r="IR181" s="15"/>
      <c r="IS181" s="15"/>
      <c r="IT181" s="15"/>
      <c r="IU181" s="15"/>
      <c r="IV181" s="15"/>
    </row>
    <row r="182" spans="1:256" s="28" customFormat="1" ht="12.75">
      <c r="A182" s="188"/>
      <c r="B182" s="198"/>
      <c r="C182" s="197" t="s">
        <v>893</v>
      </c>
      <c r="D182" s="189">
        <f>D72+D93+D110+D129+D154+D160+D166+D175+D180</f>
        <v>4175273</v>
      </c>
      <c r="E182" s="189">
        <f>E72+E93+E110+E129+E154+E160+E166+E175+E180</f>
        <v>4544110</v>
      </c>
      <c r="F182" s="189">
        <f>F72+F93+F110+F129+F154+F160+F166+F175+F180</f>
        <v>3416750</v>
      </c>
      <c r="G182" s="373">
        <f>F182/E182*100</f>
        <v>75.19074142131242</v>
      </c>
      <c r="O182" s="69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  <c r="DK182" s="15"/>
      <c r="DL182" s="15"/>
      <c r="DM182" s="15"/>
      <c r="DN182" s="15"/>
      <c r="DO182" s="15"/>
      <c r="DP182" s="15"/>
      <c r="DQ182" s="15"/>
      <c r="DR182" s="15"/>
      <c r="DS182" s="15"/>
      <c r="DT182" s="15"/>
      <c r="DU182" s="15"/>
      <c r="DV182" s="15"/>
      <c r="DW182" s="15"/>
      <c r="DX182" s="15"/>
      <c r="DY182" s="15"/>
      <c r="DZ182" s="15"/>
      <c r="EA182" s="15"/>
      <c r="EB182" s="15"/>
      <c r="EC182" s="15"/>
      <c r="ED182" s="15"/>
      <c r="EE182" s="15"/>
      <c r="EF182" s="15"/>
      <c r="EG182" s="15"/>
      <c r="EH182" s="15"/>
      <c r="EI182" s="15"/>
      <c r="EJ182" s="15"/>
      <c r="EK182" s="15"/>
      <c r="EL182" s="15"/>
      <c r="EM182" s="15"/>
      <c r="EN182" s="15"/>
      <c r="EO182" s="15"/>
      <c r="EP182" s="15"/>
      <c r="EQ182" s="15"/>
      <c r="ER182" s="15"/>
      <c r="ES182" s="15"/>
      <c r="ET182" s="15"/>
      <c r="EU182" s="15"/>
      <c r="EV182" s="15"/>
      <c r="EW182" s="15"/>
      <c r="EX182" s="15"/>
      <c r="EY182" s="15"/>
      <c r="EZ182" s="15"/>
      <c r="FA182" s="15"/>
      <c r="FB182" s="15"/>
      <c r="FC182" s="15"/>
      <c r="FD182" s="15"/>
      <c r="FE182" s="15"/>
      <c r="FF182" s="15"/>
      <c r="FG182" s="15"/>
      <c r="FH182" s="15"/>
      <c r="FI182" s="15"/>
      <c r="FJ182" s="15"/>
      <c r="FK182" s="15"/>
      <c r="FL182" s="15"/>
      <c r="FM182" s="15"/>
      <c r="FN182" s="15"/>
      <c r="FO182" s="15"/>
      <c r="FP182" s="15"/>
      <c r="FQ182" s="15"/>
      <c r="FR182" s="15"/>
      <c r="FS182" s="15"/>
      <c r="FT182" s="15"/>
      <c r="FU182" s="15"/>
      <c r="FV182" s="15"/>
      <c r="FW182" s="15"/>
      <c r="FX182" s="15"/>
      <c r="FY182" s="15"/>
      <c r="FZ182" s="15"/>
      <c r="GA182" s="15"/>
      <c r="GB182" s="15"/>
      <c r="GC182" s="15"/>
      <c r="GD182" s="15"/>
      <c r="GE182" s="15"/>
      <c r="GF182" s="15"/>
      <c r="GG182" s="15"/>
      <c r="GH182" s="15"/>
      <c r="GI182" s="15"/>
      <c r="GJ182" s="15"/>
      <c r="GK182" s="15"/>
      <c r="GL182" s="15"/>
      <c r="GM182" s="15"/>
      <c r="GN182" s="15"/>
      <c r="GO182" s="15"/>
      <c r="GP182" s="15"/>
      <c r="GQ182" s="15"/>
      <c r="GR182" s="15"/>
      <c r="GS182" s="15"/>
      <c r="GT182" s="15"/>
      <c r="GU182" s="15"/>
      <c r="GV182" s="15"/>
      <c r="GW182" s="15"/>
      <c r="GX182" s="15"/>
      <c r="GY182" s="15"/>
      <c r="GZ182" s="15"/>
      <c r="HA182" s="15"/>
      <c r="HB182" s="15"/>
      <c r="HC182" s="15"/>
      <c r="HD182" s="15"/>
      <c r="HE182" s="15"/>
      <c r="HF182" s="15"/>
      <c r="HG182" s="15"/>
      <c r="HH182" s="15"/>
      <c r="HI182" s="15"/>
      <c r="HJ182" s="15"/>
      <c r="HK182" s="15"/>
      <c r="HL182" s="15"/>
      <c r="HM182" s="15"/>
      <c r="HN182" s="15"/>
      <c r="HO182" s="15"/>
      <c r="HP182" s="15"/>
      <c r="HQ182" s="15"/>
      <c r="HR182" s="15"/>
      <c r="HS182" s="15"/>
      <c r="HT182" s="15"/>
      <c r="HU182" s="15"/>
      <c r="HV182" s="15"/>
      <c r="HW182" s="15"/>
      <c r="HX182" s="15"/>
      <c r="HY182" s="15"/>
      <c r="HZ182" s="15"/>
      <c r="IA182" s="15"/>
      <c r="IB182" s="15"/>
      <c r="IC182" s="15"/>
      <c r="ID182" s="15"/>
      <c r="IE182" s="15"/>
      <c r="IF182" s="15"/>
      <c r="IG182" s="15"/>
      <c r="IH182" s="15"/>
      <c r="II182" s="15"/>
      <c r="IJ182" s="15"/>
      <c r="IK182" s="15"/>
      <c r="IL182" s="15"/>
      <c r="IM182" s="15"/>
      <c r="IN182" s="15"/>
      <c r="IO182" s="15"/>
      <c r="IP182" s="15"/>
      <c r="IQ182" s="15"/>
      <c r="IR182" s="15"/>
      <c r="IS182" s="15"/>
      <c r="IT182" s="15"/>
      <c r="IU182" s="15"/>
      <c r="IV182" s="15"/>
    </row>
    <row r="183" spans="1:256" s="28" customFormat="1" ht="8.25" customHeight="1">
      <c r="A183" s="16"/>
      <c r="B183" s="59"/>
      <c r="C183" s="183"/>
      <c r="D183" s="184"/>
      <c r="E183" s="185"/>
      <c r="F183" s="186"/>
      <c r="G183" s="187"/>
      <c r="O183" s="69"/>
      <c r="P183" s="69"/>
      <c r="Q183" s="69"/>
      <c r="R183" s="69"/>
      <c r="S183" s="69"/>
      <c r="T183" s="69"/>
      <c r="U183" s="69"/>
      <c r="V183" s="69"/>
      <c r="W183" s="69"/>
      <c r="X183" s="69"/>
      <c r="Y183" s="69"/>
      <c r="Z183" s="69"/>
      <c r="AA183" s="69"/>
      <c r="AB183" s="69"/>
      <c r="AC183" s="69"/>
      <c r="AD183" s="69"/>
      <c r="AE183" s="69"/>
      <c r="AF183" s="69"/>
      <c r="AG183" s="69"/>
      <c r="AH183" s="69"/>
      <c r="AI183" s="69"/>
      <c r="AJ183" s="69"/>
      <c r="AK183" s="69"/>
      <c r="AL183" s="69"/>
      <c r="AM183" s="69"/>
      <c r="AN183" s="69"/>
      <c r="AO183" s="69"/>
      <c r="AP183" s="69"/>
      <c r="AQ183" s="69"/>
      <c r="AR183" s="69"/>
      <c r="AS183" s="69"/>
      <c r="AT183" s="69"/>
      <c r="AU183" s="69"/>
      <c r="AV183" s="69"/>
      <c r="AW183" s="69"/>
      <c r="AX183" s="69"/>
      <c r="AY183" s="69"/>
      <c r="AZ183" s="69"/>
      <c r="BA183" s="69"/>
      <c r="BB183" s="69"/>
      <c r="BC183" s="69"/>
      <c r="BD183" s="69"/>
      <c r="BE183" s="69"/>
      <c r="BF183" s="69"/>
      <c r="BG183" s="69"/>
      <c r="BH183" s="69"/>
      <c r="BI183" s="69"/>
      <c r="BJ183" s="69"/>
      <c r="BK183" s="69"/>
      <c r="BL183" s="69"/>
      <c r="BM183" s="69"/>
      <c r="BN183" s="69"/>
      <c r="BO183" s="69"/>
      <c r="BP183" s="69"/>
      <c r="BQ183" s="69"/>
      <c r="BR183" s="69"/>
      <c r="BS183" s="69"/>
      <c r="BT183" s="69"/>
      <c r="BU183" s="69"/>
      <c r="BV183" s="69"/>
      <c r="BW183" s="69"/>
      <c r="BX183" s="69"/>
      <c r="BY183" s="69"/>
      <c r="BZ183" s="69"/>
      <c r="CA183" s="69"/>
      <c r="CB183" s="69"/>
      <c r="CC183" s="69"/>
      <c r="CD183" s="69"/>
      <c r="CE183" s="69"/>
      <c r="CF183" s="69"/>
      <c r="CG183" s="69"/>
      <c r="CH183" s="69"/>
      <c r="CI183" s="69"/>
      <c r="CJ183" s="69"/>
      <c r="CK183" s="69"/>
      <c r="CL183" s="69"/>
      <c r="CM183" s="69"/>
      <c r="CN183" s="69"/>
      <c r="CO183" s="69"/>
      <c r="CP183" s="69"/>
      <c r="CQ183" s="69"/>
      <c r="CR183" s="69"/>
      <c r="CS183" s="69"/>
      <c r="CT183" s="69"/>
      <c r="CU183" s="69"/>
      <c r="CV183" s="69"/>
      <c r="CW183" s="69"/>
      <c r="CX183" s="69"/>
      <c r="CY183" s="69"/>
      <c r="CZ183" s="69"/>
      <c r="DA183" s="69"/>
      <c r="DB183" s="69"/>
      <c r="DC183" s="69"/>
      <c r="DD183" s="69"/>
      <c r="DE183" s="69"/>
      <c r="DF183" s="69"/>
      <c r="DG183" s="69"/>
      <c r="DH183" s="69"/>
      <c r="DI183" s="69"/>
      <c r="DJ183" s="69"/>
      <c r="DK183" s="69"/>
      <c r="DL183" s="69"/>
      <c r="DM183" s="69"/>
      <c r="DN183" s="69"/>
      <c r="DO183" s="69"/>
      <c r="DP183" s="69"/>
      <c r="DQ183" s="69"/>
      <c r="DR183" s="69"/>
      <c r="DS183" s="69"/>
      <c r="DT183" s="69"/>
      <c r="DU183" s="69"/>
      <c r="DV183" s="69"/>
      <c r="DW183" s="69"/>
      <c r="DX183" s="69"/>
      <c r="DY183" s="69"/>
      <c r="DZ183" s="69"/>
      <c r="EA183" s="69"/>
      <c r="EB183" s="69"/>
      <c r="EC183" s="69"/>
      <c r="ED183" s="69"/>
      <c r="EE183" s="69"/>
      <c r="EF183" s="69"/>
      <c r="EG183" s="69"/>
      <c r="EH183" s="69"/>
      <c r="EI183" s="69"/>
      <c r="EJ183" s="69"/>
      <c r="EK183" s="69"/>
      <c r="EL183" s="69"/>
      <c r="EM183" s="69"/>
      <c r="EN183" s="69"/>
      <c r="EO183" s="69"/>
      <c r="EP183" s="69"/>
      <c r="EQ183" s="69"/>
      <c r="ER183" s="69"/>
      <c r="ES183" s="69"/>
      <c r="ET183" s="69"/>
      <c r="EU183" s="69"/>
      <c r="EV183" s="69"/>
      <c r="EW183" s="69"/>
      <c r="EX183" s="69"/>
      <c r="EY183" s="69"/>
      <c r="EZ183" s="69"/>
      <c r="FA183" s="69"/>
      <c r="FB183" s="69"/>
      <c r="FC183" s="69"/>
      <c r="FD183" s="69"/>
      <c r="FE183" s="69"/>
      <c r="FF183" s="69"/>
      <c r="FG183" s="69"/>
      <c r="FH183" s="69"/>
      <c r="FI183" s="69"/>
      <c r="FJ183" s="69"/>
      <c r="FK183" s="69"/>
      <c r="FL183" s="69"/>
      <c r="FM183" s="69"/>
      <c r="FN183" s="69"/>
      <c r="FO183" s="69"/>
      <c r="FP183" s="69"/>
      <c r="FQ183" s="69"/>
      <c r="FR183" s="69"/>
      <c r="FS183" s="69"/>
      <c r="FT183" s="69"/>
      <c r="FU183" s="69"/>
      <c r="FV183" s="69"/>
      <c r="FW183" s="69"/>
      <c r="FX183" s="69"/>
      <c r="FY183" s="69"/>
      <c r="FZ183" s="69"/>
      <c r="GA183" s="69"/>
      <c r="GB183" s="69"/>
      <c r="GC183" s="69"/>
      <c r="GD183" s="69"/>
      <c r="GE183" s="69"/>
      <c r="GF183" s="69"/>
      <c r="GG183" s="69"/>
      <c r="GH183" s="69"/>
      <c r="GI183" s="69"/>
      <c r="GJ183" s="69"/>
      <c r="GK183" s="69"/>
      <c r="GL183" s="69"/>
      <c r="GM183" s="69"/>
      <c r="GN183" s="69"/>
      <c r="GO183" s="69"/>
      <c r="GP183" s="69"/>
      <c r="GQ183" s="69"/>
      <c r="GR183" s="69"/>
      <c r="GS183" s="69"/>
      <c r="GT183" s="69"/>
      <c r="GU183" s="69"/>
      <c r="GV183" s="69"/>
      <c r="GW183" s="69"/>
      <c r="GX183" s="69"/>
      <c r="GY183" s="69"/>
      <c r="GZ183" s="69"/>
      <c r="HA183" s="69"/>
      <c r="HB183" s="69"/>
      <c r="HC183" s="69"/>
      <c r="HD183" s="69"/>
      <c r="HE183" s="69"/>
      <c r="HF183" s="69"/>
      <c r="HG183" s="69"/>
      <c r="HH183" s="69"/>
      <c r="HI183" s="69"/>
      <c r="HJ183" s="69"/>
      <c r="HK183" s="69"/>
      <c r="HL183" s="69"/>
      <c r="HM183" s="69"/>
      <c r="HN183" s="69"/>
      <c r="HO183" s="69"/>
      <c r="HP183" s="69"/>
      <c r="HQ183" s="69"/>
      <c r="HR183" s="69"/>
      <c r="HS183" s="69"/>
      <c r="HT183" s="69"/>
      <c r="HU183" s="69"/>
      <c r="HV183" s="69"/>
      <c r="HW183" s="69"/>
      <c r="HX183" s="69"/>
      <c r="HY183" s="69"/>
      <c r="HZ183" s="69"/>
      <c r="IA183" s="69"/>
      <c r="IB183" s="69"/>
      <c r="IC183" s="69"/>
      <c r="ID183" s="69"/>
      <c r="IE183" s="69"/>
      <c r="IF183" s="69"/>
      <c r="IG183" s="69"/>
      <c r="IH183" s="69"/>
      <c r="II183" s="69"/>
      <c r="IJ183" s="69"/>
      <c r="IK183" s="69"/>
      <c r="IL183" s="69"/>
      <c r="IM183" s="69"/>
      <c r="IN183" s="69"/>
      <c r="IO183" s="69"/>
      <c r="IP183" s="69"/>
      <c r="IQ183" s="69"/>
      <c r="IR183" s="69"/>
      <c r="IS183" s="69"/>
      <c r="IT183" s="69"/>
      <c r="IU183" s="69"/>
      <c r="IV183" s="69"/>
    </row>
    <row r="184" spans="1:256" s="105" customFormat="1" ht="15.75">
      <c r="A184" s="64" t="s">
        <v>440</v>
      </c>
      <c r="B184" s="28"/>
      <c r="C184" s="28"/>
      <c r="D184" s="69"/>
      <c r="E184" s="69"/>
      <c r="F184" s="69"/>
      <c r="G184" s="28"/>
      <c r="H184" s="28"/>
      <c r="I184" s="28"/>
      <c r="J184" s="28"/>
      <c r="K184" s="28"/>
      <c r="L184" s="28"/>
      <c r="M184" s="28"/>
      <c r="N184" s="28"/>
      <c r="O184" s="69" t="s">
        <v>607</v>
      </c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5"/>
      <c r="DI184" s="15"/>
      <c r="DJ184" s="15"/>
      <c r="DK184" s="15"/>
      <c r="DL184" s="15"/>
      <c r="DM184" s="15"/>
      <c r="DN184" s="15"/>
      <c r="DO184" s="15"/>
      <c r="DP184" s="15"/>
      <c r="DQ184" s="15"/>
      <c r="DR184" s="15"/>
      <c r="DS184" s="15"/>
      <c r="DT184" s="15"/>
      <c r="DU184" s="15"/>
      <c r="DV184" s="15"/>
      <c r="DW184" s="15"/>
      <c r="DX184" s="15"/>
      <c r="DY184" s="15"/>
      <c r="DZ184" s="15"/>
      <c r="EA184" s="15"/>
      <c r="EB184" s="15"/>
      <c r="EC184" s="15"/>
      <c r="ED184" s="15"/>
      <c r="EE184" s="15"/>
      <c r="EF184" s="15"/>
      <c r="EG184" s="15"/>
      <c r="EH184" s="15"/>
      <c r="EI184" s="15"/>
      <c r="EJ184" s="15"/>
      <c r="EK184" s="15"/>
      <c r="EL184" s="15"/>
      <c r="EM184" s="15"/>
      <c r="EN184" s="15"/>
      <c r="EO184" s="15"/>
      <c r="EP184" s="15"/>
      <c r="EQ184" s="15"/>
      <c r="ER184" s="15"/>
      <c r="ES184" s="15"/>
      <c r="ET184" s="15"/>
      <c r="EU184" s="15"/>
      <c r="EV184" s="15"/>
      <c r="EW184" s="15"/>
      <c r="EX184" s="15"/>
      <c r="EY184" s="15"/>
      <c r="EZ184" s="15"/>
      <c r="FA184" s="15"/>
      <c r="FB184" s="15"/>
      <c r="FC184" s="15"/>
      <c r="FD184" s="15"/>
      <c r="FE184" s="15"/>
      <c r="FF184" s="15"/>
      <c r="FG184" s="15"/>
      <c r="FH184" s="15"/>
      <c r="FI184" s="15"/>
      <c r="FJ184" s="15"/>
      <c r="FK184" s="15"/>
      <c r="FL184" s="15"/>
      <c r="FM184" s="15"/>
      <c r="FN184" s="15"/>
      <c r="FO184" s="15"/>
      <c r="FP184" s="15"/>
      <c r="FQ184" s="15"/>
      <c r="FR184" s="15"/>
      <c r="FS184" s="15"/>
      <c r="FT184" s="15"/>
      <c r="FU184" s="15"/>
      <c r="FV184" s="15"/>
      <c r="FW184" s="15"/>
      <c r="FX184" s="15"/>
      <c r="FY184" s="15"/>
      <c r="FZ184" s="15"/>
      <c r="GA184" s="15"/>
      <c r="GB184" s="15"/>
      <c r="GC184" s="15"/>
      <c r="GD184" s="15"/>
      <c r="GE184" s="15"/>
      <c r="GF184" s="15"/>
      <c r="GG184" s="15"/>
      <c r="GH184" s="15"/>
      <c r="GI184" s="15"/>
      <c r="GJ184" s="15"/>
      <c r="GK184" s="15"/>
      <c r="GL184" s="15"/>
      <c r="GM184" s="15"/>
      <c r="GN184" s="15"/>
      <c r="GO184" s="15"/>
      <c r="GP184" s="15"/>
      <c r="GQ184" s="15"/>
      <c r="GR184" s="15"/>
      <c r="GS184" s="15"/>
      <c r="GT184" s="15"/>
      <c r="GU184" s="15"/>
      <c r="GV184" s="15"/>
      <c r="GW184" s="15"/>
      <c r="GX184" s="15"/>
      <c r="GY184" s="15"/>
      <c r="GZ184" s="15"/>
      <c r="HA184" s="15"/>
      <c r="HB184" s="15"/>
      <c r="HC184" s="15"/>
      <c r="HD184" s="15"/>
      <c r="HE184" s="15"/>
      <c r="HF184" s="15"/>
      <c r="HG184" s="15"/>
      <c r="HH184" s="15"/>
      <c r="HI184" s="15"/>
      <c r="HJ184" s="15"/>
      <c r="HK184" s="15"/>
      <c r="HL184" s="15"/>
      <c r="HM184" s="15"/>
      <c r="HN184" s="15"/>
      <c r="HO184" s="15"/>
      <c r="HP184" s="15"/>
      <c r="HQ184" s="15"/>
      <c r="HR184" s="15"/>
      <c r="HS184" s="15"/>
      <c r="HT184" s="15"/>
      <c r="HU184" s="15"/>
      <c r="HV184" s="15"/>
      <c r="HW184" s="15"/>
      <c r="HX184" s="15"/>
      <c r="HY184" s="15"/>
      <c r="HZ184" s="15"/>
      <c r="IA184" s="15"/>
      <c r="IB184" s="15"/>
      <c r="IC184" s="15"/>
      <c r="ID184" s="15"/>
      <c r="IE184" s="15"/>
      <c r="IF184" s="15"/>
      <c r="IG184" s="15"/>
      <c r="IH184" s="15"/>
      <c r="II184" s="15"/>
      <c r="IJ184" s="15"/>
      <c r="IK184" s="15"/>
      <c r="IL184" s="15"/>
      <c r="IM184" s="15"/>
      <c r="IN184" s="15"/>
      <c r="IO184" s="15"/>
      <c r="IP184" s="15"/>
      <c r="IQ184" s="15"/>
      <c r="IR184" s="15"/>
      <c r="IS184" s="15"/>
      <c r="IT184" s="15"/>
      <c r="IU184" s="15"/>
      <c r="IV184" s="15"/>
    </row>
    <row r="185" spans="1:256" s="105" customFormat="1" ht="7.5" customHeight="1">
      <c r="A185" s="28"/>
      <c r="B185"/>
      <c r="C185"/>
      <c r="D185" s="15"/>
      <c r="E185" s="15"/>
      <c r="F185" s="15"/>
      <c r="G185"/>
      <c r="H185" s="28"/>
      <c r="I185" s="28"/>
      <c r="J185" s="28"/>
      <c r="K185" s="28"/>
      <c r="L185" s="28"/>
      <c r="M185" s="28"/>
      <c r="N185" s="28"/>
      <c r="O185" s="69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  <c r="DI185" s="15"/>
      <c r="DJ185" s="15"/>
      <c r="DK185" s="15"/>
      <c r="DL185" s="15"/>
      <c r="DM185" s="15"/>
      <c r="DN185" s="15"/>
      <c r="DO185" s="15"/>
      <c r="DP185" s="15"/>
      <c r="DQ185" s="15"/>
      <c r="DR185" s="15"/>
      <c r="DS185" s="15"/>
      <c r="DT185" s="15"/>
      <c r="DU185" s="15"/>
      <c r="DV185" s="15"/>
      <c r="DW185" s="15"/>
      <c r="DX185" s="15"/>
      <c r="DY185" s="15"/>
      <c r="DZ185" s="15"/>
      <c r="EA185" s="15"/>
      <c r="EB185" s="15"/>
      <c r="EC185" s="15"/>
      <c r="ED185" s="15"/>
      <c r="EE185" s="15"/>
      <c r="EF185" s="15"/>
      <c r="EG185" s="15"/>
      <c r="EH185" s="15"/>
      <c r="EI185" s="15"/>
      <c r="EJ185" s="15"/>
      <c r="EK185" s="15"/>
      <c r="EL185" s="15"/>
      <c r="EM185" s="15"/>
      <c r="EN185" s="15"/>
      <c r="EO185" s="15"/>
      <c r="EP185" s="15"/>
      <c r="EQ185" s="15"/>
      <c r="ER185" s="15"/>
      <c r="ES185" s="15"/>
      <c r="ET185" s="15"/>
      <c r="EU185" s="15"/>
      <c r="EV185" s="15"/>
      <c r="EW185" s="15"/>
      <c r="EX185" s="15"/>
      <c r="EY185" s="15"/>
      <c r="EZ185" s="15"/>
      <c r="FA185" s="15"/>
      <c r="FB185" s="15"/>
      <c r="FC185" s="15"/>
      <c r="FD185" s="15"/>
      <c r="FE185" s="15"/>
      <c r="FF185" s="15"/>
      <c r="FG185" s="15"/>
      <c r="FH185" s="15"/>
      <c r="FI185" s="15"/>
      <c r="FJ185" s="15"/>
      <c r="FK185" s="15"/>
      <c r="FL185" s="15"/>
      <c r="FM185" s="15"/>
      <c r="FN185" s="15"/>
      <c r="FO185" s="15"/>
      <c r="FP185" s="15"/>
      <c r="FQ185" s="15"/>
      <c r="FR185" s="15"/>
      <c r="FS185" s="15"/>
      <c r="FT185" s="15"/>
      <c r="FU185" s="15"/>
      <c r="FV185" s="15"/>
      <c r="FW185" s="15"/>
      <c r="FX185" s="15"/>
      <c r="FY185" s="15"/>
      <c r="FZ185" s="15"/>
      <c r="GA185" s="15"/>
      <c r="GB185" s="15"/>
      <c r="GC185" s="15"/>
      <c r="GD185" s="15"/>
      <c r="GE185" s="15"/>
      <c r="GF185" s="15"/>
      <c r="GG185" s="15"/>
      <c r="GH185" s="15"/>
      <c r="GI185" s="15"/>
      <c r="GJ185" s="15"/>
      <c r="GK185" s="15"/>
      <c r="GL185" s="15"/>
      <c r="GM185" s="15"/>
      <c r="GN185" s="15"/>
      <c r="GO185" s="15"/>
      <c r="GP185" s="15"/>
      <c r="GQ185" s="15"/>
      <c r="GR185" s="15"/>
      <c r="GS185" s="15"/>
      <c r="GT185" s="15"/>
      <c r="GU185" s="15"/>
      <c r="GV185" s="15"/>
      <c r="GW185" s="15"/>
      <c r="GX185" s="15"/>
      <c r="GY185" s="15"/>
      <c r="GZ185" s="15"/>
      <c r="HA185" s="15"/>
      <c r="HB185" s="15"/>
      <c r="HC185" s="15"/>
      <c r="HD185" s="15"/>
      <c r="HE185" s="15"/>
      <c r="HF185" s="15"/>
      <c r="HG185" s="15"/>
      <c r="HH185" s="15"/>
      <c r="HI185" s="15"/>
      <c r="HJ185" s="15"/>
      <c r="HK185" s="15"/>
      <c r="HL185" s="15"/>
      <c r="HM185" s="15"/>
      <c r="HN185" s="15"/>
      <c r="HO185" s="15"/>
      <c r="HP185" s="15"/>
      <c r="HQ185" s="15"/>
      <c r="HR185" s="15"/>
      <c r="HS185" s="15"/>
      <c r="HT185" s="15"/>
      <c r="HU185" s="15"/>
      <c r="HV185" s="15"/>
      <c r="HW185" s="15"/>
      <c r="HX185" s="15"/>
      <c r="HY185" s="15"/>
      <c r="HZ185" s="15"/>
      <c r="IA185" s="15"/>
      <c r="IB185" s="15"/>
      <c r="IC185" s="15"/>
      <c r="ID185" s="15"/>
      <c r="IE185" s="15"/>
      <c r="IF185" s="15"/>
      <c r="IG185" s="15"/>
      <c r="IH185" s="15"/>
      <c r="II185" s="15"/>
      <c r="IJ185" s="15"/>
      <c r="IK185" s="15"/>
      <c r="IL185" s="15"/>
      <c r="IM185" s="15"/>
      <c r="IN185" s="15"/>
      <c r="IO185" s="15"/>
      <c r="IP185" s="15"/>
      <c r="IQ185" s="15"/>
      <c r="IR185" s="15"/>
      <c r="IS185" s="15"/>
      <c r="IT185" s="15"/>
      <c r="IU185" s="15"/>
      <c r="IV185" s="15"/>
    </row>
    <row r="186" spans="1:256" s="105" customFormat="1" ht="14.25" customHeight="1">
      <c r="A186" s="55" t="s">
        <v>436</v>
      </c>
      <c r="B186"/>
      <c r="C186"/>
      <c r="D186" s="15"/>
      <c r="E186" s="15"/>
      <c r="F186" s="15"/>
      <c r="G186"/>
      <c r="H186" s="28"/>
      <c r="I186" s="28"/>
      <c r="J186" s="28"/>
      <c r="K186" s="28"/>
      <c r="L186" s="28"/>
      <c r="M186" s="28"/>
      <c r="N186" s="28"/>
      <c r="O186" s="69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  <c r="DA186" s="15"/>
      <c r="DB186" s="15"/>
      <c r="DC186" s="15"/>
      <c r="DD186" s="15"/>
      <c r="DE186" s="15"/>
      <c r="DF186" s="15"/>
      <c r="DG186" s="15"/>
      <c r="DH186" s="15"/>
      <c r="DI186" s="15"/>
      <c r="DJ186" s="15"/>
      <c r="DK186" s="15"/>
      <c r="DL186" s="15"/>
      <c r="DM186" s="15"/>
      <c r="DN186" s="15"/>
      <c r="DO186" s="15"/>
      <c r="DP186" s="15"/>
      <c r="DQ186" s="15"/>
      <c r="DR186" s="15"/>
      <c r="DS186" s="15"/>
      <c r="DT186" s="15"/>
      <c r="DU186" s="15"/>
      <c r="DV186" s="15"/>
      <c r="DW186" s="15"/>
      <c r="DX186" s="15"/>
      <c r="DY186" s="15"/>
      <c r="DZ186" s="15"/>
      <c r="EA186" s="15"/>
      <c r="EB186" s="15"/>
      <c r="EC186" s="15"/>
      <c r="ED186" s="15"/>
      <c r="EE186" s="15"/>
      <c r="EF186" s="15"/>
      <c r="EG186" s="15"/>
      <c r="EH186" s="15"/>
      <c r="EI186" s="15"/>
      <c r="EJ186" s="15"/>
      <c r="EK186" s="15"/>
      <c r="EL186" s="15"/>
      <c r="EM186" s="15"/>
      <c r="EN186" s="15"/>
      <c r="EO186" s="15"/>
      <c r="EP186" s="15"/>
      <c r="EQ186" s="15"/>
      <c r="ER186" s="15"/>
      <c r="ES186" s="15"/>
      <c r="ET186" s="15"/>
      <c r="EU186" s="15"/>
      <c r="EV186" s="15"/>
      <c r="EW186" s="15"/>
      <c r="EX186" s="15"/>
      <c r="EY186" s="15"/>
      <c r="EZ186" s="15"/>
      <c r="FA186" s="15"/>
      <c r="FB186" s="15"/>
      <c r="FC186" s="15"/>
      <c r="FD186" s="15"/>
      <c r="FE186" s="15"/>
      <c r="FF186" s="15"/>
      <c r="FG186" s="15"/>
      <c r="FH186" s="15"/>
      <c r="FI186" s="15"/>
      <c r="FJ186" s="15"/>
      <c r="FK186" s="15"/>
      <c r="FL186" s="15"/>
      <c r="FM186" s="15"/>
      <c r="FN186" s="15"/>
      <c r="FO186" s="15"/>
      <c r="FP186" s="15"/>
      <c r="FQ186" s="15"/>
      <c r="FR186" s="15"/>
      <c r="FS186" s="15"/>
      <c r="FT186" s="15"/>
      <c r="FU186" s="15"/>
      <c r="FV186" s="15"/>
      <c r="FW186" s="15"/>
      <c r="FX186" s="15"/>
      <c r="FY186" s="15"/>
      <c r="FZ186" s="15"/>
      <c r="GA186" s="15"/>
      <c r="GB186" s="15"/>
      <c r="GC186" s="15"/>
      <c r="GD186" s="15"/>
      <c r="GE186" s="15"/>
      <c r="GF186" s="15"/>
      <c r="GG186" s="15"/>
      <c r="GH186" s="15"/>
      <c r="GI186" s="15"/>
      <c r="GJ186" s="15"/>
      <c r="GK186" s="15"/>
      <c r="GL186" s="15"/>
      <c r="GM186" s="15"/>
      <c r="GN186" s="15"/>
      <c r="GO186" s="15"/>
      <c r="GP186" s="15"/>
      <c r="GQ186" s="15"/>
      <c r="GR186" s="15"/>
      <c r="GS186" s="15"/>
      <c r="GT186" s="15"/>
      <c r="GU186" s="15"/>
      <c r="GV186" s="15"/>
      <c r="GW186" s="15"/>
      <c r="GX186" s="15"/>
      <c r="GY186" s="15"/>
      <c r="GZ186" s="15"/>
      <c r="HA186" s="15"/>
      <c r="HB186" s="15"/>
      <c r="HC186" s="15"/>
      <c r="HD186" s="15"/>
      <c r="HE186" s="15"/>
      <c r="HF186" s="15"/>
      <c r="HG186" s="15"/>
      <c r="HH186" s="15"/>
      <c r="HI186" s="15"/>
      <c r="HJ186" s="15"/>
      <c r="HK186" s="15"/>
      <c r="HL186" s="15"/>
      <c r="HM186" s="15"/>
      <c r="HN186" s="15"/>
      <c r="HO186" s="15"/>
      <c r="HP186" s="15"/>
      <c r="HQ186" s="15"/>
      <c r="HR186" s="15"/>
      <c r="HS186" s="15"/>
      <c r="HT186" s="15"/>
      <c r="HU186" s="15"/>
      <c r="HV186" s="15"/>
      <c r="HW186" s="15"/>
      <c r="HX186" s="15"/>
      <c r="HY186" s="15"/>
      <c r="HZ186" s="15"/>
      <c r="IA186" s="15"/>
      <c r="IB186" s="15"/>
      <c r="IC186" s="15"/>
      <c r="ID186" s="15"/>
      <c r="IE186" s="15"/>
      <c r="IF186" s="15"/>
      <c r="IG186" s="15"/>
      <c r="IH186" s="15"/>
      <c r="II186" s="15"/>
      <c r="IJ186" s="15"/>
      <c r="IK186" s="15"/>
      <c r="IL186" s="15"/>
      <c r="IM186" s="15"/>
      <c r="IN186" s="15"/>
      <c r="IO186" s="15"/>
      <c r="IP186" s="15"/>
      <c r="IQ186" s="15"/>
      <c r="IR186" s="15"/>
      <c r="IS186" s="15"/>
      <c r="IT186" s="15"/>
      <c r="IU186" s="15"/>
      <c r="IV186" s="15"/>
    </row>
    <row r="187" spans="1:256" s="105" customFormat="1" ht="6.75" customHeight="1">
      <c r="A187" s="55"/>
      <c r="B187"/>
      <c r="C187"/>
      <c r="D187" s="15"/>
      <c r="E187" s="15"/>
      <c r="F187" s="15"/>
      <c r="G187"/>
      <c r="H187" s="28"/>
      <c r="I187" s="28"/>
      <c r="J187" s="28"/>
      <c r="K187" s="28"/>
      <c r="L187" s="28"/>
      <c r="M187" s="28"/>
      <c r="N187" s="28"/>
      <c r="O187" s="69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15"/>
      <c r="DA187" s="15"/>
      <c r="DB187" s="15"/>
      <c r="DC187" s="15"/>
      <c r="DD187" s="15"/>
      <c r="DE187" s="15"/>
      <c r="DF187" s="15"/>
      <c r="DG187" s="15"/>
      <c r="DH187" s="15"/>
      <c r="DI187" s="15"/>
      <c r="DJ187" s="15"/>
      <c r="DK187" s="15"/>
      <c r="DL187" s="15"/>
      <c r="DM187" s="15"/>
      <c r="DN187" s="15"/>
      <c r="DO187" s="15"/>
      <c r="DP187" s="15"/>
      <c r="DQ187" s="15"/>
      <c r="DR187" s="15"/>
      <c r="DS187" s="15"/>
      <c r="DT187" s="15"/>
      <c r="DU187" s="15"/>
      <c r="DV187" s="15"/>
      <c r="DW187" s="15"/>
      <c r="DX187" s="15"/>
      <c r="DY187" s="15"/>
      <c r="DZ187" s="15"/>
      <c r="EA187" s="15"/>
      <c r="EB187" s="15"/>
      <c r="EC187" s="15"/>
      <c r="ED187" s="15"/>
      <c r="EE187" s="15"/>
      <c r="EF187" s="15"/>
      <c r="EG187" s="15"/>
      <c r="EH187" s="15"/>
      <c r="EI187" s="15"/>
      <c r="EJ187" s="15"/>
      <c r="EK187" s="15"/>
      <c r="EL187" s="15"/>
      <c r="EM187" s="15"/>
      <c r="EN187" s="15"/>
      <c r="EO187" s="15"/>
      <c r="EP187" s="15"/>
      <c r="EQ187" s="15"/>
      <c r="ER187" s="15"/>
      <c r="ES187" s="15"/>
      <c r="ET187" s="15"/>
      <c r="EU187" s="15"/>
      <c r="EV187" s="15"/>
      <c r="EW187" s="15"/>
      <c r="EX187" s="15"/>
      <c r="EY187" s="15"/>
      <c r="EZ187" s="15"/>
      <c r="FA187" s="15"/>
      <c r="FB187" s="15"/>
      <c r="FC187" s="15"/>
      <c r="FD187" s="15"/>
      <c r="FE187" s="15"/>
      <c r="FF187" s="15"/>
      <c r="FG187" s="15"/>
      <c r="FH187" s="15"/>
      <c r="FI187" s="15"/>
      <c r="FJ187" s="15"/>
      <c r="FK187" s="15"/>
      <c r="FL187" s="15"/>
      <c r="FM187" s="15"/>
      <c r="FN187" s="15"/>
      <c r="FO187" s="15"/>
      <c r="FP187" s="15"/>
      <c r="FQ187" s="15"/>
      <c r="FR187" s="15"/>
      <c r="FS187" s="15"/>
      <c r="FT187" s="15"/>
      <c r="FU187" s="15"/>
      <c r="FV187" s="15"/>
      <c r="FW187" s="15"/>
      <c r="FX187" s="15"/>
      <c r="FY187" s="15"/>
      <c r="FZ187" s="15"/>
      <c r="GA187" s="15"/>
      <c r="GB187" s="15"/>
      <c r="GC187" s="15"/>
      <c r="GD187" s="15"/>
      <c r="GE187" s="15"/>
      <c r="GF187" s="15"/>
      <c r="GG187" s="15"/>
      <c r="GH187" s="15"/>
      <c r="GI187" s="15"/>
      <c r="GJ187" s="15"/>
      <c r="GK187" s="15"/>
      <c r="GL187" s="15"/>
      <c r="GM187" s="15"/>
      <c r="GN187" s="15"/>
      <c r="GO187" s="15"/>
      <c r="GP187" s="15"/>
      <c r="GQ187" s="15"/>
      <c r="GR187" s="15"/>
      <c r="GS187" s="15"/>
      <c r="GT187" s="15"/>
      <c r="GU187" s="15"/>
      <c r="GV187" s="15"/>
      <c r="GW187" s="15"/>
      <c r="GX187" s="15"/>
      <c r="GY187" s="15"/>
      <c r="GZ187" s="15"/>
      <c r="HA187" s="15"/>
      <c r="HB187" s="15"/>
      <c r="HC187" s="15"/>
      <c r="HD187" s="15"/>
      <c r="HE187" s="15"/>
      <c r="HF187" s="15"/>
      <c r="HG187" s="15"/>
      <c r="HH187" s="15"/>
      <c r="HI187" s="15"/>
      <c r="HJ187" s="15"/>
      <c r="HK187" s="15"/>
      <c r="HL187" s="15"/>
      <c r="HM187" s="15"/>
      <c r="HN187" s="15"/>
      <c r="HO187" s="15"/>
      <c r="HP187" s="15"/>
      <c r="HQ187" s="15"/>
      <c r="HR187" s="15"/>
      <c r="HS187" s="15"/>
      <c r="HT187" s="15"/>
      <c r="HU187" s="15"/>
      <c r="HV187" s="15"/>
      <c r="HW187" s="15"/>
      <c r="HX187" s="15"/>
      <c r="HY187" s="15"/>
      <c r="HZ187" s="15"/>
      <c r="IA187" s="15"/>
      <c r="IB187" s="15"/>
      <c r="IC187" s="15"/>
      <c r="ID187" s="15"/>
      <c r="IE187" s="15"/>
      <c r="IF187" s="15"/>
      <c r="IG187" s="15"/>
      <c r="IH187" s="15"/>
      <c r="II187" s="15"/>
      <c r="IJ187" s="15"/>
      <c r="IK187" s="15"/>
      <c r="IL187" s="15"/>
      <c r="IM187" s="15"/>
      <c r="IN187" s="15"/>
      <c r="IO187" s="15"/>
      <c r="IP187" s="15"/>
      <c r="IQ187" s="15"/>
      <c r="IR187" s="15"/>
      <c r="IS187" s="15"/>
      <c r="IT187" s="15"/>
      <c r="IU187" s="15"/>
      <c r="IV187" s="15"/>
    </row>
    <row r="188" spans="1:256" s="105" customFormat="1" ht="24.75" customHeight="1">
      <c r="A188" s="7" t="s">
        <v>295</v>
      </c>
      <c r="B188" s="7" t="s">
        <v>297</v>
      </c>
      <c r="C188" s="5" t="s">
        <v>298</v>
      </c>
      <c r="D188" s="44" t="s">
        <v>479</v>
      </c>
      <c r="E188" s="51" t="s">
        <v>480</v>
      </c>
      <c r="F188" s="5" t="s">
        <v>269</v>
      </c>
      <c r="G188" s="43" t="s">
        <v>481</v>
      </c>
      <c r="H188" s="28"/>
      <c r="I188" s="28"/>
      <c r="J188" s="28"/>
      <c r="K188" s="28"/>
      <c r="L188" s="28"/>
      <c r="M188" s="28"/>
      <c r="N188" s="28"/>
      <c r="O188" s="69"/>
      <c r="P188" s="15"/>
      <c r="Q188" s="15"/>
      <c r="R188" s="15"/>
      <c r="S188" s="134"/>
      <c r="T188" s="15"/>
      <c r="U188" s="134"/>
      <c r="V188" s="134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  <c r="DJ188" s="15"/>
      <c r="DK188" s="15"/>
      <c r="DL188" s="15"/>
      <c r="DM188" s="15"/>
      <c r="DN188" s="15"/>
      <c r="DO188" s="15"/>
      <c r="DP188" s="15"/>
      <c r="DQ188" s="15"/>
      <c r="DR188" s="15"/>
      <c r="DS188" s="15"/>
      <c r="DT188" s="15"/>
      <c r="DU188" s="15"/>
      <c r="DV188" s="15"/>
      <c r="DW188" s="15"/>
      <c r="DX188" s="15"/>
      <c r="DY188" s="15"/>
      <c r="DZ188" s="15"/>
      <c r="EA188" s="15"/>
      <c r="EB188" s="15"/>
      <c r="EC188" s="15"/>
      <c r="ED188" s="15"/>
      <c r="EE188" s="15"/>
      <c r="EF188" s="15"/>
      <c r="EG188" s="15"/>
      <c r="EH188" s="15"/>
      <c r="EI188" s="15"/>
      <c r="EJ188" s="15"/>
      <c r="EK188" s="15"/>
      <c r="EL188" s="15"/>
      <c r="EM188" s="15"/>
      <c r="EN188" s="15"/>
      <c r="EO188" s="15"/>
      <c r="EP188" s="15"/>
      <c r="EQ188" s="15"/>
      <c r="ER188" s="15"/>
      <c r="ES188" s="15"/>
      <c r="ET188" s="15"/>
      <c r="EU188" s="15"/>
      <c r="EV188" s="15"/>
      <c r="EW188" s="15"/>
      <c r="EX188" s="15"/>
      <c r="EY188" s="15"/>
      <c r="EZ188" s="15"/>
      <c r="FA188" s="15"/>
      <c r="FB188" s="15"/>
      <c r="FC188" s="15"/>
      <c r="FD188" s="15"/>
      <c r="FE188" s="15"/>
      <c r="FF188" s="15"/>
      <c r="FG188" s="15"/>
      <c r="FH188" s="15"/>
      <c r="FI188" s="15"/>
      <c r="FJ188" s="15"/>
      <c r="FK188" s="15"/>
      <c r="FL188" s="15"/>
      <c r="FM188" s="15"/>
      <c r="FN188" s="15"/>
      <c r="FO188" s="15"/>
      <c r="FP188" s="15"/>
      <c r="FQ188" s="15"/>
      <c r="FR188" s="15"/>
      <c r="FS188" s="15"/>
      <c r="FT188" s="15"/>
      <c r="FU188" s="15"/>
      <c r="FV188" s="15"/>
      <c r="FW188" s="15"/>
      <c r="FX188" s="15"/>
      <c r="FY188" s="15"/>
      <c r="FZ188" s="15"/>
      <c r="GA188" s="15"/>
      <c r="GB188" s="15"/>
      <c r="GC188" s="15"/>
      <c r="GD188" s="15"/>
      <c r="GE188" s="15"/>
      <c r="GF188" s="15"/>
      <c r="GG188" s="15"/>
      <c r="GH188" s="15"/>
      <c r="GI188" s="15"/>
      <c r="GJ188" s="15"/>
      <c r="GK188" s="15"/>
      <c r="GL188" s="15"/>
      <c r="GM188" s="15"/>
      <c r="GN188" s="15"/>
      <c r="GO188" s="15"/>
      <c r="GP188" s="15"/>
      <c r="GQ188" s="15"/>
      <c r="GR188" s="15"/>
      <c r="GS188" s="15"/>
      <c r="GT188" s="15"/>
      <c r="GU188" s="15"/>
      <c r="GV188" s="15"/>
      <c r="GW188" s="15"/>
      <c r="GX188" s="15"/>
      <c r="GY188" s="15"/>
      <c r="GZ188" s="15"/>
      <c r="HA188" s="15"/>
      <c r="HB188" s="15"/>
      <c r="HC188" s="15"/>
      <c r="HD188" s="15"/>
      <c r="HE188" s="15"/>
      <c r="HF188" s="15"/>
      <c r="HG188" s="15"/>
      <c r="HH188" s="15"/>
      <c r="HI188" s="15"/>
      <c r="HJ188" s="15"/>
      <c r="HK188" s="15"/>
      <c r="HL188" s="15"/>
      <c r="HM188" s="15"/>
      <c r="HN188" s="15"/>
      <c r="HO188" s="15"/>
      <c r="HP188" s="15"/>
      <c r="HQ188" s="15"/>
      <c r="HR188" s="15"/>
      <c r="HS188" s="15"/>
      <c r="HT188" s="15"/>
      <c r="HU188" s="15"/>
      <c r="HV188" s="15"/>
      <c r="HW188" s="15"/>
      <c r="HX188" s="15"/>
      <c r="HY188" s="15"/>
      <c r="HZ188" s="15"/>
      <c r="IA188" s="15"/>
      <c r="IB188" s="15"/>
      <c r="IC188" s="15"/>
      <c r="ID188" s="15"/>
      <c r="IE188" s="15"/>
      <c r="IF188" s="15"/>
      <c r="IG188" s="15"/>
      <c r="IH188" s="15"/>
      <c r="II188" s="15"/>
      <c r="IJ188" s="15"/>
      <c r="IK188" s="15"/>
      <c r="IL188" s="15"/>
      <c r="IM188" s="15"/>
      <c r="IN188" s="15"/>
      <c r="IO188" s="15"/>
      <c r="IP188" s="15"/>
      <c r="IQ188" s="15"/>
      <c r="IR188" s="15"/>
      <c r="IS188" s="15"/>
      <c r="IT188" s="15"/>
      <c r="IU188" s="15"/>
      <c r="IV188" s="15"/>
    </row>
    <row r="189" spans="1:18" ht="38.25" customHeight="1">
      <c r="A189" s="388" t="s">
        <v>160</v>
      </c>
      <c r="B189" s="338">
        <v>3313</v>
      </c>
      <c r="C189" s="266" t="s">
        <v>966</v>
      </c>
      <c r="D189" s="299">
        <v>200</v>
      </c>
      <c r="E189" s="267">
        <v>350</v>
      </c>
      <c r="F189" s="267">
        <v>150</v>
      </c>
      <c r="G189" s="273">
        <f>F189/E189*100</f>
        <v>42.857142857142854</v>
      </c>
      <c r="R189" s="166"/>
    </row>
    <row r="190" spans="1:18" ht="25.5">
      <c r="A190" s="388" t="s">
        <v>160</v>
      </c>
      <c r="B190" s="338">
        <v>3317</v>
      </c>
      <c r="C190" s="266" t="s">
        <v>39</v>
      </c>
      <c r="D190" s="299">
        <v>150</v>
      </c>
      <c r="E190" s="155">
        <v>150</v>
      </c>
      <c r="F190" s="267">
        <v>48</v>
      </c>
      <c r="G190" s="273">
        <f>F190/E190*100</f>
        <v>32</v>
      </c>
      <c r="R190" s="166"/>
    </row>
    <row r="191" spans="1:19" ht="50.25" customHeight="1">
      <c r="A191" s="388" t="s">
        <v>160</v>
      </c>
      <c r="B191" s="338">
        <v>3319</v>
      </c>
      <c r="C191" s="266" t="s">
        <v>849</v>
      </c>
      <c r="D191" s="299">
        <v>1260</v>
      </c>
      <c r="E191" s="155">
        <v>1149</v>
      </c>
      <c r="F191" s="267">
        <v>658</v>
      </c>
      <c r="G191" s="273">
        <f>F191/E191*100</f>
        <v>57.26718885987816</v>
      </c>
      <c r="S191" s="134"/>
    </row>
    <row r="192" spans="1:7" ht="12.75" customHeight="1">
      <c r="A192" s="388" t="s">
        <v>160</v>
      </c>
      <c r="B192" s="338">
        <v>3322</v>
      </c>
      <c r="C192" s="266" t="s">
        <v>848</v>
      </c>
      <c r="D192" s="299">
        <v>0</v>
      </c>
      <c r="E192" s="155">
        <v>60</v>
      </c>
      <c r="F192" s="267">
        <v>60</v>
      </c>
      <c r="G192" s="273">
        <f>F192/E192*100</f>
        <v>100</v>
      </c>
    </row>
    <row r="193" spans="1:256" s="105" customFormat="1" ht="12.75">
      <c r="A193" s="179"/>
      <c r="B193" s="196"/>
      <c r="C193" s="195" t="s">
        <v>891</v>
      </c>
      <c r="D193" s="222">
        <f>SUM(D189:D192)</f>
        <v>1610</v>
      </c>
      <c r="E193" s="222">
        <f>SUM(E189:E192)</f>
        <v>1709</v>
      </c>
      <c r="F193" s="439">
        <f>SUM(F189:F192)</f>
        <v>916</v>
      </c>
      <c r="G193" s="348">
        <f>F193/E193*100</f>
        <v>53.598595669982444</v>
      </c>
      <c r="H193" s="109" t="s">
        <v>446</v>
      </c>
      <c r="I193" s="28"/>
      <c r="J193" s="28"/>
      <c r="K193" s="28"/>
      <c r="L193" s="28"/>
      <c r="M193" s="28"/>
      <c r="N193" s="28"/>
      <c r="O193" s="69" t="s">
        <v>606</v>
      </c>
      <c r="P193" s="69"/>
      <c r="Q193" s="15"/>
      <c r="R193" s="134"/>
      <c r="S193" s="15"/>
      <c r="T193" s="15"/>
      <c r="U193" s="134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  <c r="DP193" s="15"/>
      <c r="DQ193" s="15"/>
      <c r="DR193" s="15"/>
      <c r="DS193" s="15"/>
      <c r="DT193" s="15"/>
      <c r="DU193" s="15"/>
      <c r="DV193" s="15"/>
      <c r="DW193" s="15"/>
      <c r="DX193" s="15"/>
      <c r="DY193" s="15"/>
      <c r="DZ193" s="15"/>
      <c r="EA193" s="15"/>
      <c r="EB193" s="15"/>
      <c r="EC193" s="15"/>
      <c r="ED193" s="15"/>
      <c r="EE193" s="15"/>
      <c r="EF193" s="15"/>
      <c r="EG193" s="15"/>
      <c r="EH193" s="15"/>
      <c r="EI193" s="15"/>
      <c r="EJ193" s="15"/>
      <c r="EK193" s="15"/>
      <c r="EL193" s="15"/>
      <c r="EM193" s="15"/>
      <c r="EN193" s="15"/>
      <c r="EO193" s="15"/>
      <c r="EP193" s="15"/>
      <c r="EQ193" s="15"/>
      <c r="ER193" s="15"/>
      <c r="ES193" s="15"/>
      <c r="ET193" s="15"/>
      <c r="EU193" s="15"/>
      <c r="EV193" s="15"/>
      <c r="EW193" s="15"/>
      <c r="EX193" s="15"/>
      <c r="EY193" s="15"/>
      <c r="EZ193" s="15"/>
      <c r="FA193" s="15"/>
      <c r="FB193" s="15"/>
      <c r="FC193" s="15"/>
      <c r="FD193" s="15"/>
      <c r="FE193" s="15"/>
      <c r="FF193" s="15"/>
      <c r="FG193" s="15"/>
      <c r="FH193" s="15"/>
      <c r="FI193" s="15"/>
      <c r="FJ193" s="15"/>
      <c r="FK193" s="15"/>
      <c r="FL193" s="15"/>
      <c r="FM193" s="15"/>
      <c r="FN193" s="15"/>
      <c r="FO193" s="15"/>
      <c r="FP193" s="15"/>
      <c r="FQ193" s="15"/>
      <c r="FR193" s="15"/>
      <c r="FS193" s="15"/>
      <c r="FT193" s="15"/>
      <c r="FU193" s="15"/>
      <c r="FV193" s="15"/>
      <c r="FW193" s="15"/>
      <c r="FX193" s="15"/>
      <c r="FY193" s="15"/>
      <c r="FZ193" s="15"/>
      <c r="GA193" s="15"/>
      <c r="GB193" s="15"/>
      <c r="GC193" s="15"/>
      <c r="GD193" s="15"/>
      <c r="GE193" s="15"/>
      <c r="GF193" s="15"/>
      <c r="GG193" s="15"/>
      <c r="GH193" s="15"/>
      <c r="GI193" s="15"/>
      <c r="GJ193" s="15"/>
      <c r="GK193" s="15"/>
      <c r="GL193" s="15"/>
      <c r="GM193" s="15"/>
      <c r="GN193" s="15"/>
      <c r="GO193" s="15"/>
      <c r="GP193" s="15"/>
      <c r="GQ193" s="15"/>
      <c r="GR193" s="15"/>
      <c r="GS193" s="15"/>
      <c r="GT193" s="15"/>
      <c r="GU193" s="15"/>
      <c r="GV193" s="15"/>
      <c r="GW193" s="15"/>
      <c r="GX193" s="15"/>
      <c r="GY193" s="15"/>
      <c r="GZ193" s="15"/>
      <c r="HA193" s="15"/>
      <c r="HB193" s="15"/>
      <c r="HC193" s="15"/>
      <c r="HD193" s="15"/>
      <c r="HE193" s="15"/>
      <c r="HF193" s="15"/>
      <c r="HG193" s="15"/>
      <c r="HH193" s="15"/>
      <c r="HI193" s="15"/>
      <c r="HJ193" s="15"/>
      <c r="HK193" s="15"/>
      <c r="HL193" s="15"/>
      <c r="HM193" s="15"/>
      <c r="HN193" s="15"/>
      <c r="HO193" s="15"/>
      <c r="HP193" s="15"/>
      <c r="HQ193" s="15"/>
      <c r="HR193" s="15"/>
      <c r="HS193" s="15"/>
      <c r="HT193" s="15"/>
      <c r="HU193" s="15"/>
      <c r="HV193" s="15"/>
      <c r="HW193" s="15"/>
      <c r="HX193" s="15"/>
      <c r="HY193" s="15"/>
      <c r="HZ193" s="15"/>
      <c r="IA193" s="15"/>
      <c r="IB193" s="15"/>
      <c r="IC193" s="15"/>
      <c r="ID193" s="15"/>
      <c r="IE193" s="15"/>
      <c r="IF193" s="15"/>
      <c r="IG193" s="15"/>
      <c r="IH193" s="15"/>
      <c r="II193" s="15"/>
      <c r="IJ193" s="15"/>
      <c r="IK193" s="15"/>
      <c r="IL193" s="15"/>
      <c r="IM193" s="15"/>
      <c r="IN193" s="15"/>
      <c r="IO193" s="15"/>
      <c r="IP193" s="15"/>
      <c r="IQ193" s="15"/>
      <c r="IR193" s="15"/>
      <c r="IS193" s="15"/>
      <c r="IT193" s="15"/>
      <c r="IU193" s="15"/>
      <c r="IV193" s="15"/>
    </row>
    <row r="194" spans="1:256" s="105" customFormat="1" ht="7.5" customHeight="1">
      <c r="A194" s="16"/>
      <c r="B194" s="59"/>
      <c r="C194" s="183"/>
      <c r="D194" s="347"/>
      <c r="E194" s="185"/>
      <c r="F194" s="229"/>
      <c r="G194" s="29"/>
      <c r="H194" s="109"/>
      <c r="I194" s="28"/>
      <c r="J194" s="28"/>
      <c r="K194" s="28"/>
      <c r="L194" s="28"/>
      <c r="M194" s="28"/>
      <c r="N194" s="28"/>
      <c r="O194" s="69"/>
      <c r="P194" s="69"/>
      <c r="Q194" s="15"/>
      <c r="R194" s="134"/>
      <c r="S194" s="15"/>
      <c r="T194" s="15"/>
      <c r="U194" s="134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  <c r="DR194" s="15"/>
      <c r="DS194" s="15"/>
      <c r="DT194" s="15"/>
      <c r="DU194" s="15"/>
      <c r="DV194" s="15"/>
      <c r="DW194" s="15"/>
      <c r="DX194" s="15"/>
      <c r="DY194" s="15"/>
      <c r="DZ194" s="15"/>
      <c r="EA194" s="15"/>
      <c r="EB194" s="15"/>
      <c r="EC194" s="15"/>
      <c r="ED194" s="15"/>
      <c r="EE194" s="15"/>
      <c r="EF194" s="15"/>
      <c r="EG194" s="15"/>
      <c r="EH194" s="15"/>
      <c r="EI194" s="15"/>
      <c r="EJ194" s="15"/>
      <c r="EK194" s="15"/>
      <c r="EL194" s="15"/>
      <c r="EM194" s="15"/>
      <c r="EN194" s="15"/>
      <c r="EO194" s="15"/>
      <c r="EP194" s="15"/>
      <c r="EQ194" s="15"/>
      <c r="ER194" s="15"/>
      <c r="ES194" s="15"/>
      <c r="ET194" s="15"/>
      <c r="EU194" s="15"/>
      <c r="EV194" s="15"/>
      <c r="EW194" s="15"/>
      <c r="EX194" s="15"/>
      <c r="EY194" s="15"/>
      <c r="EZ194" s="15"/>
      <c r="FA194" s="15"/>
      <c r="FB194" s="15"/>
      <c r="FC194" s="15"/>
      <c r="FD194" s="15"/>
      <c r="FE194" s="15"/>
      <c r="FF194" s="15"/>
      <c r="FG194" s="15"/>
      <c r="FH194" s="15"/>
      <c r="FI194" s="15"/>
      <c r="FJ194" s="15"/>
      <c r="FK194" s="15"/>
      <c r="FL194" s="15"/>
      <c r="FM194" s="15"/>
      <c r="FN194" s="15"/>
      <c r="FO194" s="15"/>
      <c r="FP194" s="15"/>
      <c r="FQ194" s="15"/>
      <c r="FR194" s="15"/>
      <c r="FS194" s="15"/>
      <c r="FT194" s="15"/>
      <c r="FU194" s="15"/>
      <c r="FV194" s="15"/>
      <c r="FW194" s="15"/>
      <c r="FX194" s="15"/>
      <c r="FY194" s="15"/>
      <c r="FZ194" s="15"/>
      <c r="GA194" s="15"/>
      <c r="GB194" s="15"/>
      <c r="GC194" s="15"/>
      <c r="GD194" s="15"/>
      <c r="GE194" s="15"/>
      <c r="GF194" s="15"/>
      <c r="GG194" s="15"/>
      <c r="GH194" s="15"/>
      <c r="GI194" s="15"/>
      <c r="GJ194" s="15"/>
      <c r="GK194" s="15"/>
      <c r="GL194" s="15"/>
      <c r="GM194" s="15"/>
      <c r="GN194" s="15"/>
      <c r="GO194" s="15"/>
      <c r="GP194" s="15"/>
      <c r="GQ194" s="15"/>
      <c r="GR194" s="15"/>
      <c r="GS194" s="15"/>
      <c r="GT194" s="15"/>
      <c r="GU194" s="15"/>
      <c r="GV194" s="15"/>
      <c r="GW194" s="15"/>
      <c r="GX194" s="15"/>
      <c r="GY194" s="15"/>
      <c r="GZ194" s="15"/>
      <c r="HA194" s="15"/>
      <c r="HB194" s="15"/>
      <c r="HC194" s="15"/>
      <c r="HD194" s="15"/>
      <c r="HE194" s="15"/>
      <c r="HF194" s="15"/>
      <c r="HG194" s="15"/>
      <c r="HH194" s="15"/>
      <c r="HI194" s="15"/>
      <c r="HJ194" s="15"/>
      <c r="HK194" s="15"/>
      <c r="HL194" s="15"/>
      <c r="HM194" s="15"/>
      <c r="HN194" s="15"/>
      <c r="HO194" s="15"/>
      <c r="HP194" s="15"/>
      <c r="HQ194" s="15"/>
      <c r="HR194" s="15"/>
      <c r="HS194" s="15"/>
      <c r="HT194" s="15"/>
      <c r="HU194" s="15"/>
      <c r="HV194" s="15"/>
      <c r="HW194" s="15"/>
      <c r="HX194" s="15"/>
      <c r="HY194" s="15"/>
      <c r="HZ194" s="15"/>
      <c r="IA194" s="15"/>
      <c r="IB194" s="15"/>
      <c r="IC194" s="15"/>
      <c r="ID194" s="15"/>
      <c r="IE194" s="15"/>
      <c r="IF194" s="15"/>
      <c r="IG194" s="15"/>
      <c r="IH194" s="15"/>
      <c r="II194" s="15"/>
      <c r="IJ194" s="15"/>
      <c r="IK194" s="15"/>
      <c r="IL194" s="15"/>
      <c r="IM194" s="15"/>
      <c r="IN194" s="15"/>
      <c r="IO194" s="15"/>
      <c r="IP194" s="15"/>
      <c r="IQ194" s="15"/>
      <c r="IR194" s="15"/>
      <c r="IS194" s="15"/>
      <c r="IT194" s="15"/>
      <c r="IU194" s="15"/>
      <c r="IV194" s="15"/>
    </row>
    <row r="195" spans="1:256" s="105" customFormat="1" ht="14.25" customHeight="1">
      <c r="A195" s="343" t="s">
        <v>97</v>
      </c>
      <c r="B195" s="184"/>
      <c r="C195" s="185"/>
      <c r="D195" s="229"/>
      <c r="E195" s="185"/>
      <c r="F195" s="229"/>
      <c r="G195" s="29"/>
      <c r="H195" s="109"/>
      <c r="I195" s="28"/>
      <c r="J195" s="28"/>
      <c r="K195" s="28"/>
      <c r="L195" s="28"/>
      <c r="M195" s="28"/>
      <c r="N195" s="28"/>
      <c r="O195" s="69"/>
      <c r="P195" s="69"/>
      <c r="Q195" s="15"/>
      <c r="R195" s="134"/>
      <c r="S195" s="15"/>
      <c r="T195" s="15"/>
      <c r="U195" s="134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15"/>
      <c r="DK195" s="15"/>
      <c r="DL195" s="15"/>
      <c r="DM195" s="15"/>
      <c r="DN195" s="15"/>
      <c r="DO195" s="15"/>
      <c r="DP195" s="15"/>
      <c r="DQ195" s="15"/>
      <c r="DR195" s="15"/>
      <c r="DS195" s="15"/>
      <c r="DT195" s="15"/>
      <c r="DU195" s="15"/>
      <c r="DV195" s="15"/>
      <c r="DW195" s="15"/>
      <c r="DX195" s="15"/>
      <c r="DY195" s="15"/>
      <c r="DZ195" s="15"/>
      <c r="EA195" s="15"/>
      <c r="EB195" s="15"/>
      <c r="EC195" s="15"/>
      <c r="ED195" s="15"/>
      <c r="EE195" s="15"/>
      <c r="EF195" s="15"/>
      <c r="EG195" s="15"/>
      <c r="EH195" s="15"/>
      <c r="EI195" s="15"/>
      <c r="EJ195" s="15"/>
      <c r="EK195" s="15"/>
      <c r="EL195" s="15"/>
      <c r="EM195" s="15"/>
      <c r="EN195" s="15"/>
      <c r="EO195" s="15"/>
      <c r="EP195" s="15"/>
      <c r="EQ195" s="15"/>
      <c r="ER195" s="15"/>
      <c r="ES195" s="15"/>
      <c r="ET195" s="15"/>
      <c r="EU195" s="15"/>
      <c r="EV195" s="15"/>
      <c r="EW195" s="15"/>
      <c r="EX195" s="15"/>
      <c r="EY195" s="15"/>
      <c r="EZ195" s="15"/>
      <c r="FA195" s="15"/>
      <c r="FB195" s="15"/>
      <c r="FC195" s="15"/>
      <c r="FD195" s="15"/>
      <c r="FE195" s="15"/>
      <c r="FF195" s="15"/>
      <c r="FG195" s="15"/>
      <c r="FH195" s="15"/>
      <c r="FI195" s="15"/>
      <c r="FJ195" s="15"/>
      <c r="FK195" s="15"/>
      <c r="FL195" s="15"/>
      <c r="FM195" s="15"/>
      <c r="FN195" s="15"/>
      <c r="FO195" s="15"/>
      <c r="FP195" s="15"/>
      <c r="FQ195" s="15"/>
      <c r="FR195" s="15"/>
      <c r="FS195" s="15"/>
      <c r="FT195" s="15"/>
      <c r="FU195" s="15"/>
      <c r="FV195" s="15"/>
      <c r="FW195" s="15"/>
      <c r="FX195" s="15"/>
      <c r="FY195" s="15"/>
      <c r="FZ195" s="15"/>
      <c r="GA195" s="15"/>
      <c r="GB195" s="15"/>
      <c r="GC195" s="15"/>
      <c r="GD195" s="15"/>
      <c r="GE195" s="15"/>
      <c r="GF195" s="15"/>
      <c r="GG195" s="15"/>
      <c r="GH195" s="15"/>
      <c r="GI195" s="15"/>
      <c r="GJ195" s="15"/>
      <c r="GK195" s="15"/>
      <c r="GL195" s="15"/>
      <c r="GM195" s="15"/>
      <c r="GN195" s="15"/>
      <c r="GO195" s="15"/>
      <c r="GP195" s="15"/>
      <c r="GQ195" s="15"/>
      <c r="GR195" s="15"/>
      <c r="GS195" s="15"/>
      <c r="GT195" s="15"/>
      <c r="GU195" s="15"/>
      <c r="GV195" s="15"/>
      <c r="GW195" s="15"/>
      <c r="GX195" s="15"/>
      <c r="GY195" s="15"/>
      <c r="GZ195" s="15"/>
      <c r="HA195" s="15"/>
      <c r="HB195" s="15"/>
      <c r="HC195" s="15"/>
      <c r="HD195" s="15"/>
      <c r="HE195" s="15"/>
      <c r="HF195" s="15"/>
      <c r="HG195" s="15"/>
      <c r="HH195" s="15"/>
      <c r="HI195" s="15"/>
      <c r="HJ195" s="15"/>
      <c r="HK195" s="15"/>
      <c r="HL195" s="15"/>
      <c r="HM195" s="15"/>
      <c r="HN195" s="15"/>
      <c r="HO195" s="15"/>
      <c r="HP195" s="15"/>
      <c r="HQ195" s="15"/>
      <c r="HR195" s="15"/>
      <c r="HS195" s="15"/>
      <c r="HT195" s="15"/>
      <c r="HU195" s="15"/>
      <c r="HV195" s="15"/>
      <c r="HW195" s="15"/>
      <c r="HX195" s="15"/>
      <c r="HY195" s="15"/>
      <c r="HZ195" s="15"/>
      <c r="IA195" s="15"/>
      <c r="IB195" s="15"/>
      <c r="IC195" s="15"/>
      <c r="ID195" s="15"/>
      <c r="IE195" s="15"/>
      <c r="IF195" s="15"/>
      <c r="IG195" s="15"/>
      <c r="IH195" s="15"/>
      <c r="II195" s="15"/>
      <c r="IJ195" s="15"/>
      <c r="IK195" s="15"/>
      <c r="IL195" s="15"/>
      <c r="IM195" s="15"/>
      <c r="IN195" s="15"/>
      <c r="IO195" s="15"/>
      <c r="IP195" s="15"/>
      <c r="IQ195" s="15"/>
      <c r="IR195" s="15"/>
      <c r="IS195" s="15"/>
      <c r="IT195" s="15"/>
      <c r="IU195" s="15"/>
      <c r="IV195" s="15"/>
    </row>
    <row r="196" spans="1:256" s="105" customFormat="1" ht="6.75" customHeight="1">
      <c r="A196" s="343"/>
      <c r="B196" s="184"/>
      <c r="C196" s="185"/>
      <c r="D196" s="229"/>
      <c r="E196" s="185"/>
      <c r="F196" s="229"/>
      <c r="G196" s="29"/>
      <c r="H196" s="109"/>
      <c r="I196" s="28"/>
      <c r="J196" s="28"/>
      <c r="K196" s="28"/>
      <c r="L196" s="28"/>
      <c r="M196" s="28"/>
      <c r="N196" s="28"/>
      <c r="O196" s="69"/>
      <c r="P196" s="69"/>
      <c r="Q196" s="15"/>
      <c r="R196" s="134"/>
      <c r="S196" s="15"/>
      <c r="T196" s="15"/>
      <c r="U196" s="134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  <c r="DR196" s="15"/>
      <c r="DS196" s="15"/>
      <c r="DT196" s="15"/>
      <c r="DU196" s="15"/>
      <c r="DV196" s="15"/>
      <c r="DW196" s="15"/>
      <c r="DX196" s="15"/>
      <c r="DY196" s="15"/>
      <c r="DZ196" s="15"/>
      <c r="EA196" s="15"/>
      <c r="EB196" s="15"/>
      <c r="EC196" s="15"/>
      <c r="ED196" s="15"/>
      <c r="EE196" s="15"/>
      <c r="EF196" s="15"/>
      <c r="EG196" s="15"/>
      <c r="EH196" s="15"/>
      <c r="EI196" s="15"/>
      <c r="EJ196" s="15"/>
      <c r="EK196" s="15"/>
      <c r="EL196" s="15"/>
      <c r="EM196" s="15"/>
      <c r="EN196" s="15"/>
      <c r="EO196" s="15"/>
      <c r="EP196" s="15"/>
      <c r="EQ196" s="15"/>
      <c r="ER196" s="15"/>
      <c r="ES196" s="15"/>
      <c r="ET196" s="15"/>
      <c r="EU196" s="15"/>
      <c r="EV196" s="15"/>
      <c r="EW196" s="15"/>
      <c r="EX196" s="15"/>
      <c r="EY196" s="15"/>
      <c r="EZ196" s="15"/>
      <c r="FA196" s="15"/>
      <c r="FB196" s="15"/>
      <c r="FC196" s="15"/>
      <c r="FD196" s="15"/>
      <c r="FE196" s="15"/>
      <c r="FF196" s="15"/>
      <c r="FG196" s="15"/>
      <c r="FH196" s="15"/>
      <c r="FI196" s="15"/>
      <c r="FJ196" s="15"/>
      <c r="FK196" s="15"/>
      <c r="FL196" s="15"/>
      <c r="FM196" s="15"/>
      <c r="FN196" s="15"/>
      <c r="FO196" s="15"/>
      <c r="FP196" s="15"/>
      <c r="FQ196" s="15"/>
      <c r="FR196" s="15"/>
      <c r="FS196" s="15"/>
      <c r="FT196" s="15"/>
      <c r="FU196" s="15"/>
      <c r="FV196" s="15"/>
      <c r="FW196" s="15"/>
      <c r="FX196" s="15"/>
      <c r="FY196" s="15"/>
      <c r="FZ196" s="15"/>
      <c r="GA196" s="15"/>
      <c r="GB196" s="15"/>
      <c r="GC196" s="15"/>
      <c r="GD196" s="15"/>
      <c r="GE196" s="15"/>
      <c r="GF196" s="15"/>
      <c r="GG196" s="15"/>
      <c r="GH196" s="15"/>
      <c r="GI196" s="15"/>
      <c r="GJ196" s="15"/>
      <c r="GK196" s="15"/>
      <c r="GL196" s="15"/>
      <c r="GM196" s="15"/>
      <c r="GN196" s="15"/>
      <c r="GO196" s="15"/>
      <c r="GP196" s="15"/>
      <c r="GQ196" s="15"/>
      <c r="GR196" s="15"/>
      <c r="GS196" s="15"/>
      <c r="GT196" s="15"/>
      <c r="GU196" s="15"/>
      <c r="GV196" s="15"/>
      <c r="GW196" s="15"/>
      <c r="GX196" s="15"/>
      <c r="GY196" s="15"/>
      <c r="GZ196" s="15"/>
      <c r="HA196" s="15"/>
      <c r="HB196" s="15"/>
      <c r="HC196" s="15"/>
      <c r="HD196" s="15"/>
      <c r="HE196" s="15"/>
      <c r="HF196" s="15"/>
      <c r="HG196" s="15"/>
      <c r="HH196" s="15"/>
      <c r="HI196" s="15"/>
      <c r="HJ196" s="15"/>
      <c r="HK196" s="15"/>
      <c r="HL196" s="15"/>
      <c r="HM196" s="15"/>
      <c r="HN196" s="15"/>
      <c r="HO196" s="15"/>
      <c r="HP196" s="15"/>
      <c r="HQ196" s="15"/>
      <c r="HR196" s="15"/>
      <c r="HS196" s="15"/>
      <c r="HT196" s="15"/>
      <c r="HU196" s="15"/>
      <c r="HV196" s="15"/>
      <c r="HW196" s="15"/>
      <c r="HX196" s="15"/>
      <c r="HY196" s="15"/>
      <c r="HZ196" s="15"/>
      <c r="IA196" s="15"/>
      <c r="IB196" s="15"/>
      <c r="IC196" s="15"/>
      <c r="ID196" s="15"/>
      <c r="IE196" s="15"/>
      <c r="IF196" s="15"/>
      <c r="IG196" s="15"/>
      <c r="IH196" s="15"/>
      <c r="II196" s="15"/>
      <c r="IJ196" s="15"/>
      <c r="IK196" s="15"/>
      <c r="IL196" s="15"/>
      <c r="IM196" s="15"/>
      <c r="IN196" s="15"/>
      <c r="IO196" s="15"/>
      <c r="IP196" s="15"/>
      <c r="IQ196" s="15"/>
      <c r="IR196" s="15"/>
      <c r="IS196" s="15"/>
      <c r="IT196" s="15"/>
      <c r="IU196" s="15"/>
      <c r="IV196" s="15"/>
    </row>
    <row r="197" spans="1:256" s="105" customFormat="1" ht="25.5" customHeight="1">
      <c r="A197" s="7" t="s">
        <v>295</v>
      </c>
      <c r="B197" s="7" t="s">
        <v>297</v>
      </c>
      <c r="C197" s="5" t="s">
        <v>298</v>
      </c>
      <c r="D197" s="44" t="s">
        <v>479</v>
      </c>
      <c r="E197" s="51" t="s">
        <v>480</v>
      </c>
      <c r="F197" s="5" t="s">
        <v>269</v>
      </c>
      <c r="G197" s="43" t="s">
        <v>481</v>
      </c>
      <c r="H197" s="109"/>
      <c r="I197" s="28"/>
      <c r="J197" s="28"/>
      <c r="K197" s="28"/>
      <c r="L197" s="28"/>
      <c r="M197" s="28"/>
      <c r="N197" s="28"/>
      <c r="O197" s="69"/>
      <c r="P197" s="69"/>
      <c r="Q197" s="15"/>
      <c r="R197" s="134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5"/>
      <c r="DK197" s="15"/>
      <c r="DL197" s="15"/>
      <c r="DM197" s="15"/>
      <c r="DN197" s="15"/>
      <c r="DO197" s="15"/>
      <c r="DP197" s="15"/>
      <c r="DQ197" s="15"/>
      <c r="DR197" s="15"/>
      <c r="DS197" s="15"/>
      <c r="DT197" s="15"/>
      <c r="DU197" s="15"/>
      <c r="DV197" s="15"/>
      <c r="DW197" s="15"/>
      <c r="DX197" s="15"/>
      <c r="DY197" s="15"/>
      <c r="DZ197" s="15"/>
      <c r="EA197" s="15"/>
      <c r="EB197" s="15"/>
      <c r="EC197" s="15"/>
      <c r="ED197" s="15"/>
      <c r="EE197" s="15"/>
      <c r="EF197" s="15"/>
      <c r="EG197" s="15"/>
      <c r="EH197" s="15"/>
      <c r="EI197" s="15"/>
      <c r="EJ197" s="15"/>
      <c r="EK197" s="15"/>
      <c r="EL197" s="15"/>
      <c r="EM197" s="15"/>
      <c r="EN197" s="15"/>
      <c r="EO197" s="15"/>
      <c r="EP197" s="15"/>
      <c r="EQ197" s="15"/>
      <c r="ER197" s="15"/>
      <c r="ES197" s="15"/>
      <c r="ET197" s="15"/>
      <c r="EU197" s="15"/>
      <c r="EV197" s="15"/>
      <c r="EW197" s="15"/>
      <c r="EX197" s="15"/>
      <c r="EY197" s="15"/>
      <c r="EZ197" s="15"/>
      <c r="FA197" s="15"/>
      <c r="FB197" s="15"/>
      <c r="FC197" s="15"/>
      <c r="FD197" s="15"/>
      <c r="FE197" s="15"/>
      <c r="FF197" s="15"/>
      <c r="FG197" s="15"/>
      <c r="FH197" s="15"/>
      <c r="FI197" s="15"/>
      <c r="FJ197" s="15"/>
      <c r="FK197" s="15"/>
      <c r="FL197" s="15"/>
      <c r="FM197" s="15"/>
      <c r="FN197" s="15"/>
      <c r="FO197" s="15"/>
      <c r="FP197" s="15"/>
      <c r="FQ197" s="15"/>
      <c r="FR197" s="15"/>
      <c r="FS197" s="15"/>
      <c r="FT197" s="15"/>
      <c r="FU197" s="15"/>
      <c r="FV197" s="15"/>
      <c r="FW197" s="15"/>
      <c r="FX197" s="15"/>
      <c r="FY197" s="15"/>
      <c r="FZ197" s="15"/>
      <c r="GA197" s="15"/>
      <c r="GB197" s="15"/>
      <c r="GC197" s="15"/>
      <c r="GD197" s="15"/>
      <c r="GE197" s="15"/>
      <c r="GF197" s="15"/>
      <c r="GG197" s="15"/>
      <c r="GH197" s="15"/>
      <c r="GI197" s="15"/>
      <c r="GJ197" s="15"/>
      <c r="GK197" s="15"/>
      <c r="GL197" s="15"/>
      <c r="GM197" s="15"/>
      <c r="GN197" s="15"/>
      <c r="GO197" s="15"/>
      <c r="GP197" s="15"/>
      <c r="GQ197" s="15"/>
      <c r="GR197" s="15"/>
      <c r="GS197" s="15"/>
      <c r="GT197" s="15"/>
      <c r="GU197" s="15"/>
      <c r="GV197" s="15"/>
      <c r="GW197" s="15"/>
      <c r="GX197" s="15"/>
      <c r="GY197" s="15"/>
      <c r="GZ197" s="15"/>
      <c r="HA197" s="15"/>
      <c r="HB197" s="15"/>
      <c r="HC197" s="15"/>
      <c r="HD197" s="15"/>
      <c r="HE197" s="15"/>
      <c r="HF197" s="15"/>
      <c r="HG197" s="15"/>
      <c r="HH197" s="15"/>
      <c r="HI197" s="15"/>
      <c r="HJ197" s="15"/>
      <c r="HK197" s="15"/>
      <c r="HL197" s="15"/>
      <c r="HM197" s="15"/>
      <c r="HN197" s="15"/>
      <c r="HO197" s="15"/>
      <c r="HP197" s="15"/>
      <c r="HQ197" s="15"/>
      <c r="HR197" s="15"/>
      <c r="HS197" s="15"/>
      <c r="HT197" s="15"/>
      <c r="HU197" s="15"/>
      <c r="HV197" s="15"/>
      <c r="HW197" s="15"/>
      <c r="HX197" s="15"/>
      <c r="HY197" s="15"/>
      <c r="HZ197" s="15"/>
      <c r="IA197" s="15"/>
      <c r="IB197" s="15"/>
      <c r="IC197" s="15"/>
      <c r="ID197" s="15"/>
      <c r="IE197" s="15"/>
      <c r="IF197" s="15"/>
      <c r="IG197" s="15"/>
      <c r="IH197" s="15"/>
      <c r="II197" s="15"/>
      <c r="IJ197" s="15"/>
      <c r="IK197" s="15"/>
      <c r="IL197" s="15"/>
      <c r="IM197" s="15"/>
      <c r="IN197" s="15"/>
      <c r="IO197" s="15"/>
      <c r="IP197" s="15"/>
      <c r="IQ197" s="15"/>
      <c r="IR197" s="15"/>
      <c r="IS197" s="15"/>
      <c r="IT197" s="15"/>
      <c r="IU197" s="15"/>
      <c r="IV197" s="15"/>
    </row>
    <row r="198" spans="1:256" s="105" customFormat="1" ht="12.75">
      <c r="A198" s="130" t="s">
        <v>160</v>
      </c>
      <c r="B198" s="127">
        <v>3311</v>
      </c>
      <c r="C198" s="118" t="s">
        <v>202</v>
      </c>
      <c r="D198" s="299">
        <v>29060</v>
      </c>
      <c r="E198" s="267">
        <v>29945</v>
      </c>
      <c r="F198" s="267">
        <v>22674</v>
      </c>
      <c r="G198" s="273">
        <f aca="true" t="shared" si="7" ref="G198:G203">F198/E198*100</f>
        <v>75.71881783269328</v>
      </c>
      <c r="H198" s="109"/>
      <c r="I198" s="28"/>
      <c r="J198" s="28"/>
      <c r="K198" s="28"/>
      <c r="L198" s="28"/>
      <c r="M198" s="28"/>
      <c r="N198" s="28"/>
      <c r="O198" s="69"/>
      <c r="P198" s="69"/>
      <c r="Q198" s="15"/>
      <c r="R198" s="134"/>
      <c r="S198" s="15"/>
      <c r="T198" s="15"/>
      <c r="U198" s="134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  <c r="DP198" s="15"/>
      <c r="DQ198" s="15"/>
      <c r="DR198" s="15"/>
      <c r="DS198" s="15"/>
      <c r="DT198" s="15"/>
      <c r="DU198" s="15"/>
      <c r="DV198" s="15"/>
      <c r="DW198" s="15"/>
      <c r="DX198" s="15"/>
      <c r="DY198" s="15"/>
      <c r="DZ198" s="15"/>
      <c r="EA198" s="15"/>
      <c r="EB198" s="15"/>
      <c r="EC198" s="15"/>
      <c r="ED198" s="15"/>
      <c r="EE198" s="15"/>
      <c r="EF198" s="15"/>
      <c r="EG198" s="15"/>
      <c r="EH198" s="15"/>
      <c r="EI198" s="15"/>
      <c r="EJ198" s="15"/>
      <c r="EK198" s="15"/>
      <c r="EL198" s="15"/>
      <c r="EM198" s="15"/>
      <c r="EN198" s="15"/>
      <c r="EO198" s="15"/>
      <c r="EP198" s="15"/>
      <c r="EQ198" s="15"/>
      <c r="ER198" s="15"/>
      <c r="ES198" s="15"/>
      <c r="ET198" s="15"/>
      <c r="EU198" s="15"/>
      <c r="EV198" s="15"/>
      <c r="EW198" s="15"/>
      <c r="EX198" s="15"/>
      <c r="EY198" s="15"/>
      <c r="EZ198" s="15"/>
      <c r="FA198" s="15"/>
      <c r="FB198" s="15"/>
      <c r="FC198" s="15"/>
      <c r="FD198" s="15"/>
      <c r="FE198" s="15"/>
      <c r="FF198" s="15"/>
      <c r="FG198" s="15"/>
      <c r="FH198" s="15"/>
      <c r="FI198" s="15"/>
      <c r="FJ198" s="15"/>
      <c r="FK198" s="15"/>
      <c r="FL198" s="15"/>
      <c r="FM198" s="15"/>
      <c r="FN198" s="15"/>
      <c r="FO198" s="15"/>
      <c r="FP198" s="15"/>
      <c r="FQ198" s="15"/>
      <c r="FR198" s="15"/>
      <c r="FS198" s="15"/>
      <c r="FT198" s="15"/>
      <c r="FU198" s="15"/>
      <c r="FV198" s="15"/>
      <c r="FW198" s="15"/>
      <c r="FX198" s="15"/>
      <c r="FY198" s="15"/>
      <c r="FZ198" s="15"/>
      <c r="GA198" s="15"/>
      <c r="GB198" s="15"/>
      <c r="GC198" s="15"/>
      <c r="GD198" s="15"/>
      <c r="GE198" s="15"/>
      <c r="GF198" s="15"/>
      <c r="GG198" s="15"/>
      <c r="GH198" s="15"/>
      <c r="GI198" s="15"/>
      <c r="GJ198" s="15"/>
      <c r="GK198" s="15"/>
      <c r="GL198" s="15"/>
      <c r="GM198" s="15"/>
      <c r="GN198" s="15"/>
      <c r="GO198" s="15"/>
      <c r="GP198" s="15"/>
      <c r="GQ198" s="15"/>
      <c r="GR198" s="15"/>
      <c r="GS198" s="15"/>
      <c r="GT198" s="15"/>
      <c r="GU198" s="15"/>
      <c r="GV198" s="15"/>
      <c r="GW198" s="15"/>
      <c r="GX198" s="15"/>
      <c r="GY198" s="15"/>
      <c r="GZ198" s="15"/>
      <c r="HA198" s="15"/>
      <c r="HB198" s="15"/>
      <c r="HC198" s="15"/>
      <c r="HD198" s="15"/>
      <c r="HE198" s="15"/>
      <c r="HF198" s="15"/>
      <c r="HG198" s="15"/>
      <c r="HH198" s="15"/>
      <c r="HI198" s="15"/>
      <c r="HJ198" s="15"/>
      <c r="HK198" s="15"/>
      <c r="HL198" s="15"/>
      <c r="HM198" s="15"/>
      <c r="HN198" s="15"/>
      <c r="HO198" s="15"/>
      <c r="HP198" s="15"/>
      <c r="HQ198" s="15"/>
      <c r="HR198" s="15"/>
      <c r="HS198" s="15"/>
      <c r="HT198" s="15"/>
      <c r="HU198" s="15"/>
      <c r="HV198" s="15"/>
      <c r="HW198" s="15"/>
      <c r="HX198" s="15"/>
      <c r="HY198" s="15"/>
      <c r="HZ198" s="15"/>
      <c r="IA198" s="15"/>
      <c r="IB198" s="15"/>
      <c r="IC198" s="15"/>
      <c r="ID198" s="15"/>
      <c r="IE198" s="15"/>
      <c r="IF198" s="15"/>
      <c r="IG198" s="15"/>
      <c r="IH198" s="15"/>
      <c r="II198" s="15"/>
      <c r="IJ198" s="15"/>
      <c r="IK198" s="15"/>
      <c r="IL198" s="15"/>
      <c r="IM198" s="15"/>
      <c r="IN198" s="15"/>
      <c r="IO198" s="15"/>
      <c r="IP198" s="15"/>
      <c r="IQ198" s="15"/>
      <c r="IR198" s="15"/>
      <c r="IS198" s="15"/>
      <c r="IT198" s="15"/>
      <c r="IU198" s="15"/>
      <c r="IV198" s="15"/>
    </row>
    <row r="199" spans="1:256" s="105" customFormat="1" ht="12.75" customHeight="1">
      <c r="A199" s="130" t="s">
        <v>160</v>
      </c>
      <c r="B199" s="306">
        <v>3314</v>
      </c>
      <c r="C199" s="309" t="s">
        <v>4</v>
      </c>
      <c r="D199" s="307">
        <v>21670</v>
      </c>
      <c r="E199" s="308">
        <v>21815</v>
      </c>
      <c r="F199" s="267">
        <v>16157</v>
      </c>
      <c r="G199" s="273">
        <f t="shared" si="7"/>
        <v>74.06371762548704</v>
      </c>
      <c r="H199" s="109"/>
      <c r="I199" s="28"/>
      <c r="J199" s="28"/>
      <c r="K199" s="28"/>
      <c r="L199" s="28"/>
      <c r="M199" s="28"/>
      <c r="N199" s="28"/>
      <c r="O199" s="69"/>
      <c r="P199" s="69"/>
      <c r="Q199" s="15"/>
      <c r="R199" s="134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  <c r="DK199" s="15"/>
      <c r="DL199" s="15"/>
      <c r="DM199" s="15"/>
      <c r="DN199" s="15"/>
      <c r="DO199" s="15"/>
      <c r="DP199" s="15"/>
      <c r="DQ199" s="15"/>
      <c r="DR199" s="15"/>
      <c r="DS199" s="15"/>
      <c r="DT199" s="15"/>
      <c r="DU199" s="15"/>
      <c r="DV199" s="15"/>
      <c r="DW199" s="15"/>
      <c r="DX199" s="15"/>
      <c r="DY199" s="15"/>
      <c r="DZ199" s="15"/>
      <c r="EA199" s="15"/>
      <c r="EB199" s="15"/>
      <c r="EC199" s="15"/>
      <c r="ED199" s="15"/>
      <c r="EE199" s="15"/>
      <c r="EF199" s="15"/>
      <c r="EG199" s="15"/>
      <c r="EH199" s="15"/>
      <c r="EI199" s="15"/>
      <c r="EJ199" s="15"/>
      <c r="EK199" s="15"/>
      <c r="EL199" s="15"/>
      <c r="EM199" s="15"/>
      <c r="EN199" s="15"/>
      <c r="EO199" s="15"/>
      <c r="EP199" s="15"/>
      <c r="EQ199" s="15"/>
      <c r="ER199" s="15"/>
      <c r="ES199" s="15"/>
      <c r="ET199" s="15"/>
      <c r="EU199" s="15"/>
      <c r="EV199" s="15"/>
      <c r="EW199" s="15"/>
      <c r="EX199" s="15"/>
      <c r="EY199" s="15"/>
      <c r="EZ199" s="15"/>
      <c r="FA199" s="15"/>
      <c r="FB199" s="15"/>
      <c r="FC199" s="15"/>
      <c r="FD199" s="15"/>
      <c r="FE199" s="15"/>
      <c r="FF199" s="15"/>
      <c r="FG199" s="15"/>
      <c r="FH199" s="15"/>
      <c r="FI199" s="15"/>
      <c r="FJ199" s="15"/>
      <c r="FK199" s="15"/>
      <c r="FL199" s="15"/>
      <c r="FM199" s="15"/>
      <c r="FN199" s="15"/>
      <c r="FO199" s="15"/>
      <c r="FP199" s="15"/>
      <c r="FQ199" s="15"/>
      <c r="FR199" s="15"/>
      <c r="FS199" s="15"/>
      <c r="FT199" s="15"/>
      <c r="FU199" s="15"/>
      <c r="FV199" s="15"/>
      <c r="FW199" s="15"/>
      <c r="FX199" s="15"/>
      <c r="FY199" s="15"/>
      <c r="FZ199" s="15"/>
      <c r="GA199" s="15"/>
      <c r="GB199" s="15"/>
      <c r="GC199" s="15"/>
      <c r="GD199" s="15"/>
      <c r="GE199" s="15"/>
      <c r="GF199" s="15"/>
      <c r="GG199" s="15"/>
      <c r="GH199" s="15"/>
      <c r="GI199" s="15"/>
      <c r="GJ199" s="15"/>
      <c r="GK199" s="15"/>
      <c r="GL199" s="15"/>
      <c r="GM199" s="15"/>
      <c r="GN199" s="15"/>
      <c r="GO199" s="15"/>
      <c r="GP199" s="15"/>
      <c r="GQ199" s="15"/>
      <c r="GR199" s="15"/>
      <c r="GS199" s="15"/>
      <c r="GT199" s="15"/>
      <c r="GU199" s="15"/>
      <c r="GV199" s="15"/>
      <c r="GW199" s="15"/>
      <c r="GX199" s="15"/>
      <c r="GY199" s="15"/>
      <c r="GZ199" s="15"/>
      <c r="HA199" s="15"/>
      <c r="HB199" s="15"/>
      <c r="HC199" s="15"/>
      <c r="HD199" s="15"/>
      <c r="HE199" s="15"/>
      <c r="HF199" s="15"/>
      <c r="HG199" s="15"/>
      <c r="HH199" s="15"/>
      <c r="HI199" s="15"/>
      <c r="HJ199" s="15"/>
      <c r="HK199" s="15"/>
      <c r="HL199" s="15"/>
      <c r="HM199" s="15"/>
      <c r="HN199" s="15"/>
      <c r="HO199" s="15"/>
      <c r="HP199" s="15"/>
      <c r="HQ199" s="15"/>
      <c r="HR199" s="15"/>
      <c r="HS199" s="15"/>
      <c r="HT199" s="15"/>
      <c r="HU199" s="15"/>
      <c r="HV199" s="15"/>
      <c r="HW199" s="15"/>
      <c r="HX199" s="15"/>
      <c r="HY199" s="15"/>
      <c r="HZ199" s="15"/>
      <c r="IA199" s="15"/>
      <c r="IB199" s="15"/>
      <c r="IC199" s="15"/>
      <c r="ID199" s="15"/>
      <c r="IE199" s="15"/>
      <c r="IF199" s="15"/>
      <c r="IG199" s="15"/>
      <c r="IH199" s="15"/>
      <c r="II199" s="15"/>
      <c r="IJ199" s="15"/>
      <c r="IK199" s="15"/>
      <c r="IL199" s="15"/>
      <c r="IM199" s="15"/>
      <c r="IN199" s="15"/>
      <c r="IO199" s="15"/>
      <c r="IP199" s="15"/>
      <c r="IQ199" s="15"/>
      <c r="IR199" s="15"/>
      <c r="IS199" s="15"/>
      <c r="IT199" s="15"/>
      <c r="IU199" s="15"/>
      <c r="IV199" s="15"/>
    </row>
    <row r="200" spans="1:256" s="105" customFormat="1" ht="12.75">
      <c r="A200" s="130" t="s">
        <v>160</v>
      </c>
      <c r="B200" s="306">
        <v>3315</v>
      </c>
      <c r="C200" s="309" t="s">
        <v>188</v>
      </c>
      <c r="D200" s="307">
        <v>61929</v>
      </c>
      <c r="E200" s="308">
        <v>63228</v>
      </c>
      <c r="F200" s="267">
        <v>47499</v>
      </c>
      <c r="G200" s="273">
        <f t="shared" si="7"/>
        <v>75.12336306699564</v>
      </c>
      <c r="H200" s="109"/>
      <c r="I200" s="28"/>
      <c r="J200" s="28"/>
      <c r="K200" s="28"/>
      <c r="L200" s="28"/>
      <c r="M200" s="28"/>
      <c r="N200" s="28"/>
      <c r="O200" s="69"/>
      <c r="P200" s="69"/>
      <c r="Q200" s="15"/>
      <c r="R200" s="134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  <c r="DP200" s="15"/>
      <c r="DQ200" s="15"/>
      <c r="DR200" s="15"/>
      <c r="DS200" s="15"/>
      <c r="DT200" s="15"/>
      <c r="DU200" s="15"/>
      <c r="DV200" s="15"/>
      <c r="DW200" s="15"/>
      <c r="DX200" s="15"/>
      <c r="DY200" s="15"/>
      <c r="DZ200" s="15"/>
      <c r="EA200" s="15"/>
      <c r="EB200" s="15"/>
      <c r="EC200" s="15"/>
      <c r="ED200" s="15"/>
      <c r="EE200" s="15"/>
      <c r="EF200" s="15"/>
      <c r="EG200" s="15"/>
      <c r="EH200" s="15"/>
      <c r="EI200" s="15"/>
      <c r="EJ200" s="15"/>
      <c r="EK200" s="15"/>
      <c r="EL200" s="15"/>
      <c r="EM200" s="15"/>
      <c r="EN200" s="15"/>
      <c r="EO200" s="15"/>
      <c r="EP200" s="15"/>
      <c r="EQ200" s="15"/>
      <c r="ER200" s="15"/>
      <c r="ES200" s="15"/>
      <c r="ET200" s="15"/>
      <c r="EU200" s="15"/>
      <c r="EV200" s="15"/>
      <c r="EW200" s="15"/>
      <c r="EX200" s="15"/>
      <c r="EY200" s="15"/>
      <c r="EZ200" s="15"/>
      <c r="FA200" s="15"/>
      <c r="FB200" s="15"/>
      <c r="FC200" s="15"/>
      <c r="FD200" s="15"/>
      <c r="FE200" s="15"/>
      <c r="FF200" s="15"/>
      <c r="FG200" s="15"/>
      <c r="FH200" s="15"/>
      <c r="FI200" s="15"/>
      <c r="FJ200" s="15"/>
      <c r="FK200" s="15"/>
      <c r="FL200" s="15"/>
      <c r="FM200" s="15"/>
      <c r="FN200" s="15"/>
      <c r="FO200" s="15"/>
      <c r="FP200" s="15"/>
      <c r="FQ200" s="15"/>
      <c r="FR200" s="15"/>
      <c r="FS200" s="15"/>
      <c r="FT200" s="15"/>
      <c r="FU200" s="15"/>
      <c r="FV200" s="15"/>
      <c r="FW200" s="15"/>
      <c r="FX200" s="15"/>
      <c r="FY200" s="15"/>
      <c r="FZ200" s="15"/>
      <c r="GA200" s="15"/>
      <c r="GB200" s="15"/>
      <c r="GC200" s="15"/>
      <c r="GD200" s="15"/>
      <c r="GE200" s="15"/>
      <c r="GF200" s="15"/>
      <c r="GG200" s="15"/>
      <c r="GH200" s="15"/>
      <c r="GI200" s="15"/>
      <c r="GJ200" s="15"/>
      <c r="GK200" s="15"/>
      <c r="GL200" s="15"/>
      <c r="GM200" s="15"/>
      <c r="GN200" s="15"/>
      <c r="GO200" s="15"/>
      <c r="GP200" s="15"/>
      <c r="GQ200" s="15"/>
      <c r="GR200" s="15"/>
      <c r="GS200" s="15"/>
      <c r="GT200" s="15"/>
      <c r="GU200" s="15"/>
      <c r="GV200" s="15"/>
      <c r="GW200" s="15"/>
      <c r="GX200" s="15"/>
      <c r="GY200" s="15"/>
      <c r="GZ200" s="15"/>
      <c r="HA200" s="15"/>
      <c r="HB200" s="15"/>
      <c r="HC200" s="15"/>
      <c r="HD200" s="15"/>
      <c r="HE200" s="15"/>
      <c r="HF200" s="15"/>
      <c r="HG200" s="15"/>
      <c r="HH200" s="15"/>
      <c r="HI200" s="15"/>
      <c r="HJ200" s="15"/>
      <c r="HK200" s="15"/>
      <c r="HL200" s="15"/>
      <c r="HM200" s="15"/>
      <c r="HN200" s="15"/>
      <c r="HO200" s="15"/>
      <c r="HP200" s="15"/>
      <c r="HQ200" s="15"/>
      <c r="HR200" s="15"/>
      <c r="HS200" s="15"/>
      <c r="HT200" s="15"/>
      <c r="HU200" s="15"/>
      <c r="HV200" s="15"/>
      <c r="HW200" s="15"/>
      <c r="HX200" s="15"/>
      <c r="HY200" s="15"/>
      <c r="HZ200" s="15"/>
      <c r="IA200" s="15"/>
      <c r="IB200" s="15"/>
      <c r="IC200" s="15"/>
      <c r="ID200" s="15"/>
      <c r="IE200" s="15"/>
      <c r="IF200" s="15"/>
      <c r="IG200" s="15"/>
      <c r="IH200" s="15"/>
      <c r="II200" s="15"/>
      <c r="IJ200" s="15"/>
      <c r="IK200" s="15"/>
      <c r="IL200" s="15"/>
      <c r="IM200" s="15"/>
      <c r="IN200" s="15"/>
      <c r="IO200" s="15"/>
      <c r="IP200" s="15"/>
      <c r="IQ200" s="15"/>
      <c r="IR200" s="15"/>
      <c r="IS200" s="15"/>
      <c r="IT200" s="15"/>
      <c r="IU200" s="15"/>
      <c r="IV200" s="15"/>
    </row>
    <row r="201" spans="1:256" s="105" customFormat="1" ht="12.75">
      <c r="A201" s="130" t="s">
        <v>160</v>
      </c>
      <c r="B201" s="127">
        <v>3321</v>
      </c>
      <c r="C201" s="128" t="s">
        <v>979</v>
      </c>
      <c r="D201" s="427">
        <v>1800</v>
      </c>
      <c r="E201" s="267">
        <v>1800</v>
      </c>
      <c r="F201" s="267">
        <v>1350</v>
      </c>
      <c r="G201" s="273">
        <f t="shared" si="7"/>
        <v>75</v>
      </c>
      <c r="H201" s="109"/>
      <c r="I201" s="28"/>
      <c r="J201" s="28"/>
      <c r="K201" s="28"/>
      <c r="L201" s="28"/>
      <c r="M201" s="28"/>
      <c r="N201" s="28"/>
      <c r="O201" s="69"/>
      <c r="P201" s="69"/>
      <c r="Q201" s="15"/>
      <c r="R201" s="134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  <c r="DQ201" s="15"/>
      <c r="DR201" s="15"/>
      <c r="DS201" s="15"/>
      <c r="DT201" s="15"/>
      <c r="DU201" s="15"/>
      <c r="DV201" s="15"/>
      <c r="DW201" s="15"/>
      <c r="DX201" s="15"/>
      <c r="DY201" s="15"/>
      <c r="DZ201" s="15"/>
      <c r="EA201" s="15"/>
      <c r="EB201" s="15"/>
      <c r="EC201" s="15"/>
      <c r="ED201" s="15"/>
      <c r="EE201" s="15"/>
      <c r="EF201" s="15"/>
      <c r="EG201" s="15"/>
      <c r="EH201" s="15"/>
      <c r="EI201" s="15"/>
      <c r="EJ201" s="15"/>
      <c r="EK201" s="15"/>
      <c r="EL201" s="15"/>
      <c r="EM201" s="15"/>
      <c r="EN201" s="15"/>
      <c r="EO201" s="15"/>
      <c r="EP201" s="15"/>
      <c r="EQ201" s="15"/>
      <c r="ER201" s="15"/>
      <c r="ES201" s="15"/>
      <c r="ET201" s="15"/>
      <c r="EU201" s="15"/>
      <c r="EV201" s="15"/>
      <c r="EW201" s="15"/>
      <c r="EX201" s="15"/>
      <c r="EY201" s="15"/>
      <c r="EZ201" s="15"/>
      <c r="FA201" s="15"/>
      <c r="FB201" s="15"/>
      <c r="FC201" s="15"/>
      <c r="FD201" s="15"/>
      <c r="FE201" s="15"/>
      <c r="FF201" s="15"/>
      <c r="FG201" s="15"/>
      <c r="FH201" s="15"/>
      <c r="FI201" s="15"/>
      <c r="FJ201" s="15"/>
      <c r="FK201" s="15"/>
      <c r="FL201" s="15"/>
      <c r="FM201" s="15"/>
      <c r="FN201" s="15"/>
      <c r="FO201" s="15"/>
      <c r="FP201" s="15"/>
      <c r="FQ201" s="15"/>
      <c r="FR201" s="15"/>
      <c r="FS201" s="15"/>
      <c r="FT201" s="15"/>
      <c r="FU201" s="15"/>
      <c r="FV201" s="15"/>
      <c r="FW201" s="15"/>
      <c r="FX201" s="15"/>
      <c r="FY201" s="15"/>
      <c r="FZ201" s="15"/>
      <c r="GA201" s="15"/>
      <c r="GB201" s="15"/>
      <c r="GC201" s="15"/>
      <c r="GD201" s="15"/>
      <c r="GE201" s="15"/>
      <c r="GF201" s="15"/>
      <c r="GG201" s="15"/>
      <c r="GH201" s="15"/>
      <c r="GI201" s="15"/>
      <c r="GJ201" s="15"/>
      <c r="GK201" s="15"/>
      <c r="GL201" s="15"/>
      <c r="GM201" s="15"/>
      <c r="GN201" s="15"/>
      <c r="GO201" s="15"/>
      <c r="GP201" s="15"/>
      <c r="GQ201" s="15"/>
      <c r="GR201" s="15"/>
      <c r="GS201" s="15"/>
      <c r="GT201" s="15"/>
      <c r="GU201" s="15"/>
      <c r="GV201" s="15"/>
      <c r="GW201" s="15"/>
      <c r="GX201" s="15"/>
      <c r="GY201" s="15"/>
      <c r="GZ201" s="15"/>
      <c r="HA201" s="15"/>
      <c r="HB201" s="15"/>
      <c r="HC201" s="15"/>
      <c r="HD201" s="15"/>
      <c r="HE201" s="15"/>
      <c r="HF201" s="15"/>
      <c r="HG201" s="15"/>
      <c r="HH201" s="15"/>
      <c r="HI201" s="15"/>
      <c r="HJ201" s="15"/>
      <c r="HK201" s="15"/>
      <c r="HL201" s="15"/>
      <c r="HM201" s="15"/>
      <c r="HN201" s="15"/>
      <c r="HO201" s="15"/>
      <c r="HP201" s="15"/>
      <c r="HQ201" s="15"/>
      <c r="HR201" s="15"/>
      <c r="HS201" s="15"/>
      <c r="HT201" s="15"/>
      <c r="HU201" s="15"/>
      <c r="HV201" s="15"/>
      <c r="HW201" s="15"/>
      <c r="HX201" s="15"/>
      <c r="HY201" s="15"/>
      <c r="HZ201" s="15"/>
      <c r="IA201" s="15"/>
      <c r="IB201" s="15"/>
      <c r="IC201" s="15"/>
      <c r="ID201" s="15"/>
      <c r="IE201" s="15"/>
      <c r="IF201" s="15"/>
      <c r="IG201" s="15"/>
      <c r="IH201" s="15"/>
      <c r="II201" s="15"/>
      <c r="IJ201" s="15"/>
      <c r="IK201" s="15"/>
      <c r="IL201" s="15"/>
      <c r="IM201" s="15"/>
      <c r="IN201" s="15"/>
      <c r="IO201" s="15"/>
      <c r="IP201" s="15"/>
      <c r="IQ201" s="15"/>
      <c r="IR201" s="15"/>
      <c r="IS201" s="15"/>
      <c r="IT201" s="15"/>
      <c r="IU201" s="15"/>
      <c r="IV201" s="15"/>
    </row>
    <row r="202" spans="1:256" s="105" customFormat="1" ht="25.5">
      <c r="A202" s="130" t="s">
        <v>160</v>
      </c>
      <c r="B202" s="127">
        <v>3319</v>
      </c>
      <c r="C202" s="128" t="s">
        <v>657</v>
      </c>
      <c r="D202" s="427">
        <v>0</v>
      </c>
      <c r="E202" s="267">
        <v>46</v>
      </c>
      <c r="F202" s="267">
        <v>20</v>
      </c>
      <c r="G202" s="273">
        <f t="shared" si="7"/>
        <v>43.47826086956522</v>
      </c>
      <c r="H202" s="109"/>
      <c r="I202" s="28"/>
      <c r="J202" s="28"/>
      <c r="K202" s="28"/>
      <c r="L202" s="28"/>
      <c r="M202" s="28"/>
      <c r="N202" s="28"/>
      <c r="O202" s="69"/>
      <c r="P202" s="69"/>
      <c r="Q202" s="15"/>
      <c r="R202" s="134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5"/>
      <c r="DI202" s="15"/>
      <c r="DJ202" s="15"/>
      <c r="DK202" s="15"/>
      <c r="DL202" s="15"/>
      <c r="DM202" s="15"/>
      <c r="DN202" s="15"/>
      <c r="DO202" s="15"/>
      <c r="DP202" s="15"/>
      <c r="DQ202" s="15"/>
      <c r="DR202" s="15"/>
      <c r="DS202" s="15"/>
      <c r="DT202" s="15"/>
      <c r="DU202" s="15"/>
      <c r="DV202" s="15"/>
      <c r="DW202" s="15"/>
      <c r="DX202" s="15"/>
      <c r="DY202" s="15"/>
      <c r="DZ202" s="15"/>
      <c r="EA202" s="15"/>
      <c r="EB202" s="15"/>
      <c r="EC202" s="15"/>
      <c r="ED202" s="15"/>
      <c r="EE202" s="15"/>
      <c r="EF202" s="15"/>
      <c r="EG202" s="15"/>
      <c r="EH202" s="15"/>
      <c r="EI202" s="15"/>
      <c r="EJ202" s="15"/>
      <c r="EK202" s="15"/>
      <c r="EL202" s="15"/>
      <c r="EM202" s="15"/>
      <c r="EN202" s="15"/>
      <c r="EO202" s="15"/>
      <c r="EP202" s="15"/>
      <c r="EQ202" s="15"/>
      <c r="ER202" s="15"/>
      <c r="ES202" s="15"/>
      <c r="ET202" s="15"/>
      <c r="EU202" s="15"/>
      <c r="EV202" s="15"/>
      <c r="EW202" s="15"/>
      <c r="EX202" s="15"/>
      <c r="EY202" s="15"/>
      <c r="EZ202" s="15"/>
      <c r="FA202" s="15"/>
      <c r="FB202" s="15"/>
      <c r="FC202" s="15"/>
      <c r="FD202" s="15"/>
      <c r="FE202" s="15"/>
      <c r="FF202" s="15"/>
      <c r="FG202" s="15"/>
      <c r="FH202" s="15"/>
      <c r="FI202" s="15"/>
      <c r="FJ202" s="15"/>
      <c r="FK202" s="15"/>
      <c r="FL202" s="15"/>
      <c r="FM202" s="15"/>
      <c r="FN202" s="15"/>
      <c r="FO202" s="15"/>
      <c r="FP202" s="15"/>
      <c r="FQ202" s="15"/>
      <c r="FR202" s="15"/>
      <c r="FS202" s="15"/>
      <c r="FT202" s="15"/>
      <c r="FU202" s="15"/>
      <c r="FV202" s="15"/>
      <c r="FW202" s="15"/>
      <c r="FX202" s="15"/>
      <c r="FY202" s="15"/>
      <c r="FZ202" s="15"/>
      <c r="GA202" s="15"/>
      <c r="GB202" s="15"/>
      <c r="GC202" s="15"/>
      <c r="GD202" s="15"/>
      <c r="GE202" s="15"/>
      <c r="GF202" s="15"/>
      <c r="GG202" s="15"/>
      <c r="GH202" s="15"/>
      <c r="GI202" s="15"/>
      <c r="GJ202" s="15"/>
      <c r="GK202" s="15"/>
      <c r="GL202" s="15"/>
      <c r="GM202" s="15"/>
      <c r="GN202" s="15"/>
      <c r="GO202" s="15"/>
      <c r="GP202" s="15"/>
      <c r="GQ202" s="15"/>
      <c r="GR202" s="15"/>
      <c r="GS202" s="15"/>
      <c r="GT202" s="15"/>
      <c r="GU202" s="15"/>
      <c r="GV202" s="15"/>
      <c r="GW202" s="15"/>
      <c r="GX202" s="15"/>
      <c r="GY202" s="15"/>
      <c r="GZ202" s="15"/>
      <c r="HA202" s="15"/>
      <c r="HB202" s="15"/>
      <c r="HC202" s="15"/>
      <c r="HD202" s="15"/>
      <c r="HE202" s="15"/>
      <c r="HF202" s="15"/>
      <c r="HG202" s="15"/>
      <c r="HH202" s="15"/>
      <c r="HI202" s="15"/>
      <c r="HJ202" s="15"/>
      <c r="HK202" s="15"/>
      <c r="HL202" s="15"/>
      <c r="HM202" s="15"/>
      <c r="HN202" s="15"/>
      <c r="HO202" s="15"/>
      <c r="HP202" s="15"/>
      <c r="HQ202" s="15"/>
      <c r="HR202" s="15"/>
      <c r="HS202" s="15"/>
      <c r="HT202" s="15"/>
      <c r="HU202" s="15"/>
      <c r="HV202" s="15"/>
      <c r="HW202" s="15"/>
      <c r="HX202" s="15"/>
      <c r="HY202" s="15"/>
      <c r="HZ202" s="15"/>
      <c r="IA202" s="15"/>
      <c r="IB202" s="15"/>
      <c r="IC202" s="15"/>
      <c r="ID202" s="15"/>
      <c r="IE202" s="15"/>
      <c r="IF202" s="15"/>
      <c r="IG202" s="15"/>
      <c r="IH202" s="15"/>
      <c r="II202" s="15"/>
      <c r="IJ202" s="15"/>
      <c r="IK202" s="15"/>
      <c r="IL202" s="15"/>
      <c r="IM202" s="15"/>
      <c r="IN202" s="15"/>
      <c r="IO202" s="15"/>
      <c r="IP202" s="15"/>
      <c r="IQ202" s="15"/>
      <c r="IR202" s="15"/>
      <c r="IS202" s="15"/>
      <c r="IT202" s="15"/>
      <c r="IU202" s="15"/>
      <c r="IV202" s="15"/>
    </row>
    <row r="203" spans="1:256" s="105" customFormat="1" ht="12.75">
      <c r="A203" s="179"/>
      <c r="B203" s="196"/>
      <c r="C203" s="195" t="s">
        <v>215</v>
      </c>
      <c r="D203" s="180">
        <f>SUM(D198:D201)</f>
        <v>114459</v>
      </c>
      <c r="E203" s="180">
        <f>SUM(E198:E202)</f>
        <v>116834</v>
      </c>
      <c r="F203" s="346">
        <f>SUM(F198:F202)</f>
        <v>87700</v>
      </c>
      <c r="G203" s="104">
        <f t="shared" si="7"/>
        <v>75.06376568464658</v>
      </c>
      <c r="H203" s="109"/>
      <c r="I203" s="28"/>
      <c r="J203" s="28"/>
      <c r="K203" s="28"/>
      <c r="L203" s="28"/>
      <c r="M203" s="28"/>
      <c r="N203" s="28"/>
      <c r="O203" s="69"/>
      <c r="P203" s="69"/>
      <c r="Q203" s="15"/>
      <c r="R203" s="134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  <c r="DK203" s="15"/>
      <c r="DL203" s="15"/>
      <c r="DM203" s="15"/>
      <c r="DN203" s="15"/>
      <c r="DO203" s="15"/>
      <c r="DP203" s="15"/>
      <c r="DQ203" s="15"/>
      <c r="DR203" s="15"/>
      <c r="DS203" s="15"/>
      <c r="DT203" s="15"/>
      <c r="DU203" s="15"/>
      <c r="DV203" s="15"/>
      <c r="DW203" s="15"/>
      <c r="DX203" s="15"/>
      <c r="DY203" s="15"/>
      <c r="DZ203" s="15"/>
      <c r="EA203" s="15"/>
      <c r="EB203" s="15"/>
      <c r="EC203" s="15"/>
      <c r="ED203" s="15"/>
      <c r="EE203" s="15"/>
      <c r="EF203" s="15"/>
      <c r="EG203" s="15"/>
      <c r="EH203" s="15"/>
      <c r="EI203" s="15"/>
      <c r="EJ203" s="15"/>
      <c r="EK203" s="15"/>
      <c r="EL203" s="15"/>
      <c r="EM203" s="15"/>
      <c r="EN203" s="15"/>
      <c r="EO203" s="15"/>
      <c r="EP203" s="15"/>
      <c r="EQ203" s="15"/>
      <c r="ER203" s="15"/>
      <c r="ES203" s="15"/>
      <c r="ET203" s="15"/>
      <c r="EU203" s="15"/>
      <c r="EV203" s="15"/>
      <c r="EW203" s="15"/>
      <c r="EX203" s="15"/>
      <c r="EY203" s="15"/>
      <c r="EZ203" s="15"/>
      <c r="FA203" s="15"/>
      <c r="FB203" s="15"/>
      <c r="FC203" s="15"/>
      <c r="FD203" s="15"/>
      <c r="FE203" s="15"/>
      <c r="FF203" s="15"/>
      <c r="FG203" s="15"/>
      <c r="FH203" s="15"/>
      <c r="FI203" s="15"/>
      <c r="FJ203" s="15"/>
      <c r="FK203" s="15"/>
      <c r="FL203" s="15"/>
      <c r="FM203" s="15"/>
      <c r="FN203" s="15"/>
      <c r="FO203" s="15"/>
      <c r="FP203" s="15"/>
      <c r="FQ203" s="15"/>
      <c r="FR203" s="15"/>
      <c r="FS203" s="15"/>
      <c r="FT203" s="15"/>
      <c r="FU203" s="15"/>
      <c r="FV203" s="15"/>
      <c r="FW203" s="15"/>
      <c r="FX203" s="15"/>
      <c r="FY203" s="15"/>
      <c r="FZ203" s="15"/>
      <c r="GA203" s="15"/>
      <c r="GB203" s="15"/>
      <c r="GC203" s="15"/>
      <c r="GD203" s="15"/>
      <c r="GE203" s="15"/>
      <c r="GF203" s="15"/>
      <c r="GG203" s="15"/>
      <c r="GH203" s="15"/>
      <c r="GI203" s="15"/>
      <c r="GJ203" s="15"/>
      <c r="GK203" s="15"/>
      <c r="GL203" s="15"/>
      <c r="GM203" s="15"/>
      <c r="GN203" s="15"/>
      <c r="GO203" s="15"/>
      <c r="GP203" s="15"/>
      <c r="GQ203" s="15"/>
      <c r="GR203" s="15"/>
      <c r="GS203" s="15"/>
      <c r="GT203" s="15"/>
      <c r="GU203" s="15"/>
      <c r="GV203" s="15"/>
      <c r="GW203" s="15"/>
      <c r="GX203" s="15"/>
      <c r="GY203" s="15"/>
      <c r="GZ203" s="15"/>
      <c r="HA203" s="15"/>
      <c r="HB203" s="15"/>
      <c r="HC203" s="15"/>
      <c r="HD203" s="15"/>
      <c r="HE203" s="15"/>
      <c r="HF203" s="15"/>
      <c r="HG203" s="15"/>
      <c r="HH203" s="15"/>
      <c r="HI203" s="15"/>
      <c r="HJ203" s="15"/>
      <c r="HK203" s="15"/>
      <c r="HL203" s="15"/>
      <c r="HM203" s="15"/>
      <c r="HN203" s="15"/>
      <c r="HO203" s="15"/>
      <c r="HP203" s="15"/>
      <c r="HQ203" s="15"/>
      <c r="HR203" s="15"/>
      <c r="HS203" s="15"/>
      <c r="HT203" s="15"/>
      <c r="HU203" s="15"/>
      <c r="HV203" s="15"/>
      <c r="HW203" s="15"/>
      <c r="HX203" s="15"/>
      <c r="HY203" s="15"/>
      <c r="HZ203" s="15"/>
      <c r="IA203" s="15"/>
      <c r="IB203" s="15"/>
      <c r="IC203" s="15"/>
      <c r="ID203" s="15"/>
      <c r="IE203" s="15"/>
      <c r="IF203" s="15"/>
      <c r="IG203" s="15"/>
      <c r="IH203" s="15"/>
      <c r="II203" s="15"/>
      <c r="IJ203" s="15"/>
      <c r="IK203" s="15"/>
      <c r="IL203" s="15"/>
      <c r="IM203" s="15"/>
      <c r="IN203" s="15"/>
      <c r="IO203" s="15"/>
      <c r="IP203" s="15"/>
      <c r="IQ203" s="15"/>
      <c r="IR203" s="15"/>
      <c r="IS203" s="15"/>
      <c r="IT203" s="15"/>
      <c r="IU203" s="15"/>
      <c r="IV203" s="15"/>
    </row>
    <row r="204" spans="1:256" s="105" customFormat="1" ht="7.5" customHeight="1">
      <c r="A204" s="16"/>
      <c r="B204" s="59"/>
      <c r="C204" s="183"/>
      <c r="D204" s="184"/>
      <c r="E204" s="185"/>
      <c r="F204" s="229"/>
      <c r="G204" s="29"/>
      <c r="H204" s="109"/>
      <c r="I204" s="28"/>
      <c r="J204" s="28"/>
      <c r="K204" s="28"/>
      <c r="L204" s="28"/>
      <c r="M204" s="28"/>
      <c r="N204" s="28"/>
      <c r="O204" s="69"/>
      <c r="P204" s="69"/>
      <c r="Q204" s="15"/>
      <c r="R204" s="134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  <c r="DQ204" s="15"/>
      <c r="DR204" s="15"/>
      <c r="DS204" s="15"/>
      <c r="DT204" s="15"/>
      <c r="DU204" s="15"/>
      <c r="DV204" s="15"/>
      <c r="DW204" s="15"/>
      <c r="DX204" s="15"/>
      <c r="DY204" s="15"/>
      <c r="DZ204" s="15"/>
      <c r="EA204" s="15"/>
      <c r="EB204" s="15"/>
      <c r="EC204" s="15"/>
      <c r="ED204" s="15"/>
      <c r="EE204" s="15"/>
      <c r="EF204" s="15"/>
      <c r="EG204" s="15"/>
      <c r="EH204" s="15"/>
      <c r="EI204" s="15"/>
      <c r="EJ204" s="15"/>
      <c r="EK204" s="15"/>
      <c r="EL204" s="15"/>
      <c r="EM204" s="15"/>
      <c r="EN204" s="15"/>
      <c r="EO204" s="15"/>
      <c r="EP204" s="15"/>
      <c r="EQ204" s="15"/>
      <c r="ER204" s="15"/>
      <c r="ES204" s="15"/>
      <c r="ET204" s="15"/>
      <c r="EU204" s="15"/>
      <c r="EV204" s="15"/>
      <c r="EW204" s="15"/>
      <c r="EX204" s="15"/>
      <c r="EY204" s="15"/>
      <c r="EZ204" s="15"/>
      <c r="FA204" s="15"/>
      <c r="FB204" s="15"/>
      <c r="FC204" s="15"/>
      <c r="FD204" s="15"/>
      <c r="FE204" s="15"/>
      <c r="FF204" s="15"/>
      <c r="FG204" s="15"/>
      <c r="FH204" s="15"/>
      <c r="FI204" s="15"/>
      <c r="FJ204" s="15"/>
      <c r="FK204" s="15"/>
      <c r="FL204" s="15"/>
      <c r="FM204" s="15"/>
      <c r="FN204" s="15"/>
      <c r="FO204" s="15"/>
      <c r="FP204" s="15"/>
      <c r="FQ204" s="15"/>
      <c r="FR204" s="15"/>
      <c r="FS204" s="15"/>
      <c r="FT204" s="15"/>
      <c r="FU204" s="15"/>
      <c r="FV204" s="15"/>
      <c r="FW204" s="15"/>
      <c r="FX204" s="15"/>
      <c r="FY204" s="15"/>
      <c r="FZ204" s="15"/>
      <c r="GA204" s="15"/>
      <c r="GB204" s="15"/>
      <c r="GC204" s="15"/>
      <c r="GD204" s="15"/>
      <c r="GE204" s="15"/>
      <c r="GF204" s="15"/>
      <c r="GG204" s="15"/>
      <c r="GH204" s="15"/>
      <c r="GI204" s="15"/>
      <c r="GJ204" s="15"/>
      <c r="GK204" s="15"/>
      <c r="GL204" s="15"/>
      <c r="GM204" s="15"/>
      <c r="GN204" s="15"/>
      <c r="GO204" s="15"/>
      <c r="GP204" s="15"/>
      <c r="GQ204" s="15"/>
      <c r="GR204" s="15"/>
      <c r="GS204" s="15"/>
      <c r="GT204" s="15"/>
      <c r="GU204" s="15"/>
      <c r="GV204" s="15"/>
      <c r="GW204" s="15"/>
      <c r="GX204" s="15"/>
      <c r="GY204" s="15"/>
      <c r="GZ204" s="15"/>
      <c r="HA204" s="15"/>
      <c r="HB204" s="15"/>
      <c r="HC204" s="15"/>
      <c r="HD204" s="15"/>
      <c r="HE204" s="15"/>
      <c r="HF204" s="15"/>
      <c r="HG204" s="15"/>
      <c r="HH204" s="15"/>
      <c r="HI204" s="15"/>
      <c r="HJ204" s="15"/>
      <c r="HK204" s="15"/>
      <c r="HL204" s="15"/>
      <c r="HM204" s="15"/>
      <c r="HN204" s="15"/>
      <c r="HO204" s="15"/>
      <c r="HP204" s="15"/>
      <c r="HQ204" s="15"/>
      <c r="HR204" s="15"/>
      <c r="HS204" s="15"/>
      <c r="HT204" s="15"/>
      <c r="HU204" s="15"/>
      <c r="HV204" s="15"/>
      <c r="HW204" s="15"/>
      <c r="HX204" s="15"/>
      <c r="HY204" s="15"/>
      <c r="HZ204" s="15"/>
      <c r="IA204" s="15"/>
      <c r="IB204" s="15"/>
      <c r="IC204" s="15"/>
      <c r="ID204" s="15"/>
      <c r="IE204" s="15"/>
      <c r="IF204" s="15"/>
      <c r="IG204" s="15"/>
      <c r="IH204" s="15"/>
      <c r="II204" s="15"/>
      <c r="IJ204" s="15"/>
      <c r="IK204" s="15"/>
      <c r="IL204" s="15"/>
      <c r="IM204" s="15"/>
      <c r="IN204" s="15"/>
      <c r="IO204" s="15"/>
      <c r="IP204" s="15"/>
      <c r="IQ204" s="15"/>
      <c r="IR204" s="15"/>
      <c r="IS204" s="15"/>
      <c r="IT204" s="15"/>
      <c r="IU204" s="15"/>
      <c r="IV204" s="15"/>
    </row>
    <row r="205" spans="1:256" s="105" customFormat="1" ht="15" customHeight="1">
      <c r="A205" s="820" t="s">
        <v>98</v>
      </c>
      <c r="B205" s="820"/>
      <c r="C205" s="820"/>
      <c r="D205" s="820"/>
      <c r="E205" s="820"/>
      <c r="F205" s="820"/>
      <c r="G205" s="820"/>
      <c r="H205" s="109"/>
      <c r="I205" s="28"/>
      <c r="J205" s="28"/>
      <c r="K205" s="28"/>
      <c r="L205" s="28"/>
      <c r="M205" s="28"/>
      <c r="N205" s="28"/>
      <c r="O205" s="69"/>
      <c r="P205" s="69"/>
      <c r="Q205" s="15"/>
      <c r="R205" s="134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/>
      <c r="DJ205" s="15"/>
      <c r="DK205" s="15"/>
      <c r="DL205" s="15"/>
      <c r="DM205" s="15"/>
      <c r="DN205" s="15"/>
      <c r="DO205" s="15"/>
      <c r="DP205" s="15"/>
      <c r="DQ205" s="15"/>
      <c r="DR205" s="15"/>
      <c r="DS205" s="15"/>
      <c r="DT205" s="15"/>
      <c r="DU205" s="15"/>
      <c r="DV205" s="15"/>
      <c r="DW205" s="15"/>
      <c r="DX205" s="15"/>
      <c r="DY205" s="15"/>
      <c r="DZ205" s="15"/>
      <c r="EA205" s="15"/>
      <c r="EB205" s="15"/>
      <c r="EC205" s="15"/>
      <c r="ED205" s="15"/>
      <c r="EE205" s="15"/>
      <c r="EF205" s="15"/>
      <c r="EG205" s="15"/>
      <c r="EH205" s="15"/>
      <c r="EI205" s="15"/>
      <c r="EJ205" s="15"/>
      <c r="EK205" s="15"/>
      <c r="EL205" s="15"/>
      <c r="EM205" s="15"/>
      <c r="EN205" s="15"/>
      <c r="EO205" s="15"/>
      <c r="EP205" s="15"/>
      <c r="EQ205" s="15"/>
      <c r="ER205" s="15"/>
      <c r="ES205" s="15"/>
      <c r="ET205" s="15"/>
      <c r="EU205" s="15"/>
      <c r="EV205" s="15"/>
      <c r="EW205" s="15"/>
      <c r="EX205" s="15"/>
      <c r="EY205" s="15"/>
      <c r="EZ205" s="15"/>
      <c r="FA205" s="15"/>
      <c r="FB205" s="15"/>
      <c r="FC205" s="15"/>
      <c r="FD205" s="15"/>
      <c r="FE205" s="15"/>
      <c r="FF205" s="15"/>
      <c r="FG205" s="15"/>
      <c r="FH205" s="15"/>
      <c r="FI205" s="15"/>
      <c r="FJ205" s="15"/>
      <c r="FK205" s="15"/>
      <c r="FL205" s="15"/>
      <c r="FM205" s="15"/>
      <c r="FN205" s="15"/>
      <c r="FO205" s="15"/>
      <c r="FP205" s="15"/>
      <c r="FQ205" s="15"/>
      <c r="FR205" s="15"/>
      <c r="FS205" s="15"/>
      <c r="FT205" s="15"/>
      <c r="FU205" s="15"/>
      <c r="FV205" s="15"/>
      <c r="FW205" s="15"/>
      <c r="FX205" s="15"/>
      <c r="FY205" s="15"/>
      <c r="FZ205" s="15"/>
      <c r="GA205" s="15"/>
      <c r="GB205" s="15"/>
      <c r="GC205" s="15"/>
      <c r="GD205" s="15"/>
      <c r="GE205" s="15"/>
      <c r="GF205" s="15"/>
      <c r="GG205" s="15"/>
      <c r="GH205" s="15"/>
      <c r="GI205" s="15"/>
      <c r="GJ205" s="15"/>
      <c r="GK205" s="15"/>
      <c r="GL205" s="15"/>
      <c r="GM205" s="15"/>
      <c r="GN205" s="15"/>
      <c r="GO205" s="15"/>
      <c r="GP205" s="15"/>
      <c r="GQ205" s="15"/>
      <c r="GR205" s="15"/>
      <c r="GS205" s="15"/>
      <c r="GT205" s="15"/>
      <c r="GU205" s="15"/>
      <c r="GV205" s="15"/>
      <c r="GW205" s="15"/>
      <c r="GX205" s="15"/>
      <c r="GY205" s="15"/>
      <c r="GZ205" s="15"/>
      <c r="HA205" s="15"/>
      <c r="HB205" s="15"/>
      <c r="HC205" s="15"/>
      <c r="HD205" s="15"/>
      <c r="HE205" s="15"/>
      <c r="HF205" s="15"/>
      <c r="HG205" s="15"/>
      <c r="HH205" s="15"/>
      <c r="HI205" s="15"/>
      <c r="HJ205" s="15"/>
      <c r="HK205" s="15"/>
      <c r="HL205" s="15"/>
      <c r="HM205" s="15"/>
      <c r="HN205" s="15"/>
      <c r="HO205" s="15"/>
      <c r="HP205" s="15"/>
      <c r="HQ205" s="15"/>
      <c r="HR205" s="15"/>
      <c r="HS205" s="15"/>
      <c r="HT205" s="15"/>
      <c r="HU205" s="15"/>
      <c r="HV205" s="15"/>
      <c r="HW205" s="15"/>
      <c r="HX205" s="15"/>
      <c r="HY205" s="15"/>
      <c r="HZ205" s="15"/>
      <c r="IA205" s="15"/>
      <c r="IB205" s="15"/>
      <c r="IC205" s="15"/>
      <c r="ID205" s="15"/>
      <c r="IE205" s="15"/>
      <c r="IF205" s="15"/>
      <c r="IG205" s="15"/>
      <c r="IH205" s="15"/>
      <c r="II205" s="15"/>
      <c r="IJ205" s="15"/>
      <c r="IK205" s="15"/>
      <c r="IL205" s="15"/>
      <c r="IM205" s="15"/>
      <c r="IN205" s="15"/>
      <c r="IO205" s="15"/>
      <c r="IP205" s="15"/>
      <c r="IQ205" s="15"/>
      <c r="IR205" s="15"/>
      <c r="IS205" s="15"/>
      <c r="IT205" s="15"/>
      <c r="IU205" s="15"/>
      <c r="IV205" s="15"/>
    </row>
    <row r="206" spans="1:256" s="105" customFormat="1" ht="7.5" customHeight="1">
      <c r="A206" s="457"/>
      <c r="B206" s="457"/>
      <c r="C206" s="457"/>
      <c r="D206" s="457"/>
      <c r="E206" s="457"/>
      <c r="F206" s="457"/>
      <c r="G206" s="457"/>
      <c r="H206" s="109"/>
      <c r="I206" s="28"/>
      <c r="J206" s="28"/>
      <c r="K206" s="28"/>
      <c r="L206" s="28"/>
      <c r="M206" s="28"/>
      <c r="N206" s="28"/>
      <c r="O206" s="69"/>
      <c r="P206" s="69"/>
      <c r="Q206" s="15"/>
      <c r="R206" s="134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  <c r="DS206" s="15"/>
      <c r="DT206" s="15"/>
      <c r="DU206" s="15"/>
      <c r="DV206" s="15"/>
      <c r="DW206" s="15"/>
      <c r="DX206" s="15"/>
      <c r="DY206" s="15"/>
      <c r="DZ206" s="15"/>
      <c r="EA206" s="15"/>
      <c r="EB206" s="15"/>
      <c r="EC206" s="15"/>
      <c r="ED206" s="15"/>
      <c r="EE206" s="15"/>
      <c r="EF206" s="15"/>
      <c r="EG206" s="15"/>
      <c r="EH206" s="15"/>
      <c r="EI206" s="15"/>
      <c r="EJ206" s="15"/>
      <c r="EK206" s="15"/>
      <c r="EL206" s="15"/>
      <c r="EM206" s="15"/>
      <c r="EN206" s="15"/>
      <c r="EO206" s="15"/>
      <c r="EP206" s="15"/>
      <c r="EQ206" s="15"/>
      <c r="ER206" s="15"/>
      <c r="ES206" s="15"/>
      <c r="ET206" s="15"/>
      <c r="EU206" s="15"/>
      <c r="EV206" s="15"/>
      <c r="EW206" s="15"/>
      <c r="EX206" s="15"/>
      <c r="EY206" s="15"/>
      <c r="EZ206" s="15"/>
      <c r="FA206" s="15"/>
      <c r="FB206" s="15"/>
      <c r="FC206" s="15"/>
      <c r="FD206" s="15"/>
      <c r="FE206" s="15"/>
      <c r="FF206" s="15"/>
      <c r="FG206" s="15"/>
      <c r="FH206" s="15"/>
      <c r="FI206" s="15"/>
      <c r="FJ206" s="15"/>
      <c r="FK206" s="15"/>
      <c r="FL206" s="15"/>
      <c r="FM206" s="15"/>
      <c r="FN206" s="15"/>
      <c r="FO206" s="15"/>
      <c r="FP206" s="15"/>
      <c r="FQ206" s="15"/>
      <c r="FR206" s="15"/>
      <c r="FS206" s="15"/>
      <c r="FT206" s="15"/>
      <c r="FU206" s="15"/>
      <c r="FV206" s="15"/>
      <c r="FW206" s="15"/>
      <c r="FX206" s="15"/>
      <c r="FY206" s="15"/>
      <c r="FZ206" s="15"/>
      <c r="GA206" s="15"/>
      <c r="GB206" s="15"/>
      <c r="GC206" s="15"/>
      <c r="GD206" s="15"/>
      <c r="GE206" s="15"/>
      <c r="GF206" s="15"/>
      <c r="GG206" s="15"/>
      <c r="GH206" s="15"/>
      <c r="GI206" s="15"/>
      <c r="GJ206" s="15"/>
      <c r="GK206" s="15"/>
      <c r="GL206" s="15"/>
      <c r="GM206" s="15"/>
      <c r="GN206" s="15"/>
      <c r="GO206" s="15"/>
      <c r="GP206" s="15"/>
      <c r="GQ206" s="15"/>
      <c r="GR206" s="15"/>
      <c r="GS206" s="15"/>
      <c r="GT206" s="15"/>
      <c r="GU206" s="15"/>
      <c r="GV206" s="15"/>
      <c r="GW206" s="15"/>
      <c r="GX206" s="15"/>
      <c r="GY206" s="15"/>
      <c r="GZ206" s="15"/>
      <c r="HA206" s="15"/>
      <c r="HB206" s="15"/>
      <c r="HC206" s="15"/>
      <c r="HD206" s="15"/>
      <c r="HE206" s="15"/>
      <c r="HF206" s="15"/>
      <c r="HG206" s="15"/>
      <c r="HH206" s="15"/>
      <c r="HI206" s="15"/>
      <c r="HJ206" s="15"/>
      <c r="HK206" s="15"/>
      <c r="HL206" s="15"/>
      <c r="HM206" s="15"/>
      <c r="HN206" s="15"/>
      <c r="HO206" s="15"/>
      <c r="HP206" s="15"/>
      <c r="HQ206" s="15"/>
      <c r="HR206" s="15"/>
      <c r="HS206" s="15"/>
      <c r="HT206" s="15"/>
      <c r="HU206" s="15"/>
      <c r="HV206" s="15"/>
      <c r="HW206" s="15"/>
      <c r="HX206" s="15"/>
      <c r="HY206" s="15"/>
      <c r="HZ206" s="15"/>
      <c r="IA206" s="15"/>
      <c r="IB206" s="15"/>
      <c r="IC206" s="15"/>
      <c r="ID206" s="15"/>
      <c r="IE206" s="15"/>
      <c r="IF206" s="15"/>
      <c r="IG206" s="15"/>
      <c r="IH206" s="15"/>
      <c r="II206" s="15"/>
      <c r="IJ206" s="15"/>
      <c r="IK206" s="15"/>
      <c r="IL206" s="15"/>
      <c r="IM206" s="15"/>
      <c r="IN206" s="15"/>
      <c r="IO206" s="15"/>
      <c r="IP206" s="15"/>
      <c r="IQ206" s="15"/>
      <c r="IR206" s="15"/>
      <c r="IS206" s="15"/>
      <c r="IT206" s="15"/>
      <c r="IU206" s="15"/>
      <c r="IV206" s="15"/>
    </row>
    <row r="207" spans="1:256" s="105" customFormat="1" ht="24.75" customHeight="1">
      <c r="A207" s="7" t="s">
        <v>295</v>
      </c>
      <c r="B207" s="7" t="s">
        <v>297</v>
      </c>
      <c r="C207" s="5" t="s">
        <v>298</v>
      </c>
      <c r="D207" s="44" t="s">
        <v>479</v>
      </c>
      <c r="E207" s="51" t="s">
        <v>480</v>
      </c>
      <c r="F207" s="5" t="s">
        <v>269</v>
      </c>
      <c r="G207" s="43" t="s">
        <v>481</v>
      </c>
      <c r="H207" s="109"/>
      <c r="I207" s="28"/>
      <c r="J207" s="28"/>
      <c r="K207" s="28"/>
      <c r="L207" s="28"/>
      <c r="M207" s="28"/>
      <c r="N207" s="28"/>
      <c r="O207" s="69"/>
      <c r="P207" s="69"/>
      <c r="Q207" s="15"/>
      <c r="R207" s="134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  <c r="DP207" s="15"/>
      <c r="DQ207" s="15"/>
      <c r="DR207" s="15"/>
      <c r="DS207" s="15"/>
      <c r="DT207" s="15"/>
      <c r="DU207" s="15"/>
      <c r="DV207" s="15"/>
      <c r="DW207" s="15"/>
      <c r="DX207" s="15"/>
      <c r="DY207" s="15"/>
      <c r="DZ207" s="15"/>
      <c r="EA207" s="15"/>
      <c r="EB207" s="15"/>
      <c r="EC207" s="15"/>
      <c r="ED207" s="15"/>
      <c r="EE207" s="15"/>
      <c r="EF207" s="15"/>
      <c r="EG207" s="15"/>
      <c r="EH207" s="15"/>
      <c r="EI207" s="15"/>
      <c r="EJ207" s="15"/>
      <c r="EK207" s="15"/>
      <c r="EL207" s="15"/>
      <c r="EM207" s="15"/>
      <c r="EN207" s="15"/>
      <c r="EO207" s="15"/>
      <c r="EP207" s="15"/>
      <c r="EQ207" s="15"/>
      <c r="ER207" s="15"/>
      <c r="ES207" s="15"/>
      <c r="ET207" s="15"/>
      <c r="EU207" s="15"/>
      <c r="EV207" s="15"/>
      <c r="EW207" s="15"/>
      <c r="EX207" s="15"/>
      <c r="EY207" s="15"/>
      <c r="EZ207" s="15"/>
      <c r="FA207" s="15"/>
      <c r="FB207" s="15"/>
      <c r="FC207" s="15"/>
      <c r="FD207" s="15"/>
      <c r="FE207" s="15"/>
      <c r="FF207" s="15"/>
      <c r="FG207" s="15"/>
      <c r="FH207" s="15"/>
      <c r="FI207" s="15"/>
      <c r="FJ207" s="15"/>
      <c r="FK207" s="15"/>
      <c r="FL207" s="15"/>
      <c r="FM207" s="15"/>
      <c r="FN207" s="15"/>
      <c r="FO207" s="15"/>
      <c r="FP207" s="15"/>
      <c r="FQ207" s="15"/>
      <c r="FR207" s="15"/>
      <c r="FS207" s="15"/>
      <c r="FT207" s="15"/>
      <c r="FU207" s="15"/>
      <c r="FV207" s="15"/>
      <c r="FW207" s="15"/>
      <c r="FX207" s="15"/>
      <c r="FY207" s="15"/>
      <c r="FZ207" s="15"/>
      <c r="GA207" s="15"/>
      <c r="GB207" s="15"/>
      <c r="GC207" s="15"/>
      <c r="GD207" s="15"/>
      <c r="GE207" s="15"/>
      <c r="GF207" s="15"/>
      <c r="GG207" s="15"/>
      <c r="GH207" s="15"/>
      <c r="GI207" s="15"/>
      <c r="GJ207" s="15"/>
      <c r="GK207" s="15"/>
      <c r="GL207" s="15"/>
      <c r="GM207" s="15"/>
      <c r="GN207" s="15"/>
      <c r="GO207" s="15"/>
      <c r="GP207" s="15"/>
      <c r="GQ207" s="15"/>
      <c r="GR207" s="15"/>
      <c r="GS207" s="15"/>
      <c r="GT207" s="15"/>
      <c r="GU207" s="15"/>
      <c r="GV207" s="15"/>
      <c r="GW207" s="15"/>
      <c r="GX207" s="15"/>
      <c r="GY207" s="15"/>
      <c r="GZ207" s="15"/>
      <c r="HA207" s="15"/>
      <c r="HB207" s="15"/>
      <c r="HC207" s="15"/>
      <c r="HD207" s="15"/>
      <c r="HE207" s="15"/>
      <c r="HF207" s="15"/>
      <c r="HG207" s="15"/>
      <c r="HH207" s="15"/>
      <c r="HI207" s="15"/>
      <c r="HJ207" s="15"/>
      <c r="HK207" s="15"/>
      <c r="HL207" s="15"/>
      <c r="HM207" s="15"/>
      <c r="HN207" s="15"/>
      <c r="HO207" s="15"/>
      <c r="HP207" s="15"/>
      <c r="HQ207" s="15"/>
      <c r="HR207" s="15"/>
      <c r="HS207" s="15"/>
      <c r="HT207" s="15"/>
      <c r="HU207" s="15"/>
      <c r="HV207" s="15"/>
      <c r="HW207" s="15"/>
      <c r="HX207" s="15"/>
      <c r="HY207" s="15"/>
      <c r="HZ207" s="15"/>
      <c r="IA207" s="15"/>
      <c r="IB207" s="15"/>
      <c r="IC207" s="15"/>
      <c r="ID207" s="15"/>
      <c r="IE207" s="15"/>
      <c r="IF207" s="15"/>
      <c r="IG207" s="15"/>
      <c r="IH207" s="15"/>
      <c r="II207" s="15"/>
      <c r="IJ207" s="15"/>
      <c r="IK207" s="15"/>
      <c r="IL207" s="15"/>
      <c r="IM207" s="15"/>
      <c r="IN207" s="15"/>
      <c r="IO207" s="15"/>
      <c r="IP207" s="15"/>
      <c r="IQ207" s="15"/>
      <c r="IR207" s="15"/>
      <c r="IS207" s="15"/>
      <c r="IT207" s="15"/>
      <c r="IU207" s="15"/>
      <c r="IV207" s="15"/>
    </row>
    <row r="208" spans="1:256" s="105" customFormat="1" ht="38.25">
      <c r="A208" s="130" t="s">
        <v>160</v>
      </c>
      <c r="B208" s="127">
        <v>3314</v>
      </c>
      <c r="C208" s="266" t="s">
        <v>423</v>
      </c>
      <c r="D208" s="427">
        <v>8519</v>
      </c>
      <c r="E208" s="267">
        <v>8519</v>
      </c>
      <c r="F208" s="267">
        <v>8519</v>
      </c>
      <c r="G208" s="158">
        <f>F208/E208*100</f>
        <v>100</v>
      </c>
      <c r="H208" s="109"/>
      <c r="I208" s="28"/>
      <c r="J208" s="28"/>
      <c r="K208" s="28"/>
      <c r="L208" s="28"/>
      <c r="M208" s="28"/>
      <c r="N208" s="28"/>
      <c r="O208" s="69"/>
      <c r="P208" s="69"/>
      <c r="Q208" s="15"/>
      <c r="R208" s="134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  <c r="DK208" s="15"/>
      <c r="DL208" s="15"/>
      <c r="DM208" s="15"/>
      <c r="DN208" s="15"/>
      <c r="DO208" s="15"/>
      <c r="DP208" s="15"/>
      <c r="DQ208" s="15"/>
      <c r="DR208" s="15"/>
      <c r="DS208" s="15"/>
      <c r="DT208" s="15"/>
      <c r="DU208" s="15"/>
      <c r="DV208" s="15"/>
      <c r="DW208" s="15"/>
      <c r="DX208" s="15"/>
      <c r="DY208" s="15"/>
      <c r="DZ208" s="15"/>
      <c r="EA208" s="15"/>
      <c r="EB208" s="15"/>
      <c r="EC208" s="15"/>
      <c r="ED208" s="15"/>
      <c r="EE208" s="15"/>
      <c r="EF208" s="15"/>
      <c r="EG208" s="15"/>
      <c r="EH208" s="15"/>
      <c r="EI208" s="15"/>
      <c r="EJ208" s="15"/>
      <c r="EK208" s="15"/>
      <c r="EL208" s="15"/>
      <c r="EM208" s="15"/>
      <c r="EN208" s="15"/>
      <c r="EO208" s="15"/>
      <c r="EP208" s="15"/>
      <c r="EQ208" s="15"/>
      <c r="ER208" s="15"/>
      <c r="ES208" s="15"/>
      <c r="ET208" s="15"/>
      <c r="EU208" s="15"/>
      <c r="EV208" s="15"/>
      <c r="EW208" s="15"/>
      <c r="EX208" s="15"/>
      <c r="EY208" s="15"/>
      <c r="EZ208" s="15"/>
      <c r="FA208" s="15"/>
      <c r="FB208" s="15"/>
      <c r="FC208" s="15"/>
      <c r="FD208" s="15"/>
      <c r="FE208" s="15"/>
      <c r="FF208" s="15"/>
      <c r="FG208" s="15"/>
      <c r="FH208" s="15"/>
      <c r="FI208" s="15"/>
      <c r="FJ208" s="15"/>
      <c r="FK208" s="15"/>
      <c r="FL208" s="15"/>
      <c r="FM208" s="15"/>
      <c r="FN208" s="15"/>
      <c r="FO208" s="15"/>
      <c r="FP208" s="15"/>
      <c r="FQ208" s="15"/>
      <c r="FR208" s="15"/>
      <c r="FS208" s="15"/>
      <c r="FT208" s="15"/>
      <c r="FU208" s="15"/>
      <c r="FV208" s="15"/>
      <c r="FW208" s="15"/>
      <c r="FX208" s="15"/>
      <c r="FY208" s="15"/>
      <c r="FZ208" s="15"/>
      <c r="GA208" s="15"/>
      <c r="GB208" s="15"/>
      <c r="GC208" s="15"/>
      <c r="GD208" s="15"/>
      <c r="GE208" s="15"/>
      <c r="GF208" s="15"/>
      <c r="GG208" s="15"/>
      <c r="GH208" s="15"/>
      <c r="GI208" s="15"/>
      <c r="GJ208" s="15"/>
      <c r="GK208" s="15"/>
      <c r="GL208" s="15"/>
      <c r="GM208" s="15"/>
      <c r="GN208" s="15"/>
      <c r="GO208" s="15"/>
      <c r="GP208" s="15"/>
      <c r="GQ208" s="15"/>
      <c r="GR208" s="15"/>
      <c r="GS208" s="15"/>
      <c r="GT208" s="15"/>
      <c r="GU208" s="15"/>
      <c r="GV208" s="15"/>
      <c r="GW208" s="15"/>
      <c r="GX208" s="15"/>
      <c r="GY208" s="15"/>
      <c r="GZ208" s="15"/>
      <c r="HA208" s="15"/>
      <c r="HB208" s="15"/>
      <c r="HC208" s="15"/>
      <c r="HD208" s="15"/>
      <c r="HE208" s="15"/>
      <c r="HF208" s="15"/>
      <c r="HG208" s="15"/>
      <c r="HH208" s="15"/>
      <c r="HI208" s="15"/>
      <c r="HJ208" s="15"/>
      <c r="HK208" s="15"/>
      <c r="HL208" s="15"/>
      <c r="HM208" s="15"/>
      <c r="HN208" s="15"/>
      <c r="HO208" s="15"/>
      <c r="HP208" s="15"/>
      <c r="HQ208" s="15"/>
      <c r="HR208" s="15"/>
      <c r="HS208" s="15"/>
      <c r="HT208" s="15"/>
      <c r="HU208" s="15"/>
      <c r="HV208" s="15"/>
      <c r="HW208" s="15"/>
      <c r="HX208" s="15"/>
      <c r="HY208" s="15"/>
      <c r="HZ208" s="15"/>
      <c r="IA208" s="15"/>
      <c r="IB208" s="15"/>
      <c r="IC208" s="15"/>
      <c r="ID208" s="15"/>
      <c r="IE208" s="15"/>
      <c r="IF208" s="15"/>
      <c r="IG208" s="15"/>
      <c r="IH208" s="15"/>
      <c r="II208" s="15"/>
      <c r="IJ208" s="15"/>
      <c r="IK208" s="15"/>
      <c r="IL208" s="15"/>
      <c r="IM208" s="15"/>
      <c r="IN208" s="15"/>
      <c r="IO208" s="15"/>
      <c r="IP208" s="15"/>
      <c r="IQ208" s="15"/>
      <c r="IR208" s="15"/>
      <c r="IS208" s="15"/>
      <c r="IT208" s="15"/>
      <c r="IU208" s="15"/>
      <c r="IV208" s="15"/>
    </row>
    <row r="209" spans="1:256" s="105" customFormat="1" ht="24.75" customHeight="1">
      <c r="A209" s="130" t="s">
        <v>160</v>
      </c>
      <c r="B209" s="127">
        <v>3399</v>
      </c>
      <c r="C209" s="266" t="s">
        <v>40</v>
      </c>
      <c r="D209" s="427">
        <v>3000</v>
      </c>
      <c r="E209" s="267">
        <v>3053</v>
      </c>
      <c r="F209" s="267">
        <v>1071</v>
      </c>
      <c r="G209" s="158">
        <f>F209/E209*100</f>
        <v>35.08024893547331</v>
      </c>
      <c r="H209" s="109"/>
      <c r="I209" s="28"/>
      <c r="J209" s="28"/>
      <c r="K209" s="28"/>
      <c r="L209" s="28"/>
      <c r="M209" s="28"/>
      <c r="N209" s="28"/>
      <c r="O209" s="69"/>
      <c r="P209" s="69"/>
      <c r="Q209" s="15"/>
      <c r="R209" s="134"/>
      <c r="S209" s="15"/>
      <c r="T209" s="15"/>
      <c r="U209" s="134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  <c r="DK209" s="15"/>
      <c r="DL209" s="15"/>
      <c r="DM209" s="15"/>
      <c r="DN209" s="15"/>
      <c r="DO209" s="15"/>
      <c r="DP209" s="15"/>
      <c r="DQ209" s="15"/>
      <c r="DR209" s="15"/>
      <c r="DS209" s="15"/>
      <c r="DT209" s="15"/>
      <c r="DU209" s="15"/>
      <c r="DV209" s="15"/>
      <c r="DW209" s="15"/>
      <c r="DX209" s="15"/>
      <c r="DY209" s="15"/>
      <c r="DZ209" s="15"/>
      <c r="EA209" s="15"/>
      <c r="EB209" s="15"/>
      <c r="EC209" s="15"/>
      <c r="ED209" s="15"/>
      <c r="EE209" s="15"/>
      <c r="EF209" s="15"/>
      <c r="EG209" s="15"/>
      <c r="EH209" s="15"/>
      <c r="EI209" s="15"/>
      <c r="EJ209" s="15"/>
      <c r="EK209" s="15"/>
      <c r="EL209" s="15"/>
      <c r="EM209" s="15"/>
      <c r="EN209" s="15"/>
      <c r="EO209" s="15"/>
      <c r="EP209" s="15"/>
      <c r="EQ209" s="15"/>
      <c r="ER209" s="15"/>
      <c r="ES209" s="15"/>
      <c r="ET209" s="15"/>
      <c r="EU209" s="15"/>
      <c r="EV209" s="15"/>
      <c r="EW209" s="15"/>
      <c r="EX209" s="15"/>
      <c r="EY209" s="15"/>
      <c r="EZ209" s="15"/>
      <c r="FA209" s="15"/>
      <c r="FB209" s="15"/>
      <c r="FC209" s="15"/>
      <c r="FD209" s="15"/>
      <c r="FE209" s="15"/>
      <c r="FF209" s="15"/>
      <c r="FG209" s="15"/>
      <c r="FH209" s="15"/>
      <c r="FI209" s="15"/>
      <c r="FJ209" s="15"/>
      <c r="FK209" s="15"/>
      <c r="FL209" s="15"/>
      <c r="FM209" s="15"/>
      <c r="FN209" s="15"/>
      <c r="FO209" s="15"/>
      <c r="FP209" s="15"/>
      <c r="FQ209" s="15"/>
      <c r="FR209" s="15"/>
      <c r="FS209" s="15"/>
      <c r="FT209" s="15"/>
      <c r="FU209" s="15"/>
      <c r="FV209" s="15"/>
      <c r="FW209" s="15"/>
      <c r="FX209" s="15"/>
      <c r="FY209" s="15"/>
      <c r="FZ209" s="15"/>
      <c r="GA209" s="15"/>
      <c r="GB209" s="15"/>
      <c r="GC209" s="15"/>
      <c r="GD209" s="15"/>
      <c r="GE209" s="15"/>
      <c r="GF209" s="15"/>
      <c r="GG209" s="15"/>
      <c r="GH209" s="15"/>
      <c r="GI209" s="15"/>
      <c r="GJ209" s="15"/>
      <c r="GK209" s="15"/>
      <c r="GL209" s="15"/>
      <c r="GM209" s="15"/>
      <c r="GN209" s="15"/>
      <c r="GO209" s="15"/>
      <c r="GP209" s="15"/>
      <c r="GQ209" s="15"/>
      <c r="GR209" s="15"/>
      <c r="GS209" s="15"/>
      <c r="GT209" s="15"/>
      <c r="GU209" s="15"/>
      <c r="GV209" s="15"/>
      <c r="GW209" s="15"/>
      <c r="GX209" s="15"/>
      <c r="GY209" s="15"/>
      <c r="GZ209" s="15"/>
      <c r="HA209" s="15"/>
      <c r="HB209" s="15"/>
      <c r="HC209" s="15"/>
      <c r="HD209" s="15"/>
      <c r="HE209" s="15"/>
      <c r="HF209" s="15"/>
      <c r="HG209" s="15"/>
      <c r="HH209" s="15"/>
      <c r="HI209" s="15"/>
      <c r="HJ209" s="15"/>
      <c r="HK209" s="15"/>
      <c r="HL209" s="15"/>
      <c r="HM209" s="15"/>
      <c r="HN209" s="15"/>
      <c r="HO209" s="15"/>
      <c r="HP209" s="15"/>
      <c r="HQ209" s="15"/>
      <c r="HR209" s="15"/>
      <c r="HS209" s="15"/>
      <c r="HT209" s="15"/>
      <c r="HU209" s="15"/>
      <c r="HV209" s="15"/>
      <c r="HW209" s="15"/>
      <c r="HX209" s="15"/>
      <c r="HY209" s="15"/>
      <c r="HZ209" s="15"/>
      <c r="IA209" s="15"/>
      <c r="IB209" s="15"/>
      <c r="IC209" s="15"/>
      <c r="ID209" s="15"/>
      <c r="IE209" s="15"/>
      <c r="IF209" s="15"/>
      <c r="IG209" s="15"/>
      <c r="IH209" s="15"/>
      <c r="II209" s="15"/>
      <c r="IJ209" s="15"/>
      <c r="IK209" s="15"/>
      <c r="IL209" s="15"/>
      <c r="IM209" s="15"/>
      <c r="IN209" s="15"/>
      <c r="IO209" s="15"/>
      <c r="IP209" s="15"/>
      <c r="IQ209" s="15"/>
      <c r="IR209" s="15"/>
      <c r="IS209" s="15"/>
      <c r="IT209" s="15"/>
      <c r="IU209" s="15"/>
      <c r="IV209" s="15"/>
    </row>
    <row r="210" spans="1:256" s="105" customFormat="1" ht="27" customHeight="1">
      <c r="A210" s="130" t="s">
        <v>160</v>
      </c>
      <c r="B210" s="127">
        <v>3330</v>
      </c>
      <c r="C210" s="266" t="s">
        <v>41</v>
      </c>
      <c r="D210" s="427">
        <v>300</v>
      </c>
      <c r="E210" s="267">
        <v>300</v>
      </c>
      <c r="F210" s="267">
        <v>0</v>
      </c>
      <c r="G210" s="158">
        <f>F210/E210*100</f>
        <v>0</v>
      </c>
      <c r="H210" s="109"/>
      <c r="I210" s="28"/>
      <c r="J210" s="28"/>
      <c r="K210" s="28"/>
      <c r="L210" s="28"/>
      <c r="M210" s="28"/>
      <c r="N210" s="28"/>
      <c r="O210" s="69"/>
      <c r="P210" s="69"/>
      <c r="Q210" s="15"/>
      <c r="R210" s="134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  <c r="DI210" s="15"/>
      <c r="DJ210" s="15"/>
      <c r="DK210" s="15"/>
      <c r="DL210" s="15"/>
      <c r="DM210" s="15"/>
      <c r="DN210" s="15"/>
      <c r="DO210" s="15"/>
      <c r="DP210" s="15"/>
      <c r="DQ210" s="15"/>
      <c r="DR210" s="15"/>
      <c r="DS210" s="15"/>
      <c r="DT210" s="15"/>
      <c r="DU210" s="15"/>
      <c r="DV210" s="15"/>
      <c r="DW210" s="15"/>
      <c r="DX210" s="15"/>
      <c r="DY210" s="15"/>
      <c r="DZ210" s="15"/>
      <c r="EA210" s="15"/>
      <c r="EB210" s="15"/>
      <c r="EC210" s="15"/>
      <c r="ED210" s="15"/>
      <c r="EE210" s="15"/>
      <c r="EF210" s="15"/>
      <c r="EG210" s="15"/>
      <c r="EH210" s="15"/>
      <c r="EI210" s="15"/>
      <c r="EJ210" s="15"/>
      <c r="EK210" s="15"/>
      <c r="EL210" s="15"/>
      <c r="EM210" s="15"/>
      <c r="EN210" s="15"/>
      <c r="EO210" s="15"/>
      <c r="EP210" s="15"/>
      <c r="EQ210" s="15"/>
      <c r="ER210" s="15"/>
      <c r="ES210" s="15"/>
      <c r="ET210" s="15"/>
      <c r="EU210" s="15"/>
      <c r="EV210" s="15"/>
      <c r="EW210" s="15"/>
      <c r="EX210" s="15"/>
      <c r="EY210" s="15"/>
      <c r="EZ210" s="15"/>
      <c r="FA210" s="15"/>
      <c r="FB210" s="15"/>
      <c r="FC210" s="15"/>
      <c r="FD210" s="15"/>
      <c r="FE210" s="15"/>
      <c r="FF210" s="15"/>
      <c r="FG210" s="15"/>
      <c r="FH210" s="15"/>
      <c r="FI210" s="15"/>
      <c r="FJ210" s="15"/>
      <c r="FK210" s="15"/>
      <c r="FL210" s="15"/>
      <c r="FM210" s="15"/>
      <c r="FN210" s="15"/>
      <c r="FO210" s="15"/>
      <c r="FP210" s="15"/>
      <c r="FQ210" s="15"/>
      <c r="FR210" s="15"/>
      <c r="FS210" s="15"/>
      <c r="FT210" s="15"/>
      <c r="FU210" s="15"/>
      <c r="FV210" s="15"/>
      <c r="FW210" s="15"/>
      <c r="FX210" s="15"/>
      <c r="FY210" s="15"/>
      <c r="FZ210" s="15"/>
      <c r="GA210" s="15"/>
      <c r="GB210" s="15"/>
      <c r="GC210" s="15"/>
      <c r="GD210" s="15"/>
      <c r="GE210" s="15"/>
      <c r="GF210" s="15"/>
      <c r="GG210" s="15"/>
      <c r="GH210" s="15"/>
      <c r="GI210" s="15"/>
      <c r="GJ210" s="15"/>
      <c r="GK210" s="15"/>
      <c r="GL210" s="15"/>
      <c r="GM210" s="15"/>
      <c r="GN210" s="15"/>
      <c r="GO210" s="15"/>
      <c r="GP210" s="15"/>
      <c r="GQ210" s="15"/>
      <c r="GR210" s="15"/>
      <c r="GS210" s="15"/>
      <c r="GT210" s="15"/>
      <c r="GU210" s="15"/>
      <c r="GV210" s="15"/>
      <c r="GW210" s="15"/>
      <c r="GX210" s="15"/>
      <c r="GY210" s="15"/>
      <c r="GZ210" s="15"/>
      <c r="HA210" s="15"/>
      <c r="HB210" s="15"/>
      <c r="HC210" s="15"/>
      <c r="HD210" s="15"/>
      <c r="HE210" s="15"/>
      <c r="HF210" s="15"/>
      <c r="HG210" s="15"/>
      <c r="HH210" s="15"/>
      <c r="HI210" s="15"/>
      <c r="HJ210" s="15"/>
      <c r="HK210" s="15"/>
      <c r="HL210" s="15"/>
      <c r="HM210" s="15"/>
      <c r="HN210" s="15"/>
      <c r="HO210" s="15"/>
      <c r="HP210" s="15"/>
      <c r="HQ210" s="15"/>
      <c r="HR210" s="15"/>
      <c r="HS210" s="15"/>
      <c r="HT210" s="15"/>
      <c r="HU210" s="15"/>
      <c r="HV210" s="15"/>
      <c r="HW210" s="15"/>
      <c r="HX210" s="15"/>
      <c r="HY210" s="15"/>
      <c r="HZ210" s="15"/>
      <c r="IA210" s="15"/>
      <c r="IB210" s="15"/>
      <c r="IC210" s="15"/>
      <c r="ID210" s="15"/>
      <c r="IE210" s="15"/>
      <c r="IF210" s="15"/>
      <c r="IG210" s="15"/>
      <c r="IH210" s="15"/>
      <c r="II210" s="15"/>
      <c r="IJ210" s="15"/>
      <c r="IK210" s="15"/>
      <c r="IL210" s="15"/>
      <c r="IM210" s="15"/>
      <c r="IN210" s="15"/>
      <c r="IO210" s="15"/>
      <c r="IP210" s="15"/>
      <c r="IQ210" s="15"/>
      <c r="IR210" s="15"/>
      <c r="IS210" s="15"/>
      <c r="IT210" s="15"/>
      <c r="IU210" s="15"/>
      <c r="IV210" s="15"/>
    </row>
    <row r="211" spans="1:256" s="105" customFormat="1" ht="39" customHeight="1">
      <c r="A211" s="130" t="s">
        <v>160</v>
      </c>
      <c r="B211" s="127">
        <v>3317</v>
      </c>
      <c r="C211" s="266" t="s">
        <v>810</v>
      </c>
      <c r="D211" s="427">
        <v>0</v>
      </c>
      <c r="E211" s="267">
        <v>200</v>
      </c>
      <c r="F211" s="267">
        <v>200</v>
      </c>
      <c r="G211" s="158">
        <f>F211/E211*100</f>
        <v>100</v>
      </c>
      <c r="H211" s="109"/>
      <c r="I211" s="28"/>
      <c r="J211" s="28"/>
      <c r="K211" s="28"/>
      <c r="L211" s="28"/>
      <c r="M211" s="28"/>
      <c r="N211" s="28"/>
      <c r="O211" s="69"/>
      <c r="P211" s="69"/>
      <c r="Q211" s="15"/>
      <c r="R211" s="134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15"/>
      <c r="DK211" s="15"/>
      <c r="DL211" s="15"/>
      <c r="DM211" s="15"/>
      <c r="DN211" s="15"/>
      <c r="DO211" s="15"/>
      <c r="DP211" s="15"/>
      <c r="DQ211" s="15"/>
      <c r="DR211" s="15"/>
      <c r="DS211" s="15"/>
      <c r="DT211" s="15"/>
      <c r="DU211" s="15"/>
      <c r="DV211" s="15"/>
      <c r="DW211" s="15"/>
      <c r="DX211" s="15"/>
      <c r="DY211" s="15"/>
      <c r="DZ211" s="15"/>
      <c r="EA211" s="15"/>
      <c r="EB211" s="15"/>
      <c r="EC211" s="15"/>
      <c r="ED211" s="15"/>
      <c r="EE211" s="15"/>
      <c r="EF211" s="15"/>
      <c r="EG211" s="15"/>
      <c r="EH211" s="15"/>
      <c r="EI211" s="15"/>
      <c r="EJ211" s="15"/>
      <c r="EK211" s="15"/>
      <c r="EL211" s="15"/>
      <c r="EM211" s="15"/>
      <c r="EN211" s="15"/>
      <c r="EO211" s="15"/>
      <c r="EP211" s="15"/>
      <c r="EQ211" s="15"/>
      <c r="ER211" s="15"/>
      <c r="ES211" s="15"/>
      <c r="ET211" s="15"/>
      <c r="EU211" s="15"/>
      <c r="EV211" s="15"/>
      <c r="EW211" s="15"/>
      <c r="EX211" s="15"/>
      <c r="EY211" s="15"/>
      <c r="EZ211" s="15"/>
      <c r="FA211" s="15"/>
      <c r="FB211" s="15"/>
      <c r="FC211" s="15"/>
      <c r="FD211" s="15"/>
      <c r="FE211" s="15"/>
      <c r="FF211" s="15"/>
      <c r="FG211" s="15"/>
      <c r="FH211" s="15"/>
      <c r="FI211" s="15"/>
      <c r="FJ211" s="15"/>
      <c r="FK211" s="15"/>
      <c r="FL211" s="15"/>
      <c r="FM211" s="15"/>
      <c r="FN211" s="15"/>
      <c r="FO211" s="15"/>
      <c r="FP211" s="15"/>
      <c r="FQ211" s="15"/>
      <c r="FR211" s="15"/>
      <c r="FS211" s="15"/>
      <c r="FT211" s="15"/>
      <c r="FU211" s="15"/>
      <c r="FV211" s="15"/>
      <c r="FW211" s="15"/>
      <c r="FX211" s="15"/>
      <c r="FY211" s="15"/>
      <c r="FZ211" s="15"/>
      <c r="GA211" s="15"/>
      <c r="GB211" s="15"/>
      <c r="GC211" s="15"/>
      <c r="GD211" s="15"/>
      <c r="GE211" s="15"/>
      <c r="GF211" s="15"/>
      <c r="GG211" s="15"/>
      <c r="GH211" s="15"/>
      <c r="GI211" s="15"/>
      <c r="GJ211" s="15"/>
      <c r="GK211" s="15"/>
      <c r="GL211" s="15"/>
      <c r="GM211" s="15"/>
      <c r="GN211" s="15"/>
      <c r="GO211" s="15"/>
      <c r="GP211" s="15"/>
      <c r="GQ211" s="15"/>
      <c r="GR211" s="15"/>
      <c r="GS211" s="15"/>
      <c r="GT211" s="15"/>
      <c r="GU211" s="15"/>
      <c r="GV211" s="15"/>
      <c r="GW211" s="15"/>
      <c r="GX211" s="15"/>
      <c r="GY211" s="15"/>
      <c r="GZ211" s="15"/>
      <c r="HA211" s="15"/>
      <c r="HB211" s="15"/>
      <c r="HC211" s="15"/>
      <c r="HD211" s="15"/>
      <c r="HE211" s="15"/>
      <c r="HF211" s="15"/>
      <c r="HG211" s="15"/>
      <c r="HH211" s="15"/>
      <c r="HI211" s="15"/>
      <c r="HJ211" s="15"/>
      <c r="HK211" s="15"/>
      <c r="HL211" s="15"/>
      <c r="HM211" s="15"/>
      <c r="HN211" s="15"/>
      <c r="HO211" s="15"/>
      <c r="HP211" s="15"/>
      <c r="HQ211" s="15"/>
      <c r="HR211" s="15"/>
      <c r="HS211" s="15"/>
      <c r="HT211" s="15"/>
      <c r="HU211" s="15"/>
      <c r="HV211" s="15"/>
      <c r="HW211" s="15"/>
      <c r="HX211" s="15"/>
      <c r="HY211" s="15"/>
      <c r="HZ211" s="15"/>
      <c r="IA211" s="15"/>
      <c r="IB211" s="15"/>
      <c r="IC211" s="15"/>
      <c r="ID211" s="15"/>
      <c r="IE211" s="15"/>
      <c r="IF211" s="15"/>
      <c r="IG211" s="15"/>
      <c r="IH211" s="15"/>
      <c r="II211" s="15"/>
      <c r="IJ211" s="15"/>
      <c r="IK211" s="15"/>
      <c r="IL211" s="15"/>
      <c r="IM211" s="15"/>
      <c r="IN211" s="15"/>
      <c r="IO211" s="15"/>
      <c r="IP211" s="15"/>
      <c r="IQ211" s="15"/>
      <c r="IR211" s="15"/>
      <c r="IS211" s="15"/>
      <c r="IT211" s="15"/>
      <c r="IU211" s="15"/>
      <c r="IV211" s="15"/>
    </row>
    <row r="212" spans="1:256" s="105" customFormat="1" ht="12.75">
      <c r="A212" s="179"/>
      <c r="B212" s="196"/>
      <c r="C212" s="195" t="s">
        <v>216</v>
      </c>
      <c r="D212" s="180">
        <f>SUM(D208:D211)</f>
        <v>11819</v>
      </c>
      <c r="E212" s="180">
        <f>SUM(E208:E211)</f>
        <v>12072</v>
      </c>
      <c r="F212" s="346">
        <f>SUM(F208:F211)</f>
        <v>9790</v>
      </c>
      <c r="G212" s="104">
        <f>F212/E212*100</f>
        <v>81.09675281643473</v>
      </c>
      <c r="H212" s="109"/>
      <c r="I212" s="28"/>
      <c r="J212" s="28"/>
      <c r="K212" s="28"/>
      <c r="L212" s="28"/>
      <c r="M212" s="28"/>
      <c r="N212" s="28"/>
      <c r="O212" s="69"/>
      <c r="P212" s="69"/>
      <c r="Q212" s="15"/>
      <c r="R212" s="134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  <c r="DJ212" s="15"/>
      <c r="DK212" s="15"/>
      <c r="DL212" s="15"/>
      <c r="DM212" s="15"/>
      <c r="DN212" s="15"/>
      <c r="DO212" s="15"/>
      <c r="DP212" s="15"/>
      <c r="DQ212" s="15"/>
      <c r="DR212" s="15"/>
      <c r="DS212" s="15"/>
      <c r="DT212" s="15"/>
      <c r="DU212" s="15"/>
      <c r="DV212" s="15"/>
      <c r="DW212" s="15"/>
      <c r="DX212" s="15"/>
      <c r="DY212" s="15"/>
      <c r="DZ212" s="15"/>
      <c r="EA212" s="15"/>
      <c r="EB212" s="15"/>
      <c r="EC212" s="15"/>
      <c r="ED212" s="15"/>
      <c r="EE212" s="15"/>
      <c r="EF212" s="15"/>
      <c r="EG212" s="15"/>
      <c r="EH212" s="15"/>
      <c r="EI212" s="15"/>
      <c r="EJ212" s="15"/>
      <c r="EK212" s="15"/>
      <c r="EL212" s="15"/>
      <c r="EM212" s="15"/>
      <c r="EN212" s="15"/>
      <c r="EO212" s="15"/>
      <c r="EP212" s="15"/>
      <c r="EQ212" s="15"/>
      <c r="ER212" s="15"/>
      <c r="ES212" s="15"/>
      <c r="ET212" s="15"/>
      <c r="EU212" s="15"/>
      <c r="EV212" s="15"/>
      <c r="EW212" s="15"/>
      <c r="EX212" s="15"/>
      <c r="EY212" s="15"/>
      <c r="EZ212" s="15"/>
      <c r="FA212" s="15"/>
      <c r="FB212" s="15"/>
      <c r="FC212" s="15"/>
      <c r="FD212" s="15"/>
      <c r="FE212" s="15"/>
      <c r="FF212" s="15"/>
      <c r="FG212" s="15"/>
      <c r="FH212" s="15"/>
      <c r="FI212" s="15"/>
      <c r="FJ212" s="15"/>
      <c r="FK212" s="15"/>
      <c r="FL212" s="15"/>
      <c r="FM212" s="15"/>
      <c r="FN212" s="15"/>
      <c r="FO212" s="15"/>
      <c r="FP212" s="15"/>
      <c r="FQ212" s="15"/>
      <c r="FR212" s="15"/>
      <c r="FS212" s="15"/>
      <c r="FT212" s="15"/>
      <c r="FU212" s="15"/>
      <c r="FV212" s="15"/>
      <c r="FW212" s="15"/>
      <c r="FX212" s="15"/>
      <c r="FY212" s="15"/>
      <c r="FZ212" s="15"/>
      <c r="GA212" s="15"/>
      <c r="GB212" s="15"/>
      <c r="GC212" s="15"/>
      <c r="GD212" s="15"/>
      <c r="GE212" s="15"/>
      <c r="GF212" s="15"/>
      <c r="GG212" s="15"/>
      <c r="GH212" s="15"/>
      <c r="GI212" s="15"/>
      <c r="GJ212" s="15"/>
      <c r="GK212" s="15"/>
      <c r="GL212" s="15"/>
      <c r="GM212" s="15"/>
      <c r="GN212" s="15"/>
      <c r="GO212" s="15"/>
      <c r="GP212" s="15"/>
      <c r="GQ212" s="15"/>
      <c r="GR212" s="15"/>
      <c r="GS212" s="15"/>
      <c r="GT212" s="15"/>
      <c r="GU212" s="15"/>
      <c r="GV212" s="15"/>
      <c r="GW212" s="15"/>
      <c r="GX212" s="15"/>
      <c r="GY212" s="15"/>
      <c r="GZ212" s="15"/>
      <c r="HA212" s="15"/>
      <c r="HB212" s="15"/>
      <c r="HC212" s="15"/>
      <c r="HD212" s="15"/>
      <c r="HE212" s="15"/>
      <c r="HF212" s="15"/>
      <c r="HG212" s="15"/>
      <c r="HH212" s="15"/>
      <c r="HI212" s="15"/>
      <c r="HJ212" s="15"/>
      <c r="HK212" s="15"/>
      <c r="HL212" s="15"/>
      <c r="HM212" s="15"/>
      <c r="HN212" s="15"/>
      <c r="HO212" s="15"/>
      <c r="HP212" s="15"/>
      <c r="HQ212" s="15"/>
      <c r="HR212" s="15"/>
      <c r="HS212" s="15"/>
      <c r="HT212" s="15"/>
      <c r="HU212" s="15"/>
      <c r="HV212" s="15"/>
      <c r="HW212" s="15"/>
      <c r="HX212" s="15"/>
      <c r="HY212" s="15"/>
      <c r="HZ212" s="15"/>
      <c r="IA212" s="15"/>
      <c r="IB212" s="15"/>
      <c r="IC212" s="15"/>
      <c r="ID212" s="15"/>
      <c r="IE212" s="15"/>
      <c r="IF212" s="15"/>
      <c r="IG212" s="15"/>
      <c r="IH212" s="15"/>
      <c r="II212" s="15"/>
      <c r="IJ212" s="15"/>
      <c r="IK212" s="15"/>
      <c r="IL212" s="15"/>
      <c r="IM212" s="15"/>
      <c r="IN212" s="15"/>
      <c r="IO212" s="15"/>
      <c r="IP212" s="15"/>
      <c r="IQ212" s="15"/>
      <c r="IR212" s="15"/>
      <c r="IS212" s="15"/>
      <c r="IT212" s="15"/>
      <c r="IU212" s="15"/>
      <c r="IV212" s="15"/>
    </row>
    <row r="213" spans="1:256" s="105" customFormat="1" ht="6.75" customHeight="1">
      <c r="A213" s="16"/>
      <c r="B213" s="59"/>
      <c r="C213" s="183"/>
      <c r="D213" s="61"/>
      <c r="E213" s="185"/>
      <c r="F213" s="186"/>
      <c r="G213" s="29"/>
      <c r="H213" s="109"/>
      <c r="I213" s="28"/>
      <c r="J213" s="28"/>
      <c r="K213" s="28"/>
      <c r="L213" s="28"/>
      <c r="M213" s="28"/>
      <c r="N213" s="28"/>
      <c r="O213" s="69"/>
      <c r="P213" s="69"/>
      <c r="Q213" s="15"/>
      <c r="R213" s="134"/>
      <c r="S213" s="15"/>
      <c r="T213" s="15"/>
      <c r="U213" s="134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  <c r="DA213" s="15"/>
      <c r="DB213" s="15"/>
      <c r="DC213" s="15"/>
      <c r="DD213" s="15"/>
      <c r="DE213" s="15"/>
      <c r="DF213" s="15"/>
      <c r="DG213" s="15"/>
      <c r="DH213" s="15"/>
      <c r="DI213" s="15"/>
      <c r="DJ213" s="15"/>
      <c r="DK213" s="15"/>
      <c r="DL213" s="15"/>
      <c r="DM213" s="15"/>
      <c r="DN213" s="15"/>
      <c r="DO213" s="15"/>
      <c r="DP213" s="15"/>
      <c r="DQ213" s="15"/>
      <c r="DR213" s="15"/>
      <c r="DS213" s="15"/>
      <c r="DT213" s="15"/>
      <c r="DU213" s="15"/>
      <c r="DV213" s="15"/>
      <c r="DW213" s="15"/>
      <c r="DX213" s="15"/>
      <c r="DY213" s="15"/>
      <c r="DZ213" s="15"/>
      <c r="EA213" s="15"/>
      <c r="EB213" s="15"/>
      <c r="EC213" s="15"/>
      <c r="ED213" s="15"/>
      <c r="EE213" s="15"/>
      <c r="EF213" s="15"/>
      <c r="EG213" s="15"/>
      <c r="EH213" s="15"/>
      <c r="EI213" s="15"/>
      <c r="EJ213" s="15"/>
      <c r="EK213" s="15"/>
      <c r="EL213" s="15"/>
      <c r="EM213" s="15"/>
      <c r="EN213" s="15"/>
      <c r="EO213" s="15"/>
      <c r="EP213" s="15"/>
      <c r="EQ213" s="15"/>
      <c r="ER213" s="15"/>
      <c r="ES213" s="15"/>
      <c r="ET213" s="15"/>
      <c r="EU213" s="15"/>
      <c r="EV213" s="15"/>
      <c r="EW213" s="15"/>
      <c r="EX213" s="15"/>
      <c r="EY213" s="15"/>
      <c r="EZ213" s="15"/>
      <c r="FA213" s="15"/>
      <c r="FB213" s="15"/>
      <c r="FC213" s="15"/>
      <c r="FD213" s="15"/>
      <c r="FE213" s="15"/>
      <c r="FF213" s="15"/>
      <c r="FG213" s="15"/>
      <c r="FH213" s="15"/>
      <c r="FI213" s="15"/>
      <c r="FJ213" s="15"/>
      <c r="FK213" s="15"/>
      <c r="FL213" s="15"/>
      <c r="FM213" s="15"/>
      <c r="FN213" s="15"/>
      <c r="FO213" s="15"/>
      <c r="FP213" s="15"/>
      <c r="FQ213" s="15"/>
      <c r="FR213" s="15"/>
      <c r="FS213" s="15"/>
      <c r="FT213" s="15"/>
      <c r="FU213" s="15"/>
      <c r="FV213" s="15"/>
      <c r="FW213" s="15"/>
      <c r="FX213" s="15"/>
      <c r="FY213" s="15"/>
      <c r="FZ213" s="15"/>
      <c r="GA213" s="15"/>
      <c r="GB213" s="15"/>
      <c r="GC213" s="15"/>
      <c r="GD213" s="15"/>
      <c r="GE213" s="15"/>
      <c r="GF213" s="15"/>
      <c r="GG213" s="15"/>
      <c r="GH213" s="15"/>
      <c r="GI213" s="15"/>
      <c r="GJ213" s="15"/>
      <c r="GK213" s="15"/>
      <c r="GL213" s="15"/>
      <c r="GM213" s="15"/>
      <c r="GN213" s="15"/>
      <c r="GO213" s="15"/>
      <c r="GP213" s="15"/>
      <c r="GQ213" s="15"/>
      <c r="GR213" s="15"/>
      <c r="GS213" s="15"/>
      <c r="GT213" s="15"/>
      <c r="GU213" s="15"/>
      <c r="GV213" s="15"/>
      <c r="GW213" s="15"/>
      <c r="GX213" s="15"/>
      <c r="GY213" s="15"/>
      <c r="GZ213" s="15"/>
      <c r="HA213" s="15"/>
      <c r="HB213" s="15"/>
      <c r="HC213" s="15"/>
      <c r="HD213" s="15"/>
      <c r="HE213" s="15"/>
      <c r="HF213" s="15"/>
      <c r="HG213" s="15"/>
      <c r="HH213" s="15"/>
      <c r="HI213" s="15"/>
      <c r="HJ213" s="15"/>
      <c r="HK213" s="15"/>
      <c r="HL213" s="15"/>
      <c r="HM213" s="15"/>
      <c r="HN213" s="15"/>
      <c r="HO213" s="15"/>
      <c r="HP213" s="15"/>
      <c r="HQ213" s="15"/>
      <c r="HR213" s="15"/>
      <c r="HS213" s="15"/>
      <c r="HT213" s="15"/>
      <c r="HU213" s="15"/>
      <c r="HV213" s="15"/>
      <c r="HW213" s="15"/>
      <c r="HX213" s="15"/>
      <c r="HY213" s="15"/>
      <c r="HZ213" s="15"/>
      <c r="IA213" s="15"/>
      <c r="IB213" s="15"/>
      <c r="IC213" s="15"/>
      <c r="ID213" s="15"/>
      <c r="IE213" s="15"/>
      <c r="IF213" s="15"/>
      <c r="IG213" s="15"/>
      <c r="IH213" s="15"/>
      <c r="II213" s="15"/>
      <c r="IJ213" s="15"/>
      <c r="IK213" s="15"/>
      <c r="IL213" s="15"/>
      <c r="IM213" s="15"/>
      <c r="IN213" s="15"/>
      <c r="IO213" s="15"/>
      <c r="IP213" s="15"/>
      <c r="IQ213" s="15"/>
      <c r="IR213" s="15"/>
      <c r="IS213" s="15"/>
      <c r="IT213" s="15"/>
      <c r="IU213" s="15"/>
      <c r="IV213" s="15"/>
    </row>
    <row r="214" spans="1:256" s="105" customFormat="1" ht="13.5" customHeight="1">
      <c r="A214" s="845" t="s">
        <v>156</v>
      </c>
      <c r="B214" s="846"/>
      <c r="C214" s="183"/>
      <c r="D214" s="61"/>
      <c r="E214" s="185"/>
      <c r="F214" s="186"/>
      <c r="G214" s="29"/>
      <c r="H214" s="109"/>
      <c r="I214" s="28"/>
      <c r="J214" s="28"/>
      <c r="K214" s="28"/>
      <c r="L214" s="28"/>
      <c r="M214" s="28"/>
      <c r="N214" s="28"/>
      <c r="O214" s="69"/>
      <c r="P214" s="69"/>
      <c r="Q214" s="15"/>
      <c r="R214" s="134"/>
      <c r="S214" s="15"/>
      <c r="T214" s="15"/>
      <c r="U214" s="134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5"/>
      <c r="DI214" s="15"/>
      <c r="DJ214" s="15"/>
      <c r="DK214" s="15"/>
      <c r="DL214" s="15"/>
      <c r="DM214" s="15"/>
      <c r="DN214" s="15"/>
      <c r="DO214" s="15"/>
      <c r="DP214" s="15"/>
      <c r="DQ214" s="15"/>
      <c r="DR214" s="15"/>
      <c r="DS214" s="15"/>
      <c r="DT214" s="15"/>
      <c r="DU214" s="15"/>
      <c r="DV214" s="15"/>
      <c r="DW214" s="15"/>
      <c r="DX214" s="15"/>
      <c r="DY214" s="15"/>
      <c r="DZ214" s="15"/>
      <c r="EA214" s="15"/>
      <c r="EB214" s="15"/>
      <c r="EC214" s="15"/>
      <c r="ED214" s="15"/>
      <c r="EE214" s="15"/>
      <c r="EF214" s="15"/>
      <c r="EG214" s="15"/>
      <c r="EH214" s="15"/>
      <c r="EI214" s="15"/>
      <c r="EJ214" s="15"/>
      <c r="EK214" s="15"/>
      <c r="EL214" s="15"/>
      <c r="EM214" s="15"/>
      <c r="EN214" s="15"/>
      <c r="EO214" s="15"/>
      <c r="EP214" s="15"/>
      <c r="EQ214" s="15"/>
      <c r="ER214" s="15"/>
      <c r="ES214" s="15"/>
      <c r="ET214" s="15"/>
      <c r="EU214" s="15"/>
      <c r="EV214" s="15"/>
      <c r="EW214" s="15"/>
      <c r="EX214" s="15"/>
      <c r="EY214" s="15"/>
      <c r="EZ214" s="15"/>
      <c r="FA214" s="15"/>
      <c r="FB214" s="15"/>
      <c r="FC214" s="15"/>
      <c r="FD214" s="15"/>
      <c r="FE214" s="15"/>
      <c r="FF214" s="15"/>
      <c r="FG214" s="15"/>
      <c r="FH214" s="15"/>
      <c r="FI214" s="15"/>
      <c r="FJ214" s="15"/>
      <c r="FK214" s="15"/>
      <c r="FL214" s="15"/>
      <c r="FM214" s="15"/>
      <c r="FN214" s="15"/>
      <c r="FO214" s="15"/>
      <c r="FP214" s="15"/>
      <c r="FQ214" s="15"/>
      <c r="FR214" s="15"/>
      <c r="FS214" s="15"/>
      <c r="FT214" s="15"/>
      <c r="FU214" s="15"/>
      <c r="FV214" s="15"/>
      <c r="FW214" s="15"/>
      <c r="FX214" s="15"/>
      <c r="FY214" s="15"/>
      <c r="FZ214" s="15"/>
      <c r="GA214" s="15"/>
      <c r="GB214" s="15"/>
      <c r="GC214" s="15"/>
      <c r="GD214" s="15"/>
      <c r="GE214" s="15"/>
      <c r="GF214" s="15"/>
      <c r="GG214" s="15"/>
      <c r="GH214" s="15"/>
      <c r="GI214" s="15"/>
      <c r="GJ214" s="15"/>
      <c r="GK214" s="15"/>
      <c r="GL214" s="15"/>
      <c r="GM214" s="15"/>
      <c r="GN214" s="15"/>
      <c r="GO214" s="15"/>
      <c r="GP214" s="15"/>
      <c r="GQ214" s="15"/>
      <c r="GR214" s="15"/>
      <c r="GS214" s="15"/>
      <c r="GT214" s="15"/>
      <c r="GU214" s="15"/>
      <c r="GV214" s="15"/>
      <c r="GW214" s="15"/>
      <c r="GX214" s="15"/>
      <c r="GY214" s="15"/>
      <c r="GZ214" s="15"/>
      <c r="HA214" s="15"/>
      <c r="HB214" s="15"/>
      <c r="HC214" s="15"/>
      <c r="HD214" s="15"/>
      <c r="HE214" s="15"/>
      <c r="HF214" s="15"/>
      <c r="HG214" s="15"/>
      <c r="HH214" s="15"/>
      <c r="HI214" s="15"/>
      <c r="HJ214" s="15"/>
      <c r="HK214" s="15"/>
      <c r="HL214" s="15"/>
      <c r="HM214" s="15"/>
      <c r="HN214" s="15"/>
      <c r="HO214" s="15"/>
      <c r="HP214" s="15"/>
      <c r="HQ214" s="15"/>
      <c r="HR214" s="15"/>
      <c r="HS214" s="15"/>
      <c r="HT214" s="15"/>
      <c r="HU214" s="15"/>
      <c r="HV214" s="15"/>
      <c r="HW214" s="15"/>
      <c r="HX214" s="15"/>
      <c r="HY214" s="15"/>
      <c r="HZ214" s="15"/>
      <c r="IA214" s="15"/>
      <c r="IB214" s="15"/>
      <c r="IC214" s="15"/>
      <c r="ID214" s="15"/>
      <c r="IE214" s="15"/>
      <c r="IF214" s="15"/>
      <c r="IG214" s="15"/>
      <c r="IH214" s="15"/>
      <c r="II214" s="15"/>
      <c r="IJ214" s="15"/>
      <c r="IK214" s="15"/>
      <c r="IL214" s="15"/>
      <c r="IM214" s="15"/>
      <c r="IN214" s="15"/>
      <c r="IO214" s="15"/>
      <c r="IP214" s="15"/>
      <c r="IQ214" s="15"/>
      <c r="IR214" s="15"/>
      <c r="IS214" s="15"/>
      <c r="IT214" s="15"/>
      <c r="IU214" s="15"/>
      <c r="IV214" s="15"/>
    </row>
    <row r="215" spans="1:256" s="105" customFormat="1" ht="5.25" customHeight="1">
      <c r="A215" s="343"/>
      <c r="B215" s="184"/>
      <c r="C215" s="185"/>
      <c r="D215" s="229"/>
      <c r="E215" s="185"/>
      <c r="F215" s="229"/>
      <c r="G215" s="29"/>
      <c r="H215" s="109"/>
      <c r="I215" s="28"/>
      <c r="J215" s="28"/>
      <c r="K215" s="28"/>
      <c r="L215" s="28"/>
      <c r="M215" s="28"/>
      <c r="N215" s="28"/>
      <c r="O215" s="69"/>
      <c r="P215" s="69"/>
      <c r="Q215" s="15"/>
      <c r="R215" s="134"/>
      <c r="S215" s="15"/>
      <c r="T215" s="15"/>
      <c r="U215" s="134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5"/>
      <c r="DI215" s="15"/>
      <c r="DJ215" s="15"/>
      <c r="DK215" s="15"/>
      <c r="DL215" s="15"/>
      <c r="DM215" s="15"/>
      <c r="DN215" s="15"/>
      <c r="DO215" s="15"/>
      <c r="DP215" s="15"/>
      <c r="DQ215" s="15"/>
      <c r="DR215" s="15"/>
      <c r="DS215" s="15"/>
      <c r="DT215" s="15"/>
      <c r="DU215" s="15"/>
      <c r="DV215" s="15"/>
      <c r="DW215" s="15"/>
      <c r="DX215" s="15"/>
      <c r="DY215" s="15"/>
      <c r="DZ215" s="15"/>
      <c r="EA215" s="15"/>
      <c r="EB215" s="15"/>
      <c r="EC215" s="15"/>
      <c r="ED215" s="15"/>
      <c r="EE215" s="15"/>
      <c r="EF215" s="15"/>
      <c r="EG215" s="15"/>
      <c r="EH215" s="15"/>
      <c r="EI215" s="15"/>
      <c r="EJ215" s="15"/>
      <c r="EK215" s="15"/>
      <c r="EL215" s="15"/>
      <c r="EM215" s="15"/>
      <c r="EN215" s="15"/>
      <c r="EO215" s="15"/>
      <c r="EP215" s="15"/>
      <c r="EQ215" s="15"/>
      <c r="ER215" s="15"/>
      <c r="ES215" s="15"/>
      <c r="ET215" s="15"/>
      <c r="EU215" s="15"/>
      <c r="EV215" s="15"/>
      <c r="EW215" s="15"/>
      <c r="EX215" s="15"/>
      <c r="EY215" s="15"/>
      <c r="EZ215" s="15"/>
      <c r="FA215" s="15"/>
      <c r="FB215" s="15"/>
      <c r="FC215" s="15"/>
      <c r="FD215" s="15"/>
      <c r="FE215" s="15"/>
      <c r="FF215" s="15"/>
      <c r="FG215" s="15"/>
      <c r="FH215" s="15"/>
      <c r="FI215" s="15"/>
      <c r="FJ215" s="15"/>
      <c r="FK215" s="15"/>
      <c r="FL215" s="15"/>
      <c r="FM215" s="15"/>
      <c r="FN215" s="15"/>
      <c r="FO215" s="15"/>
      <c r="FP215" s="15"/>
      <c r="FQ215" s="15"/>
      <c r="FR215" s="15"/>
      <c r="FS215" s="15"/>
      <c r="FT215" s="15"/>
      <c r="FU215" s="15"/>
      <c r="FV215" s="15"/>
      <c r="FW215" s="15"/>
      <c r="FX215" s="15"/>
      <c r="FY215" s="15"/>
      <c r="FZ215" s="15"/>
      <c r="GA215" s="15"/>
      <c r="GB215" s="15"/>
      <c r="GC215" s="15"/>
      <c r="GD215" s="15"/>
      <c r="GE215" s="15"/>
      <c r="GF215" s="15"/>
      <c r="GG215" s="15"/>
      <c r="GH215" s="15"/>
      <c r="GI215" s="15"/>
      <c r="GJ215" s="15"/>
      <c r="GK215" s="15"/>
      <c r="GL215" s="15"/>
      <c r="GM215" s="15"/>
      <c r="GN215" s="15"/>
      <c r="GO215" s="15"/>
      <c r="GP215" s="15"/>
      <c r="GQ215" s="15"/>
      <c r="GR215" s="15"/>
      <c r="GS215" s="15"/>
      <c r="GT215" s="15"/>
      <c r="GU215" s="15"/>
      <c r="GV215" s="15"/>
      <c r="GW215" s="15"/>
      <c r="GX215" s="15"/>
      <c r="GY215" s="15"/>
      <c r="GZ215" s="15"/>
      <c r="HA215" s="15"/>
      <c r="HB215" s="15"/>
      <c r="HC215" s="15"/>
      <c r="HD215" s="15"/>
      <c r="HE215" s="15"/>
      <c r="HF215" s="15"/>
      <c r="HG215" s="15"/>
      <c r="HH215" s="15"/>
      <c r="HI215" s="15"/>
      <c r="HJ215" s="15"/>
      <c r="HK215" s="15"/>
      <c r="HL215" s="15"/>
      <c r="HM215" s="15"/>
      <c r="HN215" s="15"/>
      <c r="HO215" s="15"/>
      <c r="HP215" s="15"/>
      <c r="HQ215" s="15"/>
      <c r="HR215" s="15"/>
      <c r="HS215" s="15"/>
      <c r="HT215" s="15"/>
      <c r="HU215" s="15"/>
      <c r="HV215" s="15"/>
      <c r="HW215" s="15"/>
      <c r="HX215" s="15"/>
      <c r="HY215" s="15"/>
      <c r="HZ215" s="15"/>
      <c r="IA215" s="15"/>
      <c r="IB215" s="15"/>
      <c r="IC215" s="15"/>
      <c r="ID215" s="15"/>
      <c r="IE215" s="15"/>
      <c r="IF215" s="15"/>
      <c r="IG215" s="15"/>
      <c r="IH215" s="15"/>
      <c r="II215" s="15"/>
      <c r="IJ215" s="15"/>
      <c r="IK215" s="15"/>
      <c r="IL215" s="15"/>
      <c r="IM215" s="15"/>
      <c r="IN215" s="15"/>
      <c r="IO215" s="15"/>
      <c r="IP215" s="15"/>
      <c r="IQ215" s="15"/>
      <c r="IR215" s="15"/>
      <c r="IS215" s="15"/>
      <c r="IT215" s="15"/>
      <c r="IU215" s="15"/>
      <c r="IV215" s="15"/>
    </row>
    <row r="216" spans="1:256" s="105" customFormat="1" ht="25.5" customHeight="1">
      <c r="A216" s="7" t="s">
        <v>295</v>
      </c>
      <c r="B216" s="7" t="s">
        <v>297</v>
      </c>
      <c r="C216" s="5" t="s">
        <v>298</v>
      </c>
      <c r="D216" s="44" t="s">
        <v>479</v>
      </c>
      <c r="E216" s="51" t="s">
        <v>480</v>
      </c>
      <c r="F216" s="5" t="s">
        <v>269</v>
      </c>
      <c r="G216" s="43" t="s">
        <v>481</v>
      </c>
      <c r="H216" s="109"/>
      <c r="I216" s="28"/>
      <c r="J216" s="28"/>
      <c r="K216" s="28"/>
      <c r="L216" s="28"/>
      <c r="M216" s="28"/>
      <c r="N216" s="28"/>
      <c r="O216" s="69"/>
      <c r="P216" s="69"/>
      <c r="Q216" s="15"/>
      <c r="R216" s="134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5"/>
      <c r="DI216" s="15"/>
      <c r="DJ216" s="15"/>
      <c r="DK216" s="15"/>
      <c r="DL216" s="15"/>
      <c r="DM216" s="15"/>
      <c r="DN216" s="15"/>
      <c r="DO216" s="15"/>
      <c r="DP216" s="15"/>
      <c r="DQ216" s="15"/>
      <c r="DR216" s="15"/>
      <c r="DS216" s="15"/>
      <c r="DT216" s="15"/>
      <c r="DU216" s="15"/>
      <c r="DV216" s="15"/>
      <c r="DW216" s="15"/>
      <c r="DX216" s="15"/>
      <c r="DY216" s="15"/>
      <c r="DZ216" s="15"/>
      <c r="EA216" s="15"/>
      <c r="EB216" s="15"/>
      <c r="EC216" s="15"/>
      <c r="ED216" s="15"/>
      <c r="EE216" s="15"/>
      <c r="EF216" s="15"/>
      <c r="EG216" s="15"/>
      <c r="EH216" s="15"/>
      <c r="EI216" s="15"/>
      <c r="EJ216" s="15"/>
      <c r="EK216" s="15"/>
      <c r="EL216" s="15"/>
      <c r="EM216" s="15"/>
      <c r="EN216" s="15"/>
      <c r="EO216" s="15"/>
      <c r="EP216" s="15"/>
      <c r="EQ216" s="15"/>
      <c r="ER216" s="15"/>
      <c r="ES216" s="15"/>
      <c r="ET216" s="15"/>
      <c r="EU216" s="15"/>
      <c r="EV216" s="15"/>
      <c r="EW216" s="15"/>
      <c r="EX216" s="15"/>
      <c r="EY216" s="15"/>
      <c r="EZ216" s="15"/>
      <c r="FA216" s="15"/>
      <c r="FB216" s="15"/>
      <c r="FC216" s="15"/>
      <c r="FD216" s="15"/>
      <c r="FE216" s="15"/>
      <c r="FF216" s="15"/>
      <c r="FG216" s="15"/>
      <c r="FH216" s="15"/>
      <c r="FI216" s="15"/>
      <c r="FJ216" s="15"/>
      <c r="FK216" s="15"/>
      <c r="FL216" s="15"/>
      <c r="FM216" s="15"/>
      <c r="FN216" s="15"/>
      <c r="FO216" s="15"/>
      <c r="FP216" s="15"/>
      <c r="FQ216" s="15"/>
      <c r="FR216" s="15"/>
      <c r="FS216" s="15"/>
      <c r="FT216" s="15"/>
      <c r="FU216" s="15"/>
      <c r="FV216" s="15"/>
      <c r="FW216" s="15"/>
      <c r="FX216" s="15"/>
      <c r="FY216" s="15"/>
      <c r="FZ216" s="15"/>
      <c r="GA216" s="15"/>
      <c r="GB216" s="15"/>
      <c r="GC216" s="15"/>
      <c r="GD216" s="15"/>
      <c r="GE216" s="15"/>
      <c r="GF216" s="15"/>
      <c r="GG216" s="15"/>
      <c r="GH216" s="15"/>
      <c r="GI216" s="15"/>
      <c r="GJ216" s="15"/>
      <c r="GK216" s="15"/>
      <c r="GL216" s="15"/>
      <c r="GM216" s="15"/>
      <c r="GN216" s="15"/>
      <c r="GO216" s="15"/>
      <c r="GP216" s="15"/>
      <c r="GQ216" s="15"/>
      <c r="GR216" s="15"/>
      <c r="GS216" s="15"/>
      <c r="GT216" s="15"/>
      <c r="GU216" s="15"/>
      <c r="GV216" s="15"/>
      <c r="GW216" s="15"/>
      <c r="GX216" s="15"/>
      <c r="GY216" s="15"/>
      <c r="GZ216" s="15"/>
      <c r="HA216" s="15"/>
      <c r="HB216" s="15"/>
      <c r="HC216" s="15"/>
      <c r="HD216" s="15"/>
      <c r="HE216" s="15"/>
      <c r="HF216" s="15"/>
      <c r="HG216" s="15"/>
      <c r="HH216" s="15"/>
      <c r="HI216" s="15"/>
      <c r="HJ216" s="15"/>
      <c r="HK216" s="15"/>
      <c r="HL216" s="15"/>
      <c r="HM216" s="15"/>
      <c r="HN216" s="15"/>
      <c r="HO216" s="15"/>
      <c r="HP216" s="15"/>
      <c r="HQ216" s="15"/>
      <c r="HR216" s="15"/>
      <c r="HS216" s="15"/>
      <c r="HT216" s="15"/>
      <c r="HU216" s="15"/>
      <c r="HV216" s="15"/>
      <c r="HW216" s="15"/>
      <c r="HX216" s="15"/>
      <c r="HY216" s="15"/>
      <c r="HZ216" s="15"/>
      <c r="IA216" s="15"/>
      <c r="IB216" s="15"/>
      <c r="IC216" s="15"/>
      <c r="ID216" s="15"/>
      <c r="IE216" s="15"/>
      <c r="IF216" s="15"/>
      <c r="IG216" s="15"/>
      <c r="IH216" s="15"/>
      <c r="II216" s="15"/>
      <c r="IJ216" s="15"/>
      <c r="IK216" s="15"/>
      <c r="IL216" s="15"/>
      <c r="IM216" s="15"/>
      <c r="IN216" s="15"/>
      <c r="IO216" s="15"/>
      <c r="IP216" s="15"/>
      <c r="IQ216" s="15"/>
      <c r="IR216" s="15"/>
      <c r="IS216" s="15"/>
      <c r="IT216" s="15"/>
      <c r="IU216" s="15"/>
      <c r="IV216" s="15"/>
    </row>
    <row r="217" spans="1:256" s="105" customFormat="1" ht="25.5">
      <c r="A217" s="388" t="s">
        <v>160</v>
      </c>
      <c r="B217" s="338">
        <v>3322</v>
      </c>
      <c r="C217" s="266" t="s">
        <v>980</v>
      </c>
      <c r="D217" s="299">
        <v>750</v>
      </c>
      <c r="E217" s="267">
        <v>750</v>
      </c>
      <c r="F217" s="267">
        <v>91</v>
      </c>
      <c r="G217" s="273">
        <f>F217/E217*100</f>
        <v>12.133333333333333</v>
      </c>
      <c r="H217" s="109"/>
      <c r="I217" s="28"/>
      <c r="J217" s="28"/>
      <c r="K217" s="28"/>
      <c r="L217" s="28"/>
      <c r="M217" s="28"/>
      <c r="N217" s="28"/>
      <c r="O217" s="69"/>
      <c r="P217" s="69"/>
      <c r="Q217" s="15"/>
      <c r="R217" s="134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5"/>
      <c r="DE217" s="15"/>
      <c r="DF217" s="15"/>
      <c r="DG217" s="15"/>
      <c r="DH217" s="15"/>
      <c r="DI217" s="15"/>
      <c r="DJ217" s="15"/>
      <c r="DK217" s="15"/>
      <c r="DL217" s="15"/>
      <c r="DM217" s="15"/>
      <c r="DN217" s="15"/>
      <c r="DO217" s="15"/>
      <c r="DP217" s="15"/>
      <c r="DQ217" s="15"/>
      <c r="DR217" s="15"/>
      <c r="DS217" s="15"/>
      <c r="DT217" s="15"/>
      <c r="DU217" s="15"/>
      <c r="DV217" s="15"/>
      <c r="DW217" s="15"/>
      <c r="DX217" s="15"/>
      <c r="DY217" s="15"/>
      <c r="DZ217" s="15"/>
      <c r="EA217" s="15"/>
      <c r="EB217" s="15"/>
      <c r="EC217" s="15"/>
      <c r="ED217" s="15"/>
      <c r="EE217" s="15"/>
      <c r="EF217" s="15"/>
      <c r="EG217" s="15"/>
      <c r="EH217" s="15"/>
      <c r="EI217" s="15"/>
      <c r="EJ217" s="15"/>
      <c r="EK217" s="15"/>
      <c r="EL217" s="15"/>
      <c r="EM217" s="15"/>
      <c r="EN217" s="15"/>
      <c r="EO217" s="15"/>
      <c r="EP217" s="15"/>
      <c r="EQ217" s="15"/>
      <c r="ER217" s="15"/>
      <c r="ES217" s="15"/>
      <c r="ET217" s="15"/>
      <c r="EU217" s="15"/>
      <c r="EV217" s="15"/>
      <c r="EW217" s="15"/>
      <c r="EX217" s="15"/>
      <c r="EY217" s="15"/>
      <c r="EZ217" s="15"/>
      <c r="FA217" s="15"/>
      <c r="FB217" s="15"/>
      <c r="FC217" s="15"/>
      <c r="FD217" s="15"/>
      <c r="FE217" s="15"/>
      <c r="FF217" s="15"/>
      <c r="FG217" s="15"/>
      <c r="FH217" s="15"/>
      <c r="FI217" s="15"/>
      <c r="FJ217" s="15"/>
      <c r="FK217" s="15"/>
      <c r="FL217" s="15"/>
      <c r="FM217" s="15"/>
      <c r="FN217" s="15"/>
      <c r="FO217" s="15"/>
      <c r="FP217" s="15"/>
      <c r="FQ217" s="15"/>
      <c r="FR217" s="15"/>
      <c r="FS217" s="15"/>
      <c r="FT217" s="15"/>
      <c r="FU217" s="15"/>
      <c r="FV217" s="15"/>
      <c r="FW217" s="15"/>
      <c r="FX217" s="15"/>
      <c r="FY217" s="15"/>
      <c r="FZ217" s="15"/>
      <c r="GA217" s="15"/>
      <c r="GB217" s="15"/>
      <c r="GC217" s="15"/>
      <c r="GD217" s="15"/>
      <c r="GE217" s="15"/>
      <c r="GF217" s="15"/>
      <c r="GG217" s="15"/>
      <c r="GH217" s="15"/>
      <c r="GI217" s="15"/>
      <c r="GJ217" s="15"/>
      <c r="GK217" s="15"/>
      <c r="GL217" s="15"/>
      <c r="GM217" s="15"/>
      <c r="GN217" s="15"/>
      <c r="GO217" s="15"/>
      <c r="GP217" s="15"/>
      <c r="GQ217" s="15"/>
      <c r="GR217" s="15"/>
      <c r="GS217" s="15"/>
      <c r="GT217" s="15"/>
      <c r="GU217" s="15"/>
      <c r="GV217" s="15"/>
      <c r="GW217" s="15"/>
      <c r="GX217" s="15"/>
      <c r="GY217" s="15"/>
      <c r="GZ217" s="15"/>
      <c r="HA217" s="15"/>
      <c r="HB217" s="15"/>
      <c r="HC217" s="15"/>
      <c r="HD217" s="15"/>
      <c r="HE217" s="15"/>
      <c r="HF217" s="15"/>
      <c r="HG217" s="15"/>
      <c r="HH217" s="15"/>
      <c r="HI217" s="15"/>
      <c r="HJ217" s="15"/>
      <c r="HK217" s="15"/>
      <c r="HL217" s="15"/>
      <c r="HM217" s="15"/>
      <c r="HN217" s="15"/>
      <c r="HO217" s="15"/>
      <c r="HP217" s="15"/>
      <c r="HQ217" s="15"/>
      <c r="HR217" s="15"/>
      <c r="HS217" s="15"/>
      <c r="HT217" s="15"/>
      <c r="HU217" s="15"/>
      <c r="HV217" s="15"/>
      <c r="HW217" s="15"/>
      <c r="HX217" s="15"/>
      <c r="HY217" s="15"/>
      <c r="HZ217" s="15"/>
      <c r="IA217" s="15"/>
      <c r="IB217" s="15"/>
      <c r="IC217" s="15"/>
      <c r="ID217" s="15"/>
      <c r="IE217" s="15"/>
      <c r="IF217" s="15"/>
      <c r="IG217" s="15"/>
      <c r="IH217" s="15"/>
      <c r="II217" s="15"/>
      <c r="IJ217" s="15"/>
      <c r="IK217" s="15"/>
      <c r="IL217" s="15"/>
      <c r="IM217" s="15"/>
      <c r="IN217" s="15"/>
      <c r="IO217" s="15"/>
      <c r="IP217" s="15"/>
      <c r="IQ217" s="15"/>
      <c r="IR217" s="15"/>
      <c r="IS217" s="15"/>
      <c r="IT217" s="15"/>
      <c r="IU217" s="15"/>
      <c r="IV217" s="15"/>
    </row>
    <row r="218" spans="1:256" s="105" customFormat="1" ht="25.5">
      <c r="A218" s="388">
        <v>4000</v>
      </c>
      <c r="B218" s="338">
        <v>3322</v>
      </c>
      <c r="C218" s="266" t="s">
        <v>95</v>
      </c>
      <c r="D218" s="299">
        <v>3000</v>
      </c>
      <c r="E218" s="267">
        <v>3000</v>
      </c>
      <c r="F218" s="267">
        <v>0</v>
      </c>
      <c r="G218" s="273">
        <f>F218/E218*100</f>
        <v>0</v>
      </c>
      <c r="H218" s="109"/>
      <c r="I218" s="28"/>
      <c r="J218" s="28"/>
      <c r="K218" s="28"/>
      <c r="L218" s="28"/>
      <c r="M218" s="28"/>
      <c r="N218" s="28"/>
      <c r="O218" s="69"/>
      <c r="P218" s="69"/>
      <c r="Q218" s="15"/>
      <c r="R218" s="134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  <c r="DF218" s="15"/>
      <c r="DG218" s="15"/>
      <c r="DH218" s="15"/>
      <c r="DI218" s="15"/>
      <c r="DJ218" s="15"/>
      <c r="DK218" s="15"/>
      <c r="DL218" s="15"/>
      <c r="DM218" s="15"/>
      <c r="DN218" s="15"/>
      <c r="DO218" s="15"/>
      <c r="DP218" s="15"/>
      <c r="DQ218" s="15"/>
      <c r="DR218" s="15"/>
      <c r="DS218" s="15"/>
      <c r="DT218" s="15"/>
      <c r="DU218" s="15"/>
      <c r="DV218" s="15"/>
      <c r="DW218" s="15"/>
      <c r="DX218" s="15"/>
      <c r="DY218" s="15"/>
      <c r="DZ218" s="15"/>
      <c r="EA218" s="15"/>
      <c r="EB218" s="15"/>
      <c r="EC218" s="15"/>
      <c r="ED218" s="15"/>
      <c r="EE218" s="15"/>
      <c r="EF218" s="15"/>
      <c r="EG218" s="15"/>
      <c r="EH218" s="15"/>
      <c r="EI218" s="15"/>
      <c r="EJ218" s="15"/>
      <c r="EK218" s="15"/>
      <c r="EL218" s="15"/>
      <c r="EM218" s="15"/>
      <c r="EN218" s="15"/>
      <c r="EO218" s="15"/>
      <c r="EP218" s="15"/>
      <c r="EQ218" s="15"/>
      <c r="ER218" s="15"/>
      <c r="ES218" s="15"/>
      <c r="ET218" s="15"/>
      <c r="EU218" s="15"/>
      <c r="EV218" s="15"/>
      <c r="EW218" s="15"/>
      <c r="EX218" s="15"/>
      <c r="EY218" s="15"/>
      <c r="EZ218" s="15"/>
      <c r="FA218" s="15"/>
      <c r="FB218" s="15"/>
      <c r="FC218" s="15"/>
      <c r="FD218" s="15"/>
      <c r="FE218" s="15"/>
      <c r="FF218" s="15"/>
      <c r="FG218" s="15"/>
      <c r="FH218" s="15"/>
      <c r="FI218" s="15"/>
      <c r="FJ218" s="15"/>
      <c r="FK218" s="15"/>
      <c r="FL218" s="15"/>
      <c r="FM218" s="15"/>
      <c r="FN218" s="15"/>
      <c r="FO218" s="15"/>
      <c r="FP218" s="15"/>
      <c r="FQ218" s="15"/>
      <c r="FR218" s="15"/>
      <c r="FS218" s="15"/>
      <c r="FT218" s="15"/>
      <c r="FU218" s="15"/>
      <c r="FV218" s="15"/>
      <c r="FW218" s="15"/>
      <c r="FX218" s="15"/>
      <c r="FY218" s="15"/>
      <c r="FZ218" s="15"/>
      <c r="GA218" s="15"/>
      <c r="GB218" s="15"/>
      <c r="GC218" s="15"/>
      <c r="GD218" s="15"/>
      <c r="GE218" s="15"/>
      <c r="GF218" s="15"/>
      <c r="GG218" s="15"/>
      <c r="GH218" s="15"/>
      <c r="GI218" s="15"/>
      <c r="GJ218" s="15"/>
      <c r="GK218" s="15"/>
      <c r="GL218" s="15"/>
      <c r="GM218" s="15"/>
      <c r="GN218" s="15"/>
      <c r="GO218" s="15"/>
      <c r="GP218" s="15"/>
      <c r="GQ218" s="15"/>
      <c r="GR218" s="15"/>
      <c r="GS218" s="15"/>
      <c r="GT218" s="15"/>
      <c r="GU218" s="15"/>
      <c r="GV218" s="15"/>
      <c r="GW218" s="15"/>
      <c r="GX218" s="15"/>
      <c r="GY218" s="15"/>
      <c r="GZ218" s="15"/>
      <c r="HA218" s="15"/>
      <c r="HB218" s="15"/>
      <c r="HC218" s="15"/>
      <c r="HD218" s="15"/>
      <c r="HE218" s="15"/>
      <c r="HF218" s="15"/>
      <c r="HG218" s="15"/>
      <c r="HH218" s="15"/>
      <c r="HI218" s="15"/>
      <c r="HJ218" s="15"/>
      <c r="HK218" s="15"/>
      <c r="HL218" s="15"/>
      <c r="HM218" s="15"/>
      <c r="HN218" s="15"/>
      <c r="HO218" s="15"/>
      <c r="HP218" s="15"/>
      <c r="HQ218" s="15"/>
      <c r="HR218" s="15"/>
      <c r="HS218" s="15"/>
      <c r="HT218" s="15"/>
      <c r="HU218" s="15"/>
      <c r="HV218" s="15"/>
      <c r="HW218" s="15"/>
      <c r="HX218" s="15"/>
      <c r="HY218" s="15"/>
      <c r="HZ218" s="15"/>
      <c r="IA218" s="15"/>
      <c r="IB218" s="15"/>
      <c r="IC218" s="15"/>
      <c r="ID218" s="15"/>
      <c r="IE218" s="15"/>
      <c r="IF218" s="15"/>
      <c r="IG218" s="15"/>
      <c r="IH218" s="15"/>
      <c r="II218" s="15"/>
      <c r="IJ218" s="15"/>
      <c r="IK218" s="15"/>
      <c r="IL218" s="15"/>
      <c r="IM218" s="15"/>
      <c r="IN218" s="15"/>
      <c r="IO218" s="15"/>
      <c r="IP218" s="15"/>
      <c r="IQ218" s="15"/>
      <c r="IR218" s="15"/>
      <c r="IS218" s="15"/>
      <c r="IT218" s="15"/>
      <c r="IU218" s="15"/>
      <c r="IV218" s="15"/>
    </row>
    <row r="219" spans="1:256" s="105" customFormat="1" ht="25.5">
      <c r="A219" s="388">
        <v>4000</v>
      </c>
      <c r="B219" s="338">
        <v>3322</v>
      </c>
      <c r="C219" s="266" t="s">
        <v>96</v>
      </c>
      <c r="D219" s="299">
        <v>18000</v>
      </c>
      <c r="E219" s="267">
        <v>18000</v>
      </c>
      <c r="F219" s="267">
        <v>1905</v>
      </c>
      <c r="G219" s="273">
        <f>F219/E219*100</f>
        <v>10.583333333333334</v>
      </c>
      <c r="H219" s="109"/>
      <c r="I219" s="28"/>
      <c r="J219" s="28"/>
      <c r="K219" s="28"/>
      <c r="L219" s="28"/>
      <c r="M219" s="28"/>
      <c r="N219" s="28"/>
      <c r="O219" s="69"/>
      <c r="P219" s="69"/>
      <c r="Q219" s="15"/>
      <c r="R219" s="134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15"/>
      <c r="DF219" s="15"/>
      <c r="DG219" s="15"/>
      <c r="DH219" s="15"/>
      <c r="DI219" s="15"/>
      <c r="DJ219" s="15"/>
      <c r="DK219" s="15"/>
      <c r="DL219" s="15"/>
      <c r="DM219" s="15"/>
      <c r="DN219" s="15"/>
      <c r="DO219" s="15"/>
      <c r="DP219" s="15"/>
      <c r="DQ219" s="15"/>
      <c r="DR219" s="15"/>
      <c r="DS219" s="15"/>
      <c r="DT219" s="15"/>
      <c r="DU219" s="15"/>
      <c r="DV219" s="15"/>
      <c r="DW219" s="15"/>
      <c r="DX219" s="15"/>
      <c r="DY219" s="15"/>
      <c r="DZ219" s="15"/>
      <c r="EA219" s="15"/>
      <c r="EB219" s="15"/>
      <c r="EC219" s="15"/>
      <c r="ED219" s="15"/>
      <c r="EE219" s="15"/>
      <c r="EF219" s="15"/>
      <c r="EG219" s="15"/>
      <c r="EH219" s="15"/>
      <c r="EI219" s="15"/>
      <c r="EJ219" s="15"/>
      <c r="EK219" s="15"/>
      <c r="EL219" s="15"/>
      <c r="EM219" s="15"/>
      <c r="EN219" s="15"/>
      <c r="EO219" s="15"/>
      <c r="EP219" s="15"/>
      <c r="EQ219" s="15"/>
      <c r="ER219" s="15"/>
      <c r="ES219" s="15"/>
      <c r="ET219" s="15"/>
      <c r="EU219" s="15"/>
      <c r="EV219" s="15"/>
      <c r="EW219" s="15"/>
      <c r="EX219" s="15"/>
      <c r="EY219" s="15"/>
      <c r="EZ219" s="15"/>
      <c r="FA219" s="15"/>
      <c r="FB219" s="15"/>
      <c r="FC219" s="15"/>
      <c r="FD219" s="15"/>
      <c r="FE219" s="15"/>
      <c r="FF219" s="15"/>
      <c r="FG219" s="15"/>
      <c r="FH219" s="15"/>
      <c r="FI219" s="15"/>
      <c r="FJ219" s="15"/>
      <c r="FK219" s="15"/>
      <c r="FL219" s="15"/>
      <c r="FM219" s="15"/>
      <c r="FN219" s="15"/>
      <c r="FO219" s="15"/>
      <c r="FP219" s="15"/>
      <c r="FQ219" s="15"/>
      <c r="FR219" s="15"/>
      <c r="FS219" s="15"/>
      <c r="FT219" s="15"/>
      <c r="FU219" s="15"/>
      <c r="FV219" s="15"/>
      <c r="FW219" s="15"/>
      <c r="FX219" s="15"/>
      <c r="FY219" s="15"/>
      <c r="FZ219" s="15"/>
      <c r="GA219" s="15"/>
      <c r="GB219" s="15"/>
      <c r="GC219" s="15"/>
      <c r="GD219" s="15"/>
      <c r="GE219" s="15"/>
      <c r="GF219" s="15"/>
      <c r="GG219" s="15"/>
      <c r="GH219" s="15"/>
      <c r="GI219" s="15"/>
      <c r="GJ219" s="15"/>
      <c r="GK219" s="15"/>
      <c r="GL219" s="15"/>
      <c r="GM219" s="15"/>
      <c r="GN219" s="15"/>
      <c r="GO219" s="15"/>
      <c r="GP219" s="15"/>
      <c r="GQ219" s="15"/>
      <c r="GR219" s="15"/>
      <c r="GS219" s="15"/>
      <c r="GT219" s="15"/>
      <c r="GU219" s="15"/>
      <c r="GV219" s="15"/>
      <c r="GW219" s="15"/>
      <c r="GX219" s="15"/>
      <c r="GY219" s="15"/>
      <c r="GZ219" s="15"/>
      <c r="HA219" s="15"/>
      <c r="HB219" s="15"/>
      <c r="HC219" s="15"/>
      <c r="HD219" s="15"/>
      <c r="HE219" s="15"/>
      <c r="HF219" s="15"/>
      <c r="HG219" s="15"/>
      <c r="HH219" s="15"/>
      <c r="HI219" s="15"/>
      <c r="HJ219" s="15"/>
      <c r="HK219" s="15"/>
      <c r="HL219" s="15"/>
      <c r="HM219" s="15"/>
      <c r="HN219" s="15"/>
      <c r="HO219" s="15"/>
      <c r="HP219" s="15"/>
      <c r="HQ219" s="15"/>
      <c r="HR219" s="15"/>
      <c r="HS219" s="15"/>
      <c r="HT219" s="15"/>
      <c r="HU219" s="15"/>
      <c r="HV219" s="15"/>
      <c r="HW219" s="15"/>
      <c r="HX219" s="15"/>
      <c r="HY219" s="15"/>
      <c r="HZ219" s="15"/>
      <c r="IA219" s="15"/>
      <c r="IB219" s="15"/>
      <c r="IC219" s="15"/>
      <c r="ID219" s="15"/>
      <c r="IE219" s="15"/>
      <c r="IF219" s="15"/>
      <c r="IG219" s="15"/>
      <c r="IH219" s="15"/>
      <c r="II219" s="15"/>
      <c r="IJ219" s="15"/>
      <c r="IK219" s="15"/>
      <c r="IL219" s="15"/>
      <c r="IM219" s="15"/>
      <c r="IN219" s="15"/>
      <c r="IO219" s="15"/>
      <c r="IP219" s="15"/>
      <c r="IQ219" s="15"/>
      <c r="IR219" s="15"/>
      <c r="IS219" s="15"/>
      <c r="IT219" s="15"/>
      <c r="IU219" s="15"/>
      <c r="IV219" s="15"/>
    </row>
    <row r="220" spans="1:256" s="105" customFormat="1" ht="12.75">
      <c r="A220" s="179"/>
      <c r="B220" s="196"/>
      <c r="C220" s="195" t="s">
        <v>892</v>
      </c>
      <c r="D220" s="447">
        <f>SUM(D217:D219)</f>
        <v>21750</v>
      </c>
      <c r="E220" s="447">
        <f>SUM(E217:E219)</f>
        <v>21750</v>
      </c>
      <c r="F220" s="622">
        <f>SUM(F217:F219)</f>
        <v>1996</v>
      </c>
      <c r="G220" s="104">
        <f>G217</f>
        <v>12.133333333333333</v>
      </c>
      <c r="H220" s="109"/>
      <c r="I220" s="28"/>
      <c r="J220" s="28"/>
      <c r="K220" s="28"/>
      <c r="L220" s="28"/>
      <c r="M220" s="28"/>
      <c r="N220" s="28"/>
      <c r="O220" s="69"/>
      <c r="P220" s="69"/>
      <c r="Q220" s="15"/>
      <c r="R220" s="134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15"/>
      <c r="DF220" s="15"/>
      <c r="DG220" s="15"/>
      <c r="DH220" s="15"/>
      <c r="DI220" s="15"/>
      <c r="DJ220" s="15"/>
      <c r="DK220" s="15"/>
      <c r="DL220" s="15"/>
      <c r="DM220" s="15"/>
      <c r="DN220" s="15"/>
      <c r="DO220" s="15"/>
      <c r="DP220" s="15"/>
      <c r="DQ220" s="15"/>
      <c r="DR220" s="15"/>
      <c r="DS220" s="15"/>
      <c r="DT220" s="15"/>
      <c r="DU220" s="15"/>
      <c r="DV220" s="15"/>
      <c r="DW220" s="15"/>
      <c r="DX220" s="15"/>
      <c r="DY220" s="15"/>
      <c r="DZ220" s="15"/>
      <c r="EA220" s="15"/>
      <c r="EB220" s="15"/>
      <c r="EC220" s="15"/>
      <c r="ED220" s="15"/>
      <c r="EE220" s="15"/>
      <c r="EF220" s="15"/>
      <c r="EG220" s="15"/>
      <c r="EH220" s="15"/>
      <c r="EI220" s="15"/>
      <c r="EJ220" s="15"/>
      <c r="EK220" s="15"/>
      <c r="EL220" s="15"/>
      <c r="EM220" s="15"/>
      <c r="EN220" s="15"/>
      <c r="EO220" s="15"/>
      <c r="EP220" s="15"/>
      <c r="EQ220" s="15"/>
      <c r="ER220" s="15"/>
      <c r="ES220" s="15"/>
      <c r="ET220" s="15"/>
      <c r="EU220" s="15"/>
      <c r="EV220" s="15"/>
      <c r="EW220" s="15"/>
      <c r="EX220" s="15"/>
      <c r="EY220" s="15"/>
      <c r="EZ220" s="15"/>
      <c r="FA220" s="15"/>
      <c r="FB220" s="15"/>
      <c r="FC220" s="15"/>
      <c r="FD220" s="15"/>
      <c r="FE220" s="15"/>
      <c r="FF220" s="15"/>
      <c r="FG220" s="15"/>
      <c r="FH220" s="15"/>
      <c r="FI220" s="15"/>
      <c r="FJ220" s="15"/>
      <c r="FK220" s="15"/>
      <c r="FL220" s="15"/>
      <c r="FM220" s="15"/>
      <c r="FN220" s="15"/>
      <c r="FO220" s="15"/>
      <c r="FP220" s="15"/>
      <c r="FQ220" s="15"/>
      <c r="FR220" s="15"/>
      <c r="FS220" s="15"/>
      <c r="FT220" s="15"/>
      <c r="FU220" s="15"/>
      <c r="FV220" s="15"/>
      <c r="FW220" s="15"/>
      <c r="FX220" s="15"/>
      <c r="FY220" s="15"/>
      <c r="FZ220" s="15"/>
      <c r="GA220" s="15"/>
      <c r="GB220" s="15"/>
      <c r="GC220" s="15"/>
      <c r="GD220" s="15"/>
      <c r="GE220" s="15"/>
      <c r="GF220" s="15"/>
      <c r="GG220" s="15"/>
      <c r="GH220" s="15"/>
      <c r="GI220" s="15"/>
      <c r="GJ220" s="15"/>
      <c r="GK220" s="15"/>
      <c r="GL220" s="15"/>
      <c r="GM220" s="15"/>
      <c r="GN220" s="15"/>
      <c r="GO220" s="15"/>
      <c r="GP220" s="15"/>
      <c r="GQ220" s="15"/>
      <c r="GR220" s="15"/>
      <c r="GS220" s="15"/>
      <c r="GT220" s="15"/>
      <c r="GU220" s="15"/>
      <c r="GV220" s="15"/>
      <c r="GW220" s="15"/>
      <c r="GX220" s="15"/>
      <c r="GY220" s="15"/>
      <c r="GZ220" s="15"/>
      <c r="HA220" s="15"/>
      <c r="HB220" s="15"/>
      <c r="HC220" s="15"/>
      <c r="HD220" s="15"/>
      <c r="HE220" s="15"/>
      <c r="HF220" s="15"/>
      <c r="HG220" s="15"/>
      <c r="HH220" s="15"/>
      <c r="HI220" s="15"/>
      <c r="HJ220" s="15"/>
      <c r="HK220" s="15"/>
      <c r="HL220" s="15"/>
      <c r="HM220" s="15"/>
      <c r="HN220" s="15"/>
      <c r="HO220" s="15"/>
      <c r="HP220" s="15"/>
      <c r="HQ220" s="15"/>
      <c r="HR220" s="15"/>
      <c r="HS220" s="15"/>
      <c r="HT220" s="15"/>
      <c r="HU220" s="15"/>
      <c r="HV220" s="15"/>
      <c r="HW220" s="15"/>
      <c r="HX220" s="15"/>
      <c r="HY220" s="15"/>
      <c r="HZ220" s="15"/>
      <c r="IA220" s="15"/>
      <c r="IB220" s="15"/>
      <c r="IC220" s="15"/>
      <c r="ID220" s="15"/>
      <c r="IE220" s="15"/>
      <c r="IF220" s="15"/>
      <c r="IG220" s="15"/>
      <c r="IH220" s="15"/>
      <c r="II220" s="15"/>
      <c r="IJ220" s="15"/>
      <c r="IK220" s="15"/>
      <c r="IL220" s="15"/>
      <c r="IM220" s="15"/>
      <c r="IN220" s="15"/>
      <c r="IO220" s="15"/>
      <c r="IP220" s="15"/>
      <c r="IQ220" s="15"/>
      <c r="IR220" s="15"/>
      <c r="IS220" s="15"/>
      <c r="IT220" s="15"/>
      <c r="IU220" s="15"/>
      <c r="IV220" s="15"/>
    </row>
    <row r="221" spans="1:256" s="105" customFormat="1" ht="8.25" customHeight="1">
      <c r="A221" s="16"/>
      <c r="B221" s="59"/>
      <c r="C221" s="183"/>
      <c r="D221" s="529"/>
      <c r="E221" s="529"/>
      <c r="F221" s="623"/>
      <c r="G221" s="29"/>
      <c r="H221" s="109"/>
      <c r="I221" s="28"/>
      <c r="J221" s="28"/>
      <c r="K221" s="28"/>
      <c r="L221" s="28"/>
      <c r="M221" s="28"/>
      <c r="N221" s="28"/>
      <c r="O221" s="69"/>
      <c r="P221" s="69"/>
      <c r="Q221" s="15"/>
      <c r="R221" s="134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15"/>
      <c r="DE221" s="15"/>
      <c r="DF221" s="15"/>
      <c r="DG221" s="15"/>
      <c r="DH221" s="15"/>
      <c r="DI221" s="15"/>
      <c r="DJ221" s="15"/>
      <c r="DK221" s="15"/>
      <c r="DL221" s="15"/>
      <c r="DM221" s="15"/>
      <c r="DN221" s="15"/>
      <c r="DO221" s="15"/>
      <c r="DP221" s="15"/>
      <c r="DQ221" s="15"/>
      <c r="DR221" s="15"/>
      <c r="DS221" s="15"/>
      <c r="DT221" s="15"/>
      <c r="DU221" s="15"/>
      <c r="DV221" s="15"/>
      <c r="DW221" s="15"/>
      <c r="DX221" s="15"/>
      <c r="DY221" s="15"/>
      <c r="DZ221" s="15"/>
      <c r="EA221" s="15"/>
      <c r="EB221" s="15"/>
      <c r="EC221" s="15"/>
      <c r="ED221" s="15"/>
      <c r="EE221" s="15"/>
      <c r="EF221" s="15"/>
      <c r="EG221" s="15"/>
      <c r="EH221" s="15"/>
      <c r="EI221" s="15"/>
      <c r="EJ221" s="15"/>
      <c r="EK221" s="15"/>
      <c r="EL221" s="15"/>
      <c r="EM221" s="15"/>
      <c r="EN221" s="15"/>
      <c r="EO221" s="15"/>
      <c r="EP221" s="15"/>
      <c r="EQ221" s="15"/>
      <c r="ER221" s="15"/>
      <c r="ES221" s="15"/>
      <c r="ET221" s="15"/>
      <c r="EU221" s="15"/>
      <c r="EV221" s="15"/>
      <c r="EW221" s="15"/>
      <c r="EX221" s="15"/>
      <c r="EY221" s="15"/>
      <c r="EZ221" s="15"/>
      <c r="FA221" s="15"/>
      <c r="FB221" s="15"/>
      <c r="FC221" s="15"/>
      <c r="FD221" s="15"/>
      <c r="FE221" s="15"/>
      <c r="FF221" s="15"/>
      <c r="FG221" s="15"/>
      <c r="FH221" s="15"/>
      <c r="FI221" s="15"/>
      <c r="FJ221" s="15"/>
      <c r="FK221" s="15"/>
      <c r="FL221" s="15"/>
      <c r="FM221" s="15"/>
      <c r="FN221" s="15"/>
      <c r="FO221" s="15"/>
      <c r="FP221" s="15"/>
      <c r="FQ221" s="15"/>
      <c r="FR221" s="15"/>
      <c r="FS221" s="15"/>
      <c r="FT221" s="15"/>
      <c r="FU221" s="15"/>
      <c r="FV221" s="15"/>
      <c r="FW221" s="15"/>
      <c r="FX221" s="15"/>
      <c r="FY221" s="15"/>
      <c r="FZ221" s="15"/>
      <c r="GA221" s="15"/>
      <c r="GB221" s="15"/>
      <c r="GC221" s="15"/>
      <c r="GD221" s="15"/>
      <c r="GE221" s="15"/>
      <c r="GF221" s="15"/>
      <c r="GG221" s="15"/>
      <c r="GH221" s="15"/>
      <c r="GI221" s="15"/>
      <c r="GJ221" s="15"/>
      <c r="GK221" s="15"/>
      <c r="GL221" s="15"/>
      <c r="GM221" s="15"/>
      <c r="GN221" s="15"/>
      <c r="GO221" s="15"/>
      <c r="GP221" s="15"/>
      <c r="GQ221" s="15"/>
      <c r="GR221" s="15"/>
      <c r="GS221" s="15"/>
      <c r="GT221" s="15"/>
      <c r="GU221" s="15"/>
      <c r="GV221" s="15"/>
      <c r="GW221" s="15"/>
      <c r="GX221" s="15"/>
      <c r="GY221" s="15"/>
      <c r="GZ221" s="15"/>
      <c r="HA221" s="15"/>
      <c r="HB221" s="15"/>
      <c r="HC221" s="15"/>
      <c r="HD221" s="15"/>
      <c r="HE221" s="15"/>
      <c r="HF221" s="15"/>
      <c r="HG221" s="15"/>
      <c r="HH221" s="15"/>
      <c r="HI221" s="15"/>
      <c r="HJ221" s="15"/>
      <c r="HK221" s="15"/>
      <c r="HL221" s="15"/>
      <c r="HM221" s="15"/>
      <c r="HN221" s="15"/>
      <c r="HO221" s="15"/>
      <c r="HP221" s="15"/>
      <c r="HQ221" s="15"/>
      <c r="HR221" s="15"/>
      <c r="HS221" s="15"/>
      <c r="HT221" s="15"/>
      <c r="HU221" s="15"/>
      <c r="HV221" s="15"/>
      <c r="HW221" s="15"/>
      <c r="HX221" s="15"/>
      <c r="HY221" s="15"/>
      <c r="HZ221" s="15"/>
      <c r="IA221" s="15"/>
      <c r="IB221" s="15"/>
      <c r="IC221" s="15"/>
      <c r="ID221" s="15"/>
      <c r="IE221" s="15"/>
      <c r="IF221" s="15"/>
      <c r="IG221" s="15"/>
      <c r="IH221" s="15"/>
      <c r="II221" s="15"/>
      <c r="IJ221" s="15"/>
      <c r="IK221" s="15"/>
      <c r="IL221" s="15"/>
      <c r="IM221" s="15"/>
      <c r="IN221" s="15"/>
      <c r="IO221" s="15"/>
      <c r="IP221" s="15"/>
      <c r="IQ221" s="15"/>
      <c r="IR221" s="15"/>
      <c r="IS221" s="15"/>
      <c r="IT221" s="15"/>
      <c r="IU221" s="15"/>
      <c r="IV221" s="15"/>
    </row>
    <row r="222" spans="1:256" s="105" customFormat="1" ht="12.75">
      <c r="A222" s="847" t="s">
        <v>42</v>
      </c>
      <c r="B222" s="847"/>
      <c r="C222" s="847"/>
      <c r="D222" s="847"/>
      <c r="E222" s="847"/>
      <c r="F222" s="337"/>
      <c r="G222" s="436"/>
      <c r="H222" s="109"/>
      <c r="I222" s="28"/>
      <c r="J222" s="28"/>
      <c r="K222" s="28"/>
      <c r="L222" s="28"/>
      <c r="M222" s="28"/>
      <c r="N222" s="28"/>
      <c r="O222" s="69"/>
      <c r="P222" s="69"/>
      <c r="Q222" s="15"/>
      <c r="R222" s="134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  <c r="DA222" s="15"/>
      <c r="DB222" s="15"/>
      <c r="DC222" s="15"/>
      <c r="DD222" s="15"/>
      <c r="DE222" s="15"/>
      <c r="DF222" s="15"/>
      <c r="DG222" s="15"/>
      <c r="DH222" s="15"/>
      <c r="DI222" s="15"/>
      <c r="DJ222" s="15"/>
      <c r="DK222" s="15"/>
      <c r="DL222" s="15"/>
      <c r="DM222" s="15"/>
      <c r="DN222" s="15"/>
      <c r="DO222" s="15"/>
      <c r="DP222" s="15"/>
      <c r="DQ222" s="15"/>
      <c r="DR222" s="15"/>
      <c r="DS222" s="15"/>
      <c r="DT222" s="15"/>
      <c r="DU222" s="15"/>
      <c r="DV222" s="15"/>
      <c r="DW222" s="15"/>
      <c r="DX222" s="15"/>
      <c r="DY222" s="15"/>
      <c r="DZ222" s="15"/>
      <c r="EA222" s="15"/>
      <c r="EB222" s="15"/>
      <c r="EC222" s="15"/>
      <c r="ED222" s="15"/>
      <c r="EE222" s="15"/>
      <c r="EF222" s="15"/>
      <c r="EG222" s="15"/>
      <c r="EH222" s="15"/>
      <c r="EI222" s="15"/>
      <c r="EJ222" s="15"/>
      <c r="EK222" s="15"/>
      <c r="EL222" s="15"/>
      <c r="EM222" s="15"/>
      <c r="EN222" s="15"/>
      <c r="EO222" s="15"/>
      <c r="EP222" s="15"/>
      <c r="EQ222" s="15"/>
      <c r="ER222" s="15"/>
      <c r="ES222" s="15"/>
      <c r="ET222" s="15"/>
      <c r="EU222" s="15"/>
      <c r="EV222" s="15"/>
      <c r="EW222" s="15"/>
      <c r="EX222" s="15"/>
      <c r="EY222" s="15"/>
      <c r="EZ222" s="15"/>
      <c r="FA222" s="15"/>
      <c r="FB222" s="15"/>
      <c r="FC222" s="15"/>
      <c r="FD222" s="15"/>
      <c r="FE222" s="15"/>
      <c r="FF222" s="15"/>
      <c r="FG222" s="15"/>
      <c r="FH222" s="15"/>
      <c r="FI222" s="15"/>
      <c r="FJ222" s="15"/>
      <c r="FK222" s="15"/>
      <c r="FL222" s="15"/>
      <c r="FM222" s="15"/>
      <c r="FN222" s="15"/>
      <c r="FO222" s="15"/>
      <c r="FP222" s="15"/>
      <c r="FQ222" s="15"/>
      <c r="FR222" s="15"/>
      <c r="FS222" s="15"/>
      <c r="FT222" s="15"/>
      <c r="FU222" s="15"/>
      <c r="FV222" s="15"/>
      <c r="FW222" s="15"/>
      <c r="FX222" s="15"/>
      <c r="FY222" s="15"/>
      <c r="FZ222" s="15"/>
      <c r="GA222" s="15"/>
      <c r="GB222" s="15"/>
      <c r="GC222" s="15"/>
      <c r="GD222" s="15"/>
      <c r="GE222" s="15"/>
      <c r="GF222" s="15"/>
      <c r="GG222" s="15"/>
      <c r="GH222" s="15"/>
      <c r="GI222" s="15"/>
      <c r="GJ222" s="15"/>
      <c r="GK222" s="15"/>
      <c r="GL222" s="15"/>
      <c r="GM222" s="15"/>
      <c r="GN222" s="15"/>
      <c r="GO222" s="15"/>
      <c r="GP222" s="15"/>
      <c r="GQ222" s="15"/>
      <c r="GR222" s="15"/>
      <c r="GS222" s="15"/>
      <c r="GT222" s="15"/>
      <c r="GU222" s="15"/>
      <c r="GV222" s="15"/>
      <c r="GW222" s="15"/>
      <c r="GX222" s="15"/>
      <c r="GY222" s="15"/>
      <c r="GZ222" s="15"/>
      <c r="HA222" s="15"/>
      <c r="HB222" s="15"/>
      <c r="HC222" s="15"/>
      <c r="HD222" s="15"/>
      <c r="HE222" s="15"/>
      <c r="HF222" s="15"/>
      <c r="HG222" s="15"/>
      <c r="HH222" s="15"/>
      <c r="HI222" s="15"/>
      <c r="HJ222" s="15"/>
      <c r="HK222" s="15"/>
      <c r="HL222" s="15"/>
      <c r="HM222" s="15"/>
      <c r="HN222" s="15"/>
      <c r="HO222" s="15"/>
      <c r="HP222" s="15"/>
      <c r="HQ222" s="15"/>
      <c r="HR222" s="15"/>
      <c r="HS222" s="15"/>
      <c r="HT222" s="15"/>
      <c r="HU222" s="15"/>
      <c r="HV222" s="15"/>
      <c r="HW222" s="15"/>
      <c r="HX222" s="15"/>
      <c r="HY222" s="15"/>
      <c r="HZ222" s="15"/>
      <c r="IA222" s="15"/>
      <c r="IB222" s="15"/>
      <c r="IC222" s="15"/>
      <c r="ID222" s="15"/>
      <c r="IE222" s="15"/>
      <c r="IF222" s="15"/>
      <c r="IG222" s="15"/>
      <c r="IH222" s="15"/>
      <c r="II222" s="15"/>
      <c r="IJ222" s="15"/>
      <c r="IK222" s="15"/>
      <c r="IL222" s="15"/>
      <c r="IM222" s="15"/>
      <c r="IN222" s="15"/>
      <c r="IO222" s="15"/>
      <c r="IP222" s="15"/>
      <c r="IQ222" s="15"/>
      <c r="IR222" s="15"/>
      <c r="IS222" s="15"/>
      <c r="IT222" s="15"/>
      <c r="IU222" s="15"/>
      <c r="IV222" s="15"/>
    </row>
    <row r="223" spans="1:256" s="105" customFormat="1" ht="9" customHeight="1">
      <c r="A223" s="452"/>
      <c r="B223" s="452"/>
      <c r="C223" s="452"/>
      <c r="D223" s="452"/>
      <c r="E223" s="452"/>
      <c r="F223" s="337"/>
      <c r="G223" s="436"/>
      <c r="H223" s="109"/>
      <c r="I223" s="28"/>
      <c r="J223" s="28"/>
      <c r="K223" s="28"/>
      <c r="L223" s="28"/>
      <c r="M223" s="28"/>
      <c r="N223" s="28"/>
      <c r="O223" s="69"/>
      <c r="P223" s="69"/>
      <c r="Q223" s="15"/>
      <c r="R223" s="134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  <c r="DA223" s="15"/>
      <c r="DB223" s="15"/>
      <c r="DC223" s="15"/>
      <c r="DD223" s="15"/>
      <c r="DE223" s="15"/>
      <c r="DF223" s="15"/>
      <c r="DG223" s="15"/>
      <c r="DH223" s="15"/>
      <c r="DI223" s="15"/>
      <c r="DJ223" s="15"/>
      <c r="DK223" s="15"/>
      <c r="DL223" s="15"/>
      <c r="DM223" s="15"/>
      <c r="DN223" s="15"/>
      <c r="DO223" s="15"/>
      <c r="DP223" s="15"/>
      <c r="DQ223" s="15"/>
      <c r="DR223" s="15"/>
      <c r="DS223" s="15"/>
      <c r="DT223" s="15"/>
      <c r="DU223" s="15"/>
      <c r="DV223" s="15"/>
      <c r="DW223" s="15"/>
      <c r="DX223" s="15"/>
      <c r="DY223" s="15"/>
      <c r="DZ223" s="15"/>
      <c r="EA223" s="15"/>
      <c r="EB223" s="15"/>
      <c r="EC223" s="15"/>
      <c r="ED223" s="15"/>
      <c r="EE223" s="15"/>
      <c r="EF223" s="15"/>
      <c r="EG223" s="15"/>
      <c r="EH223" s="15"/>
      <c r="EI223" s="15"/>
      <c r="EJ223" s="15"/>
      <c r="EK223" s="15"/>
      <c r="EL223" s="15"/>
      <c r="EM223" s="15"/>
      <c r="EN223" s="15"/>
      <c r="EO223" s="15"/>
      <c r="EP223" s="15"/>
      <c r="EQ223" s="15"/>
      <c r="ER223" s="15"/>
      <c r="ES223" s="15"/>
      <c r="ET223" s="15"/>
      <c r="EU223" s="15"/>
      <c r="EV223" s="15"/>
      <c r="EW223" s="15"/>
      <c r="EX223" s="15"/>
      <c r="EY223" s="15"/>
      <c r="EZ223" s="15"/>
      <c r="FA223" s="15"/>
      <c r="FB223" s="15"/>
      <c r="FC223" s="15"/>
      <c r="FD223" s="15"/>
      <c r="FE223" s="15"/>
      <c r="FF223" s="15"/>
      <c r="FG223" s="15"/>
      <c r="FH223" s="15"/>
      <c r="FI223" s="15"/>
      <c r="FJ223" s="15"/>
      <c r="FK223" s="15"/>
      <c r="FL223" s="15"/>
      <c r="FM223" s="15"/>
      <c r="FN223" s="15"/>
      <c r="FO223" s="15"/>
      <c r="FP223" s="15"/>
      <c r="FQ223" s="15"/>
      <c r="FR223" s="15"/>
      <c r="FS223" s="15"/>
      <c r="FT223" s="15"/>
      <c r="FU223" s="15"/>
      <c r="FV223" s="15"/>
      <c r="FW223" s="15"/>
      <c r="FX223" s="15"/>
      <c r="FY223" s="15"/>
      <c r="FZ223" s="15"/>
      <c r="GA223" s="15"/>
      <c r="GB223" s="15"/>
      <c r="GC223" s="15"/>
      <c r="GD223" s="15"/>
      <c r="GE223" s="15"/>
      <c r="GF223" s="15"/>
      <c r="GG223" s="15"/>
      <c r="GH223" s="15"/>
      <c r="GI223" s="15"/>
      <c r="GJ223" s="15"/>
      <c r="GK223" s="15"/>
      <c r="GL223" s="15"/>
      <c r="GM223" s="15"/>
      <c r="GN223" s="15"/>
      <c r="GO223" s="15"/>
      <c r="GP223" s="15"/>
      <c r="GQ223" s="15"/>
      <c r="GR223" s="15"/>
      <c r="GS223" s="15"/>
      <c r="GT223" s="15"/>
      <c r="GU223" s="15"/>
      <c r="GV223" s="15"/>
      <c r="GW223" s="15"/>
      <c r="GX223" s="15"/>
      <c r="GY223" s="15"/>
      <c r="GZ223" s="15"/>
      <c r="HA223" s="15"/>
      <c r="HB223" s="15"/>
      <c r="HC223" s="15"/>
      <c r="HD223" s="15"/>
      <c r="HE223" s="15"/>
      <c r="HF223" s="15"/>
      <c r="HG223" s="15"/>
      <c r="HH223" s="15"/>
      <c r="HI223" s="15"/>
      <c r="HJ223" s="15"/>
      <c r="HK223" s="15"/>
      <c r="HL223" s="15"/>
      <c r="HM223" s="15"/>
      <c r="HN223" s="15"/>
      <c r="HO223" s="15"/>
      <c r="HP223" s="15"/>
      <c r="HQ223" s="15"/>
      <c r="HR223" s="15"/>
      <c r="HS223" s="15"/>
      <c r="HT223" s="15"/>
      <c r="HU223" s="15"/>
      <c r="HV223" s="15"/>
      <c r="HW223" s="15"/>
      <c r="HX223" s="15"/>
      <c r="HY223" s="15"/>
      <c r="HZ223" s="15"/>
      <c r="IA223" s="15"/>
      <c r="IB223" s="15"/>
      <c r="IC223" s="15"/>
      <c r="ID223" s="15"/>
      <c r="IE223" s="15"/>
      <c r="IF223" s="15"/>
      <c r="IG223" s="15"/>
      <c r="IH223" s="15"/>
      <c r="II223" s="15"/>
      <c r="IJ223" s="15"/>
      <c r="IK223" s="15"/>
      <c r="IL223" s="15"/>
      <c r="IM223" s="15"/>
      <c r="IN223" s="15"/>
      <c r="IO223" s="15"/>
      <c r="IP223" s="15"/>
      <c r="IQ223" s="15"/>
      <c r="IR223" s="15"/>
      <c r="IS223" s="15"/>
      <c r="IT223" s="15"/>
      <c r="IU223" s="15"/>
      <c r="IV223" s="15"/>
    </row>
    <row r="224" spans="1:256" s="105" customFormat="1" ht="24.75" customHeight="1">
      <c r="A224" s="7" t="s">
        <v>295</v>
      </c>
      <c r="B224" s="7" t="s">
        <v>297</v>
      </c>
      <c r="C224" s="5" t="s">
        <v>298</v>
      </c>
      <c r="D224" s="44" t="s">
        <v>479</v>
      </c>
      <c r="E224" s="51" t="s">
        <v>480</v>
      </c>
      <c r="F224" s="5" t="s">
        <v>269</v>
      </c>
      <c r="G224" s="43" t="s">
        <v>481</v>
      </c>
      <c r="H224" s="109"/>
      <c r="I224" s="28"/>
      <c r="J224" s="28"/>
      <c r="K224" s="28"/>
      <c r="L224" s="28"/>
      <c r="M224" s="28"/>
      <c r="N224" s="28"/>
      <c r="O224" s="69"/>
      <c r="P224" s="69"/>
      <c r="Q224" s="15"/>
      <c r="R224" s="134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  <c r="DA224" s="15"/>
      <c r="DB224" s="15"/>
      <c r="DC224" s="15"/>
      <c r="DD224" s="15"/>
      <c r="DE224" s="15"/>
      <c r="DF224" s="15"/>
      <c r="DG224" s="15"/>
      <c r="DH224" s="15"/>
      <c r="DI224" s="15"/>
      <c r="DJ224" s="15"/>
      <c r="DK224" s="15"/>
      <c r="DL224" s="15"/>
      <c r="DM224" s="15"/>
      <c r="DN224" s="15"/>
      <c r="DO224" s="15"/>
      <c r="DP224" s="15"/>
      <c r="DQ224" s="15"/>
      <c r="DR224" s="15"/>
      <c r="DS224" s="15"/>
      <c r="DT224" s="15"/>
      <c r="DU224" s="15"/>
      <c r="DV224" s="15"/>
      <c r="DW224" s="15"/>
      <c r="DX224" s="15"/>
      <c r="DY224" s="15"/>
      <c r="DZ224" s="15"/>
      <c r="EA224" s="15"/>
      <c r="EB224" s="15"/>
      <c r="EC224" s="15"/>
      <c r="ED224" s="15"/>
      <c r="EE224" s="15"/>
      <c r="EF224" s="15"/>
      <c r="EG224" s="15"/>
      <c r="EH224" s="15"/>
      <c r="EI224" s="15"/>
      <c r="EJ224" s="15"/>
      <c r="EK224" s="15"/>
      <c r="EL224" s="15"/>
      <c r="EM224" s="15"/>
      <c r="EN224" s="15"/>
      <c r="EO224" s="15"/>
      <c r="EP224" s="15"/>
      <c r="EQ224" s="15"/>
      <c r="ER224" s="15"/>
      <c r="ES224" s="15"/>
      <c r="ET224" s="15"/>
      <c r="EU224" s="15"/>
      <c r="EV224" s="15"/>
      <c r="EW224" s="15"/>
      <c r="EX224" s="15"/>
      <c r="EY224" s="15"/>
      <c r="EZ224" s="15"/>
      <c r="FA224" s="15"/>
      <c r="FB224" s="15"/>
      <c r="FC224" s="15"/>
      <c r="FD224" s="15"/>
      <c r="FE224" s="15"/>
      <c r="FF224" s="15"/>
      <c r="FG224" s="15"/>
      <c r="FH224" s="15"/>
      <c r="FI224" s="15"/>
      <c r="FJ224" s="15"/>
      <c r="FK224" s="15"/>
      <c r="FL224" s="15"/>
      <c r="FM224" s="15"/>
      <c r="FN224" s="15"/>
      <c r="FO224" s="15"/>
      <c r="FP224" s="15"/>
      <c r="FQ224" s="15"/>
      <c r="FR224" s="15"/>
      <c r="FS224" s="15"/>
      <c r="FT224" s="15"/>
      <c r="FU224" s="15"/>
      <c r="FV224" s="15"/>
      <c r="FW224" s="15"/>
      <c r="FX224" s="15"/>
      <c r="FY224" s="15"/>
      <c r="FZ224" s="15"/>
      <c r="GA224" s="15"/>
      <c r="GB224" s="15"/>
      <c r="GC224" s="15"/>
      <c r="GD224" s="15"/>
      <c r="GE224" s="15"/>
      <c r="GF224" s="15"/>
      <c r="GG224" s="15"/>
      <c r="GH224" s="15"/>
      <c r="GI224" s="15"/>
      <c r="GJ224" s="15"/>
      <c r="GK224" s="15"/>
      <c r="GL224" s="15"/>
      <c r="GM224" s="15"/>
      <c r="GN224" s="15"/>
      <c r="GO224" s="15"/>
      <c r="GP224" s="15"/>
      <c r="GQ224" s="15"/>
      <c r="GR224" s="15"/>
      <c r="GS224" s="15"/>
      <c r="GT224" s="15"/>
      <c r="GU224" s="15"/>
      <c r="GV224" s="15"/>
      <c r="GW224" s="15"/>
      <c r="GX224" s="15"/>
      <c r="GY224" s="15"/>
      <c r="GZ224" s="15"/>
      <c r="HA224" s="15"/>
      <c r="HB224" s="15"/>
      <c r="HC224" s="15"/>
      <c r="HD224" s="15"/>
      <c r="HE224" s="15"/>
      <c r="HF224" s="15"/>
      <c r="HG224" s="15"/>
      <c r="HH224" s="15"/>
      <c r="HI224" s="15"/>
      <c r="HJ224" s="15"/>
      <c r="HK224" s="15"/>
      <c r="HL224" s="15"/>
      <c r="HM224" s="15"/>
      <c r="HN224" s="15"/>
      <c r="HO224" s="15"/>
      <c r="HP224" s="15"/>
      <c r="HQ224" s="15"/>
      <c r="HR224" s="15"/>
      <c r="HS224" s="15"/>
      <c r="HT224" s="15"/>
      <c r="HU224" s="15"/>
      <c r="HV224" s="15"/>
      <c r="HW224" s="15"/>
      <c r="HX224" s="15"/>
      <c r="HY224" s="15"/>
      <c r="HZ224" s="15"/>
      <c r="IA224" s="15"/>
      <c r="IB224" s="15"/>
      <c r="IC224" s="15"/>
      <c r="ID224" s="15"/>
      <c r="IE224" s="15"/>
      <c r="IF224" s="15"/>
      <c r="IG224" s="15"/>
      <c r="IH224" s="15"/>
      <c r="II224" s="15"/>
      <c r="IJ224" s="15"/>
      <c r="IK224" s="15"/>
      <c r="IL224" s="15"/>
      <c r="IM224" s="15"/>
      <c r="IN224" s="15"/>
      <c r="IO224" s="15"/>
      <c r="IP224" s="15"/>
      <c r="IQ224" s="15"/>
      <c r="IR224" s="15"/>
      <c r="IS224" s="15"/>
      <c r="IT224" s="15"/>
      <c r="IU224" s="15"/>
      <c r="IV224" s="15"/>
    </row>
    <row r="225" spans="1:256" s="105" customFormat="1" ht="25.5">
      <c r="A225" s="130" t="s">
        <v>160</v>
      </c>
      <c r="B225" s="127" t="s">
        <v>437</v>
      </c>
      <c r="C225" s="326" t="s">
        <v>438</v>
      </c>
      <c r="D225" s="427">
        <v>0</v>
      </c>
      <c r="E225" s="267">
        <v>16799</v>
      </c>
      <c r="F225" s="267">
        <v>16799</v>
      </c>
      <c r="G225" s="273">
        <f>F225/E225*100</f>
        <v>100</v>
      </c>
      <c r="H225" s="109"/>
      <c r="I225" s="28"/>
      <c r="J225" s="28"/>
      <c r="K225" s="28"/>
      <c r="L225" s="28"/>
      <c r="M225" s="28"/>
      <c r="N225" s="28"/>
      <c r="O225" s="69"/>
      <c r="P225" s="69"/>
      <c r="Q225" s="15"/>
      <c r="R225" s="134"/>
      <c r="S225" s="15"/>
      <c r="T225" s="15"/>
      <c r="U225" s="134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  <c r="DA225" s="15"/>
      <c r="DB225" s="15"/>
      <c r="DC225" s="15"/>
      <c r="DD225" s="15"/>
      <c r="DE225" s="15"/>
      <c r="DF225" s="15"/>
      <c r="DG225" s="15"/>
      <c r="DH225" s="15"/>
      <c r="DI225" s="15"/>
      <c r="DJ225" s="15"/>
      <c r="DK225" s="15"/>
      <c r="DL225" s="15"/>
      <c r="DM225" s="15"/>
      <c r="DN225" s="15"/>
      <c r="DO225" s="15"/>
      <c r="DP225" s="15"/>
      <c r="DQ225" s="15"/>
      <c r="DR225" s="15"/>
      <c r="DS225" s="15"/>
      <c r="DT225" s="15"/>
      <c r="DU225" s="15"/>
      <c r="DV225" s="15"/>
      <c r="DW225" s="15"/>
      <c r="DX225" s="15"/>
      <c r="DY225" s="15"/>
      <c r="DZ225" s="15"/>
      <c r="EA225" s="15"/>
      <c r="EB225" s="15"/>
      <c r="EC225" s="15"/>
      <c r="ED225" s="15"/>
      <c r="EE225" s="15"/>
      <c r="EF225" s="15"/>
      <c r="EG225" s="15"/>
      <c r="EH225" s="15"/>
      <c r="EI225" s="15"/>
      <c r="EJ225" s="15"/>
      <c r="EK225" s="15"/>
      <c r="EL225" s="15"/>
      <c r="EM225" s="15"/>
      <c r="EN225" s="15"/>
      <c r="EO225" s="15"/>
      <c r="EP225" s="15"/>
      <c r="EQ225" s="15"/>
      <c r="ER225" s="15"/>
      <c r="ES225" s="15"/>
      <c r="ET225" s="15"/>
      <c r="EU225" s="15"/>
      <c r="EV225" s="15"/>
      <c r="EW225" s="15"/>
      <c r="EX225" s="15"/>
      <c r="EY225" s="15"/>
      <c r="EZ225" s="15"/>
      <c r="FA225" s="15"/>
      <c r="FB225" s="15"/>
      <c r="FC225" s="15"/>
      <c r="FD225" s="15"/>
      <c r="FE225" s="15"/>
      <c r="FF225" s="15"/>
      <c r="FG225" s="15"/>
      <c r="FH225" s="15"/>
      <c r="FI225" s="15"/>
      <c r="FJ225" s="15"/>
      <c r="FK225" s="15"/>
      <c r="FL225" s="15"/>
      <c r="FM225" s="15"/>
      <c r="FN225" s="15"/>
      <c r="FO225" s="15"/>
      <c r="FP225" s="15"/>
      <c r="FQ225" s="15"/>
      <c r="FR225" s="15"/>
      <c r="FS225" s="15"/>
      <c r="FT225" s="15"/>
      <c r="FU225" s="15"/>
      <c r="FV225" s="15"/>
      <c r="FW225" s="15"/>
      <c r="FX225" s="15"/>
      <c r="FY225" s="15"/>
      <c r="FZ225" s="15"/>
      <c r="GA225" s="15"/>
      <c r="GB225" s="15"/>
      <c r="GC225" s="15"/>
      <c r="GD225" s="15"/>
      <c r="GE225" s="15"/>
      <c r="GF225" s="15"/>
      <c r="GG225" s="15"/>
      <c r="GH225" s="15"/>
      <c r="GI225" s="15"/>
      <c r="GJ225" s="15"/>
      <c r="GK225" s="15"/>
      <c r="GL225" s="15"/>
      <c r="GM225" s="15"/>
      <c r="GN225" s="15"/>
      <c r="GO225" s="15"/>
      <c r="GP225" s="15"/>
      <c r="GQ225" s="15"/>
      <c r="GR225" s="15"/>
      <c r="GS225" s="15"/>
      <c r="GT225" s="15"/>
      <c r="GU225" s="15"/>
      <c r="GV225" s="15"/>
      <c r="GW225" s="15"/>
      <c r="GX225" s="15"/>
      <c r="GY225" s="15"/>
      <c r="GZ225" s="15"/>
      <c r="HA225" s="15"/>
      <c r="HB225" s="15"/>
      <c r="HC225" s="15"/>
      <c r="HD225" s="15"/>
      <c r="HE225" s="15"/>
      <c r="HF225" s="15"/>
      <c r="HG225" s="15"/>
      <c r="HH225" s="15"/>
      <c r="HI225" s="15"/>
      <c r="HJ225" s="15"/>
      <c r="HK225" s="15"/>
      <c r="HL225" s="15"/>
      <c r="HM225" s="15"/>
      <c r="HN225" s="15"/>
      <c r="HO225" s="15"/>
      <c r="HP225" s="15"/>
      <c r="HQ225" s="15"/>
      <c r="HR225" s="15"/>
      <c r="HS225" s="15"/>
      <c r="HT225" s="15"/>
      <c r="HU225" s="15"/>
      <c r="HV225" s="15"/>
      <c r="HW225" s="15"/>
      <c r="HX225" s="15"/>
      <c r="HY225" s="15"/>
      <c r="HZ225" s="15"/>
      <c r="IA225" s="15"/>
      <c r="IB225" s="15"/>
      <c r="IC225" s="15"/>
      <c r="ID225" s="15"/>
      <c r="IE225" s="15"/>
      <c r="IF225" s="15"/>
      <c r="IG225" s="15"/>
      <c r="IH225" s="15"/>
      <c r="II225" s="15"/>
      <c r="IJ225" s="15"/>
      <c r="IK225" s="15"/>
      <c r="IL225" s="15"/>
      <c r="IM225" s="15"/>
      <c r="IN225" s="15"/>
      <c r="IO225" s="15"/>
      <c r="IP225" s="15"/>
      <c r="IQ225" s="15"/>
      <c r="IR225" s="15"/>
      <c r="IS225" s="15"/>
      <c r="IT225" s="15"/>
      <c r="IU225" s="15"/>
      <c r="IV225" s="15"/>
    </row>
    <row r="226" spans="1:256" s="105" customFormat="1" ht="6.75" customHeight="1">
      <c r="A226" s="16"/>
      <c r="B226" s="59"/>
      <c r="C226" s="183"/>
      <c r="D226" s="184"/>
      <c r="E226" s="185"/>
      <c r="F226" s="186"/>
      <c r="G226" s="187"/>
      <c r="H226" s="109"/>
      <c r="I226" s="28"/>
      <c r="J226" s="28"/>
      <c r="K226" s="28"/>
      <c r="L226" s="28"/>
      <c r="M226" s="28"/>
      <c r="N226" s="28"/>
      <c r="O226" s="69"/>
      <c r="P226" s="69"/>
      <c r="Q226" s="15"/>
      <c r="R226" s="134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15"/>
      <c r="DE226" s="15"/>
      <c r="DF226" s="15"/>
      <c r="DG226" s="15"/>
      <c r="DH226" s="15"/>
      <c r="DI226" s="15"/>
      <c r="DJ226" s="15"/>
      <c r="DK226" s="15"/>
      <c r="DL226" s="15"/>
      <c r="DM226" s="15"/>
      <c r="DN226" s="15"/>
      <c r="DO226" s="15"/>
      <c r="DP226" s="15"/>
      <c r="DQ226" s="15"/>
      <c r="DR226" s="15"/>
      <c r="DS226" s="15"/>
      <c r="DT226" s="15"/>
      <c r="DU226" s="15"/>
      <c r="DV226" s="15"/>
      <c r="DW226" s="15"/>
      <c r="DX226" s="15"/>
      <c r="DY226" s="15"/>
      <c r="DZ226" s="15"/>
      <c r="EA226" s="15"/>
      <c r="EB226" s="15"/>
      <c r="EC226" s="15"/>
      <c r="ED226" s="15"/>
      <c r="EE226" s="15"/>
      <c r="EF226" s="15"/>
      <c r="EG226" s="15"/>
      <c r="EH226" s="15"/>
      <c r="EI226" s="15"/>
      <c r="EJ226" s="15"/>
      <c r="EK226" s="15"/>
      <c r="EL226" s="15"/>
      <c r="EM226" s="15"/>
      <c r="EN226" s="15"/>
      <c r="EO226" s="15"/>
      <c r="EP226" s="15"/>
      <c r="EQ226" s="15"/>
      <c r="ER226" s="15"/>
      <c r="ES226" s="15"/>
      <c r="ET226" s="15"/>
      <c r="EU226" s="15"/>
      <c r="EV226" s="15"/>
      <c r="EW226" s="15"/>
      <c r="EX226" s="15"/>
      <c r="EY226" s="15"/>
      <c r="EZ226" s="15"/>
      <c r="FA226" s="15"/>
      <c r="FB226" s="15"/>
      <c r="FC226" s="15"/>
      <c r="FD226" s="15"/>
      <c r="FE226" s="15"/>
      <c r="FF226" s="15"/>
      <c r="FG226" s="15"/>
      <c r="FH226" s="15"/>
      <c r="FI226" s="15"/>
      <c r="FJ226" s="15"/>
      <c r="FK226" s="15"/>
      <c r="FL226" s="15"/>
      <c r="FM226" s="15"/>
      <c r="FN226" s="15"/>
      <c r="FO226" s="15"/>
      <c r="FP226" s="15"/>
      <c r="FQ226" s="15"/>
      <c r="FR226" s="15"/>
      <c r="FS226" s="15"/>
      <c r="FT226" s="15"/>
      <c r="FU226" s="15"/>
      <c r="FV226" s="15"/>
      <c r="FW226" s="15"/>
      <c r="FX226" s="15"/>
      <c r="FY226" s="15"/>
      <c r="FZ226" s="15"/>
      <c r="GA226" s="15"/>
      <c r="GB226" s="15"/>
      <c r="GC226" s="15"/>
      <c r="GD226" s="15"/>
      <c r="GE226" s="15"/>
      <c r="GF226" s="15"/>
      <c r="GG226" s="15"/>
      <c r="GH226" s="15"/>
      <c r="GI226" s="15"/>
      <c r="GJ226" s="15"/>
      <c r="GK226" s="15"/>
      <c r="GL226" s="15"/>
      <c r="GM226" s="15"/>
      <c r="GN226" s="15"/>
      <c r="GO226" s="15"/>
      <c r="GP226" s="15"/>
      <c r="GQ226" s="15"/>
      <c r="GR226" s="15"/>
      <c r="GS226" s="15"/>
      <c r="GT226" s="15"/>
      <c r="GU226" s="15"/>
      <c r="GV226" s="15"/>
      <c r="GW226" s="15"/>
      <c r="GX226" s="15"/>
      <c r="GY226" s="15"/>
      <c r="GZ226" s="15"/>
      <c r="HA226" s="15"/>
      <c r="HB226" s="15"/>
      <c r="HC226" s="15"/>
      <c r="HD226" s="15"/>
      <c r="HE226" s="15"/>
      <c r="HF226" s="15"/>
      <c r="HG226" s="15"/>
      <c r="HH226" s="15"/>
      <c r="HI226" s="15"/>
      <c r="HJ226" s="15"/>
      <c r="HK226" s="15"/>
      <c r="HL226" s="15"/>
      <c r="HM226" s="15"/>
      <c r="HN226" s="15"/>
      <c r="HO226" s="15"/>
      <c r="HP226" s="15"/>
      <c r="HQ226" s="15"/>
      <c r="HR226" s="15"/>
      <c r="HS226" s="15"/>
      <c r="HT226" s="15"/>
      <c r="HU226" s="15"/>
      <c r="HV226" s="15"/>
      <c r="HW226" s="15"/>
      <c r="HX226" s="15"/>
      <c r="HY226" s="15"/>
      <c r="HZ226" s="15"/>
      <c r="IA226" s="15"/>
      <c r="IB226" s="15"/>
      <c r="IC226" s="15"/>
      <c r="ID226" s="15"/>
      <c r="IE226" s="15"/>
      <c r="IF226" s="15"/>
      <c r="IG226" s="15"/>
      <c r="IH226" s="15"/>
      <c r="II226" s="15"/>
      <c r="IJ226" s="15"/>
      <c r="IK226" s="15"/>
      <c r="IL226" s="15"/>
      <c r="IM226" s="15"/>
      <c r="IN226" s="15"/>
      <c r="IO226" s="15"/>
      <c r="IP226" s="15"/>
      <c r="IQ226" s="15"/>
      <c r="IR226" s="15"/>
      <c r="IS226" s="15"/>
      <c r="IT226" s="15"/>
      <c r="IU226" s="15"/>
      <c r="IV226" s="15"/>
    </row>
    <row r="227" spans="1:256" s="105" customFormat="1" ht="12.75">
      <c r="A227" s="188"/>
      <c r="B227" s="198"/>
      <c r="C227" s="197" t="s">
        <v>893</v>
      </c>
      <c r="D227" s="189">
        <f>D193+D203+D212+D220+D225</f>
        <v>149638</v>
      </c>
      <c r="E227" s="189">
        <f>E193+E203+E212+E220+E225</f>
        <v>169164</v>
      </c>
      <c r="F227" s="189">
        <f>F193+F203+F212+F220+F225</f>
        <v>117201</v>
      </c>
      <c r="G227" s="10">
        <f>F227/E227*100</f>
        <v>69.28247144782577</v>
      </c>
      <c r="H227" s="109"/>
      <c r="I227" s="28"/>
      <c r="J227" s="28"/>
      <c r="K227" s="28"/>
      <c r="L227" s="28"/>
      <c r="M227" s="28"/>
      <c r="N227" s="28"/>
      <c r="O227" s="69"/>
      <c r="P227" s="69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U227" s="15"/>
      <c r="CV227" s="15"/>
      <c r="CW227" s="15"/>
      <c r="CX227" s="15"/>
      <c r="CY227" s="15"/>
      <c r="CZ227" s="15"/>
      <c r="DA227" s="15"/>
      <c r="DB227" s="15"/>
      <c r="DC227" s="15"/>
      <c r="DD227" s="15"/>
      <c r="DE227" s="15"/>
      <c r="DF227" s="15"/>
      <c r="DG227" s="15"/>
      <c r="DH227" s="15"/>
      <c r="DI227" s="15"/>
      <c r="DJ227" s="15"/>
      <c r="DK227" s="15"/>
      <c r="DL227" s="15"/>
      <c r="DM227" s="15"/>
      <c r="DN227" s="15"/>
      <c r="DO227" s="15"/>
      <c r="DP227" s="15"/>
      <c r="DQ227" s="15"/>
      <c r="DR227" s="15"/>
      <c r="DS227" s="15"/>
      <c r="DT227" s="15"/>
      <c r="DU227" s="15"/>
      <c r="DV227" s="15"/>
      <c r="DW227" s="15"/>
      <c r="DX227" s="15"/>
      <c r="DY227" s="15"/>
      <c r="DZ227" s="15"/>
      <c r="EA227" s="15"/>
      <c r="EB227" s="15"/>
      <c r="EC227" s="15"/>
      <c r="ED227" s="15"/>
      <c r="EE227" s="15"/>
      <c r="EF227" s="15"/>
      <c r="EG227" s="15"/>
      <c r="EH227" s="15"/>
      <c r="EI227" s="15"/>
      <c r="EJ227" s="15"/>
      <c r="EK227" s="15"/>
      <c r="EL227" s="15"/>
      <c r="EM227" s="15"/>
      <c r="EN227" s="15"/>
      <c r="EO227" s="15"/>
      <c r="EP227" s="15"/>
      <c r="EQ227" s="15"/>
      <c r="ER227" s="15"/>
      <c r="ES227" s="15"/>
      <c r="ET227" s="15"/>
      <c r="EU227" s="15"/>
      <c r="EV227" s="15"/>
      <c r="EW227" s="15"/>
      <c r="EX227" s="15"/>
      <c r="EY227" s="15"/>
      <c r="EZ227" s="15"/>
      <c r="FA227" s="15"/>
      <c r="FB227" s="15"/>
      <c r="FC227" s="15"/>
      <c r="FD227" s="15"/>
      <c r="FE227" s="15"/>
      <c r="FF227" s="15"/>
      <c r="FG227" s="15"/>
      <c r="FH227" s="15"/>
      <c r="FI227" s="15"/>
      <c r="FJ227" s="15"/>
      <c r="FK227" s="15"/>
      <c r="FL227" s="15"/>
      <c r="FM227" s="15"/>
      <c r="FN227" s="15"/>
      <c r="FO227" s="15"/>
      <c r="FP227" s="15"/>
      <c r="FQ227" s="15"/>
      <c r="FR227" s="15"/>
      <c r="FS227" s="15"/>
      <c r="FT227" s="15"/>
      <c r="FU227" s="15"/>
      <c r="FV227" s="15"/>
      <c r="FW227" s="15"/>
      <c r="FX227" s="15"/>
      <c r="FY227" s="15"/>
      <c r="FZ227" s="15"/>
      <c r="GA227" s="15"/>
      <c r="GB227" s="15"/>
      <c r="GC227" s="15"/>
      <c r="GD227" s="15"/>
      <c r="GE227" s="15"/>
      <c r="GF227" s="15"/>
      <c r="GG227" s="15"/>
      <c r="GH227" s="15"/>
      <c r="GI227" s="15"/>
      <c r="GJ227" s="15"/>
      <c r="GK227" s="15"/>
      <c r="GL227" s="15"/>
      <c r="GM227" s="15"/>
      <c r="GN227" s="15"/>
      <c r="GO227" s="15"/>
      <c r="GP227" s="15"/>
      <c r="GQ227" s="15"/>
      <c r="GR227" s="15"/>
      <c r="GS227" s="15"/>
      <c r="GT227" s="15"/>
      <c r="GU227" s="15"/>
      <c r="GV227" s="15"/>
      <c r="GW227" s="15"/>
      <c r="GX227" s="15"/>
      <c r="GY227" s="15"/>
      <c r="GZ227" s="15"/>
      <c r="HA227" s="15"/>
      <c r="HB227" s="15"/>
      <c r="HC227" s="15"/>
      <c r="HD227" s="15"/>
      <c r="HE227" s="15"/>
      <c r="HF227" s="15"/>
      <c r="HG227" s="15"/>
      <c r="HH227" s="15"/>
      <c r="HI227" s="15"/>
      <c r="HJ227" s="15"/>
      <c r="HK227" s="15"/>
      <c r="HL227" s="15"/>
      <c r="HM227" s="15"/>
      <c r="HN227" s="15"/>
      <c r="HO227" s="15"/>
      <c r="HP227" s="15"/>
      <c r="HQ227" s="15"/>
      <c r="HR227" s="15"/>
      <c r="HS227" s="15"/>
      <c r="HT227" s="15"/>
      <c r="HU227" s="15"/>
      <c r="HV227" s="15"/>
      <c r="HW227" s="15"/>
      <c r="HX227" s="15"/>
      <c r="HY227" s="15"/>
      <c r="HZ227" s="15"/>
      <c r="IA227" s="15"/>
      <c r="IB227" s="15"/>
      <c r="IC227" s="15"/>
      <c r="ID227" s="15"/>
      <c r="IE227" s="15"/>
      <c r="IF227" s="15"/>
      <c r="IG227" s="15"/>
      <c r="IH227" s="15"/>
      <c r="II227" s="15"/>
      <c r="IJ227" s="15"/>
      <c r="IK227" s="15"/>
      <c r="IL227" s="15"/>
      <c r="IM227" s="15"/>
      <c r="IN227" s="15"/>
      <c r="IO227" s="15"/>
      <c r="IP227" s="15"/>
      <c r="IQ227" s="15"/>
      <c r="IR227" s="15"/>
      <c r="IS227" s="15"/>
      <c r="IT227" s="15"/>
      <c r="IU227" s="15"/>
      <c r="IV227" s="15"/>
    </row>
    <row r="228" spans="1:256" s="105" customFormat="1" ht="12.75" customHeight="1">
      <c r="A228" s="16"/>
      <c r="B228" s="59"/>
      <c r="C228" s="183"/>
      <c r="D228" s="184"/>
      <c r="E228" s="185"/>
      <c r="F228" s="186"/>
      <c r="G228" s="187"/>
      <c r="H228" s="109"/>
      <c r="I228" s="28"/>
      <c r="J228" s="28"/>
      <c r="K228" s="28"/>
      <c r="L228" s="28"/>
      <c r="M228" s="28"/>
      <c r="N228" s="28"/>
      <c r="O228" s="69"/>
      <c r="P228" s="69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15"/>
      <c r="DA228" s="15"/>
      <c r="DB228" s="15"/>
      <c r="DC228" s="15"/>
      <c r="DD228" s="15"/>
      <c r="DE228" s="15"/>
      <c r="DF228" s="15"/>
      <c r="DG228" s="15"/>
      <c r="DH228" s="15"/>
      <c r="DI228" s="15"/>
      <c r="DJ228" s="15"/>
      <c r="DK228" s="15"/>
      <c r="DL228" s="15"/>
      <c r="DM228" s="15"/>
      <c r="DN228" s="15"/>
      <c r="DO228" s="15"/>
      <c r="DP228" s="15"/>
      <c r="DQ228" s="15"/>
      <c r="DR228" s="15"/>
      <c r="DS228" s="15"/>
      <c r="DT228" s="15"/>
      <c r="DU228" s="15"/>
      <c r="DV228" s="15"/>
      <c r="DW228" s="15"/>
      <c r="DX228" s="15"/>
      <c r="DY228" s="15"/>
      <c r="DZ228" s="15"/>
      <c r="EA228" s="15"/>
      <c r="EB228" s="15"/>
      <c r="EC228" s="15"/>
      <c r="ED228" s="15"/>
      <c r="EE228" s="15"/>
      <c r="EF228" s="15"/>
      <c r="EG228" s="15"/>
      <c r="EH228" s="15"/>
      <c r="EI228" s="15"/>
      <c r="EJ228" s="15"/>
      <c r="EK228" s="15"/>
      <c r="EL228" s="15"/>
      <c r="EM228" s="15"/>
      <c r="EN228" s="15"/>
      <c r="EO228" s="15"/>
      <c r="EP228" s="15"/>
      <c r="EQ228" s="15"/>
      <c r="ER228" s="15"/>
      <c r="ES228" s="15"/>
      <c r="ET228" s="15"/>
      <c r="EU228" s="15"/>
      <c r="EV228" s="15"/>
      <c r="EW228" s="15"/>
      <c r="EX228" s="15"/>
      <c r="EY228" s="15"/>
      <c r="EZ228" s="15"/>
      <c r="FA228" s="15"/>
      <c r="FB228" s="15"/>
      <c r="FC228" s="15"/>
      <c r="FD228" s="15"/>
      <c r="FE228" s="15"/>
      <c r="FF228" s="15"/>
      <c r="FG228" s="15"/>
      <c r="FH228" s="15"/>
      <c r="FI228" s="15"/>
      <c r="FJ228" s="15"/>
      <c r="FK228" s="15"/>
      <c r="FL228" s="15"/>
      <c r="FM228" s="15"/>
      <c r="FN228" s="15"/>
      <c r="FO228" s="15"/>
      <c r="FP228" s="15"/>
      <c r="FQ228" s="15"/>
      <c r="FR228" s="15"/>
      <c r="FS228" s="15"/>
      <c r="FT228" s="15"/>
      <c r="FU228" s="15"/>
      <c r="FV228" s="15"/>
      <c r="FW228" s="15"/>
      <c r="FX228" s="15"/>
      <c r="FY228" s="15"/>
      <c r="FZ228" s="15"/>
      <c r="GA228" s="15"/>
      <c r="GB228" s="15"/>
      <c r="GC228" s="15"/>
      <c r="GD228" s="15"/>
      <c r="GE228" s="15"/>
      <c r="GF228" s="15"/>
      <c r="GG228" s="15"/>
      <c r="GH228" s="15"/>
      <c r="GI228" s="15"/>
      <c r="GJ228" s="15"/>
      <c r="GK228" s="15"/>
      <c r="GL228" s="15"/>
      <c r="GM228" s="15"/>
      <c r="GN228" s="15"/>
      <c r="GO228" s="15"/>
      <c r="GP228" s="15"/>
      <c r="GQ228" s="15"/>
      <c r="GR228" s="15"/>
      <c r="GS228" s="15"/>
      <c r="GT228" s="15"/>
      <c r="GU228" s="15"/>
      <c r="GV228" s="15"/>
      <c r="GW228" s="15"/>
      <c r="GX228" s="15"/>
      <c r="GY228" s="15"/>
      <c r="GZ228" s="15"/>
      <c r="HA228" s="15"/>
      <c r="HB228" s="15"/>
      <c r="HC228" s="15"/>
      <c r="HD228" s="15"/>
      <c r="HE228" s="15"/>
      <c r="HF228" s="15"/>
      <c r="HG228" s="15"/>
      <c r="HH228" s="15"/>
      <c r="HI228" s="15"/>
      <c r="HJ228" s="15"/>
      <c r="HK228" s="15"/>
      <c r="HL228" s="15"/>
      <c r="HM228" s="15"/>
      <c r="HN228" s="15"/>
      <c r="HO228" s="15"/>
      <c r="HP228" s="15"/>
      <c r="HQ228" s="15"/>
      <c r="HR228" s="15"/>
      <c r="HS228" s="15"/>
      <c r="HT228" s="15"/>
      <c r="HU228" s="15"/>
      <c r="HV228" s="15"/>
      <c r="HW228" s="15"/>
      <c r="HX228" s="15"/>
      <c r="HY228" s="15"/>
      <c r="HZ228" s="15"/>
      <c r="IA228" s="15"/>
      <c r="IB228" s="15"/>
      <c r="IC228" s="15"/>
      <c r="ID228" s="15"/>
      <c r="IE228" s="15"/>
      <c r="IF228" s="15"/>
      <c r="IG228" s="15"/>
      <c r="IH228" s="15"/>
      <c r="II228" s="15"/>
      <c r="IJ228" s="15"/>
      <c r="IK228" s="15"/>
      <c r="IL228" s="15"/>
      <c r="IM228" s="15"/>
      <c r="IN228" s="15"/>
      <c r="IO228" s="15"/>
      <c r="IP228" s="15"/>
      <c r="IQ228" s="15"/>
      <c r="IR228" s="15"/>
      <c r="IS228" s="15"/>
      <c r="IT228" s="15"/>
      <c r="IU228" s="15"/>
      <c r="IV228" s="15"/>
    </row>
    <row r="229" spans="1:256" s="105" customFormat="1" ht="15.75">
      <c r="A229" s="64" t="s">
        <v>594</v>
      </c>
      <c r="B229" s="28"/>
      <c r="C229" s="28"/>
      <c r="D229" s="69"/>
      <c r="E229" s="69"/>
      <c r="F229" s="69"/>
      <c r="G229" s="28"/>
      <c r="H229" s="28"/>
      <c r="I229" s="28"/>
      <c r="J229" s="28"/>
      <c r="K229" s="28"/>
      <c r="L229" s="28"/>
      <c r="M229" s="28"/>
      <c r="N229" s="28"/>
      <c r="O229" s="69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U229" s="15"/>
      <c r="CV229" s="15"/>
      <c r="CW229" s="15"/>
      <c r="CX229" s="15"/>
      <c r="CY229" s="15"/>
      <c r="CZ229" s="15"/>
      <c r="DA229" s="15"/>
      <c r="DB229" s="15"/>
      <c r="DC229" s="15"/>
      <c r="DD229" s="15"/>
      <c r="DE229" s="15"/>
      <c r="DF229" s="15"/>
      <c r="DG229" s="15"/>
      <c r="DH229" s="15"/>
      <c r="DI229" s="15"/>
      <c r="DJ229" s="15"/>
      <c r="DK229" s="15"/>
      <c r="DL229" s="15"/>
      <c r="DM229" s="15"/>
      <c r="DN229" s="15"/>
      <c r="DO229" s="15"/>
      <c r="DP229" s="15"/>
      <c r="DQ229" s="15"/>
      <c r="DR229" s="15"/>
      <c r="DS229" s="15"/>
      <c r="DT229" s="15"/>
      <c r="DU229" s="15"/>
      <c r="DV229" s="15"/>
      <c r="DW229" s="15"/>
      <c r="DX229" s="15"/>
      <c r="DY229" s="15"/>
      <c r="DZ229" s="15"/>
      <c r="EA229" s="15"/>
      <c r="EB229" s="15"/>
      <c r="EC229" s="15"/>
      <c r="ED229" s="15"/>
      <c r="EE229" s="15"/>
      <c r="EF229" s="15"/>
      <c r="EG229" s="15"/>
      <c r="EH229" s="15"/>
      <c r="EI229" s="15"/>
      <c r="EJ229" s="15"/>
      <c r="EK229" s="15"/>
      <c r="EL229" s="15"/>
      <c r="EM229" s="15"/>
      <c r="EN229" s="15"/>
      <c r="EO229" s="15"/>
      <c r="EP229" s="15"/>
      <c r="EQ229" s="15"/>
      <c r="ER229" s="15"/>
      <c r="ES229" s="15"/>
      <c r="ET229" s="15"/>
      <c r="EU229" s="15"/>
      <c r="EV229" s="15"/>
      <c r="EW229" s="15"/>
      <c r="EX229" s="15"/>
      <c r="EY229" s="15"/>
      <c r="EZ229" s="15"/>
      <c r="FA229" s="15"/>
      <c r="FB229" s="15"/>
      <c r="FC229" s="15"/>
      <c r="FD229" s="15"/>
      <c r="FE229" s="15"/>
      <c r="FF229" s="15"/>
      <c r="FG229" s="15"/>
      <c r="FH229" s="15"/>
      <c r="FI229" s="15"/>
      <c r="FJ229" s="15"/>
      <c r="FK229" s="15"/>
      <c r="FL229" s="15"/>
      <c r="FM229" s="15"/>
      <c r="FN229" s="15"/>
      <c r="FO229" s="15"/>
      <c r="FP229" s="15"/>
      <c r="FQ229" s="15"/>
      <c r="FR229" s="15"/>
      <c r="FS229" s="15"/>
      <c r="FT229" s="15"/>
      <c r="FU229" s="15"/>
      <c r="FV229" s="15"/>
      <c r="FW229" s="15"/>
      <c r="FX229" s="15"/>
      <c r="FY229" s="15"/>
      <c r="FZ229" s="15"/>
      <c r="GA229" s="15"/>
      <c r="GB229" s="15"/>
      <c r="GC229" s="15"/>
      <c r="GD229" s="15"/>
      <c r="GE229" s="15"/>
      <c r="GF229" s="15"/>
      <c r="GG229" s="15"/>
      <c r="GH229" s="15"/>
      <c r="GI229" s="15"/>
      <c r="GJ229" s="15"/>
      <c r="GK229" s="15"/>
      <c r="GL229" s="15"/>
      <c r="GM229" s="15"/>
      <c r="GN229" s="15"/>
      <c r="GO229" s="15"/>
      <c r="GP229" s="15"/>
      <c r="GQ229" s="15"/>
      <c r="GR229" s="15"/>
      <c r="GS229" s="15"/>
      <c r="GT229" s="15"/>
      <c r="GU229" s="15"/>
      <c r="GV229" s="15"/>
      <c r="GW229" s="15"/>
      <c r="GX229" s="15"/>
      <c r="GY229" s="15"/>
      <c r="GZ229" s="15"/>
      <c r="HA229" s="15"/>
      <c r="HB229" s="15"/>
      <c r="HC229" s="15"/>
      <c r="HD229" s="15"/>
      <c r="HE229" s="15"/>
      <c r="HF229" s="15"/>
      <c r="HG229" s="15"/>
      <c r="HH229" s="15"/>
      <c r="HI229" s="15"/>
      <c r="HJ229" s="15"/>
      <c r="HK229" s="15"/>
      <c r="HL229" s="15"/>
      <c r="HM229" s="15"/>
      <c r="HN229" s="15"/>
      <c r="HO229" s="15"/>
      <c r="HP229" s="15"/>
      <c r="HQ229" s="15"/>
      <c r="HR229" s="15"/>
      <c r="HS229" s="15"/>
      <c r="HT229" s="15"/>
      <c r="HU229" s="15"/>
      <c r="HV229" s="15"/>
      <c r="HW229" s="15"/>
      <c r="HX229" s="15"/>
      <c r="HY229" s="15"/>
      <c r="HZ229" s="15"/>
      <c r="IA229" s="15"/>
      <c r="IB229" s="15"/>
      <c r="IC229" s="15"/>
      <c r="ID229" s="15"/>
      <c r="IE229" s="15"/>
      <c r="IF229" s="15"/>
      <c r="IG229" s="15"/>
      <c r="IH229" s="15"/>
      <c r="II229" s="15"/>
      <c r="IJ229" s="15"/>
      <c r="IK229" s="15"/>
      <c r="IL229" s="15"/>
      <c r="IM229" s="15"/>
      <c r="IN229" s="15"/>
      <c r="IO229" s="15"/>
      <c r="IP229" s="15"/>
      <c r="IQ229" s="15"/>
      <c r="IR229" s="15"/>
      <c r="IS229" s="15"/>
      <c r="IT229" s="15"/>
      <c r="IU229" s="15"/>
      <c r="IV229" s="15"/>
    </row>
    <row r="230" spans="1:256" s="105" customFormat="1" ht="12.75" customHeight="1">
      <c r="A230" s="64"/>
      <c r="B230" s="28"/>
      <c r="C230" s="28"/>
      <c r="D230" s="69"/>
      <c r="E230" s="69"/>
      <c r="F230" s="69"/>
      <c r="G230" s="28"/>
      <c r="H230" s="28"/>
      <c r="I230" s="28"/>
      <c r="J230" s="28"/>
      <c r="K230" s="28"/>
      <c r="L230" s="28"/>
      <c r="M230" s="28"/>
      <c r="N230" s="28"/>
      <c r="O230" s="69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15"/>
      <c r="CW230" s="15"/>
      <c r="CX230" s="15"/>
      <c r="CY230" s="15"/>
      <c r="CZ230" s="15"/>
      <c r="DA230" s="15"/>
      <c r="DB230" s="15"/>
      <c r="DC230" s="15"/>
      <c r="DD230" s="15"/>
      <c r="DE230" s="15"/>
      <c r="DF230" s="15"/>
      <c r="DG230" s="15"/>
      <c r="DH230" s="15"/>
      <c r="DI230" s="15"/>
      <c r="DJ230" s="15"/>
      <c r="DK230" s="15"/>
      <c r="DL230" s="15"/>
      <c r="DM230" s="15"/>
      <c r="DN230" s="15"/>
      <c r="DO230" s="15"/>
      <c r="DP230" s="15"/>
      <c r="DQ230" s="15"/>
      <c r="DR230" s="15"/>
      <c r="DS230" s="15"/>
      <c r="DT230" s="15"/>
      <c r="DU230" s="15"/>
      <c r="DV230" s="15"/>
      <c r="DW230" s="15"/>
      <c r="DX230" s="15"/>
      <c r="DY230" s="15"/>
      <c r="DZ230" s="15"/>
      <c r="EA230" s="15"/>
      <c r="EB230" s="15"/>
      <c r="EC230" s="15"/>
      <c r="ED230" s="15"/>
      <c r="EE230" s="15"/>
      <c r="EF230" s="15"/>
      <c r="EG230" s="15"/>
      <c r="EH230" s="15"/>
      <c r="EI230" s="15"/>
      <c r="EJ230" s="15"/>
      <c r="EK230" s="15"/>
      <c r="EL230" s="15"/>
      <c r="EM230" s="15"/>
      <c r="EN230" s="15"/>
      <c r="EO230" s="15"/>
      <c r="EP230" s="15"/>
      <c r="EQ230" s="15"/>
      <c r="ER230" s="15"/>
      <c r="ES230" s="15"/>
      <c r="ET230" s="15"/>
      <c r="EU230" s="15"/>
      <c r="EV230" s="15"/>
      <c r="EW230" s="15"/>
      <c r="EX230" s="15"/>
      <c r="EY230" s="15"/>
      <c r="EZ230" s="15"/>
      <c r="FA230" s="15"/>
      <c r="FB230" s="15"/>
      <c r="FC230" s="15"/>
      <c r="FD230" s="15"/>
      <c r="FE230" s="15"/>
      <c r="FF230" s="15"/>
      <c r="FG230" s="15"/>
      <c r="FH230" s="15"/>
      <c r="FI230" s="15"/>
      <c r="FJ230" s="15"/>
      <c r="FK230" s="15"/>
      <c r="FL230" s="15"/>
      <c r="FM230" s="15"/>
      <c r="FN230" s="15"/>
      <c r="FO230" s="15"/>
      <c r="FP230" s="15"/>
      <c r="FQ230" s="15"/>
      <c r="FR230" s="15"/>
      <c r="FS230" s="15"/>
      <c r="FT230" s="15"/>
      <c r="FU230" s="15"/>
      <c r="FV230" s="15"/>
      <c r="FW230" s="15"/>
      <c r="FX230" s="15"/>
      <c r="FY230" s="15"/>
      <c r="FZ230" s="15"/>
      <c r="GA230" s="15"/>
      <c r="GB230" s="15"/>
      <c r="GC230" s="15"/>
      <c r="GD230" s="15"/>
      <c r="GE230" s="15"/>
      <c r="GF230" s="15"/>
      <c r="GG230" s="15"/>
      <c r="GH230" s="15"/>
      <c r="GI230" s="15"/>
      <c r="GJ230" s="15"/>
      <c r="GK230" s="15"/>
      <c r="GL230" s="15"/>
      <c r="GM230" s="15"/>
      <c r="GN230" s="15"/>
      <c r="GO230" s="15"/>
      <c r="GP230" s="15"/>
      <c r="GQ230" s="15"/>
      <c r="GR230" s="15"/>
      <c r="GS230" s="15"/>
      <c r="GT230" s="15"/>
      <c r="GU230" s="15"/>
      <c r="GV230" s="15"/>
      <c r="GW230" s="15"/>
      <c r="GX230" s="15"/>
      <c r="GY230" s="15"/>
      <c r="GZ230" s="15"/>
      <c r="HA230" s="15"/>
      <c r="HB230" s="15"/>
      <c r="HC230" s="15"/>
      <c r="HD230" s="15"/>
      <c r="HE230" s="15"/>
      <c r="HF230" s="15"/>
      <c r="HG230" s="15"/>
      <c r="HH230" s="15"/>
      <c r="HI230" s="15"/>
      <c r="HJ230" s="15"/>
      <c r="HK230" s="15"/>
      <c r="HL230" s="15"/>
      <c r="HM230" s="15"/>
      <c r="HN230" s="15"/>
      <c r="HO230" s="15"/>
      <c r="HP230" s="15"/>
      <c r="HQ230" s="15"/>
      <c r="HR230" s="15"/>
      <c r="HS230" s="15"/>
      <c r="HT230" s="15"/>
      <c r="HU230" s="15"/>
      <c r="HV230" s="15"/>
      <c r="HW230" s="15"/>
      <c r="HX230" s="15"/>
      <c r="HY230" s="15"/>
      <c r="HZ230" s="15"/>
      <c r="IA230" s="15"/>
      <c r="IB230" s="15"/>
      <c r="IC230" s="15"/>
      <c r="ID230" s="15"/>
      <c r="IE230" s="15"/>
      <c r="IF230" s="15"/>
      <c r="IG230" s="15"/>
      <c r="IH230" s="15"/>
      <c r="II230" s="15"/>
      <c r="IJ230" s="15"/>
      <c r="IK230" s="15"/>
      <c r="IL230" s="15"/>
      <c r="IM230" s="15"/>
      <c r="IN230" s="15"/>
      <c r="IO230" s="15"/>
      <c r="IP230" s="15"/>
      <c r="IQ230" s="15"/>
      <c r="IR230" s="15"/>
      <c r="IS230" s="15"/>
      <c r="IT230" s="15"/>
      <c r="IU230" s="15"/>
      <c r="IV230" s="15"/>
    </row>
    <row r="231" spans="1:256" s="105" customFormat="1" ht="15" customHeight="1">
      <c r="A231" s="55" t="s">
        <v>436</v>
      </c>
      <c r="B231"/>
      <c r="C231"/>
      <c r="D231" s="15"/>
      <c r="E231" s="15"/>
      <c r="F231" s="15"/>
      <c r="G231"/>
      <c r="H231" s="28"/>
      <c r="I231" s="28"/>
      <c r="J231" s="28"/>
      <c r="K231" s="28"/>
      <c r="L231" s="28"/>
      <c r="M231" s="28"/>
      <c r="N231" s="28"/>
      <c r="O231" s="69"/>
      <c r="P231" s="15"/>
      <c r="Q231" s="15"/>
      <c r="R231" s="15"/>
      <c r="S231" s="15"/>
      <c r="T231" s="15"/>
      <c r="U231" s="15"/>
      <c r="V231" s="13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15"/>
      <c r="CW231" s="15"/>
      <c r="CX231" s="15"/>
      <c r="CY231" s="15"/>
      <c r="CZ231" s="15"/>
      <c r="DA231" s="15"/>
      <c r="DB231" s="15"/>
      <c r="DC231" s="15"/>
      <c r="DD231" s="15"/>
      <c r="DE231" s="15"/>
      <c r="DF231" s="15"/>
      <c r="DG231" s="15"/>
      <c r="DH231" s="15"/>
      <c r="DI231" s="15"/>
      <c r="DJ231" s="15"/>
      <c r="DK231" s="15"/>
      <c r="DL231" s="15"/>
      <c r="DM231" s="15"/>
      <c r="DN231" s="15"/>
      <c r="DO231" s="15"/>
      <c r="DP231" s="15"/>
      <c r="DQ231" s="15"/>
      <c r="DR231" s="15"/>
      <c r="DS231" s="15"/>
      <c r="DT231" s="15"/>
      <c r="DU231" s="15"/>
      <c r="DV231" s="15"/>
      <c r="DW231" s="15"/>
      <c r="DX231" s="15"/>
      <c r="DY231" s="15"/>
      <c r="DZ231" s="15"/>
      <c r="EA231" s="15"/>
      <c r="EB231" s="15"/>
      <c r="EC231" s="15"/>
      <c r="ED231" s="15"/>
      <c r="EE231" s="15"/>
      <c r="EF231" s="15"/>
      <c r="EG231" s="15"/>
      <c r="EH231" s="15"/>
      <c r="EI231" s="15"/>
      <c r="EJ231" s="15"/>
      <c r="EK231" s="15"/>
      <c r="EL231" s="15"/>
      <c r="EM231" s="15"/>
      <c r="EN231" s="15"/>
      <c r="EO231" s="15"/>
      <c r="EP231" s="15"/>
      <c r="EQ231" s="15"/>
      <c r="ER231" s="15"/>
      <c r="ES231" s="15"/>
      <c r="ET231" s="15"/>
      <c r="EU231" s="15"/>
      <c r="EV231" s="15"/>
      <c r="EW231" s="15"/>
      <c r="EX231" s="15"/>
      <c r="EY231" s="15"/>
      <c r="EZ231" s="15"/>
      <c r="FA231" s="15"/>
      <c r="FB231" s="15"/>
      <c r="FC231" s="15"/>
      <c r="FD231" s="15"/>
      <c r="FE231" s="15"/>
      <c r="FF231" s="15"/>
      <c r="FG231" s="15"/>
      <c r="FH231" s="15"/>
      <c r="FI231" s="15"/>
      <c r="FJ231" s="15"/>
      <c r="FK231" s="15"/>
      <c r="FL231" s="15"/>
      <c r="FM231" s="15"/>
      <c r="FN231" s="15"/>
      <c r="FO231" s="15"/>
      <c r="FP231" s="15"/>
      <c r="FQ231" s="15"/>
      <c r="FR231" s="15"/>
      <c r="FS231" s="15"/>
      <c r="FT231" s="15"/>
      <c r="FU231" s="15"/>
      <c r="FV231" s="15"/>
      <c r="FW231" s="15"/>
      <c r="FX231" s="15"/>
      <c r="FY231" s="15"/>
      <c r="FZ231" s="15"/>
      <c r="GA231" s="15"/>
      <c r="GB231" s="15"/>
      <c r="GC231" s="15"/>
      <c r="GD231" s="15"/>
      <c r="GE231" s="15"/>
      <c r="GF231" s="15"/>
      <c r="GG231" s="15"/>
      <c r="GH231" s="15"/>
      <c r="GI231" s="15"/>
      <c r="GJ231" s="15"/>
      <c r="GK231" s="15"/>
      <c r="GL231" s="15"/>
      <c r="GM231" s="15"/>
      <c r="GN231" s="15"/>
      <c r="GO231" s="15"/>
      <c r="GP231" s="15"/>
      <c r="GQ231" s="15"/>
      <c r="GR231" s="15"/>
      <c r="GS231" s="15"/>
      <c r="GT231" s="15"/>
      <c r="GU231" s="15"/>
      <c r="GV231" s="15"/>
      <c r="GW231" s="15"/>
      <c r="GX231" s="15"/>
      <c r="GY231" s="15"/>
      <c r="GZ231" s="15"/>
      <c r="HA231" s="15"/>
      <c r="HB231" s="15"/>
      <c r="HC231" s="15"/>
      <c r="HD231" s="15"/>
      <c r="HE231" s="15"/>
      <c r="HF231" s="15"/>
      <c r="HG231" s="15"/>
      <c r="HH231" s="15"/>
      <c r="HI231" s="15"/>
      <c r="HJ231" s="15"/>
      <c r="HK231" s="15"/>
      <c r="HL231" s="15"/>
      <c r="HM231" s="15"/>
      <c r="HN231" s="15"/>
      <c r="HO231" s="15"/>
      <c r="HP231" s="15"/>
      <c r="HQ231" s="15"/>
      <c r="HR231" s="15"/>
      <c r="HS231" s="15"/>
      <c r="HT231" s="15"/>
      <c r="HU231" s="15"/>
      <c r="HV231" s="15"/>
      <c r="HW231" s="15"/>
      <c r="HX231" s="15"/>
      <c r="HY231" s="15"/>
      <c r="HZ231" s="15"/>
      <c r="IA231" s="15"/>
      <c r="IB231" s="15"/>
      <c r="IC231" s="15"/>
      <c r="ID231" s="15"/>
      <c r="IE231" s="15"/>
      <c r="IF231" s="15"/>
      <c r="IG231" s="15"/>
      <c r="IH231" s="15"/>
      <c r="II231" s="15"/>
      <c r="IJ231" s="15"/>
      <c r="IK231" s="15"/>
      <c r="IL231" s="15"/>
      <c r="IM231" s="15"/>
      <c r="IN231" s="15"/>
      <c r="IO231" s="15"/>
      <c r="IP231" s="15"/>
      <c r="IQ231" s="15"/>
      <c r="IR231" s="15"/>
      <c r="IS231" s="15"/>
      <c r="IT231" s="15"/>
      <c r="IU231" s="15"/>
      <c r="IV231" s="15"/>
    </row>
    <row r="232" spans="1:256" s="105" customFormat="1" ht="12.75">
      <c r="A232" s="55"/>
      <c r="B232"/>
      <c r="C232"/>
      <c r="D232" s="15"/>
      <c r="E232" s="15"/>
      <c r="F232" s="15"/>
      <c r="G232"/>
      <c r="H232" s="28"/>
      <c r="I232" s="28"/>
      <c r="J232" s="28"/>
      <c r="K232" s="28"/>
      <c r="L232" s="28"/>
      <c r="M232" s="28"/>
      <c r="N232" s="28"/>
      <c r="O232" s="69"/>
      <c r="P232" s="15"/>
      <c r="Q232" s="15"/>
      <c r="R232" s="15"/>
      <c r="S232" s="15"/>
      <c r="T232" s="15"/>
      <c r="U232" s="15"/>
      <c r="V232" s="13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  <c r="CW232" s="15"/>
      <c r="CX232" s="15"/>
      <c r="CY232" s="15"/>
      <c r="CZ232" s="15"/>
      <c r="DA232" s="15"/>
      <c r="DB232" s="15"/>
      <c r="DC232" s="15"/>
      <c r="DD232" s="15"/>
      <c r="DE232" s="15"/>
      <c r="DF232" s="15"/>
      <c r="DG232" s="15"/>
      <c r="DH232" s="15"/>
      <c r="DI232" s="15"/>
      <c r="DJ232" s="15"/>
      <c r="DK232" s="15"/>
      <c r="DL232" s="15"/>
      <c r="DM232" s="15"/>
      <c r="DN232" s="15"/>
      <c r="DO232" s="15"/>
      <c r="DP232" s="15"/>
      <c r="DQ232" s="15"/>
      <c r="DR232" s="15"/>
      <c r="DS232" s="15"/>
      <c r="DT232" s="15"/>
      <c r="DU232" s="15"/>
      <c r="DV232" s="15"/>
      <c r="DW232" s="15"/>
      <c r="DX232" s="15"/>
      <c r="DY232" s="15"/>
      <c r="DZ232" s="15"/>
      <c r="EA232" s="15"/>
      <c r="EB232" s="15"/>
      <c r="EC232" s="15"/>
      <c r="ED232" s="15"/>
      <c r="EE232" s="15"/>
      <c r="EF232" s="15"/>
      <c r="EG232" s="15"/>
      <c r="EH232" s="15"/>
      <c r="EI232" s="15"/>
      <c r="EJ232" s="15"/>
      <c r="EK232" s="15"/>
      <c r="EL232" s="15"/>
      <c r="EM232" s="15"/>
      <c r="EN232" s="15"/>
      <c r="EO232" s="15"/>
      <c r="EP232" s="15"/>
      <c r="EQ232" s="15"/>
      <c r="ER232" s="15"/>
      <c r="ES232" s="15"/>
      <c r="ET232" s="15"/>
      <c r="EU232" s="15"/>
      <c r="EV232" s="15"/>
      <c r="EW232" s="15"/>
      <c r="EX232" s="15"/>
      <c r="EY232" s="15"/>
      <c r="EZ232" s="15"/>
      <c r="FA232" s="15"/>
      <c r="FB232" s="15"/>
      <c r="FC232" s="15"/>
      <c r="FD232" s="15"/>
      <c r="FE232" s="15"/>
      <c r="FF232" s="15"/>
      <c r="FG232" s="15"/>
      <c r="FH232" s="15"/>
      <c r="FI232" s="15"/>
      <c r="FJ232" s="15"/>
      <c r="FK232" s="15"/>
      <c r="FL232" s="15"/>
      <c r="FM232" s="15"/>
      <c r="FN232" s="15"/>
      <c r="FO232" s="15"/>
      <c r="FP232" s="15"/>
      <c r="FQ232" s="15"/>
      <c r="FR232" s="15"/>
      <c r="FS232" s="15"/>
      <c r="FT232" s="15"/>
      <c r="FU232" s="15"/>
      <c r="FV232" s="15"/>
      <c r="FW232" s="15"/>
      <c r="FX232" s="15"/>
      <c r="FY232" s="15"/>
      <c r="FZ232" s="15"/>
      <c r="GA232" s="15"/>
      <c r="GB232" s="15"/>
      <c r="GC232" s="15"/>
      <c r="GD232" s="15"/>
      <c r="GE232" s="15"/>
      <c r="GF232" s="15"/>
      <c r="GG232" s="15"/>
      <c r="GH232" s="15"/>
      <c r="GI232" s="15"/>
      <c r="GJ232" s="15"/>
      <c r="GK232" s="15"/>
      <c r="GL232" s="15"/>
      <c r="GM232" s="15"/>
      <c r="GN232" s="15"/>
      <c r="GO232" s="15"/>
      <c r="GP232" s="15"/>
      <c r="GQ232" s="15"/>
      <c r="GR232" s="15"/>
      <c r="GS232" s="15"/>
      <c r="GT232" s="15"/>
      <c r="GU232" s="15"/>
      <c r="GV232" s="15"/>
      <c r="GW232" s="15"/>
      <c r="GX232" s="15"/>
      <c r="GY232" s="15"/>
      <c r="GZ232" s="15"/>
      <c r="HA232" s="15"/>
      <c r="HB232" s="15"/>
      <c r="HC232" s="15"/>
      <c r="HD232" s="15"/>
      <c r="HE232" s="15"/>
      <c r="HF232" s="15"/>
      <c r="HG232" s="15"/>
      <c r="HH232" s="15"/>
      <c r="HI232" s="15"/>
      <c r="HJ232" s="15"/>
      <c r="HK232" s="15"/>
      <c r="HL232" s="15"/>
      <c r="HM232" s="15"/>
      <c r="HN232" s="15"/>
      <c r="HO232" s="15"/>
      <c r="HP232" s="15"/>
      <c r="HQ232" s="15"/>
      <c r="HR232" s="15"/>
      <c r="HS232" s="15"/>
      <c r="HT232" s="15"/>
      <c r="HU232" s="15"/>
      <c r="HV232" s="15"/>
      <c r="HW232" s="15"/>
      <c r="HX232" s="15"/>
      <c r="HY232" s="15"/>
      <c r="HZ232" s="15"/>
      <c r="IA232" s="15"/>
      <c r="IB232" s="15"/>
      <c r="IC232" s="15"/>
      <c r="ID232" s="15"/>
      <c r="IE232" s="15"/>
      <c r="IF232" s="15"/>
      <c r="IG232" s="15"/>
      <c r="IH232" s="15"/>
      <c r="II232" s="15"/>
      <c r="IJ232" s="15"/>
      <c r="IK232" s="15"/>
      <c r="IL232" s="15"/>
      <c r="IM232" s="15"/>
      <c r="IN232" s="15"/>
      <c r="IO232" s="15"/>
      <c r="IP232" s="15"/>
      <c r="IQ232" s="15"/>
      <c r="IR232" s="15"/>
      <c r="IS232" s="15"/>
      <c r="IT232" s="15"/>
      <c r="IU232" s="15"/>
      <c r="IV232" s="15"/>
    </row>
    <row r="233" spans="1:256" s="105" customFormat="1" ht="25.5" customHeight="1">
      <c r="A233" s="7" t="s">
        <v>295</v>
      </c>
      <c r="B233" s="7" t="s">
        <v>297</v>
      </c>
      <c r="C233" s="5" t="s">
        <v>298</v>
      </c>
      <c r="D233" s="44" t="s">
        <v>479</v>
      </c>
      <c r="E233" s="51" t="s">
        <v>480</v>
      </c>
      <c r="F233" s="5" t="s">
        <v>269</v>
      </c>
      <c r="G233" s="43" t="s">
        <v>481</v>
      </c>
      <c r="H233" s="28"/>
      <c r="I233" s="28"/>
      <c r="J233" s="28"/>
      <c r="K233" s="28"/>
      <c r="L233" s="28"/>
      <c r="M233" s="28"/>
      <c r="N233" s="28"/>
      <c r="O233" s="69"/>
      <c r="P233" s="15"/>
      <c r="Q233" s="15"/>
      <c r="R233" s="134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15"/>
      <c r="CW233" s="15"/>
      <c r="CX233" s="15"/>
      <c r="CY233" s="15"/>
      <c r="CZ233" s="15"/>
      <c r="DA233" s="15"/>
      <c r="DB233" s="15"/>
      <c r="DC233" s="15"/>
      <c r="DD233" s="15"/>
      <c r="DE233" s="15"/>
      <c r="DF233" s="15"/>
      <c r="DG233" s="15"/>
      <c r="DH233" s="15"/>
      <c r="DI233" s="15"/>
      <c r="DJ233" s="15"/>
      <c r="DK233" s="15"/>
      <c r="DL233" s="15"/>
      <c r="DM233" s="15"/>
      <c r="DN233" s="15"/>
      <c r="DO233" s="15"/>
      <c r="DP233" s="15"/>
      <c r="DQ233" s="15"/>
      <c r="DR233" s="15"/>
      <c r="DS233" s="15"/>
      <c r="DT233" s="15"/>
      <c r="DU233" s="15"/>
      <c r="DV233" s="15"/>
      <c r="DW233" s="15"/>
      <c r="DX233" s="15"/>
      <c r="DY233" s="15"/>
      <c r="DZ233" s="15"/>
      <c r="EA233" s="15"/>
      <c r="EB233" s="15"/>
      <c r="EC233" s="15"/>
      <c r="ED233" s="15"/>
      <c r="EE233" s="15"/>
      <c r="EF233" s="15"/>
      <c r="EG233" s="15"/>
      <c r="EH233" s="15"/>
      <c r="EI233" s="15"/>
      <c r="EJ233" s="15"/>
      <c r="EK233" s="15"/>
      <c r="EL233" s="15"/>
      <c r="EM233" s="15"/>
      <c r="EN233" s="15"/>
      <c r="EO233" s="15"/>
      <c r="EP233" s="15"/>
      <c r="EQ233" s="15"/>
      <c r="ER233" s="15"/>
      <c r="ES233" s="15"/>
      <c r="ET233" s="15"/>
      <c r="EU233" s="15"/>
      <c r="EV233" s="15"/>
      <c r="EW233" s="15"/>
      <c r="EX233" s="15"/>
      <c r="EY233" s="15"/>
      <c r="EZ233" s="15"/>
      <c r="FA233" s="15"/>
      <c r="FB233" s="15"/>
      <c r="FC233" s="15"/>
      <c r="FD233" s="15"/>
      <c r="FE233" s="15"/>
      <c r="FF233" s="15"/>
      <c r="FG233" s="15"/>
      <c r="FH233" s="15"/>
      <c r="FI233" s="15"/>
      <c r="FJ233" s="15"/>
      <c r="FK233" s="15"/>
      <c r="FL233" s="15"/>
      <c r="FM233" s="15"/>
      <c r="FN233" s="15"/>
      <c r="FO233" s="15"/>
      <c r="FP233" s="15"/>
      <c r="FQ233" s="15"/>
      <c r="FR233" s="15"/>
      <c r="FS233" s="15"/>
      <c r="FT233" s="15"/>
      <c r="FU233" s="15"/>
      <c r="FV233" s="15"/>
      <c r="FW233" s="15"/>
      <c r="FX233" s="15"/>
      <c r="FY233" s="15"/>
      <c r="FZ233" s="15"/>
      <c r="GA233" s="15"/>
      <c r="GB233" s="15"/>
      <c r="GC233" s="15"/>
      <c r="GD233" s="15"/>
      <c r="GE233" s="15"/>
      <c r="GF233" s="15"/>
      <c r="GG233" s="15"/>
      <c r="GH233" s="15"/>
      <c r="GI233" s="15"/>
      <c r="GJ233" s="15"/>
      <c r="GK233" s="15"/>
      <c r="GL233" s="15"/>
      <c r="GM233" s="15"/>
      <c r="GN233" s="15"/>
      <c r="GO233" s="15"/>
      <c r="GP233" s="15"/>
      <c r="GQ233" s="15"/>
      <c r="GR233" s="15"/>
      <c r="GS233" s="15"/>
      <c r="GT233" s="15"/>
      <c r="GU233" s="15"/>
      <c r="GV233" s="15"/>
      <c r="GW233" s="15"/>
      <c r="GX233" s="15"/>
      <c r="GY233" s="15"/>
      <c r="GZ233" s="15"/>
      <c r="HA233" s="15"/>
      <c r="HB233" s="15"/>
      <c r="HC233" s="15"/>
      <c r="HD233" s="15"/>
      <c r="HE233" s="15"/>
      <c r="HF233" s="15"/>
      <c r="HG233" s="15"/>
      <c r="HH233" s="15"/>
      <c r="HI233" s="15"/>
      <c r="HJ233" s="15"/>
      <c r="HK233" s="15"/>
      <c r="HL233" s="15"/>
      <c r="HM233" s="15"/>
      <c r="HN233" s="15"/>
      <c r="HO233" s="15"/>
      <c r="HP233" s="15"/>
      <c r="HQ233" s="15"/>
      <c r="HR233" s="15"/>
      <c r="HS233" s="15"/>
      <c r="HT233" s="15"/>
      <c r="HU233" s="15"/>
      <c r="HV233" s="15"/>
      <c r="HW233" s="15"/>
      <c r="HX233" s="15"/>
      <c r="HY233" s="15"/>
      <c r="HZ233" s="15"/>
      <c r="IA233" s="15"/>
      <c r="IB233" s="15"/>
      <c r="IC233" s="15"/>
      <c r="ID233" s="15"/>
      <c r="IE233" s="15"/>
      <c r="IF233" s="15"/>
      <c r="IG233" s="15"/>
      <c r="IH233" s="15"/>
      <c r="II233" s="15"/>
      <c r="IJ233" s="15"/>
      <c r="IK233" s="15"/>
      <c r="IL233" s="15"/>
      <c r="IM233" s="15"/>
      <c r="IN233" s="15"/>
      <c r="IO233" s="15"/>
      <c r="IP233" s="15"/>
      <c r="IQ233" s="15"/>
      <c r="IR233" s="15"/>
      <c r="IS233" s="15"/>
      <c r="IT233" s="15"/>
      <c r="IU233" s="15"/>
      <c r="IV233" s="15"/>
    </row>
    <row r="234" spans="1:256" s="105" customFormat="1" ht="25.5">
      <c r="A234" s="130" t="s">
        <v>161</v>
      </c>
      <c r="B234" s="127">
        <v>3539</v>
      </c>
      <c r="C234" s="128" t="s">
        <v>218</v>
      </c>
      <c r="D234" s="200">
        <v>4600</v>
      </c>
      <c r="E234" s="267">
        <v>4600</v>
      </c>
      <c r="F234" s="267">
        <v>3418</v>
      </c>
      <c r="G234" s="269">
        <f aca="true" t="shared" si="8" ref="G234:G248">F234/E234*100</f>
        <v>74.30434782608695</v>
      </c>
      <c r="H234" s="28"/>
      <c r="I234" s="28"/>
      <c r="J234" s="28"/>
      <c r="K234" s="28"/>
      <c r="L234" s="28"/>
      <c r="M234" s="28"/>
      <c r="N234" s="28"/>
      <c r="O234" s="69"/>
      <c r="P234" s="15"/>
      <c r="Q234" s="15"/>
      <c r="R234" s="134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5"/>
      <c r="CU234" s="15"/>
      <c r="CV234" s="15"/>
      <c r="CW234" s="15"/>
      <c r="CX234" s="15"/>
      <c r="CY234" s="15"/>
      <c r="CZ234" s="15"/>
      <c r="DA234" s="15"/>
      <c r="DB234" s="15"/>
      <c r="DC234" s="15"/>
      <c r="DD234" s="15"/>
      <c r="DE234" s="15"/>
      <c r="DF234" s="15"/>
      <c r="DG234" s="15"/>
      <c r="DH234" s="15"/>
      <c r="DI234" s="15"/>
      <c r="DJ234" s="15"/>
      <c r="DK234" s="15"/>
      <c r="DL234" s="15"/>
      <c r="DM234" s="15"/>
      <c r="DN234" s="15"/>
      <c r="DO234" s="15"/>
      <c r="DP234" s="15"/>
      <c r="DQ234" s="15"/>
      <c r="DR234" s="15"/>
      <c r="DS234" s="15"/>
      <c r="DT234" s="15"/>
      <c r="DU234" s="15"/>
      <c r="DV234" s="15"/>
      <c r="DW234" s="15"/>
      <c r="DX234" s="15"/>
      <c r="DY234" s="15"/>
      <c r="DZ234" s="15"/>
      <c r="EA234" s="15"/>
      <c r="EB234" s="15"/>
      <c r="EC234" s="15"/>
      <c r="ED234" s="15"/>
      <c r="EE234" s="15"/>
      <c r="EF234" s="15"/>
      <c r="EG234" s="15"/>
      <c r="EH234" s="15"/>
      <c r="EI234" s="15"/>
      <c r="EJ234" s="15"/>
      <c r="EK234" s="15"/>
      <c r="EL234" s="15"/>
      <c r="EM234" s="15"/>
      <c r="EN234" s="15"/>
      <c r="EO234" s="15"/>
      <c r="EP234" s="15"/>
      <c r="EQ234" s="15"/>
      <c r="ER234" s="15"/>
      <c r="ES234" s="15"/>
      <c r="ET234" s="15"/>
      <c r="EU234" s="15"/>
      <c r="EV234" s="15"/>
      <c r="EW234" s="15"/>
      <c r="EX234" s="15"/>
      <c r="EY234" s="15"/>
      <c r="EZ234" s="15"/>
      <c r="FA234" s="15"/>
      <c r="FB234" s="15"/>
      <c r="FC234" s="15"/>
      <c r="FD234" s="15"/>
      <c r="FE234" s="15"/>
      <c r="FF234" s="15"/>
      <c r="FG234" s="15"/>
      <c r="FH234" s="15"/>
      <c r="FI234" s="15"/>
      <c r="FJ234" s="15"/>
      <c r="FK234" s="15"/>
      <c r="FL234" s="15"/>
      <c r="FM234" s="15"/>
      <c r="FN234" s="15"/>
      <c r="FO234" s="15"/>
      <c r="FP234" s="15"/>
      <c r="FQ234" s="15"/>
      <c r="FR234" s="15"/>
      <c r="FS234" s="15"/>
      <c r="FT234" s="15"/>
      <c r="FU234" s="15"/>
      <c r="FV234" s="15"/>
      <c r="FW234" s="15"/>
      <c r="FX234" s="15"/>
      <c r="FY234" s="15"/>
      <c r="FZ234" s="15"/>
      <c r="GA234" s="15"/>
      <c r="GB234" s="15"/>
      <c r="GC234" s="15"/>
      <c r="GD234" s="15"/>
      <c r="GE234" s="15"/>
      <c r="GF234" s="15"/>
      <c r="GG234" s="15"/>
      <c r="GH234" s="15"/>
      <c r="GI234" s="15"/>
      <c r="GJ234" s="15"/>
      <c r="GK234" s="15"/>
      <c r="GL234" s="15"/>
      <c r="GM234" s="15"/>
      <c r="GN234" s="15"/>
      <c r="GO234" s="15"/>
      <c r="GP234" s="15"/>
      <c r="GQ234" s="15"/>
      <c r="GR234" s="15"/>
      <c r="GS234" s="15"/>
      <c r="GT234" s="15"/>
      <c r="GU234" s="15"/>
      <c r="GV234" s="15"/>
      <c r="GW234" s="15"/>
      <c r="GX234" s="15"/>
      <c r="GY234" s="15"/>
      <c r="GZ234" s="15"/>
      <c r="HA234" s="15"/>
      <c r="HB234" s="15"/>
      <c r="HC234" s="15"/>
      <c r="HD234" s="15"/>
      <c r="HE234" s="15"/>
      <c r="HF234" s="15"/>
      <c r="HG234" s="15"/>
      <c r="HH234" s="15"/>
      <c r="HI234" s="15"/>
      <c r="HJ234" s="15"/>
      <c r="HK234" s="15"/>
      <c r="HL234" s="15"/>
      <c r="HM234" s="15"/>
      <c r="HN234" s="15"/>
      <c r="HO234" s="15"/>
      <c r="HP234" s="15"/>
      <c r="HQ234" s="15"/>
      <c r="HR234" s="15"/>
      <c r="HS234" s="15"/>
      <c r="HT234" s="15"/>
      <c r="HU234" s="15"/>
      <c r="HV234" s="15"/>
      <c r="HW234" s="15"/>
      <c r="HX234" s="15"/>
      <c r="HY234" s="15"/>
      <c r="HZ234" s="15"/>
      <c r="IA234" s="15"/>
      <c r="IB234" s="15"/>
      <c r="IC234" s="15"/>
      <c r="ID234" s="15"/>
      <c r="IE234" s="15"/>
      <c r="IF234" s="15"/>
      <c r="IG234" s="15"/>
      <c r="IH234" s="15"/>
      <c r="II234" s="15"/>
      <c r="IJ234" s="15"/>
      <c r="IK234" s="15"/>
      <c r="IL234" s="15"/>
      <c r="IM234" s="15"/>
      <c r="IN234" s="15"/>
      <c r="IO234" s="15"/>
      <c r="IP234" s="15"/>
      <c r="IQ234" s="15"/>
      <c r="IR234" s="15"/>
      <c r="IS234" s="15"/>
      <c r="IT234" s="15"/>
      <c r="IU234" s="15"/>
      <c r="IV234" s="15"/>
    </row>
    <row r="235" spans="1:256" s="105" customFormat="1" ht="25.5">
      <c r="A235" s="130" t="s">
        <v>161</v>
      </c>
      <c r="B235" s="127">
        <v>3549</v>
      </c>
      <c r="C235" s="118" t="s">
        <v>185</v>
      </c>
      <c r="D235" s="200">
        <v>300</v>
      </c>
      <c r="E235" s="267">
        <v>61</v>
      </c>
      <c r="F235" s="267">
        <v>61</v>
      </c>
      <c r="G235" s="269">
        <f t="shared" si="8"/>
        <v>100</v>
      </c>
      <c r="H235" s="28"/>
      <c r="I235" s="28"/>
      <c r="J235" s="28"/>
      <c r="K235" s="28"/>
      <c r="L235" s="28"/>
      <c r="M235" s="28"/>
      <c r="N235" s="28"/>
      <c r="O235" s="69"/>
      <c r="P235" s="15"/>
      <c r="Q235" s="15"/>
      <c r="R235" s="134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U235" s="15"/>
      <c r="CV235" s="15"/>
      <c r="CW235" s="15"/>
      <c r="CX235" s="15"/>
      <c r="CY235" s="15"/>
      <c r="CZ235" s="15"/>
      <c r="DA235" s="15"/>
      <c r="DB235" s="15"/>
      <c r="DC235" s="15"/>
      <c r="DD235" s="15"/>
      <c r="DE235" s="15"/>
      <c r="DF235" s="15"/>
      <c r="DG235" s="15"/>
      <c r="DH235" s="15"/>
      <c r="DI235" s="15"/>
      <c r="DJ235" s="15"/>
      <c r="DK235" s="15"/>
      <c r="DL235" s="15"/>
      <c r="DM235" s="15"/>
      <c r="DN235" s="15"/>
      <c r="DO235" s="15"/>
      <c r="DP235" s="15"/>
      <c r="DQ235" s="15"/>
      <c r="DR235" s="15"/>
      <c r="DS235" s="15"/>
      <c r="DT235" s="15"/>
      <c r="DU235" s="15"/>
      <c r="DV235" s="15"/>
      <c r="DW235" s="15"/>
      <c r="DX235" s="15"/>
      <c r="DY235" s="15"/>
      <c r="DZ235" s="15"/>
      <c r="EA235" s="15"/>
      <c r="EB235" s="15"/>
      <c r="EC235" s="15"/>
      <c r="ED235" s="15"/>
      <c r="EE235" s="15"/>
      <c r="EF235" s="15"/>
      <c r="EG235" s="15"/>
      <c r="EH235" s="15"/>
      <c r="EI235" s="15"/>
      <c r="EJ235" s="15"/>
      <c r="EK235" s="15"/>
      <c r="EL235" s="15"/>
      <c r="EM235" s="15"/>
      <c r="EN235" s="15"/>
      <c r="EO235" s="15"/>
      <c r="EP235" s="15"/>
      <c r="EQ235" s="15"/>
      <c r="ER235" s="15"/>
      <c r="ES235" s="15"/>
      <c r="ET235" s="15"/>
      <c r="EU235" s="15"/>
      <c r="EV235" s="15"/>
      <c r="EW235" s="15"/>
      <c r="EX235" s="15"/>
      <c r="EY235" s="15"/>
      <c r="EZ235" s="15"/>
      <c r="FA235" s="15"/>
      <c r="FB235" s="15"/>
      <c r="FC235" s="15"/>
      <c r="FD235" s="15"/>
      <c r="FE235" s="15"/>
      <c r="FF235" s="15"/>
      <c r="FG235" s="15"/>
      <c r="FH235" s="15"/>
      <c r="FI235" s="15"/>
      <c r="FJ235" s="15"/>
      <c r="FK235" s="15"/>
      <c r="FL235" s="15"/>
      <c r="FM235" s="15"/>
      <c r="FN235" s="15"/>
      <c r="FO235" s="15"/>
      <c r="FP235" s="15"/>
      <c r="FQ235" s="15"/>
      <c r="FR235" s="15"/>
      <c r="FS235" s="15"/>
      <c r="FT235" s="15"/>
      <c r="FU235" s="15"/>
      <c r="FV235" s="15"/>
      <c r="FW235" s="15"/>
      <c r="FX235" s="15"/>
      <c r="FY235" s="15"/>
      <c r="FZ235" s="15"/>
      <c r="GA235" s="15"/>
      <c r="GB235" s="15"/>
      <c r="GC235" s="15"/>
      <c r="GD235" s="15"/>
      <c r="GE235" s="15"/>
      <c r="GF235" s="15"/>
      <c r="GG235" s="15"/>
      <c r="GH235" s="15"/>
      <c r="GI235" s="15"/>
      <c r="GJ235" s="15"/>
      <c r="GK235" s="15"/>
      <c r="GL235" s="15"/>
      <c r="GM235" s="15"/>
      <c r="GN235" s="15"/>
      <c r="GO235" s="15"/>
      <c r="GP235" s="15"/>
      <c r="GQ235" s="15"/>
      <c r="GR235" s="15"/>
      <c r="GS235" s="15"/>
      <c r="GT235" s="15"/>
      <c r="GU235" s="15"/>
      <c r="GV235" s="15"/>
      <c r="GW235" s="15"/>
      <c r="GX235" s="15"/>
      <c r="GY235" s="15"/>
      <c r="GZ235" s="15"/>
      <c r="HA235" s="15"/>
      <c r="HB235" s="15"/>
      <c r="HC235" s="15"/>
      <c r="HD235" s="15"/>
      <c r="HE235" s="15"/>
      <c r="HF235" s="15"/>
      <c r="HG235" s="15"/>
      <c r="HH235" s="15"/>
      <c r="HI235" s="15"/>
      <c r="HJ235" s="15"/>
      <c r="HK235" s="15"/>
      <c r="HL235" s="15"/>
      <c r="HM235" s="15"/>
      <c r="HN235" s="15"/>
      <c r="HO235" s="15"/>
      <c r="HP235" s="15"/>
      <c r="HQ235" s="15"/>
      <c r="HR235" s="15"/>
      <c r="HS235" s="15"/>
      <c r="HT235" s="15"/>
      <c r="HU235" s="15"/>
      <c r="HV235" s="15"/>
      <c r="HW235" s="15"/>
      <c r="HX235" s="15"/>
      <c r="HY235" s="15"/>
      <c r="HZ235" s="15"/>
      <c r="IA235" s="15"/>
      <c r="IB235" s="15"/>
      <c r="IC235" s="15"/>
      <c r="ID235" s="15"/>
      <c r="IE235" s="15"/>
      <c r="IF235" s="15"/>
      <c r="IG235" s="15"/>
      <c r="IH235" s="15"/>
      <c r="II235" s="15"/>
      <c r="IJ235" s="15"/>
      <c r="IK235" s="15"/>
      <c r="IL235" s="15"/>
      <c r="IM235" s="15"/>
      <c r="IN235" s="15"/>
      <c r="IO235" s="15"/>
      <c r="IP235" s="15"/>
      <c r="IQ235" s="15"/>
      <c r="IR235" s="15"/>
      <c r="IS235" s="15"/>
      <c r="IT235" s="15"/>
      <c r="IU235" s="15"/>
      <c r="IV235" s="15"/>
    </row>
    <row r="236" spans="1:256" s="105" customFormat="1" ht="23.25" customHeight="1">
      <c r="A236" s="130" t="s">
        <v>161</v>
      </c>
      <c r="B236" s="127">
        <v>3569</v>
      </c>
      <c r="C236" s="128" t="s">
        <v>101</v>
      </c>
      <c r="D236" s="200">
        <v>600</v>
      </c>
      <c r="E236" s="267">
        <v>600</v>
      </c>
      <c r="F236" s="267">
        <v>35</v>
      </c>
      <c r="G236" s="269">
        <f t="shared" si="8"/>
        <v>5.833333333333333</v>
      </c>
      <c r="H236" s="28"/>
      <c r="I236" s="28"/>
      <c r="J236" s="28"/>
      <c r="K236" s="28"/>
      <c r="L236" s="28"/>
      <c r="M236" s="28"/>
      <c r="N236" s="28"/>
      <c r="O236" s="69"/>
      <c r="P236" s="15"/>
      <c r="Q236" s="15"/>
      <c r="R236" s="134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15"/>
      <c r="CW236" s="15"/>
      <c r="CX236" s="15"/>
      <c r="CY236" s="15"/>
      <c r="CZ236" s="15"/>
      <c r="DA236" s="15"/>
      <c r="DB236" s="15"/>
      <c r="DC236" s="15"/>
      <c r="DD236" s="15"/>
      <c r="DE236" s="15"/>
      <c r="DF236" s="15"/>
      <c r="DG236" s="15"/>
      <c r="DH236" s="15"/>
      <c r="DI236" s="15"/>
      <c r="DJ236" s="15"/>
      <c r="DK236" s="15"/>
      <c r="DL236" s="15"/>
      <c r="DM236" s="15"/>
      <c r="DN236" s="15"/>
      <c r="DO236" s="15"/>
      <c r="DP236" s="15"/>
      <c r="DQ236" s="15"/>
      <c r="DR236" s="15"/>
      <c r="DS236" s="15"/>
      <c r="DT236" s="15"/>
      <c r="DU236" s="15"/>
      <c r="DV236" s="15"/>
      <c r="DW236" s="15"/>
      <c r="DX236" s="15"/>
      <c r="DY236" s="15"/>
      <c r="DZ236" s="15"/>
      <c r="EA236" s="15"/>
      <c r="EB236" s="15"/>
      <c r="EC236" s="15"/>
      <c r="ED236" s="15"/>
      <c r="EE236" s="15"/>
      <c r="EF236" s="15"/>
      <c r="EG236" s="15"/>
      <c r="EH236" s="15"/>
      <c r="EI236" s="15"/>
      <c r="EJ236" s="15"/>
      <c r="EK236" s="15"/>
      <c r="EL236" s="15"/>
      <c r="EM236" s="15"/>
      <c r="EN236" s="15"/>
      <c r="EO236" s="15"/>
      <c r="EP236" s="15"/>
      <c r="EQ236" s="15"/>
      <c r="ER236" s="15"/>
      <c r="ES236" s="15"/>
      <c r="ET236" s="15"/>
      <c r="EU236" s="15"/>
      <c r="EV236" s="15"/>
      <c r="EW236" s="15"/>
      <c r="EX236" s="15"/>
      <c r="EY236" s="15"/>
      <c r="EZ236" s="15"/>
      <c r="FA236" s="15"/>
      <c r="FB236" s="15"/>
      <c r="FC236" s="15"/>
      <c r="FD236" s="15"/>
      <c r="FE236" s="15"/>
      <c r="FF236" s="15"/>
      <c r="FG236" s="15"/>
      <c r="FH236" s="15"/>
      <c r="FI236" s="15"/>
      <c r="FJ236" s="15"/>
      <c r="FK236" s="15"/>
      <c r="FL236" s="15"/>
      <c r="FM236" s="15"/>
      <c r="FN236" s="15"/>
      <c r="FO236" s="15"/>
      <c r="FP236" s="15"/>
      <c r="FQ236" s="15"/>
      <c r="FR236" s="15"/>
      <c r="FS236" s="15"/>
      <c r="FT236" s="15"/>
      <c r="FU236" s="15"/>
      <c r="FV236" s="15"/>
      <c r="FW236" s="15"/>
      <c r="FX236" s="15"/>
      <c r="FY236" s="15"/>
      <c r="FZ236" s="15"/>
      <c r="GA236" s="15"/>
      <c r="GB236" s="15"/>
      <c r="GC236" s="15"/>
      <c r="GD236" s="15"/>
      <c r="GE236" s="15"/>
      <c r="GF236" s="15"/>
      <c r="GG236" s="15"/>
      <c r="GH236" s="15"/>
      <c r="GI236" s="15"/>
      <c r="GJ236" s="15"/>
      <c r="GK236" s="15"/>
      <c r="GL236" s="15"/>
      <c r="GM236" s="15"/>
      <c r="GN236" s="15"/>
      <c r="GO236" s="15"/>
      <c r="GP236" s="15"/>
      <c r="GQ236" s="15"/>
      <c r="GR236" s="15"/>
      <c r="GS236" s="15"/>
      <c r="GT236" s="15"/>
      <c r="GU236" s="15"/>
      <c r="GV236" s="15"/>
      <c r="GW236" s="15"/>
      <c r="GX236" s="15"/>
      <c r="GY236" s="15"/>
      <c r="GZ236" s="15"/>
      <c r="HA236" s="15"/>
      <c r="HB236" s="15"/>
      <c r="HC236" s="15"/>
      <c r="HD236" s="15"/>
      <c r="HE236" s="15"/>
      <c r="HF236" s="15"/>
      <c r="HG236" s="15"/>
      <c r="HH236" s="15"/>
      <c r="HI236" s="15"/>
      <c r="HJ236" s="15"/>
      <c r="HK236" s="15"/>
      <c r="HL236" s="15"/>
      <c r="HM236" s="15"/>
      <c r="HN236" s="15"/>
      <c r="HO236" s="15"/>
      <c r="HP236" s="15"/>
      <c r="HQ236" s="15"/>
      <c r="HR236" s="15"/>
      <c r="HS236" s="15"/>
      <c r="HT236" s="15"/>
      <c r="HU236" s="15"/>
      <c r="HV236" s="15"/>
      <c r="HW236" s="15"/>
      <c r="HX236" s="15"/>
      <c r="HY236" s="15"/>
      <c r="HZ236" s="15"/>
      <c r="IA236" s="15"/>
      <c r="IB236" s="15"/>
      <c r="IC236" s="15"/>
      <c r="ID236" s="15"/>
      <c r="IE236" s="15"/>
      <c r="IF236" s="15"/>
      <c r="IG236" s="15"/>
      <c r="IH236" s="15"/>
      <c r="II236" s="15"/>
      <c r="IJ236" s="15"/>
      <c r="IK236" s="15"/>
      <c r="IL236" s="15"/>
      <c r="IM236" s="15"/>
      <c r="IN236" s="15"/>
      <c r="IO236" s="15"/>
      <c r="IP236" s="15"/>
      <c r="IQ236" s="15"/>
      <c r="IR236" s="15"/>
      <c r="IS236" s="15"/>
      <c r="IT236" s="15"/>
      <c r="IU236" s="15"/>
      <c r="IV236" s="15"/>
    </row>
    <row r="237" spans="1:256" s="105" customFormat="1" ht="38.25">
      <c r="A237" s="130" t="s">
        <v>161</v>
      </c>
      <c r="B237" s="127">
        <v>3592</v>
      </c>
      <c r="C237" s="118" t="s">
        <v>105</v>
      </c>
      <c r="D237" s="200">
        <v>1500</v>
      </c>
      <c r="E237" s="267">
        <v>1375</v>
      </c>
      <c r="F237" s="267">
        <v>445</v>
      </c>
      <c r="G237" s="269">
        <f>F237/E237*100</f>
        <v>32.36363636363636</v>
      </c>
      <c r="H237" s="28"/>
      <c r="I237" s="28"/>
      <c r="J237" s="28"/>
      <c r="K237" s="28"/>
      <c r="L237" s="28"/>
      <c r="M237" s="28"/>
      <c r="N237" s="28"/>
      <c r="O237" s="69"/>
      <c r="P237" s="15"/>
      <c r="Q237" s="15"/>
      <c r="R237" s="134"/>
      <c r="S237" s="15"/>
      <c r="T237" s="15"/>
      <c r="U237" s="134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  <c r="CZ237" s="15"/>
      <c r="DA237" s="15"/>
      <c r="DB237" s="15"/>
      <c r="DC237" s="15"/>
      <c r="DD237" s="15"/>
      <c r="DE237" s="15"/>
      <c r="DF237" s="15"/>
      <c r="DG237" s="15"/>
      <c r="DH237" s="15"/>
      <c r="DI237" s="15"/>
      <c r="DJ237" s="15"/>
      <c r="DK237" s="15"/>
      <c r="DL237" s="15"/>
      <c r="DM237" s="15"/>
      <c r="DN237" s="15"/>
      <c r="DO237" s="15"/>
      <c r="DP237" s="15"/>
      <c r="DQ237" s="15"/>
      <c r="DR237" s="15"/>
      <c r="DS237" s="15"/>
      <c r="DT237" s="15"/>
      <c r="DU237" s="15"/>
      <c r="DV237" s="15"/>
      <c r="DW237" s="15"/>
      <c r="DX237" s="15"/>
      <c r="DY237" s="15"/>
      <c r="DZ237" s="15"/>
      <c r="EA237" s="15"/>
      <c r="EB237" s="15"/>
      <c r="EC237" s="15"/>
      <c r="ED237" s="15"/>
      <c r="EE237" s="15"/>
      <c r="EF237" s="15"/>
      <c r="EG237" s="15"/>
      <c r="EH237" s="15"/>
      <c r="EI237" s="15"/>
      <c r="EJ237" s="15"/>
      <c r="EK237" s="15"/>
      <c r="EL237" s="15"/>
      <c r="EM237" s="15"/>
      <c r="EN237" s="15"/>
      <c r="EO237" s="15"/>
      <c r="EP237" s="15"/>
      <c r="EQ237" s="15"/>
      <c r="ER237" s="15"/>
      <c r="ES237" s="15"/>
      <c r="ET237" s="15"/>
      <c r="EU237" s="15"/>
      <c r="EV237" s="15"/>
      <c r="EW237" s="15"/>
      <c r="EX237" s="15"/>
      <c r="EY237" s="15"/>
      <c r="EZ237" s="15"/>
      <c r="FA237" s="15"/>
      <c r="FB237" s="15"/>
      <c r="FC237" s="15"/>
      <c r="FD237" s="15"/>
      <c r="FE237" s="15"/>
      <c r="FF237" s="15"/>
      <c r="FG237" s="15"/>
      <c r="FH237" s="15"/>
      <c r="FI237" s="15"/>
      <c r="FJ237" s="15"/>
      <c r="FK237" s="15"/>
      <c r="FL237" s="15"/>
      <c r="FM237" s="15"/>
      <c r="FN237" s="15"/>
      <c r="FO237" s="15"/>
      <c r="FP237" s="15"/>
      <c r="FQ237" s="15"/>
      <c r="FR237" s="15"/>
      <c r="FS237" s="15"/>
      <c r="FT237" s="15"/>
      <c r="FU237" s="15"/>
      <c r="FV237" s="15"/>
      <c r="FW237" s="15"/>
      <c r="FX237" s="15"/>
      <c r="FY237" s="15"/>
      <c r="FZ237" s="15"/>
      <c r="GA237" s="15"/>
      <c r="GB237" s="15"/>
      <c r="GC237" s="15"/>
      <c r="GD237" s="15"/>
      <c r="GE237" s="15"/>
      <c r="GF237" s="15"/>
      <c r="GG237" s="15"/>
      <c r="GH237" s="15"/>
      <c r="GI237" s="15"/>
      <c r="GJ237" s="15"/>
      <c r="GK237" s="15"/>
      <c r="GL237" s="15"/>
      <c r="GM237" s="15"/>
      <c r="GN237" s="15"/>
      <c r="GO237" s="15"/>
      <c r="GP237" s="15"/>
      <c r="GQ237" s="15"/>
      <c r="GR237" s="15"/>
      <c r="GS237" s="15"/>
      <c r="GT237" s="15"/>
      <c r="GU237" s="15"/>
      <c r="GV237" s="15"/>
      <c r="GW237" s="15"/>
      <c r="GX237" s="15"/>
      <c r="GY237" s="15"/>
      <c r="GZ237" s="15"/>
      <c r="HA237" s="15"/>
      <c r="HB237" s="15"/>
      <c r="HC237" s="15"/>
      <c r="HD237" s="15"/>
      <c r="HE237" s="15"/>
      <c r="HF237" s="15"/>
      <c r="HG237" s="15"/>
      <c r="HH237" s="15"/>
      <c r="HI237" s="15"/>
      <c r="HJ237" s="15"/>
      <c r="HK237" s="15"/>
      <c r="HL237" s="15"/>
      <c r="HM237" s="15"/>
      <c r="HN237" s="15"/>
      <c r="HO237" s="15"/>
      <c r="HP237" s="15"/>
      <c r="HQ237" s="15"/>
      <c r="HR237" s="15"/>
      <c r="HS237" s="15"/>
      <c r="HT237" s="15"/>
      <c r="HU237" s="15"/>
      <c r="HV237" s="15"/>
      <c r="HW237" s="15"/>
      <c r="HX237" s="15"/>
      <c r="HY237" s="15"/>
      <c r="HZ237" s="15"/>
      <c r="IA237" s="15"/>
      <c r="IB237" s="15"/>
      <c r="IC237" s="15"/>
      <c r="ID237" s="15"/>
      <c r="IE237" s="15"/>
      <c r="IF237" s="15"/>
      <c r="IG237" s="15"/>
      <c r="IH237" s="15"/>
      <c r="II237" s="15"/>
      <c r="IJ237" s="15"/>
      <c r="IK237" s="15"/>
      <c r="IL237" s="15"/>
      <c r="IM237" s="15"/>
      <c r="IN237" s="15"/>
      <c r="IO237" s="15"/>
      <c r="IP237" s="15"/>
      <c r="IQ237" s="15"/>
      <c r="IR237" s="15"/>
      <c r="IS237" s="15"/>
      <c r="IT237" s="15"/>
      <c r="IU237" s="15"/>
      <c r="IV237" s="15"/>
    </row>
    <row r="238" spans="1:256" s="105" customFormat="1" ht="12.75">
      <c r="A238" s="130" t="s">
        <v>161</v>
      </c>
      <c r="B238" s="127" t="s">
        <v>102</v>
      </c>
      <c r="C238" s="118" t="s">
        <v>203</v>
      </c>
      <c r="D238" s="267">
        <f>D239+D240+D241+D242+D243</f>
        <v>8120</v>
      </c>
      <c r="E238" s="267">
        <f>E239+E240+E241+E242+E243</f>
        <v>10878</v>
      </c>
      <c r="F238" s="267">
        <f>F239+F240+F241+F242+F243</f>
        <v>5447</v>
      </c>
      <c r="G238" s="269">
        <f>F238/E238*100</f>
        <v>50.07354293068579</v>
      </c>
      <c r="H238" s="28"/>
      <c r="I238" s="28"/>
      <c r="J238" s="28"/>
      <c r="K238" s="28"/>
      <c r="L238" s="28"/>
      <c r="M238" s="28"/>
      <c r="N238" s="28"/>
      <c r="O238" s="69"/>
      <c r="P238" s="15"/>
      <c r="Q238" s="15"/>
      <c r="R238" s="134"/>
      <c r="S238" s="15"/>
      <c r="T238" s="15"/>
      <c r="U238" s="15"/>
      <c r="V238" s="134"/>
      <c r="W238" s="134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15"/>
      <c r="CW238" s="15"/>
      <c r="CX238" s="15"/>
      <c r="CY238" s="15"/>
      <c r="CZ238" s="15"/>
      <c r="DA238" s="15"/>
      <c r="DB238" s="15"/>
      <c r="DC238" s="15"/>
      <c r="DD238" s="15"/>
      <c r="DE238" s="15"/>
      <c r="DF238" s="15"/>
      <c r="DG238" s="15"/>
      <c r="DH238" s="15"/>
      <c r="DI238" s="15"/>
      <c r="DJ238" s="15"/>
      <c r="DK238" s="15"/>
      <c r="DL238" s="15"/>
      <c r="DM238" s="15"/>
      <c r="DN238" s="15"/>
      <c r="DO238" s="15"/>
      <c r="DP238" s="15"/>
      <c r="DQ238" s="15"/>
      <c r="DR238" s="15"/>
      <c r="DS238" s="15"/>
      <c r="DT238" s="15"/>
      <c r="DU238" s="15"/>
      <c r="DV238" s="15"/>
      <c r="DW238" s="15"/>
      <c r="DX238" s="15"/>
      <c r="DY238" s="15"/>
      <c r="DZ238" s="15"/>
      <c r="EA238" s="15"/>
      <c r="EB238" s="15"/>
      <c r="EC238" s="15"/>
      <c r="ED238" s="15"/>
      <c r="EE238" s="15"/>
      <c r="EF238" s="15"/>
      <c r="EG238" s="15"/>
      <c r="EH238" s="15"/>
      <c r="EI238" s="15"/>
      <c r="EJ238" s="15"/>
      <c r="EK238" s="15"/>
      <c r="EL238" s="15"/>
      <c r="EM238" s="15"/>
      <c r="EN238" s="15"/>
      <c r="EO238" s="15"/>
      <c r="EP238" s="15"/>
      <c r="EQ238" s="15"/>
      <c r="ER238" s="15"/>
      <c r="ES238" s="15"/>
      <c r="ET238" s="15"/>
      <c r="EU238" s="15"/>
      <c r="EV238" s="15"/>
      <c r="EW238" s="15"/>
      <c r="EX238" s="15"/>
      <c r="EY238" s="15"/>
      <c r="EZ238" s="15"/>
      <c r="FA238" s="15"/>
      <c r="FB238" s="15"/>
      <c r="FC238" s="15"/>
      <c r="FD238" s="15"/>
      <c r="FE238" s="15"/>
      <c r="FF238" s="15"/>
      <c r="FG238" s="15"/>
      <c r="FH238" s="15"/>
      <c r="FI238" s="15"/>
      <c r="FJ238" s="15"/>
      <c r="FK238" s="15"/>
      <c r="FL238" s="15"/>
      <c r="FM238" s="15"/>
      <c r="FN238" s="15"/>
      <c r="FO238" s="15"/>
      <c r="FP238" s="15"/>
      <c r="FQ238" s="15"/>
      <c r="FR238" s="15"/>
      <c r="FS238" s="15"/>
      <c r="FT238" s="15"/>
      <c r="FU238" s="15"/>
      <c r="FV238" s="15"/>
      <c r="FW238" s="15"/>
      <c r="FX238" s="15"/>
      <c r="FY238" s="15"/>
      <c r="FZ238" s="15"/>
      <c r="GA238" s="15"/>
      <c r="GB238" s="15"/>
      <c r="GC238" s="15"/>
      <c r="GD238" s="15"/>
      <c r="GE238" s="15"/>
      <c r="GF238" s="15"/>
      <c r="GG238" s="15"/>
      <c r="GH238" s="15"/>
      <c r="GI238" s="15"/>
      <c r="GJ238" s="15"/>
      <c r="GK238" s="15"/>
      <c r="GL238" s="15"/>
      <c r="GM238" s="15"/>
      <c r="GN238" s="15"/>
      <c r="GO238" s="15"/>
      <c r="GP238" s="15"/>
      <c r="GQ238" s="15"/>
      <c r="GR238" s="15"/>
      <c r="GS238" s="15"/>
      <c r="GT238" s="15"/>
      <c r="GU238" s="15"/>
      <c r="GV238" s="15"/>
      <c r="GW238" s="15"/>
      <c r="GX238" s="15"/>
      <c r="GY238" s="15"/>
      <c r="GZ238" s="15"/>
      <c r="HA238" s="15"/>
      <c r="HB238" s="15"/>
      <c r="HC238" s="15"/>
      <c r="HD238" s="15"/>
      <c r="HE238" s="15"/>
      <c r="HF238" s="15"/>
      <c r="HG238" s="15"/>
      <c r="HH238" s="15"/>
      <c r="HI238" s="15"/>
      <c r="HJ238" s="15"/>
      <c r="HK238" s="15"/>
      <c r="HL238" s="15"/>
      <c r="HM238" s="15"/>
      <c r="HN238" s="15"/>
      <c r="HO238" s="15"/>
      <c r="HP238" s="15"/>
      <c r="HQ238" s="15"/>
      <c r="HR238" s="15"/>
      <c r="HS238" s="15"/>
      <c r="HT238" s="15"/>
      <c r="HU238" s="15"/>
      <c r="HV238" s="15"/>
      <c r="HW238" s="15"/>
      <c r="HX238" s="15"/>
      <c r="HY238" s="15"/>
      <c r="HZ238" s="15"/>
      <c r="IA238" s="15"/>
      <c r="IB238" s="15"/>
      <c r="IC238" s="15"/>
      <c r="ID238" s="15"/>
      <c r="IE238" s="15"/>
      <c r="IF238" s="15"/>
      <c r="IG238" s="15"/>
      <c r="IH238" s="15"/>
      <c r="II238" s="15"/>
      <c r="IJ238" s="15"/>
      <c r="IK238" s="15"/>
      <c r="IL238" s="15"/>
      <c r="IM238" s="15"/>
      <c r="IN238" s="15"/>
      <c r="IO238" s="15"/>
      <c r="IP238" s="15"/>
      <c r="IQ238" s="15"/>
      <c r="IR238" s="15"/>
      <c r="IS238" s="15"/>
      <c r="IT238" s="15"/>
      <c r="IU238" s="15"/>
      <c r="IV238" s="15"/>
    </row>
    <row r="239" spans="1:256" s="105" customFormat="1" ht="12.75">
      <c r="A239" s="130" t="s">
        <v>161</v>
      </c>
      <c r="B239" s="363" t="s">
        <v>5</v>
      </c>
      <c r="C239" s="364" t="s">
        <v>1020</v>
      </c>
      <c r="D239" s="403">
        <v>2900</v>
      </c>
      <c r="E239" s="366">
        <v>2900</v>
      </c>
      <c r="F239" s="366">
        <v>938</v>
      </c>
      <c r="G239" s="442">
        <f t="shared" si="8"/>
        <v>32.3448275862069</v>
      </c>
      <c r="H239" s="28"/>
      <c r="I239" s="28"/>
      <c r="J239" s="28"/>
      <c r="K239" s="28"/>
      <c r="L239" s="28"/>
      <c r="M239" s="28"/>
      <c r="N239" s="28"/>
      <c r="O239" s="69"/>
      <c r="P239" s="15"/>
      <c r="Q239" s="15"/>
      <c r="R239" s="134"/>
      <c r="S239" s="15"/>
      <c r="T239" s="15"/>
      <c r="U239" s="15"/>
      <c r="V239" s="15"/>
      <c r="W239" s="134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15"/>
      <c r="DE239" s="15"/>
      <c r="DF239" s="15"/>
      <c r="DG239" s="15"/>
      <c r="DH239" s="15"/>
      <c r="DI239" s="15"/>
      <c r="DJ239" s="15"/>
      <c r="DK239" s="15"/>
      <c r="DL239" s="15"/>
      <c r="DM239" s="15"/>
      <c r="DN239" s="15"/>
      <c r="DO239" s="15"/>
      <c r="DP239" s="15"/>
      <c r="DQ239" s="15"/>
      <c r="DR239" s="15"/>
      <c r="DS239" s="15"/>
      <c r="DT239" s="15"/>
      <c r="DU239" s="15"/>
      <c r="DV239" s="15"/>
      <c r="DW239" s="15"/>
      <c r="DX239" s="15"/>
      <c r="DY239" s="15"/>
      <c r="DZ239" s="15"/>
      <c r="EA239" s="15"/>
      <c r="EB239" s="15"/>
      <c r="EC239" s="15"/>
      <c r="ED239" s="15"/>
      <c r="EE239" s="15"/>
      <c r="EF239" s="15"/>
      <c r="EG239" s="15"/>
      <c r="EH239" s="15"/>
      <c r="EI239" s="15"/>
      <c r="EJ239" s="15"/>
      <c r="EK239" s="15"/>
      <c r="EL239" s="15"/>
      <c r="EM239" s="15"/>
      <c r="EN239" s="15"/>
      <c r="EO239" s="15"/>
      <c r="EP239" s="15"/>
      <c r="EQ239" s="15"/>
      <c r="ER239" s="15"/>
      <c r="ES239" s="15"/>
      <c r="ET239" s="15"/>
      <c r="EU239" s="15"/>
      <c r="EV239" s="15"/>
      <c r="EW239" s="15"/>
      <c r="EX239" s="15"/>
      <c r="EY239" s="15"/>
      <c r="EZ239" s="15"/>
      <c r="FA239" s="15"/>
      <c r="FB239" s="15"/>
      <c r="FC239" s="15"/>
      <c r="FD239" s="15"/>
      <c r="FE239" s="15"/>
      <c r="FF239" s="15"/>
      <c r="FG239" s="15"/>
      <c r="FH239" s="15"/>
      <c r="FI239" s="15"/>
      <c r="FJ239" s="15"/>
      <c r="FK239" s="15"/>
      <c r="FL239" s="15"/>
      <c r="FM239" s="15"/>
      <c r="FN239" s="15"/>
      <c r="FO239" s="15"/>
      <c r="FP239" s="15"/>
      <c r="FQ239" s="15"/>
      <c r="FR239" s="15"/>
      <c r="FS239" s="15"/>
      <c r="FT239" s="15"/>
      <c r="FU239" s="15"/>
      <c r="FV239" s="15"/>
      <c r="FW239" s="15"/>
      <c r="FX239" s="15"/>
      <c r="FY239" s="15"/>
      <c r="FZ239" s="15"/>
      <c r="GA239" s="15"/>
      <c r="GB239" s="15"/>
      <c r="GC239" s="15"/>
      <c r="GD239" s="15"/>
      <c r="GE239" s="15"/>
      <c r="GF239" s="15"/>
      <c r="GG239" s="15"/>
      <c r="GH239" s="15"/>
      <c r="GI239" s="15"/>
      <c r="GJ239" s="15"/>
      <c r="GK239" s="15"/>
      <c r="GL239" s="15"/>
      <c r="GM239" s="15"/>
      <c r="GN239" s="15"/>
      <c r="GO239" s="15"/>
      <c r="GP239" s="15"/>
      <c r="GQ239" s="15"/>
      <c r="GR239" s="15"/>
      <c r="GS239" s="15"/>
      <c r="GT239" s="15"/>
      <c r="GU239" s="15"/>
      <c r="GV239" s="15"/>
      <c r="GW239" s="15"/>
      <c r="GX239" s="15"/>
      <c r="GY239" s="15"/>
      <c r="GZ239" s="15"/>
      <c r="HA239" s="15"/>
      <c r="HB239" s="15"/>
      <c r="HC239" s="15"/>
      <c r="HD239" s="15"/>
      <c r="HE239" s="15"/>
      <c r="HF239" s="15"/>
      <c r="HG239" s="15"/>
      <c r="HH239" s="15"/>
      <c r="HI239" s="15"/>
      <c r="HJ239" s="15"/>
      <c r="HK239" s="15"/>
      <c r="HL239" s="15"/>
      <c r="HM239" s="15"/>
      <c r="HN239" s="15"/>
      <c r="HO239" s="15"/>
      <c r="HP239" s="15"/>
      <c r="HQ239" s="15"/>
      <c r="HR239" s="15"/>
      <c r="HS239" s="15"/>
      <c r="HT239" s="15"/>
      <c r="HU239" s="15"/>
      <c r="HV239" s="15"/>
      <c r="HW239" s="15"/>
      <c r="HX239" s="15"/>
      <c r="HY239" s="15"/>
      <c r="HZ239" s="15"/>
      <c r="IA239" s="15"/>
      <c r="IB239" s="15"/>
      <c r="IC239" s="15"/>
      <c r="ID239" s="15"/>
      <c r="IE239" s="15"/>
      <c r="IF239" s="15"/>
      <c r="IG239" s="15"/>
      <c r="IH239" s="15"/>
      <c r="II239" s="15"/>
      <c r="IJ239" s="15"/>
      <c r="IK239" s="15"/>
      <c r="IL239" s="15"/>
      <c r="IM239" s="15"/>
      <c r="IN239" s="15"/>
      <c r="IO239" s="15"/>
      <c r="IP239" s="15"/>
      <c r="IQ239" s="15"/>
      <c r="IR239" s="15"/>
      <c r="IS239" s="15"/>
      <c r="IT239" s="15"/>
      <c r="IU239" s="15"/>
      <c r="IV239" s="15"/>
    </row>
    <row r="240" spans="1:256" s="105" customFormat="1" ht="12.75">
      <c r="A240" s="130" t="s">
        <v>161</v>
      </c>
      <c r="B240" s="363" t="s">
        <v>1038</v>
      </c>
      <c r="C240" s="364" t="s">
        <v>221</v>
      </c>
      <c r="D240" s="403">
        <v>750</v>
      </c>
      <c r="E240" s="366">
        <v>2125</v>
      </c>
      <c r="F240" s="366">
        <v>1448</v>
      </c>
      <c r="G240" s="442">
        <f t="shared" si="8"/>
        <v>68.14117647058823</v>
      </c>
      <c r="H240" s="28"/>
      <c r="I240" s="28"/>
      <c r="J240" s="28"/>
      <c r="K240" s="28"/>
      <c r="L240" s="28"/>
      <c r="M240" s="28"/>
      <c r="N240" s="28"/>
      <c r="O240" s="69"/>
      <c r="P240" s="15"/>
      <c r="Q240" s="15"/>
      <c r="R240" s="134"/>
      <c r="S240" s="15"/>
      <c r="T240" s="15"/>
      <c r="U240" s="15"/>
      <c r="V240" s="15"/>
      <c r="W240" s="134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15"/>
      <c r="CW240" s="15"/>
      <c r="CX240" s="15"/>
      <c r="CY240" s="15"/>
      <c r="CZ240" s="15"/>
      <c r="DA240" s="15"/>
      <c r="DB240" s="15"/>
      <c r="DC240" s="15"/>
      <c r="DD240" s="15"/>
      <c r="DE240" s="15"/>
      <c r="DF240" s="15"/>
      <c r="DG240" s="15"/>
      <c r="DH240" s="15"/>
      <c r="DI240" s="15"/>
      <c r="DJ240" s="15"/>
      <c r="DK240" s="15"/>
      <c r="DL240" s="15"/>
      <c r="DM240" s="15"/>
      <c r="DN240" s="15"/>
      <c r="DO240" s="15"/>
      <c r="DP240" s="15"/>
      <c r="DQ240" s="15"/>
      <c r="DR240" s="15"/>
      <c r="DS240" s="15"/>
      <c r="DT240" s="15"/>
      <c r="DU240" s="15"/>
      <c r="DV240" s="15"/>
      <c r="DW240" s="15"/>
      <c r="DX240" s="15"/>
      <c r="DY240" s="15"/>
      <c r="DZ240" s="15"/>
      <c r="EA240" s="15"/>
      <c r="EB240" s="15"/>
      <c r="EC240" s="15"/>
      <c r="ED240" s="15"/>
      <c r="EE240" s="15"/>
      <c r="EF240" s="15"/>
      <c r="EG240" s="15"/>
      <c r="EH240" s="15"/>
      <c r="EI240" s="15"/>
      <c r="EJ240" s="15"/>
      <c r="EK240" s="15"/>
      <c r="EL240" s="15"/>
      <c r="EM240" s="15"/>
      <c r="EN240" s="15"/>
      <c r="EO240" s="15"/>
      <c r="EP240" s="15"/>
      <c r="EQ240" s="15"/>
      <c r="ER240" s="15"/>
      <c r="ES240" s="15"/>
      <c r="ET240" s="15"/>
      <c r="EU240" s="15"/>
      <c r="EV240" s="15"/>
      <c r="EW240" s="15"/>
      <c r="EX240" s="15"/>
      <c r="EY240" s="15"/>
      <c r="EZ240" s="15"/>
      <c r="FA240" s="15"/>
      <c r="FB240" s="15"/>
      <c r="FC240" s="15"/>
      <c r="FD240" s="15"/>
      <c r="FE240" s="15"/>
      <c r="FF240" s="15"/>
      <c r="FG240" s="15"/>
      <c r="FH240" s="15"/>
      <c r="FI240" s="15"/>
      <c r="FJ240" s="15"/>
      <c r="FK240" s="15"/>
      <c r="FL240" s="15"/>
      <c r="FM240" s="15"/>
      <c r="FN240" s="15"/>
      <c r="FO240" s="15"/>
      <c r="FP240" s="15"/>
      <c r="FQ240" s="15"/>
      <c r="FR240" s="15"/>
      <c r="FS240" s="15"/>
      <c r="FT240" s="15"/>
      <c r="FU240" s="15"/>
      <c r="FV240" s="15"/>
      <c r="FW240" s="15"/>
      <c r="FX240" s="15"/>
      <c r="FY240" s="15"/>
      <c r="FZ240" s="15"/>
      <c r="GA240" s="15"/>
      <c r="GB240" s="15"/>
      <c r="GC240" s="15"/>
      <c r="GD240" s="15"/>
      <c r="GE240" s="15"/>
      <c r="GF240" s="15"/>
      <c r="GG240" s="15"/>
      <c r="GH240" s="15"/>
      <c r="GI240" s="15"/>
      <c r="GJ240" s="15"/>
      <c r="GK240" s="15"/>
      <c r="GL240" s="15"/>
      <c r="GM240" s="15"/>
      <c r="GN240" s="15"/>
      <c r="GO240" s="15"/>
      <c r="GP240" s="15"/>
      <c r="GQ240" s="15"/>
      <c r="GR240" s="15"/>
      <c r="GS240" s="15"/>
      <c r="GT240" s="15"/>
      <c r="GU240" s="15"/>
      <c r="GV240" s="15"/>
      <c r="GW240" s="15"/>
      <c r="GX240" s="15"/>
      <c r="GY240" s="15"/>
      <c r="GZ240" s="15"/>
      <c r="HA240" s="15"/>
      <c r="HB240" s="15"/>
      <c r="HC240" s="15"/>
      <c r="HD240" s="15"/>
      <c r="HE240" s="15"/>
      <c r="HF240" s="15"/>
      <c r="HG240" s="15"/>
      <c r="HH240" s="15"/>
      <c r="HI240" s="15"/>
      <c r="HJ240" s="15"/>
      <c r="HK240" s="15"/>
      <c r="HL240" s="15"/>
      <c r="HM240" s="15"/>
      <c r="HN240" s="15"/>
      <c r="HO240" s="15"/>
      <c r="HP240" s="15"/>
      <c r="HQ240" s="15"/>
      <c r="HR240" s="15"/>
      <c r="HS240" s="15"/>
      <c r="HT240" s="15"/>
      <c r="HU240" s="15"/>
      <c r="HV240" s="15"/>
      <c r="HW240" s="15"/>
      <c r="HX240" s="15"/>
      <c r="HY240" s="15"/>
      <c r="HZ240" s="15"/>
      <c r="IA240" s="15"/>
      <c r="IB240" s="15"/>
      <c r="IC240" s="15"/>
      <c r="ID240" s="15"/>
      <c r="IE240" s="15"/>
      <c r="IF240" s="15"/>
      <c r="IG240" s="15"/>
      <c r="IH240" s="15"/>
      <c r="II240" s="15"/>
      <c r="IJ240" s="15"/>
      <c r="IK240" s="15"/>
      <c r="IL240" s="15"/>
      <c r="IM240" s="15"/>
      <c r="IN240" s="15"/>
      <c r="IO240" s="15"/>
      <c r="IP240" s="15"/>
      <c r="IQ240" s="15"/>
      <c r="IR240" s="15"/>
      <c r="IS240" s="15"/>
      <c r="IT240" s="15"/>
      <c r="IU240" s="15"/>
      <c r="IV240" s="15"/>
    </row>
    <row r="241" spans="1:256" s="105" customFormat="1" ht="12.75">
      <c r="A241" s="130" t="s">
        <v>161</v>
      </c>
      <c r="B241" s="363" t="s">
        <v>222</v>
      </c>
      <c r="C241" s="364" t="s">
        <v>232</v>
      </c>
      <c r="D241" s="403">
        <v>1810</v>
      </c>
      <c r="E241" s="366">
        <v>1810</v>
      </c>
      <c r="F241" s="366">
        <v>1670</v>
      </c>
      <c r="G241" s="442">
        <f t="shared" si="8"/>
        <v>92.26519337016575</v>
      </c>
      <c r="H241" s="28"/>
      <c r="I241" s="28"/>
      <c r="J241" s="28"/>
      <c r="K241" s="28"/>
      <c r="L241" s="28"/>
      <c r="M241" s="28"/>
      <c r="N241" s="28"/>
      <c r="O241" s="69"/>
      <c r="P241" s="15"/>
      <c r="Q241" s="15"/>
      <c r="R241" s="134"/>
      <c r="S241" s="15"/>
      <c r="T241" s="15"/>
      <c r="U241" s="15"/>
      <c r="V241" s="15"/>
      <c r="W241" s="134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U241" s="15"/>
      <c r="CV241" s="15"/>
      <c r="CW241" s="15"/>
      <c r="CX241" s="15"/>
      <c r="CY241" s="15"/>
      <c r="CZ241" s="15"/>
      <c r="DA241" s="15"/>
      <c r="DB241" s="15"/>
      <c r="DC241" s="15"/>
      <c r="DD241" s="15"/>
      <c r="DE241" s="15"/>
      <c r="DF241" s="15"/>
      <c r="DG241" s="15"/>
      <c r="DH241" s="15"/>
      <c r="DI241" s="15"/>
      <c r="DJ241" s="15"/>
      <c r="DK241" s="15"/>
      <c r="DL241" s="15"/>
      <c r="DM241" s="15"/>
      <c r="DN241" s="15"/>
      <c r="DO241" s="15"/>
      <c r="DP241" s="15"/>
      <c r="DQ241" s="15"/>
      <c r="DR241" s="15"/>
      <c r="DS241" s="15"/>
      <c r="DT241" s="15"/>
      <c r="DU241" s="15"/>
      <c r="DV241" s="15"/>
      <c r="DW241" s="15"/>
      <c r="DX241" s="15"/>
      <c r="DY241" s="15"/>
      <c r="DZ241" s="15"/>
      <c r="EA241" s="15"/>
      <c r="EB241" s="15"/>
      <c r="EC241" s="15"/>
      <c r="ED241" s="15"/>
      <c r="EE241" s="15"/>
      <c r="EF241" s="15"/>
      <c r="EG241" s="15"/>
      <c r="EH241" s="15"/>
      <c r="EI241" s="15"/>
      <c r="EJ241" s="15"/>
      <c r="EK241" s="15"/>
      <c r="EL241" s="15"/>
      <c r="EM241" s="15"/>
      <c r="EN241" s="15"/>
      <c r="EO241" s="15"/>
      <c r="EP241" s="15"/>
      <c r="EQ241" s="15"/>
      <c r="ER241" s="15"/>
      <c r="ES241" s="15"/>
      <c r="ET241" s="15"/>
      <c r="EU241" s="15"/>
      <c r="EV241" s="15"/>
      <c r="EW241" s="15"/>
      <c r="EX241" s="15"/>
      <c r="EY241" s="15"/>
      <c r="EZ241" s="15"/>
      <c r="FA241" s="15"/>
      <c r="FB241" s="15"/>
      <c r="FC241" s="15"/>
      <c r="FD241" s="15"/>
      <c r="FE241" s="15"/>
      <c r="FF241" s="15"/>
      <c r="FG241" s="15"/>
      <c r="FH241" s="15"/>
      <c r="FI241" s="15"/>
      <c r="FJ241" s="15"/>
      <c r="FK241" s="15"/>
      <c r="FL241" s="15"/>
      <c r="FM241" s="15"/>
      <c r="FN241" s="15"/>
      <c r="FO241" s="15"/>
      <c r="FP241" s="15"/>
      <c r="FQ241" s="15"/>
      <c r="FR241" s="15"/>
      <c r="FS241" s="15"/>
      <c r="FT241" s="15"/>
      <c r="FU241" s="15"/>
      <c r="FV241" s="15"/>
      <c r="FW241" s="15"/>
      <c r="FX241" s="15"/>
      <c r="FY241" s="15"/>
      <c r="FZ241" s="15"/>
      <c r="GA241" s="15"/>
      <c r="GB241" s="15"/>
      <c r="GC241" s="15"/>
      <c r="GD241" s="15"/>
      <c r="GE241" s="15"/>
      <c r="GF241" s="15"/>
      <c r="GG241" s="15"/>
      <c r="GH241" s="15"/>
      <c r="GI241" s="15"/>
      <c r="GJ241" s="15"/>
      <c r="GK241" s="15"/>
      <c r="GL241" s="15"/>
      <c r="GM241" s="15"/>
      <c r="GN241" s="15"/>
      <c r="GO241" s="15"/>
      <c r="GP241" s="15"/>
      <c r="GQ241" s="15"/>
      <c r="GR241" s="15"/>
      <c r="GS241" s="15"/>
      <c r="GT241" s="15"/>
      <c r="GU241" s="15"/>
      <c r="GV241" s="15"/>
      <c r="GW241" s="15"/>
      <c r="GX241" s="15"/>
      <c r="GY241" s="15"/>
      <c r="GZ241" s="15"/>
      <c r="HA241" s="15"/>
      <c r="HB241" s="15"/>
      <c r="HC241" s="15"/>
      <c r="HD241" s="15"/>
      <c r="HE241" s="15"/>
      <c r="HF241" s="15"/>
      <c r="HG241" s="15"/>
      <c r="HH241" s="15"/>
      <c r="HI241" s="15"/>
      <c r="HJ241" s="15"/>
      <c r="HK241" s="15"/>
      <c r="HL241" s="15"/>
      <c r="HM241" s="15"/>
      <c r="HN241" s="15"/>
      <c r="HO241" s="15"/>
      <c r="HP241" s="15"/>
      <c r="HQ241" s="15"/>
      <c r="HR241" s="15"/>
      <c r="HS241" s="15"/>
      <c r="HT241" s="15"/>
      <c r="HU241" s="15"/>
      <c r="HV241" s="15"/>
      <c r="HW241" s="15"/>
      <c r="HX241" s="15"/>
      <c r="HY241" s="15"/>
      <c r="HZ241" s="15"/>
      <c r="IA241" s="15"/>
      <c r="IB241" s="15"/>
      <c r="IC241" s="15"/>
      <c r="ID241" s="15"/>
      <c r="IE241" s="15"/>
      <c r="IF241" s="15"/>
      <c r="IG241" s="15"/>
      <c r="IH241" s="15"/>
      <c r="II241" s="15"/>
      <c r="IJ241" s="15"/>
      <c r="IK241" s="15"/>
      <c r="IL241" s="15"/>
      <c r="IM241" s="15"/>
      <c r="IN241" s="15"/>
      <c r="IO241" s="15"/>
      <c r="IP241" s="15"/>
      <c r="IQ241" s="15"/>
      <c r="IR241" s="15"/>
      <c r="IS241" s="15"/>
      <c r="IT241" s="15"/>
      <c r="IU241" s="15"/>
      <c r="IV241" s="15"/>
    </row>
    <row r="242" spans="1:256" s="105" customFormat="1" ht="12.75">
      <c r="A242" s="130" t="s">
        <v>161</v>
      </c>
      <c r="B242" s="363" t="s">
        <v>222</v>
      </c>
      <c r="C242" s="364" t="s">
        <v>233</v>
      </c>
      <c r="D242" s="365">
        <v>2460</v>
      </c>
      <c r="E242" s="366">
        <v>3657</v>
      </c>
      <c r="F242" s="366">
        <v>1147</v>
      </c>
      <c r="G242" s="442">
        <f t="shared" si="8"/>
        <v>31.364506426032268</v>
      </c>
      <c r="H242" s="28"/>
      <c r="I242" s="28"/>
      <c r="J242" s="28"/>
      <c r="K242" s="28"/>
      <c r="L242" s="28"/>
      <c r="M242" s="28"/>
      <c r="N242" s="28"/>
      <c r="O242" s="69"/>
      <c r="P242" s="15"/>
      <c r="Q242" s="15"/>
      <c r="R242" s="134"/>
      <c r="S242" s="15"/>
      <c r="T242" s="15"/>
      <c r="U242" s="134"/>
      <c r="V242" s="15"/>
      <c r="W242" s="134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5"/>
      <c r="CU242" s="15"/>
      <c r="CV242" s="15"/>
      <c r="CW242" s="15"/>
      <c r="CX242" s="15"/>
      <c r="CY242" s="15"/>
      <c r="CZ242" s="15"/>
      <c r="DA242" s="15"/>
      <c r="DB242" s="15"/>
      <c r="DC242" s="15"/>
      <c r="DD242" s="15"/>
      <c r="DE242" s="15"/>
      <c r="DF242" s="15"/>
      <c r="DG242" s="15"/>
      <c r="DH242" s="15"/>
      <c r="DI242" s="15"/>
      <c r="DJ242" s="15"/>
      <c r="DK242" s="15"/>
      <c r="DL242" s="15"/>
      <c r="DM242" s="15"/>
      <c r="DN242" s="15"/>
      <c r="DO242" s="15"/>
      <c r="DP242" s="15"/>
      <c r="DQ242" s="15"/>
      <c r="DR242" s="15"/>
      <c r="DS242" s="15"/>
      <c r="DT242" s="15"/>
      <c r="DU242" s="15"/>
      <c r="DV242" s="15"/>
      <c r="DW242" s="15"/>
      <c r="DX242" s="15"/>
      <c r="DY242" s="15"/>
      <c r="DZ242" s="15"/>
      <c r="EA242" s="15"/>
      <c r="EB242" s="15"/>
      <c r="EC242" s="15"/>
      <c r="ED242" s="15"/>
      <c r="EE242" s="15"/>
      <c r="EF242" s="15"/>
      <c r="EG242" s="15"/>
      <c r="EH242" s="15"/>
      <c r="EI242" s="15"/>
      <c r="EJ242" s="15"/>
      <c r="EK242" s="15"/>
      <c r="EL242" s="15"/>
      <c r="EM242" s="15"/>
      <c r="EN242" s="15"/>
      <c r="EO242" s="15"/>
      <c r="EP242" s="15"/>
      <c r="EQ242" s="15"/>
      <c r="ER242" s="15"/>
      <c r="ES242" s="15"/>
      <c r="ET242" s="15"/>
      <c r="EU242" s="15"/>
      <c r="EV242" s="15"/>
      <c r="EW242" s="15"/>
      <c r="EX242" s="15"/>
      <c r="EY242" s="15"/>
      <c r="EZ242" s="15"/>
      <c r="FA242" s="15"/>
      <c r="FB242" s="15"/>
      <c r="FC242" s="15"/>
      <c r="FD242" s="15"/>
      <c r="FE242" s="15"/>
      <c r="FF242" s="15"/>
      <c r="FG242" s="15"/>
      <c r="FH242" s="15"/>
      <c r="FI242" s="15"/>
      <c r="FJ242" s="15"/>
      <c r="FK242" s="15"/>
      <c r="FL242" s="15"/>
      <c r="FM242" s="15"/>
      <c r="FN242" s="15"/>
      <c r="FO242" s="15"/>
      <c r="FP242" s="15"/>
      <c r="FQ242" s="15"/>
      <c r="FR242" s="15"/>
      <c r="FS242" s="15"/>
      <c r="FT242" s="15"/>
      <c r="FU242" s="15"/>
      <c r="FV242" s="15"/>
      <c r="FW242" s="15"/>
      <c r="FX242" s="15"/>
      <c r="FY242" s="15"/>
      <c r="FZ242" s="15"/>
      <c r="GA242" s="15"/>
      <c r="GB242" s="15"/>
      <c r="GC242" s="15"/>
      <c r="GD242" s="15"/>
      <c r="GE242" s="15"/>
      <c r="GF242" s="15"/>
      <c r="GG242" s="15"/>
      <c r="GH242" s="15"/>
      <c r="GI242" s="15"/>
      <c r="GJ242" s="15"/>
      <c r="GK242" s="15"/>
      <c r="GL242" s="15"/>
      <c r="GM242" s="15"/>
      <c r="GN242" s="15"/>
      <c r="GO242" s="15"/>
      <c r="GP242" s="15"/>
      <c r="GQ242" s="15"/>
      <c r="GR242" s="15"/>
      <c r="GS242" s="15"/>
      <c r="GT242" s="15"/>
      <c r="GU242" s="15"/>
      <c r="GV242" s="15"/>
      <c r="GW242" s="15"/>
      <c r="GX242" s="15"/>
      <c r="GY242" s="15"/>
      <c r="GZ242" s="15"/>
      <c r="HA242" s="15"/>
      <c r="HB242" s="15"/>
      <c r="HC242" s="15"/>
      <c r="HD242" s="15"/>
      <c r="HE242" s="15"/>
      <c r="HF242" s="15"/>
      <c r="HG242" s="15"/>
      <c r="HH242" s="15"/>
      <c r="HI242" s="15"/>
      <c r="HJ242" s="15"/>
      <c r="HK242" s="15"/>
      <c r="HL242" s="15"/>
      <c r="HM242" s="15"/>
      <c r="HN242" s="15"/>
      <c r="HO242" s="15"/>
      <c r="HP242" s="15"/>
      <c r="HQ242" s="15"/>
      <c r="HR242" s="15"/>
      <c r="HS242" s="15"/>
      <c r="HT242" s="15"/>
      <c r="HU242" s="15"/>
      <c r="HV242" s="15"/>
      <c r="HW242" s="15"/>
      <c r="HX242" s="15"/>
      <c r="HY242" s="15"/>
      <c r="HZ242" s="15"/>
      <c r="IA242" s="15"/>
      <c r="IB242" s="15"/>
      <c r="IC242" s="15"/>
      <c r="ID242" s="15"/>
      <c r="IE242" s="15"/>
      <c r="IF242" s="15"/>
      <c r="IG242" s="15"/>
      <c r="IH242" s="15"/>
      <c r="II242" s="15"/>
      <c r="IJ242" s="15"/>
      <c r="IK242" s="15"/>
      <c r="IL242" s="15"/>
      <c r="IM242" s="15"/>
      <c r="IN242" s="15"/>
      <c r="IO242" s="15"/>
      <c r="IP242" s="15"/>
      <c r="IQ242" s="15"/>
      <c r="IR242" s="15"/>
      <c r="IS242" s="15"/>
      <c r="IT242" s="15"/>
      <c r="IU242" s="15"/>
      <c r="IV242" s="15"/>
    </row>
    <row r="243" spans="1:256" s="105" customFormat="1" ht="12.75">
      <c r="A243" s="130" t="s">
        <v>161</v>
      </c>
      <c r="B243" s="363" t="s">
        <v>219</v>
      </c>
      <c r="C243" s="364" t="s">
        <v>220</v>
      </c>
      <c r="D243" s="365">
        <v>200</v>
      </c>
      <c r="E243" s="366">
        <v>386</v>
      </c>
      <c r="F243" s="366">
        <v>244</v>
      </c>
      <c r="G243" s="442">
        <f>F243/E243*100</f>
        <v>63.212435233160626</v>
      </c>
      <c r="H243" s="28"/>
      <c r="I243" s="28"/>
      <c r="J243" s="28"/>
      <c r="K243" s="28"/>
      <c r="L243" s="28"/>
      <c r="M243" s="28"/>
      <c r="N243" s="28"/>
      <c r="O243" s="69"/>
      <c r="P243" s="15"/>
      <c r="Q243" s="15"/>
      <c r="R243" s="134"/>
      <c r="S243" s="15"/>
      <c r="T243" s="15"/>
      <c r="U243" s="134"/>
      <c r="V243" s="15"/>
      <c r="W243" s="134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  <c r="CR243" s="15"/>
      <c r="CS243" s="15"/>
      <c r="CT243" s="15"/>
      <c r="CU243" s="15"/>
      <c r="CV243" s="15"/>
      <c r="CW243" s="15"/>
      <c r="CX243" s="15"/>
      <c r="CY243" s="15"/>
      <c r="CZ243" s="15"/>
      <c r="DA243" s="15"/>
      <c r="DB243" s="15"/>
      <c r="DC243" s="15"/>
      <c r="DD243" s="15"/>
      <c r="DE243" s="15"/>
      <c r="DF243" s="15"/>
      <c r="DG243" s="15"/>
      <c r="DH243" s="15"/>
      <c r="DI243" s="15"/>
      <c r="DJ243" s="15"/>
      <c r="DK243" s="15"/>
      <c r="DL243" s="15"/>
      <c r="DM243" s="15"/>
      <c r="DN243" s="15"/>
      <c r="DO243" s="15"/>
      <c r="DP243" s="15"/>
      <c r="DQ243" s="15"/>
      <c r="DR243" s="15"/>
      <c r="DS243" s="15"/>
      <c r="DT243" s="15"/>
      <c r="DU243" s="15"/>
      <c r="DV243" s="15"/>
      <c r="DW243" s="15"/>
      <c r="DX243" s="15"/>
      <c r="DY243" s="15"/>
      <c r="DZ243" s="15"/>
      <c r="EA243" s="15"/>
      <c r="EB243" s="15"/>
      <c r="EC243" s="15"/>
      <c r="ED243" s="15"/>
      <c r="EE243" s="15"/>
      <c r="EF243" s="15"/>
      <c r="EG243" s="15"/>
      <c r="EH243" s="15"/>
      <c r="EI243" s="15"/>
      <c r="EJ243" s="15"/>
      <c r="EK243" s="15"/>
      <c r="EL243" s="15"/>
      <c r="EM243" s="15"/>
      <c r="EN243" s="15"/>
      <c r="EO243" s="15"/>
      <c r="EP243" s="15"/>
      <c r="EQ243" s="15"/>
      <c r="ER243" s="15"/>
      <c r="ES243" s="15"/>
      <c r="ET243" s="15"/>
      <c r="EU243" s="15"/>
      <c r="EV243" s="15"/>
      <c r="EW243" s="15"/>
      <c r="EX243" s="15"/>
      <c r="EY243" s="15"/>
      <c r="EZ243" s="15"/>
      <c r="FA243" s="15"/>
      <c r="FB243" s="15"/>
      <c r="FC243" s="15"/>
      <c r="FD243" s="15"/>
      <c r="FE243" s="15"/>
      <c r="FF243" s="15"/>
      <c r="FG243" s="15"/>
      <c r="FH243" s="15"/>
      <c r="FI243" s="15"/>
      <c r="FJ243" s="15"/>
      <c r="FK243" s="15"/>
      <c r="FL243" s="15"/>
      <c r="FM243" s="15"/>
      <c r="FN243" s="15"/>
      <c r="FO243" s="15"/>
      <c r="FP243" s="15"/>
      <c r="FQ243" s="15"/>
      <c r="FR243" s="15"/>
      <c r="FS243" s="15"/>
      <c r="FT243" s="15"/>
      <c r="FU243" s="15"/>
      <c r="FV243" s="15"/>
      <c r="FW243" s="15"/>
      <c r="FX243" s="15"/>
      <c r="FY243" s="15"/>
      <c r="FZ243" s="15"/>
      <c r="GA243" s="15"/>
      <c r="GB243" s="15"/>
      <c r="GC243" s="15"/>
      <c r="GD243" s="15"/>
      <c r="GE243" s="15"/>
      <c r="GF243" s="15"/>
      <c r="GG243" s="15"/>
      <c r="GH243" s="15"/>
      <c r="GI243" s="15"/>
      <c r="GJ243" s="15"/>
      <c r="GK243" s="15"/>
      <c r="GL243" s="15"/>
      <c r="GM243" s="15"/>
      <c r="GN243" s="15"/>
      <c r="GO243" s="15"/>
      <c r="GP243" s="15"/>
      <c r="GQ243" s="15"/>
      <c r="GR243" s="15"/>
      <c r="GS243" s="15"/>
      <c r="GT243" s="15"/>
      <c r="GU243" s="15"/>
      <c r="GV243" s="15"/>
      <c r="GW243" s="15"/>
      <c r="GX243" s="15"/>
      <c r="GY243" s="15"/>
      <c r="GZ243" s="15"/>
      <c r="HA243" s="15"/>
      <c r="HB243" s="15"/>
      <c r="HC243" s="15"/>
      <c r="HD243" s="15"/>
      <c r="HE243" s="15"/>
      <c r="HF243" s="15"/>
      <c r="HG243" s="15"/>
      <c r="HH243" s="15"/>
      <c r="HI243" s="15"/>
      <c r="HJ243" s="15"/>
      <c r="HK243" s="15"/>
      <c r="HL243" s="15"/>
      <c r="HM243" s="15"/>
      <c r="HN243" s="15"/>
      <c r="HO243" s="15"/>
      <c r="HP243" s="15"/>
      <c r="HQ243" s="15"/>
      <c r="HR243" s="15"/>
      <c r="HS243" s="15"/>
      <c r="HT243" s="15"/>
      <c r="HU243" s="15"/>
      <c r="HV243" s="15"/>
      <c r="HW243" s="15"/>
      <c r="HX243" s="15"/>
      <c r="HY243" s="15"/>
      <c r="HZ243" s="15"/>
      <c r="IA243" s="15"/>
      <c r="IB243" s="15"/>
      <c r="IC243" s="15"/>
      <c r="ID243" s="15"/>
      <c r="IE243" s="15"/>
      <c r="IF243" s="15"/>
      <c r="IG243" s="15"/>
      <c r="IH243" s="15"/>
      <c r="II243" s="15"/>
      <c r="IJ243" s="15"/>
      <c r="IK243" s="15"/>
      <c r="IL243" s="15"/>
      <c r="IM243" s="15"/>
      <c r="IN243" s="15"/>
      <c r="IO243" s="15"/>
      <c r="IP243" s="15"/>
      <c r="IQ243" s="15"/>
      <c r="IR243" s="15"/>
      <c r="IS243" s="15"/>
      <c r="IT243" s="15"/>
      <c r="IU243" s="15"/>
      <c r="IV243" s="15"/>
    </row>
    <row r="244" spans="1:256" s="105" customFormat="1" ht="25.5">
      <c r="A244" s="130">
        <v>5000</v>
      </c>
      <c r="B244" s="338">
        <v>4324</v>
      </c>
      <c r="C244" s="128" t="s">
        <v>422</v>
      </c>
      <c r="D244" s="156">
        <v>0</v>
      </c>
      <c r="E244" s="155">
        <v>0</v>
      </c>
      <c r="F244" s="267">
        <v>1156</v>
      </c>
      <c r="G244" s="273" t="s">
        <v>890</v>
      </c>
      <c r="H244" s="28"/>
      <c r="I244" s="28"/>
      <c r="J244" s="28"/>
      <c r="K244" s="28"/>
      <c r="L244" s="28"/>
      <c r="M244" s="28"/>
      <c r="N244" s="28"/>
      <c r="O244" s="69"/>
      <c r="P244" s="15"/>
      <c r="Q244" s="15"/>
      <c r="R244" s="134"/>
      <c r="S244" s="15"/>
      <c r="T244" s="15"/>
      <c r="U244" s="134"/>
      <c r="V244" s="15"/>
      <c r="W244" s="134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5"/>
      <c r="CZ244" s="15"/>
      <c r="DA244" s="15"/>
      <c r="DB244" s="15"/>
      <c r="DC244" s="15"/>
      <c r="DD244" s="15"/>
      <c r="DE244" s="15"/>
      <c r="DF244" s="15"/>
      <c r="DG244" s="15"/>
      <c r="DH244" s="15"/>
      <c r="DI244" s="15"/>
      <c r="DJ244" s="15"/>
      <c r="DK244" s="15"/>
      <c r="DL244" s="15"/>
      <c r="DM244" s="15"/>
      <c r="DN244" s="15"/>
      <c r="DO244" s="15"/>
      <c r="DP244" s="15"/>
      <c r="DQ244" s="15"/>
      <c r="DR244" s="15"/>
      <c r="DS244" s="15"/>
      <c r="DT244" s="15"/>
      <c r="DU244" s="15"/>
      <c r="DV244" s="15"/>
      <c r="DW244" s="15"/>
      <c r="DX244" s="15"/>
      <c r="DY244" s="15"/>
      <c r="DZ244" s="15"/>
      <c r="EA244" s="15"/>
      <c r="EB244" s="15"/>
      <c r="EC244" s="15"/>
      <c r="ED244" s="15"/>
      <c r="EE244" s="15"/>
      <c r="EF244" s="15"/>
      <c r="EG244" s="15"/>
      <c r="EH244" s="15"/>
      <c r="EI244" s="15"/>
      <c r="EJ244" s="15"/>
      <c r="EK244" s="15"/>
      <c r="EL244" s="15"/>
      <c r="EM244" s="15"/>
      <c r="EN244" s="15"/>
      <c r="EO244" s="15"/>
      <c r="EP244" s="15"/>
      <c r="EQ244" s="15"/>
      <c r="ER244" s="15"/>
      <c r="ES244" s="15"/>
      <c r="ET244" s="15"/>
      <c r="EU244" s="15"/>
      <c r="EV244" s="15"/>
      <c r="EW244" s="15"/>
      <c r="EX244" s="15"/>
      <c r="EY244" s="15"/>
      <c r="EZ244" s="15"/>
      <c r="FA244" s="15"/>
      <c r="FB244" s="15"/>
      <c r="FC244" s="15"/>
      <c r="FD244" s="15"/>
      <c r="FE244" s="15"/>
      <c r="FF244" s="15"/>
      <c r="FG244" s="15"/>
      <c r="FH244" s="15"/>
      <c r="FI244" s="15"/>
      <c r="FJ244" s="15"/>
      <c r="FK244" s="15"/>
      <c r="FL244" s="15"/>
      <c r="FM244" s="15"/>
      <c r="FN244" s="15"/>
      <c r="FO244" s="15"/>
      <c r="FP244" s="15"/>
      <c r="FQ244" s="15"/>
      <c r="FR244" s="15"/>
      <c r="FS244" s="15"/>
      <c r="FT244" s="15"/>
      <c r="FU244" s="15"/>
      <c r="FV244" s="15"/>
      <c r="FW244" s="15"/>
      <c r="FX244" s="15"/>
      <c r="FY244" s="15"/>
      <c r="FZ244" s="15"/>
      <c r="GA244" s="15"/>
      <c r="GB244" s="15"/>
      <c r="GC244" s="15"/>
      <c r="GD244" s="15"/>
      <c r="GE244" s="15"/>
      <c r="GF244" s="15"/>
      <c r="GG244" s="15"/>
      <c r="GH244" s="15"/>
      <c r="GI244" s="15"/>
      <c r="GJ244" s="15"/>
      <c r="GK244" s="15"/>
      <c r="GL244" s="15"/>
      <c r="GM244" s="15"/>
      <c r="GN244" s="15"/>
      <c r="GO244" s="15"/>
      <c r="GP244" s="15"/>
      <c r="GQ244" s="15"/>
      <c r="GR244" s="15"/>
      <c r="GS244" s="15"/>
      <c r="GT244" s="15"/>
      <c r="GU244" s="15"/>
      <c r="GV244" s="15"/>
      <c r="GW244" s="15"/>
      <c r="GX244" s="15"/>
      <c r="GY244" s="15"/>
      <c r="GZ244" s="15"/>
      <c r="HA244" s="15"/>
      <c r="HB244" s="15"/>
      <c r="HC244" s="15"/>
      <c r="HD244" s="15"/>
      <c r="HE244" s="15"/>
      <c r="HF244" s="15"/>
      <c r="HG244" s="15"/>
      <c r="HH244" s="15"/>
      <c r="HI244" s="15"/>
      <c r="HJ244" s="15"/>
      <c r="HK244" s="15"/>
      <c r="HL244" s="15"/>
      <c r="HM244" s="15"/>
      <c r="HN244" s="15"/>
      <c r="HO244" s="15"/>
      <c r="HP244" s="15"/>
      <c r="HQ244" s="15"/>
      <c r="HR244" s="15"/>
      <c r="HS244" s="15"/>
      <c r="HT244" s="15"/>
      <c r="HU244" s="15"/>
      <c r="HV244" s="15"/>
      <c r="HW244" s="15"/>
      <c r="HX244" s="15"/>
      <c r="HY244" s="15"/>
      <c r="HZ244" s="15"/>
      <c r="IA244" s="15"/>
      <c r="IB244" s="15"/>
      <c r="IC244" s="15"/>
      <c r="ID244" s="15"/>
      <c r="IE244" s="15"/>
      <c r="IF244" s="15"/>
      <c r="IG244" s="15"/>
      <c r="IH244" s="15"/>
      <c r="II244" s="15"/>
      <c r="IJ244" s="15"/>
      <c r="IK244" s="15"/>
      <c r="IL244" s="15"/>
      <c r="IM244" s="15"/>
      <c r="IN244" s="15"/>
      <c r="IO244" s="15"/>
      <c r="IP244" s="15"/>
      <c r="IQ244" s="15"/>
      <c r="IR244" s="15"/>
      <c r="IS244" s="15"/>
      <c r="IT244" s="15"/>
      <c r="IU244" s="15"/>
      <c r="IV244" s="15"/>
    </row>
    <row r="245" spans="1:256" s="105" customFormat="1" ht="14.25" customHeight="1">
      <c r="A245" s="130" t="s">
        <v>161</v>
      </c>
      <c r="B245" s="127">
        <v>3592</v>
      </c>
      <c r="C245" s="118" t="s">
        <v>50</v>
      </c>
      <c r="D245" s="200">
        <v>0</v>
      </c>
      <c r="E245" s="267">
        <v>611</v>
      </c>
      <c r="F245" s="267">
        <v>0</v>
      </c>
      <c r="G245" s="269">
        <f t="shared" si="8"/>
        <v>0</v>
      </c>
      <c r="H245" s="28"/>
      <c r="I245" s="28"/>
      <c r="J245" s="28"/>
      <c r="K245" s="28"/>
      <c r="L245" s="28"/>
      <c r="M245" s="28"/>
      <c r="N245" s="28"/>
      <c r="O245" s="69"/>
      <c r="P245" s="15"/>
      <c r="Q245" s="15"/>
      <c r="R245" s="134"/>
      <c r="S245" s="15"/>
      <c r="T245" s="15"/>
      <c r="U245" s="134"/>
      <c r="V245" s="15"/>
      <c r="W245" s="134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  <c r="CW245" s="15"/>
      <c r="CX245" s="15"/>
      <c r="CY245" s="15"/>
      <c r="CZ245" s="15"/>
      <c r="DA245" s="15"/>
      <c r="DB245" s="15"/>
      <c r="DC245" s="15"/>
      <c r="DD245" s="15"/>
      <c r="DE245" s="15"/>
      <c r="DF245" s="15"/>
      <c r="DG245" s="15"/>
      <c r="DH245" s="15"/>
      <c r="DI245" s="15"/>
      <c r="DJ245" s="15"/>
      <c r="DK245" s="15"/>
      <c r="DL245" s="15"/>
      <c r="DM245" s="15"/>
      <c r="DN245" s="15"/>
      <c r="DO245" s="15"/>
      <c r="DP245" s="15"/>
      <c r="DQ245" s="15"/>
      <c r="DR245" s="15"/>
      <c r="DS245" s="15"/>
      <c r="DT245" s="15"/>
      <c r="DU245" s="15"/>
      <c r="DV245" s="15"/>
      <c r="DW245" s="15"/>
      <c r="DX245" s="15"/>
      <c r="DY245" s="15"/>
      <c r="DZ245" s="15"/>
      <c r="EA245" s="15"/>
      <c r="EB245" s="15"/>
      <c r="EC245" s="15"/>
      <c r="ED245" s="15"/>
      <c r="EE245" s="15"/>
      <c r="EF245" s="15"/>
      <c r="EG245" s="15"/>
      <c r="EH245" s="15"/>
      <c r="EI245" s="15"/>
      <c r="EJ245" s="15"/>
      <c r="EK245" s="15"/>
      <c r="EL245" s="15"/>
      <c r="EM245" s="15"/>
      <c r="EN245" s="15"/>
      <c r="EO245" s="15"/>
      <c r="EP245" s="15"/>
      <c r="EQ245" s="15"/>
      <c r="ER245" s="15"/>
      <c r="ES245" s="15"/>
      <c r="ET245" s="15"/>
      <c r="EU245" s="15"/>
      <c r="EV245" s="15"/>
      <c r="EW245" s="15"/>
      <c r="EX245" s="15"/>
      <c r="EY245" s="15"/>
      <c r="EZ245" s="15"/>
      <c r="FA245" s="15"/>
      <c r="FB245" s="15"/>
      <c r="FC245" s="15"/>
      <c r="FD245" s="15"/>
      <c r="FE245" s="15"/>
      <c r="FF245" s="15"/>
      <c r="FG245" s="15"/>
      <c r="FH245" s="15"/>
      <c r="FI245" s="15"/>
      <c r="FJ245" s="15"/>
      <c r="FK245" s="15"/>
      <c r="FL245" s="15"/>
      <c r="FM245" s="15"/>
      <c r="FN245" s="15"/>
      <c r="FO245" s="15"/>
      <c r="FP245" s="15"/>
      <c r="FQ245" s="15"/>
      <c r="FR245" s="15"/>
      <c r="FS245" s="15"/>
      <c r="FT245" s="15"/>
      <c r="FU245" s="15"/>
      <c r="FV245" s="15"/>
      <c r="FW245" s="15"/>
      <c r="FX245" s="15"/>
      <c r="FY245" s="15"/>
      <c r="FZ245" s="15"/>
      <c r="GA245" s="15"/>
      <c r="GB245" s="15"/>
      <c r="GC245" s="15"/>
      <c r="GD245" s="15"/>
      <c r="GE245" s="15"/>
      <c r="GF245" s="15"/>
      <c r="GG245" s="15"/>
      <c r="GH245" s="15"/>
      <c r="GI245" s="15"/>
      <c r="GJ245" s="15"/>
      <c r="GK245" s="15"/>
      <c r="GL245" s="15"/>
      <c r="GM245" s="15"/>
      <c r="GN245" s="15"/>
      <c r="GO245" s="15"/>
      <c r="GP245" s="15"/>
      <c r="GQ245" s="15"/>
      <c r="GR245" s="15"/>
      <c r="GS245" s="15"/>
      <c r="GT245" s="15"/>
      <c r="GU245" s="15"/>
      <c r="GV245" s="15"/>
      <c r="GW245" s="15"/>
      <c r="GX245" s="15"/>
      <c r="GY245" s="15"/>
      <c r="GZ245" s="15"/>
      <c r="HA245" s="15"/>
      <c r="HB245" s="15"/>
      <c r="HC245" s="15"/>
      <c r="HD245" s="15"/>
      <c r="HE245" s="15"/>
      <c r="HF245" s="15"/>
      <c r="HG245" s="15"/>
      <c r="HH245" s="15"/>
      <c r="HI245" s="15"/>
      <c r="HJ245" s="15"/>
      <c r="HK245" s="15"/>
      <c r="HL245" s="15"/>
      <c r="HM245" s="15"/>
      <c r="HN245" s="15"/>
      <c r="HO245" s="15"/>
      <c r="HP245" s="15"/>
      <c r="HQ245" s="15"/>
      <c r="HR245" s="15"/>
      <c r="HS245" s="15"/>
      <c r="HT245" s="15"/>
      <c r="HU245" s="15"/>
      <c r="HV245" s="15"/>
      <c r="HW245" s="15"/>
      <c r="HX245" s="15"/>
      <c r="HY245" s="15"/>
      <c r="HZ245" s="15"/>
      <c r="IA245" s="15"/>
      <c r="IB245" s="15"/>
      <c r="IC245" s="15"/>
      <c r="ID245" s="15"/>
      <c r="IE245" s="15"/>
      <c r="IF245" s="15"/>
      <c r="IG245" s="15"/>
      <c r="IH245" s="15"/>
      <c r="II245" s="15"/>
      <c r="IJ245" s="15"/>
      <c r="IK245" s="15"/>
      <c r="IL245" s="15"/>
      <c r="IM245" s="15"/>
      <c r="IN245" s="15"/>
      <c r="IO245" s="15"/>
      <c r="IP245" s="15"/>
      <c r="IQ245" s="15"/>
      <c r="IR245" s="15"/>
      <c r="IS245" s="15"/>
      <c r="IT245" s="15"/>
      <c r="IU245" s="15"/>
      <c r="IV245" s="15"/>
    </row>
    <row r="246" spans="1:256" s="105" customFormat="1" ht="14.25" customHeight="1">
      <c r="A246" s="130" t="s">
        <v>161</v>
      </c>
      <c r="B246" s="127">
        <v>3531</v>
      </c>
      <c r="C246" s="118" t="s">
        <v>196</v>
      </c>
      <c r="D246" s="200">
        <v>0</v>
      </c>
      <c r="E246" s="267">
        <v>40</v>
      </c>
      <c r="F246" s="267">
        <v>40</v>
      </c>
      <c r="G246" s="269">
        <f t="shared" si="8"/>
        <v>100</v>
      </c>
      <c r="H246" s="28"/>
      <c r="I246" s="28"/>
      <c r="J246" s="28"/>
      <c r="K246" s="28"/>
      <c r="L246" s="28"/>
      <c r="M246" s="28"/>
      <c r="N246" s="28"/>
      <c r="O246" s="69"/>
      <c r="P246" s="15"/>
      <c r="Q246" s="15"/>
      <c r="R246" s="134"/>
      <c r="S246" s="15"/>
      <c r="T246" s="15"/>
      <c r="U246" s="134"/>
      <c r="V246" s="15"/>
      <c r="W246" s="134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  <c r="CJ246" s="15"/>
      <c r="CK246" s="15"/>
      <c r="CL246" s="15"/>
      <c r="CM246" s="15"/>
      <c r="CN246" s="15"/>
      <c r="CO246" s="15"/>
      <c r="CP246" s="15"/>
      <c r="CQ246" s="15"/>
      <c r="CR246" s="15"/>
      <c r="CS246" s="15"/>
      <c r="CT246" s="15"/>
      <c r="CU246" s="15"/>
      <c r="CV246" s="15"/>
      <c r="CW246" s="15"/>
      <c r="CX246" s="15"/>
      <c r="CY246" s="15"/>
      <c r="CZ246" s="15"/>
      <c r="DA246" s="15"/>
      <c r="DB246" s="15"/>
      <c r="DC246" s="15"/>
      <c r="DD246" s="15"/>
      <c r="DE246" s="15"/>
      <c r="DF246" s="15"/>
      <c r="DG246" s="15"/>
      <c r="DH246" s="15"/>
      <c r="DI246" s="15"/>
      <c r="DJ246" s="15"/>
      <c r="DK246" s="15"/>
      <c r="DL246" s="15"/>
      <c r="DM246" s="15"/>
      <c r="DN246" s="15"/>
      <c r="DO246" s="15"/>
      <c r="DP246" s="15"/>
      <c r="DQ246" s="15"/>
      <c r="DR246" s="15"/>
      <c r="DS246" s="15"/>
      <c r="DT246" s="15"/>
      <c r="DU246" s="15"/>
      <c r="DV246" s="15"/>
      <c r="DW246" s="15"/>
      <c r="DX246" s="15"/>
      <c r="DY246" s="15"/>
      <c r="DZ246" s="15"/>
      <c r="EA246" s="15"/>
      <c r="EB246" s="15"/>
      <c r="EC246" s="15"/>
      <c r="ED246" s="15"/>
      <c r="EE246" s="15"/>
      <c r="EF246" s="15"/>
      <c r="EG246" s="15"/>
      <c r="EH246" s="15"/>
      <c r="EI246" s="15"/>
      <c r="EJ246" s="15"/>
      <c r="EK246" s="15"/>
      <c r="EL246" s="15"/>
      <c r="EM246" s="15"/>
      <c r="EN246" s="15"/>
      <c r="EO246" s="15"/>
      <c r="EP246" s="15"/>
      <c r="EQ246" s="15"/>
      <c r="ER246" s="15"/>
      <c r="ES246" s="15"/>
      <c r="ET246" s="15"/>
      <c r="EU246" s="15"/>
      <c r="EV246" s="15"/>
      <c r="EW246" s="15"/>
      <c r="EX246" s="15"/>
      <c r="EY246" s="15"/>
      <c r="EZ246" s="15"/>
      <c r="FA246" s="15"/>
      <c r="FB246" s="15"/>
      <c r="FC246" s="15"/>
      <c r="FD246" s="15"/>
      <c r="FE246" s="15"/>
      <c r="FF246" s="15"/>
      <c r="FG246" s="15"/>
      <c r="FH246" s="15"/>
      <c r="FI246" s="15"/>
      <c r="FJ246" s="15"/>
      <c r="FK246" s="15"/>
      <c r="FL246" s="15"/>
      <c r="FM246" s="15"/>
      <c r="FN246" s="15"/>
      <c r="FO246" s="15"/>
      <c r="FP246" s="15"/>
      <c r="FQ246" s="15"/>
      <c r="FR246" s="15"/>
      <c r="FS246" s="15"/>
      <c r="FT246" s="15"/>
      <c r="FU246" s="15"/>
      <c r="FV246" s="15"/>
      <c r="FW246" s="15"/>
      <c r="FX246" s="15"/>
      <c r="FY246" s="15"/>
      <c r="FZ246" s="15"/>
      <c r="GA246" s="15"/>
      <c r="GB246" s="15"/>
      <c r="GC246" s="15"/>
      <c r="GD246" s="15"/>
      <c r="GE246" s="15"/>
      <c r="GF246" s="15"/>
      <c r="GG246" s="15"/>
      <c r="GH246" s="15"/>
      <c r="GI246" s="15"/>
      <c r="GJ246" s="15"/>
      <c r="GK246" s="15"/>
      <c r="GL246" s="15"/>
      <c r="GM246" s="15"/>
      <c r="GN246" s="15"/>
      <c r="GO246" s="15"/>
      <c r="GP246" s="15"/>
      <c r="GQ246" s="15"/>
      <c r="GR246" s="15"/>
      <c r="GS246" s="15"/>
      <c r="GT246" s="15"/>
      <c r="GU246" s="15"/>
      <c r="GV246" s="15"/>
      <c r="GW246" s="15"/>
      <c r="GX246" s="15"/>
      <c r="GY246" s="15"/>
      <c r="GZ246" s="15"/>
      <c r="HA246" s="15"/>
      <c r="HB246" s="15"/>
      <c r="HC246" s="15"/>
      <c r="HD246" s="15"/>
      <c r="HE246" s="15"/>
      <c r="HF246" s="15"/>
      <c r="HG246" s="15"/>
      <c r="HH246" s="15"/>
      <c r="HI246" s="15"/>
      <c r="HJ246" s="15"/>
      <c r="HK246" s="15"/>
      <c r="HL246" s="15"/>
      <c r="HM246" s="15"/>
      <c r="HN246" s="15"/>
      <c r="HO246" s="15"/>
      <c r="HP246" s="15"/>
      <c r="HQ246" s="15"/>
      <c r="HR246" s="15"/>
      <c r="HS246" s="15"/>
      <c r="HT246" s="15"/>
      <c r="HU246" s="15"/>
      <c r="HV246" s="15"/>
      <c r="HW246" s="15"/>
      <c r="HX246" s="15"/>
      <c r="HY246" s="15"/>
      <c r="HZ246" s="15"/>
      <c r="IA246" s="15"/>
      <c r="IB246" s="15"/>
      <c r="IC246" s="15"/>
      <c r="ID246" s="15"/>
      <c r="IE246" s="15"/>
      <c r="IF246" s="15"/>
      <c r="IG246" s="15"/>
      <c r="IH246" s="15"/>
      <c r="II246" s="15"/>
      <c r="IJ246" s="15"/>
      <c r="IK246" s="15"/>
      <c r="IL246" s="15"/>
      <c r="IM246" s="15"/>
      <c r="IN246" s="15"/>
      <c r="IO246" s="15"/>
      <c r="IP246" s="15"/>
      <c r="IQ246" s="15"/>
      <c r="IR246" s="15"/>
      <c r="IS246" s="15"/>
      <c r="IT246" s="15"/>
      <c r="IU246" s="15"/>
      <c r="IV246" s="15"/>
    </row>
    <row r="247" spans="1:256" s="105" customFormat="1" ht="24" customHeight="1">
      <c r="A247" s="130" t="s">
        <v>161</v>
      </c>
      <c r="B247" s="127">
        <v>6409</v>
      </c>
      <c r="C247" s="118" t="s">
        <v>512</v>
      </c>
      <c r="D247" s="200">
        <v>0</v>
      </c>
      <c r="E247" s="267">
        <v>400</v>
      </c>
      <c r="F247" s="267">
        <v>400</v>
      </c>
      <c r="G247" s="269">
        <f t="shared" si="8"/>
        <v>100</v>
      </c>
      <c r="H247" s="28"/>
      <c r="I247" s="28"/>
      <c r="J247" s="28"/>
      <c r="K247" s="28"/>
      <c r="L247" s="28"/>
      <c r="M247" s="28"/>
      <c r="N247" s="28"/>
      <c r="O247" s="69"/>
      <c r="P247" s="15"/>
      <c r="Q247" s="15"/>
      <c r="R247" s="134"/>
      <c r="S247" s="15"/>
      <c r="T247" s="15"/>
      <c r="U247" s="134"/>
      <c r="V247" s="15"/>
      <c r="W247" s="134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  <c r="CK247" s="15"/>
      <c r="CL247" s="15"/>
      <c r="CM247" s="15"/>
      <c r="CN247" s="15"/>
      <c r="CO247" s="15"/>
      <c r="CP247" s="15"/>
      <c r="CQ247" s="15"/>
      <c r="CR247" s="15"/>
      <c r="CS247" s="15"/>
      <c r="CT247" s="15"/>
      <c r="CU247" s="15"/>
      <c r="CV247" s="15"/>
      <c r="CW247" s="15"/>
      <c r="CX247" s="15"/>
      <c r="CY247" s="15"/>
      <c r="CZ247" s="15"/>
      <c r="DA247" s="15"/>
      <c r="DB247" s="15"/>
      <c r="DC247" s="15"/>
      <c r="DD247" s="15"/>
      <c r="DE247" s="15"/>
      <c r="DF247" s="15"/>
      <c r="DG247" s="15"/>
      <c r="DH247" s="15"/>
      <c r="DI247" s="15"/>
      <c r="DJ247" s="15"/>
      <c r="DK247" s="15"/>
      <c r="DL247" s="15"/>
      <c r="DM247" s="15"/>
      <c r="DN247" s="15"/>
      <c r="DO247" s="15"/>
      <c r="DP247" s="15"/>
      <c r="DQ247" s="15"/>
      <c r="DR247" s="15"/>
      <c r="DS247" s="15"/>
      <c r="DT247" s="15"/>
      <c r="DU247" s="15"/>
      <c r="DV247" s="15"/>
      <c r="DW247" s="15"/>
      <c r="DX247" s="15"/>
      <c r="DY247" s="15"/>
      <c r="DZ247" s="15"/>
      <c r="EA247" s="15"/>
      <c r="EB247" s="15"/>
      <c r="EC247" s="15"/>
      <c r="ED247" s="15"/>
      <c r="EE247" s="15"/>
      <c r="EF247" s="15"/>
      <c r="EG247" s="15"/>
      <c r="EH247" s="15"/>
      <c r="EI247" s="15"/>
      <c r="EJ247" s="15"/>
      <c r="EK247" s="15"/>
      <c r="EL247" s="15"/>
      <c r="EM247" s="15"/>
      <c r="EN247" s="15"/>
      <c r="EO247" s="15"/>
      <c r="EP247" s="15"/>
      <c r="EQ247" s="15"/>
      <c r="ER247" s="15"/>
      <c r="ES247" s="15"/>
      <c r="ET247" s="15"/>
      <c r="EU247" s="15"/>
      <c r="EV247" s="15"/>
      <c r="EW247" s="15"/>
      <c r="EX247" s="15"/>
      <c r="EY247" s="15"/>
      <c r="EZ247" s="15"/>
      <c r="FA247" s="15"/>
      <c r="FB247" s="15"/>
      <c r="FC247" s="15"/>
      <c r="FD247" s="15"/>
      <c r="FE247" s="15"/>
      <c r="FF247" s="15"/>
      <c r="FG247" s="15"/>
      <c r="FH247" s="15"/>
      <c r="FI247" s="15"/>
      <c r="FJ247" s="15"/>
      <c r="FK247" s="15"/>
      <c r="FL247" s="15"/>
      <c r="FM247" s="15"/>
      <c r="FN247" s="15"/>
      <c r="FO247" s="15"/>
      <c r="FP247" s="15"/>
      <c r="FQ247" s="15"/>
      <c r="FR247" s="15"/>
      <c r="FS247" s="15"/>
      <c r="FT247" s="15"/>
      <c r="FU247" s="15"/>
      <c r="FV247" s="15"/>
      <c r="FW247" s="15"/>
      <c r="FX247" s="15"/>
      <c r="FY247" s="15"/>
      <c r="FZ247" s="15"/>
      <c r="GA247" s="15"/>
      <c r="GB247" s="15"/>
      <c r="GC247" s="15"/>
      <c r="GD247" s="15"/>
      <c r="GE247" s="15"/>
      <c r="GF247" s="15"/>
      <c r="GG247" s="15"/>
      <c r="GH247" s="15"/>
      <c r="GI247" s="15"/>
      <c r="GJ247" s="15"/>
      <c r="GK247" s="15"/>
      <c r="GL247" s="15"/>
      <c r="GM247" s="15"/>
      <c r="GN247" s="15"/>
      <c r="GO247" s="15"/>
      <c r="GP247" s="15"/>
      <c r="GQ247" s="15"/>
      <c r="GR247" s="15"/>
      <c r="GS247" s="15"/>
      <c r="GT247" s="15"/>
      <c r="GU247" s="15"/>
      <c r="GV247" s="15"/>
      <c r="GW247" s="15"/>
      <c r="GX247" s="15"/>
      <c r="GY247" s="15"/>
      <c r="GZ247" s="15"/>
      <c r="HA247" s="15"/>
      <c r="HB247" s="15"/>
      <c r="HC247" s="15"/>
      <c r="HD247" s="15"/>
      <c r="HE247" s="15"/>
      <c r="HF247" s="15"/>
      <c r="HG247" s="15"/>
      <c r="HH247" s="15"/>
      <c r="HI247" s="15"/>
      <c r="HJ247" s="15"/>
      <c r="HK247" s="15"/>
      <c r="HL247" s="15"/>
      <c r="HM247" s="15"/>
      <c r="HN247" s="15"/>
      <c r="HO247" s="15"/>
      <c r="HP247" s="15"/>
      <c r="HQ247" s="15"/>
      <c r="HR247" s="15"/>
      <c r="HS247" s="15"/>
      <c r="HT247" s="15"/>
      <c r="HU247" s="15"/>
      <c r="HV247" s="15"/>
      <c r="HW247" s="15"/>
      <c r="HX247" s="15"/>
      <c r="HY247" s="15"/>
      <c r="HZ247" s="15"/>
      <c r="IA247" s="15"/>
      <c r="IB247" s="15"/>
      <c r="IC247" s="15"/>
      <c r="ID247" s="15"/>
      <c r="IE247" s="15"/>
      <c r="IF247" s="15"/>
      <c r="IG247" s="15"/>
      <c r="IH247" s="15"/>
      <c r="II247" s="15"/>
      <c r="IJ247" s="15"/>
      <c r="IK247" s="15"/>
      <c r="IL247" s="15"/>
      <c r="IM247" s="15"/>
      <c r="IN247" s="15"/>
      <c r="IO247" s="15"/>
      <c r="IP247" s="15"/>
      <c r="IQ247" s="15"/>
      <c r="IR247" s="15"/>
      <c r="IS247" s="15"/>
      <c r="IT247" s="15"/>
      <c r="IU247" s="15"/>
      <c r="IV247" s="15"/>
    </row>
    <row r="248" spans="1:256" s="105" customFormat="1" ht="12.75">
      <c r="A248" s="179"/>
      <c r="B248" s="196"/>
      <c r="C248" s="195" t="s">
        <v>240</v>
      </c>
      <c r="D248" s="180">
        <f>SUM(D234:D247)-D238</f>
        <v>15120</v>
      </c>
      <c r="E248" s="180">
        <f>SUM(E234:E247)-E238</f>
        <v>18565</v>
      </c>
      <c r="F248" s="180">
        <f>SUM(F234:F247)-F238</f>
        <v>11002</v>
      </c>
      <c r="G248" s="391">
        <f t="shared" si="8"/>
        <v>59.26205224885537</v>
      </c>
      <c r="H248" s="109" t="s">
        <v>446</v>
      </c>
      <c r="I248" s="28"/>
      <c r="J248" s="28"/>
      <c r="K248" s="28"/>
      <c r="L248" s="28"/>
      <c r="M248" s="28"/>
      <c r="N248" s="28"/>
      <c r="O248" s="69" t="s">
        <v>606</v>
      </c>
      <c r="P248" s="69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  <c r="CK248" s="15"/>
      <c r="CL248" s="15"/>
      <c r="CM248" s="15"/>
      <c r="CN248" s="15"/>
      <c r="CO248" s="15"/>
      <c r="CP248" s="15"/>
      <c r="CQ248" s="15"/>
      <c r="CR248" s="15"/>
      <c r="CS248" s="15"/>
      <c r="CT248" s="15"/>
      <c r="CU248" s="15"/>
      <c r="CV248" s="15"/>
      <c r="CW248" s="15"/>
      <c r="CX248" s="15"/>
      <c r="CY248" s="15"/>
      <c r="CZ248" s="15"/>
      <c r="DA248" s="15"/>
      <c r="DB248" s="15"/>
      <c r="DC248" s="15"/>
      <c r="DD248" s="15"/>
      <c r="DE248" s="15"/>
      <c r="DF248" s="15"/>
      <c r="DG248" s="15"/>
      <c r="DH248" s="15"/>
      <c r="DI248" s="15"/>
      <c r="DJ248" s="15"/>
      <c r="DK248" s="15"/>
      <c r="DL248" s="15"/>
      <c r="DM248" s="15"/>
      <c r="DN248" s="15"/>
      <c r="DO248" s="15"/>
      <c r="DP248" s="15"/>
      <c r="DQ248" s="15"/>
      <c r="DR248" s="15"/>
      <c r="DS248" s="15"/>
      <c r="DT248" s="15"/>
      <c r="DU248" s="15"/>
      <c r="DV248" s="15"/>
      <c r="DW248" s="15"/>
      <c r="DX248" s="15"/>
      <c r="DY248" s="15"/>
      <c r="DZ248" s="15"/>
      <c r="EA248" s="15"/>
      <c r="EB248" s="15"/>
      <c r="EC248" s="15"/>
      <c r="ED248" s="15"/>
      <c r="EE248" s="15"/>
      <c r="EF248" s="15"/>
      <c r="EG248" s="15"/>
      <c r="EH248" s="15"/>
      <c r="EI248" s="15"/>
      <c r="EJ248" s="15"/>
      <c r="EK248" s="15"/>
      <c r="EL248" s="15"/>
      <c r="EM248" s="15"/>
      <c r="EN248" s="15"/>
      <c r="EO248" s="15"/>
      <c r="EP248" s="15"/>
      <c r="EQ248" s="15"/>
      <c r="ER248" s="15"/>
      <c r="ES248" s="15"/>
      <c r="ET248" s="15"/>
      <c r="EU248" s="15"/>
      <c r="EV248" s="15"/>
      <c r="EW248" s="15"/>
      <c r="EX248" s="15"/>
      <c r="EY248" s="15"/>
      <c r="EZ248" s="15"/>
      <c r="FA248" s="15"/>
      <c r="FB248" s="15"/>
      <c r="FC248" s="15"/>
      <c r="FD248" s="15"/>
      <c r="FE248" s="15"/>
      <c r="FF248" s="15"/>
      <c r="FG248" s="15"/>
      <c r="FH248" s="15"/>
      <c r="FI248" s="15"/>
      <c r="FJ248" s="15"/>
      <c r="FK248" s="15"/>
      <c r="FL248" s="15"/>
      <c r="FM248" s="15"/>
      <c r="FN248" s="15"/>
      <c r="FO248" s="15"/>
      <c r="FP248" s="15"/>
      <c r="FQ248" s="15"/>
      <c r="FR248" s="15"/>
      <c r="FS248" s="15"/>
      <c r="FT248" s="15"/>
      <c r="FU248" s="15"/>
      <c r="FV248" s="15"/>
      <c r="FW248" s="15"/>
      <c r="FX248" s="15"/>
      <c r="FY248" s="15"/>
      <c r="FZ248" s="15"/>
      <c r="GA248" s="15"/>
      <c r="GB248" s="15"/>
      <c r="GC248" s="15"/>
      <c r="GD248" s="15"/>
      <c r="GE248" s="15"/>
      <c r="GF248" s="15"/>
      <c r="GG248" s="15"/>
      <c r="GH248" s="15"/>
      <c r="GI248" s="15"/>
      <c r="GJ248" s="15"/>
      <c r="GK248" s="15"/>
      <c r="GL248" s="15"/>
      <c r="GM248" s="15"/>
      <c r="GN248" s="15"/>
      <c r="GO248" s="15"/>
      <c r="GP248" s="15"/>
      <c r="GQ248" s="15"/>
      <c r="GR248" s="15"/>
      <c r="GS248" s="15"/>
      <c r="GT248" s="15"/>
      <c r="GU248" s="15"/>
      <c r="GV248" s="15"/>
      <c r="GW248" s="15"/>
      <c r="GX248" s="15"/>
      <c r="GY248" s="15"/>
      <c r="GZ248" s="15"/>
      <c r="HA248" s="15"/>
      <c r="HB248" s="15"/>
      <c r="HC248" s="15"/>
      <c r="HD248" s="15"/>
      <c r="HE248" s="15"/>
      <c r="HF248" s="15"/>
      <c r="HG248" s="15"/>
      <c r="HH248" s="15"/>
      <c r="HI248" s="15"/>
      <c r="HJ248" s="15"/>
      <c r="HK248" s="15"/>
      <c r="HL248" s="15"/>
      <c r="HM248" s="15"/>
      <c r="HN248" s="15"/>
      <c r="HO248" s="15"/>
      <c r="HP248" s="15"/>
      <c r="HQ248" s="15"/>
      <c r="HR248" s="15"/>
      <c r="HS248" s="15"/>
      <c r="HT248" s="15"/>
      <c r="HU248" s="15"/>
      <c r="HV248" s="15"/>
      <c r="HW248" s="15"/>
      <c r="HX248" s="15"/>
      <c r="HY248" s="15"/>
      <c r="HZ248" s="15"/>
      <c r="IA248" s="15"/>
      <c r="IB248" s="15"/>
      <c r="IC248" s="15"/>
      <c r="ID248" s="15"/>
      <c r="IE248" s="15"/>
      <c r="IF248" s="15"/>
      <c r="IG248" s="15"/>
      <c r="IH248" s="15"/>
      <c r="II248" s="15"/>
      <c r="IJ248" s="15"/>
      <c r="IK248" s="15"/>
      <c r="IL248" s="15"/>
      <c r="IM248" s="15"/>
      <c r="IN248" s="15"/>
      <c r="IO248" s="15"/>
      <c r="IP248" s="15"/>
      <c r="IQ248" s="15"/>
      <c r="IR248" s="15"/>
      <c r="IS248" s="15"/>
      <c r="IT248" s="15"/>
      <c r="IU248" s="15"/>
      <c r="IV248" s="15"/>
    </row>
    <row r="249" spans="1:256" s="105" customFormat="1" ht="12.75">
      <c r="A249" s="16"/>
      <c r="B249" s="59"/>
      <c r="C249" s="183"/>
      <c r="D249" s="184"/>
      <c r="E249" s="184"/>
      <c r="F249" s="184"/>
      <c r="G249" s="383"/>
      <c r="H249" s="109"/>
      <c r="I249" s="28"/>
      <c r="J249" s="28"/>
      <c r="K249" s="28"/>
      <c r="L249" s="28"/>
      <c r="M249" s="28"/>
      <c r="N249" s="28"/>
      <c r="O249" s="69"/>
      <c r="P249" s="69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  <c r="CK249" s="15"/>
      <c r="CL249" s="15"/>
      <c r="CM249" s="15"/>
      <c r="CN249" s="15"/>
      <c r="CO249" s="15"/>
      <c r="CP249" s="15"/>
      <c r="CQ249" s="15"/>
      <c r="CR249" s="15"/>
      <c r="CS249" s="15"/>
      <c r="CT249" s="15"/>
      <c r="CU249" s="15"/>
      <c r="CV249" s="15"/>
      <c r="CW249" s="15"/>
      <c r="CX249" s="15"/>
      <c r="CY249" s="15"/>
      <c r="CZ249" s="15"/>
      <c r="DA249" s="15"/>
      <c r="DB249" s="15"/>
      <c r="DC249" s="15"/>
      <c r="DD249" s="15"/>
      <c r="DE249" s="15"/>
      <c r="DF249" s="15"/>
      <c r="DG249" s="15"/>
      <c r="DH249" s="15"/>
      <c r="DI249" s="15"/>
      <c r="DJ249" s="15"/>
      <c r="DK249" s="15"/>
      <c r="DL249" s="15"/>
      <c r="DM249" s="15"/>
      <c r="DN249" s="15"/>
      <c r="DO249" s="15"/>
      <c r="DP249" s="15"/>
      <c r="DQ249" s="15"/>
      <c r="DR249" s="15"/>
      <c r="DS249" s="15"/>
      <c r="DT249" s="15"/>
      <c r="DU249" s="15"/>
      <c r="DV249" s="15"/>
      <c r="DW249" s="15"/>
      <c r="DX249" s="15"/>
      <c r="DY249" s="15"/>
      <c r="DZ249" s="15"/>
      <c r="EA249" s="15"/>
      <c r="EB249" s="15"/>
      <c r="EC249" s="15"/>
      <c r="ED249" s="15"/>
      <c r="EE249" s="15"/>
      <c r="EF249" s="15"/>
      <c r="EG249" s="15"/>
      <c r="EH249" s="15"/>
      <c r="EI249" s="15"/>
      <c r="EJ249" s="15"/>
      <c r="EK249" s="15"/>
      <c r="EL249" s="15"/>
      <c r="EM249" s="15"/>
      <c r="EN249" s="15"/>
      <c r="EO249" s="15"/>
      <c r="EP249" s="15"/>
      <c r="EQ249" s="15"/>
      <c r="ER249" s="15"/>
      <c r="ES249" s="15"/>
      <c r="ET249" s="15"/>
      <c r="EU249" s="15"/>
      <c r="EV249" s="15"/>
      <c r="EW249" s="15"/>
      <c r="EX249" s="15"/>
      <c r="EY249" s="15"/>
      <c r="EZ249" s="15"/>
      <c r="FA249" s="15"/>
      <c r="FB249" s="15"/>
      <c r="FC249" s="15"/>
      <c r="FD249" s="15"/>
      <c r="FE249" s="15"/>
      <c r="FF249" s="15"/>
      <c r="FG249" s="15"/>
      <c r="FH249" s="15"/>
      <c r="FI249" s="15"/>
      <c r="FJ249" s="15"/>
      <c r="FK249" s="15"/>
      <c r="FL249" s="15"/>
      <c r="FM249" s="15"/>
      <c r="FN249" s="15"/>
      <c r="FO249" s="15"/>
      <c r="FP249" s="15"/>
      <c r="FQ249" s="15"/>
      <c r="FR249" s="15"/>
      <c r="FS249" s="15"/>
      <c r="FT249" s="15"/>
      <c r="FU249" s="15"/>
      <c r="FV249" s="15"/>
      <c r="FW249" s="15"/>
      <c r="FX249" s="15"/>
      <c r="FY249" s="15"/>
      <c r="FZ249" s="15"/>
      <c r="GA249" s="15"/>
      <c r="GB249" s="15"/>
      <c r="GC249" s="15"/>
      <c r="GD249" s="15"/>
      <c r="GE249" s="15"/>
      <c r="GF249" s="15"/>
      <c r="GG249" s="15"/>
      <c r="GH249" s="15"/>
      <c r="GI249" s="15"/>
      <c r="GJ249" s="15"/>
      <c r="GK249" s="15"/>
      <c r="GL249" s="15"/>
      <c r="GM249" s="15"/>
      <c r="GN249" s="15"/>
      <c r="GO249" s="15"/>
      <c r="GP249" s="15"/>
      <c r="GQ249" s="15"/>
      <c r="GR249" s="15"/>
      <c r="GS249" s="15"/>
      <c r="GT249" s="15"/>
      <c r="GU249" s="15"/>
      <c r="GV249" s="15"/>
      <c r="GW249" s="15"/>
      <c r="GX249" s="15"/>
      <c r="GY249" s="15"/>
      <c r="GZ249" s="15"/>
      <c r="HA249" s="15"/>
      <c r="HB249" s="15"/>
      <c r="HC249" s="15"/>
      <c r="HD249" s="15"/>
      <c r="HE249" s="15"/>
      <c r="HF249" s="15"/>
      <c r="HG249" s="15"/>
      <c r="HH249" s="15"/>
      <c r="HI249" s="15"/>
      <c r="HJ249" s="15"/>
      <c r="HK249" s="15"/>
      <c r="HL249" s="15"/>
      <c r="HM249" s="15"/>
      <c r="HN249" s="15"/>
      <c r="HO249" s="15"/>
      <c r="HP249" s="15"/>
      <c r="HQ249" s="15"/>
      <c r="HR249" s="15"/>
      <c r="HS249" s="15"/>
      <c r="HT249" s="15"/>
      <c r="HU249" s="15"/>
      <c r="HV249" s="15"/>
      <c r="HW249" s="15"/>
      <c r="HX249" s="15"/>
      <c r="HY249" s="15"/>
      <c r="HZ249" s="15"/>
      <c r="IA249" s="15"/>
      <c r="IB249" s="15"/>
      <c r="IC249" s="15"/>
      <c r="ID249" s="15"/>
      <c r="IE249" s="15"/>
      <c r="IF249" s="15"/>
      <c r="IG249" s="15"/>
      <c r="IH249" s="15"/>
      <c r="II249" s="15"/>
      <c r="IJ249" s="15"/>
      <c r="IK249" s="15"/>
      <c r="IL249" s="15"/>
      <c r="IM249" s="15"/>
      <c r="IN249" s="15"/>
      <c r="IO249" s="15"/>
      <c r="IP249" s="15"/>
      <c r="IQ249" s="15"/>
      <c r="IR249" s="15"/>
      <c r="IS249" s="15"/>
      <c r="IT249" s="15"/>
      <c r="IU249" s="15"/>
      <c r="IV249" s="15"/>
    </row>
    <row r="250" spans="1:256" s="105" customFormat="1" ht="15.75" customHeight="1">
      <c r="A250" s="343" t="s">
        <v>511</v>
      </c>
      <c r="B250" s="184"/>
      <c r="C250" s="185"/>
      <c r="D250" s="229"/>
      <c r="E250" s="185"/>
      <c r="F250" s="229"/>
      <c r="G250" s="99"/>
      <c r="H250" s="109"/>
      <c r="I250" s="28"/>
      <c r="J250" s="28"/>
      <c r="K250" s="28"/>
      <c r="L250" s="28"/>
      <c r="M250" s="28"/>
      <c r="N250" s="28"/>
      <c r="O250" s="69"/>
      <c r="P250" s="69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  <c r="CI250" s="15"/>
      <c r="CJ250" s="15"/>
      <c r="CK250" s="15"/>
      <c r="CL250" s="15"/>
      <c r="CM250" s="15"/>
      <c r="CN250" s="15"/>
      <c r="CO250" s="15"/>
      <c r="CP250" s="15"/>
      <c r="CQ250" s="15"/>
      <c r="CR250" s="15"/>
      <c r="CS250" s="15"/>
      <c r="CT250" s="15"/>
      <c r="CU250" s="15"/>
      <c r="CV250" s="15"/>
      <c r="CW250" s="15"/>
      <c r="CX250" s="15"/>
      <c r="CY250" s="15"/>
      <c r="CZ250" s="15"/>
      <c r="DA250" s="15"/>
      <c r="DB250" s="15"/>
      <c r="DC250" s="15"/>
      <c r="DD250" s="15"/>
      <c r="DE250" s="15"/>
      <c r="DF250" s="15"/>
      <c r="DG250" s="15"/>
      <c r="DH250" s="15"/>
      <c r="DI250" s="15"/>
      <c r="DJ250" s="15"/>
      <c r="DK250" s="15"/>
      <c r="DL250" s="15"/>
      <c r="DM250" s="15"/>
      <c r="DN250" s="15"/>
      <c r="DO250" s="15"/>
      <c r="DP250" s="15"/>
      <c r="DQ250" s="15"/>
      <c r="DR250" s="15"/>
      <c r="DS250" s="15"/>
      <c r="DT250" s="15"/>
      <c r="DU250" s="15"/>
      <c r="DV250" s="15"/>
      <c r="DW250" s="15"/>
      <c r="DX250" s="15"/>
      <c r="DY250" s="15"/>
      <c r="DZ250" s="15"/>
      <c r="EA250" s="15"/>
      <c r="EB250" s="15"/>
      <c r="EC250" s="15"/>
      <c r="ED250" s="15"/>
      <c r="EE250" s="15"/>
      <c r="EF250" s="15"/>
      <c r="EG250" s="15"/>
      <c r="EH250" s="15"/>
      <c r="EI250" s="15"/>
      <c r="EJ250" s="15"/>
      <c r="EK250" s="15"/>
      <c r="EL250" s="15"/>
      <c r="EM250" s="15"/>
      <c r="EN250" s="15"/>
      <c r="EO250" s="15"/>
      <c r="EP250" s="15"/>
      <c r="EQ250" s="15"/>
      <c r="ER250" s="15"/>
      <c r="ES250" s="15"/>
      <c r="ET250" s="15"/>
      <c r="EU250" s="15"/>
      <c r="EV250" s="15"/>
      <c r="EW250" s="15"/>
      <c r="EX250" s="15"/>
      <c r="EY250" s="15"/>
      <c r="EZ250" s="15"/>
      <c r="FA250" s="15"/>
      <c r="FB250" s="15"/>
      <c r="FC250" s="15"/>
      <c r="FD250" s="15"/>
      <c r="FE250" s="15"/>
      <c r="FF250" s="15"/>
      <c r="FG250" s="15"/>
      <c r="FH250" s="15"/>
      <c r="FI250" s="15"/>
      <c r="FJ250" s="15"/>
      <c r="FK250" s="15"/>
      <c r="FL250" s="15"/>
      <c r="FM250" s="15"/>
      <c r="FN250" s="15"/>
      <c r="FO250" s="15"/>
      <c r="FP250" s="15"/>
      <c r="FQ250" s="15"/>
      <c r="FR250" s="15"/>
      <c r="FS250" s="15"/>
      <c r="FT250" s="15"/>
      <c r="FU250" s="15"/>
      <c r="FV250" s="15"/>
      <c r="FW250" s="15"/>
      <c r="FX250" s="15"/>
      <c r="FY250" s="15"/>
      <c r="FZ250" s="15"/>
      <c r="GA250" s="15"/>
      <c r="GB250" s="15"/>
      <c r="GC250" s="15"/>
      <c r="GD250" s="15"/>
      <c r="GE250" s="15"/>
      <c r="GF250" s="15"/>
      <c r="GG250" s="15"/>
      <c r="GH250" s="15"/>
      <c r="GI250" s="15"/>
      <c r="GJ250" s="15"/>
      <c r="GK250" s="15"/>
      <c r="GL250" s="15"/>
      <c r="GM250" s="15"/>
      <c r="GN250" s="15"/>
      <c r="GO250" s="15"/>
      <c r="GP250" s="15"/>
      <c r="GQ250" s="15"/>
      <c r="GR250" s="15"/>
      <c r="GS250" s="15"/>
      <c r="GT250" s="15"/>
      <c r="GU250" s="15"/>
      <c r="GV250" s="15"/>
      <c r="GW250" s="15"/>
      <c r="GX250" s="15"/>
      <c r="GY250" s="15"/>
      <c r="GZ250" s="15"/>
      <c r="HA250" s="15"/>
      <c r="HB250" s="15"/>
      <c r="HC250" s="15"/>
      <c r="HD250" s="15"/>
      <c r="HE250" s="15"/>
      <c r="HF250" s="15"/>
      <c r="HG250" s="15"/>
      <c r="HH250" s="15"/>
      <c r="HI250" s="15"/>
      <c r="HJ250" s="15"/>
      <c r="HK250" s="15"/>
      <c r="HL250" s="15"/>
      <c r="HM250" s="15"/>
      <c r="HN250" s="15"/>
      <c r="HO250" s="15"/>
      <c r="HP250" s="15"/>
      <c r="HQ250" s="15"/>
      <c r="HR250" s="15"/>
      <c r="HS250" s="15"/>
      <c r="HT250" s="15"/>
      <c r="HU250" s="15"/>
      <c r="HV250" s="15"/>
      <c r="HW250" s="15"/>
      <c r="HX250" s="15"/>
      <c r="HY250" s="15"/>
      <c r="HZ250" s="15"/>
      <c r="IA250" s="15"/>
      <c r="IB250" s="15"/>
      <c r="IC250" s="15"/>
      <c r="ID250" s="15"/>
      <c r="IE250" s="15"/>
      <c r="IF250" s="15"/>
      <c r="IG250" s="15"/>
      <c r="IH250" s="15"/>
      <c r="II250" s="15"/>
      <c r="IJ250" s="15"/>
      <c r="IK250" s="15"/>
      <c r="IL250" s="15"/>
      <c r="IM250" s="15"/>
      <c r="IN250" s="15"/>
      <c r="IO250" s="15"/>
      <c r="IP250" s="15"/>
      <c r="IQ250" s="15"/>
      <c r="IR250" s="15"/>
      <c r="IS250" s="15"/>
      <c r="IT250" s="15"/>
      <c r="IU250" s="15"/>
      <c r="IV250" s="15"/>
    </row>
    <row r="251" spans="1:256" s="105" customFormat="1" ht="15" customHeight="1">
      <c r="A251" s="343"/>
      <c r="B251" s="184"/>
      <c r="C251" s="185"/>
      <c r="D251" s="229"/>
      <c r="E251" s="185"/>
      <c r="F251" s="229"/>
      <c r="G251" s="99"/>
      <c r="H251" s="109"/>
      <c r="I251" s="28"/>
      <c r="J251" s="28"/>
      <c r="K251" s="28"/>
      <c r="L251" s="28"/>
      <c r="M251" s="28"/>
      <c r="N251" s="28"/>
      <c r="O251" s="69"/>
      <c r="P251" s="69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  <c r="CH251" s="15"/>
      <c r="CI251" s="15"/>
      <c r="CJ251" s="15"/>
      <c r="CK251" s="15"/>
      <c r="CL251" s="15"/>
      <c r="CM251" s="15"/>
      <c r="CN251" s="15"/>
      <c r="CO251" s="15"/>
      <c r="CP251" s="15"/>
      <c r="CQ251" s="15"/>
      <c r="CR251" s="15"/>
      <c r="CS251" s="15"/>
      <c r="CT251" s="15"/>
      <c r="CU251" s="15"/>
      <c r="CV251" s="15"/>
      <c r="CW251" s="15"/>
      <c r="CX251" s="15"/>
      <c r="CY251" s="15"/>
      <c r="CZ251" s="15"/>
      <c r="DA251" s="15"/>
      <c r="DB251" s="15"/>
      <c r="DC251" s="15"/>
      <c r="DD251" s="15"/>
      <c r="DE251" s="15"/>
      <c r="DF251" s="15"/>
      <c r="DG251" s="15"/>
      <c r="DH251" s="15"/>
      <c r="DI251" s="15"/>
      <c r="DJ251" s="15"/>
      <c r="DK251" s="15"/>
      <c r="DL251" s="15"/>
      <c r="DM251" s="15"/>
      <c r="DN251" s="15"/>
      <c r="DO251" s="15"/>
      <c r="DP251" s="15"/>
      <c r="DQ251" s="15"/>
      <c r="DR251" s="15"/>
      <c r="DS251" s="15"/>
      <c r="DT251" s="15"/>
      <c r="DU251" s="15"/>
      <c r="DV251" s="15"/>
      <c r="DW251" s="15"/>
      <c r="DX251" s="15"/>
      <c r="DY251" s="15"/>
      <c r="DZ251" s="15"/>
      <c r="EA251" s="15"/>
      <c r="EB251" s="15"/>
      <c r="EC251" s="15"/>
      <c r="ED251" s="15"/>
      <c r="EE251" s="15"/>
      <c r="EF251" s="15"/>
      <c r="EG251" s="15"/>
      <c r="EH251" s="15"/>
      <c r="EI251" s="15"/>
      <c r="EJ251" s="15"/>
      <c r="EK251" s="15"/>
      <c r="EL251" s="15"/>
      <c r="EM251" s="15"/>
      <c r="EN251" s="15"/>
      <c r="EO251" s="15"/>
      <c r="EP251" s="15"/>
      <c r="EQ251" s="15"/>
      <c r="ER251" s="15"/>
      <c r="ES251" s="15"/>
      <c r="ET251" s="15"/>
      <c r="EU251" s="15"/>
      <c r="EV251" s="15"/>
      <c r="EW251" s="15"/>
      <c r="EX251" s="15"/>
      <c r="EY251" s="15"/>
      <c r="EZ251" s="15"/>
      <c r="FA251" s="15"/>
      <c r="FB251" s="15"/>
      <c r="FC251" s="15"/>
      <c r="FD251" s="15"/>
      <c r="FE251" s="15"/>
      <c r="FF251" s="15"/>
      <c r="FG251" s="15"/>
      <c r="FH251" s="15"/>
      <c r="FI251" s="15"/>
      <c r="FJ251" s="15"/>
      <c r="FK251" s="15"/>
      <c r="FL251" s="15"/>
      <c r="FM251" s="15"/>
      <c r="FN251" s="15"/>
      <c r="FO251" s="15"/>
      <c r="FP251" s="15"/>
      <c r="FQ251" s="15"/>
      <c r="FR251" s="15"/>
      <c r="FS251" s="15"/>
      <c r="FT251" s="15"/>
      <c r="FU251" s="15"/>
      <c r="FV251" s="15"/>
      <c r="FW251" s="15"/>
      <c r="FX251" s="15"/>
      <c r="FY251" s="15"/>
      <c r="FZ251" s="15"/>
      <c r="GA251" s="15"/>
      <c r="GB251" s="15"/>
      <c r="GC251" s="15"/>
      <c r="GD251" s="15"/>
      <c r="GE251" s="15"/>
      <c r="GF251" s="15"/>
      <c r="GG251" s="15"/>
      <c r="GH251" s="15"/>
      <c r="GI251" s="15"/>
      <c r="GJ251" s="15"/>
      <c r="GK251" s="15"/>
      <c r="GL251" s="15"/>
      <c r="GM251" s="15"/>
      <c r="GN251" s="15"/>
      <c r="GO251" s="15"/>
      <c r="GP251" s="15"/>
      <c r="GQ251" s="15"/>
      <c r="GR251" s="15"/>
      <c r="GS251" s="15"/>
      <c r="GT251" s="15"/>
      <c r="GU251" s="15"/>
      <c r="GV251" s="15"/>
      <c r="GW251" s="15"/>
      <c r="GX251" s="15"/>
      <c r="GY251" s="15"/>
      <c r="GZ251" s="15"/>
      <c r="HA251" s="15"/>
      <c r="HB251" s="15"/>
      <c r="HC251" s="15"/>
      <c r="HD251" s="15"/>
      <c r="HE251" s="15"/>
      <c r="HF251" s="15"/>
      <c r="HG251" s="15"/>
      <c r="HH251" s="15"/>
      <c r="HI251" s="15"/>
      <c r="HJ251" s="15"/>
      <c r="HK251" s="15"/>
      <c r="HL251" s="15"/>
      <c r="HM251" s="15"/>
      <c r="HN251" s="15"/>
      <c r="HO251" s="15"/>
      <c r="HP251" s="15"/>
      <c r="HQ251" s="15"/>
      <c r="HR251" s="15"/>
      <c r="HS251" s="15"/>
      <c r="HT251" s="15"/>
      <c r="HU251" s="15"/>
      <c r="HV251" s="15"/>
      <c r="HW251" s="15"/>
      <c r="HX251" s="15"/>
      <c r="HY251" s="15"/>
      <c r="HZ251" s="15"/>
      <c r="IA251" s="15"/>
      <c r="IB251" s="15"/>
      <c r="IC251" s="15"/>
      <c r="ID251" s="15"/>
      <c r="IE251" s="15"/>
      <c r="IF251" s="15"/>
      <c r="IG251" s="15"/>
      <c r="IH251" s="15"/>
      <c r="II251" s="15"/>
      <c r="IJ251" s="15"/>
      <c r="IK251" s="15"/>
      <c r="IL251" s="15"/>
      <c r="IM251" s="15"/>
      <c r="IN251" s="15"/>
      <c r="IO251" s="15"/>
      <c r="IP251" s="15"/>
      <c r="IQ251" s="15"/>
      <c r="IR251" s="15"/>
      <c r="IS251" s="15"/>
      <c r="IT251" s="15"/>
      <c r="IU251" s="15"/>
      <c r="IV251" s="15"/>
    </row>
    <row r="252" spans="1:256" s="105" customFormat="1" ht="24.75" customHeight="1">
      <c r="A252" s="7" t="s">
        <v>295</v>
      </c>
      <c r="B252" s="7" t="s">
        <v>297</v>
      </c>
      <c r="C252" s="5" t="s">
        <v>298</v>
      </c>
      <c r="D252" s="44" t="s">
        <v>479</v>
      </c>
      <c r="E252" s="51" t="s">
        <v>480</v>
      </c>
      <c r="F252" s="5" t="s">
        <v>269</v>
      </c>
      <c r="G252" s="43" t="s">
        <v>481</v>
      </c>
      <c r="H252" s="109"/>
      <c r="I252" s="28"/>
      <c r="J252" s="28"/>
      <c r="K252" s="28"/>
      <c r="L252" s="28"/>
      <c r="M252" s="28"/>
      <c r="N252" s="28"/>
      <c r="O252" s="69"/>
      <c r="P252" s="69"/>
      <c r="Q252" s="15"/>
      <c r="R252" s="134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  <c r="CG252" s="15"/>
      <c r="CH252" s="15"/>
      <c r="CI252" s="15"/>
      <c r="CJ252" s="15"/>
      <c r="CK252" s="15"/>
      <c r="CL252" s="15"/>
      <c r="CM252" s="15"/>
      <c r="CN252" s="15"/>
      <c r="CO252" s="15"/>
      <c r="CP252" s="15"/>
      <c r="CQ252" s="15"/>
      <c r="CR252" s="15"/>
      <c r="CS252" s="15"/>
      <c r="CT252" s="15"/>
      <c r="CU252" s="15"/>
      <c r="CV252" s="15"/>
      <c r="CW252" s="15"/>
      <c r="CX252" s="15"/>
      <c r="CY252" s="15"/>
      <c r="CZ252" s="15"/>
      <c r="DA252" s="15"/>
      <c r="DB252" s="15"/>
      <c r="DC252" s="15"/>
      <c r="DD252" s="15"/>
      <c r="DE252" s="15"/>
      <c r="DF252" s="15"/>
      <c r="DG252" s="15"/>
      <c r="DH252" s="15"/>
      <c r="DI252" s="15"/>
      <c r="DJ252" s="15"/>
      <c r="DK252" s="15"/>
      <c r="DL252" s="15"/>
      <c r="DM252" s="15"/>
      <c r="DN252" s="15"/>
      <c r="DO252" s="15"/>
      <c r="DP252" s="15"/>
      <c r="DQ252" s="15"/>
      <c r="DR252" s="15"/>
      <c r="DS252" s="15"/>
      <c r="DT252" s="15"/>
      <c r="DU252" s="15"/>
      <c r="DV252" s="15"/>
      <c r="DW252" s="15"/>
      <c r="DX252" s="15"/>
      <c r="DY252" s="15"/>
      <c r="DZ252" s="15"/>
      <c r="EA252" s="15"/>
      <c r="EB252" s="15"/>
      <c r="EC252" s="15"/>
      <c r="ED252" s="15"/>
      <c r="EE252" s="15"/>
      <c r="EF252" s="15"/>
      <c r="EG252" s="15"/>
      <c r="EH252" s="15"/>
      <c r="EI252" s="15"/>
      <c r="EJ252" s="15"/>
      <c r="EK252" s="15"/>
      <c r="EL252" s="15"/>
      <c r="EM252" s="15"/>
      <c r="EN252" s="15"/>
      <c r="EO252" s="15"/>
      <c r="EP252" s="15"/>
      <c r="EQ252" s="15"/>
      <c r="ER252" s="15"/>
      <c r="ES252" s="15"/>
      <c r="ET252" s="15"/>
      <c r="EU252" s="15"/>
      <c r="EV252" s="15"/>
      <c r="EW252" s="15"/>
      <c r="EX252" s="15"/>
      <c r="EY252" s="15"/>
      <c r="EZ252" s="15"/>
      <c r="FA252" s="15"/>
      <c r="FB252" s="15"/>
      <c r="FC252" s="15"/>
      <c r="FD252" s="15"/>
      <c r="FE252" s="15"/>
      <c r="FF252" s="15"/>
      <c r="FG252" s="15"/>
      <c r="FH252" s="15"/>
      <c r="FI252" s="15"/>
      <c r="FJ252" s="15"/>
      <c r="FK252" s="15"/>
      <c r="FL252" s="15"/>
      <c r="FM252" s="15"/>
      <c r="FN252" s="15"/>
      <c r="FO252" s="15"/>
      <c r="FP252" s="15"/>
      <c r="FQ252" s="15"/>
      <c r="FR252" s="15"/>
      <c r="FS252" s="15"/>
      <c r="FT252" s="15"/>
      <c r="FU252" s="15"/>
      <c r="FV252" s="15"/>
      <c r="FW252" s="15"/>
      <c r="FX252" s="15"/>
      <c r="FY252" s="15"/>
      <c r="FZ252" s="15"/>
      <c r="GA252" s="15"/>
      <c r="GB252" s="15"/>
      <c r="GC252" s="15"/>
      <c r="GD252" s="15"/>
      <c r="GE252" s="15"/>
      <c r="GF252" s="15"/>
      <c r="GG252" s="15"/>
      <c r="GH252" s="15"/>
      <c r="GI252" s="15"/>
      <c r="GJ252" s="15"/>
      <c r="GK252" s="15"/>
      <c r="GL252" s="15"/>
      <c r="GM252" s="15"/>
      <c r="GN252" s="15"/>
      <c r="GO252" s="15"/>
      <c r="GP252" s="15"/>
      <c r="GQ252" s="15"/>
      <c r="GR252" s="15"/>
      <c r="GS252" s="15"/>
      <c r="GT252" s="15"/>
      <c r="GU252" s="15"/>
      <c r="GV252" s="15"/>
      <c r="GW252" s="15"/>
      <c r="GX252" s="15"/>
      <c r="GY252" s="15"/>
      <c r="GZ252" s="15"/>
      <c r="HA252" s="15"/>
      <c r="HB252" s="15"/>
      <c r="HC252" s="15"/>
      <c r="HD252" s="15"/>
      <c r="HE252" s="15"/>
      <c r="HF252" s="15"/>
      <c r="HG252" s="15"/>
      <c r="HH252" s="15"/>
      <c r="HI252" s="15"/>
      <c r="HJ252" s="15"/>
      <c r="HK252" s="15"/>
      <c r="HL252" s="15"/>
      <c r="HM252" s="15"/>
      <c r="HN252" s="15"/>
      <c r="HO252" s="15"/>
      <c r="HP252" s="15"/>
      <c r="HQ252" s="15"/>
      <c r="HR252" s="15"/>
      <c r="HS252" s="15"/>
      <c r="HT252" s="15"/>
      <c r="HU252" s="15"/>
      <c r="HV252" s="15"/>
      <c r="HW252" s="15"/>
      <c r="HX252" s="15"/>
      <c r="HY252" s="15"/>
      <c r="HZ252" s="15"/>
      <c r="IA252" s="15"/>
      <c r="IB252" s="15"/>
      <c r="IC252" s="15"/>
      <c r="ID252" s="15"/>
      <c r="IE252" s="15"/>
      <c r="IF252" s="15"/>
      <c r="IG252" s="15"/>
      <c r="IH252" s="15"/>
      <c r="II252" s="15"/>
      <c r="IJ252" s="15"/>
      <c r="IK252" s="15"/>
      <c r="IL252" s="15"/>
      <c r="IM252" s="15"/>
      <c r="IN252" s="15"/>
      <c r="IO252" s="15"/>
      <c r="IP252" s="15"/>
      <c r="IQ252" s="15"/>
      <c r="IR252" s="15"/>
      <c r="IS252" s="15"/>
      <c r="IT252" s="15"/>
      <c r="IU252" s="15"/>
      <c r="IV252" s="15"/>
    </row>
    <row r="253" spans="1:256" s="105" customFormat="1" ht="12.75">
      <c r="A253" s="306">
        <v>5000</v>
      </c>
      <c r="B253" s="306">
        <v>3522</v>
      </c>
      <c r="C253" s="309" t="s">
        <v>243</v>
      </c>
      <c r="D253" s="307">
        <v>6400</v>
      </c>
      <c r="E253" s="308">
        <v>40947</v>
      </c>
      <c r="F253" s="267">
        <v>27107</v>
      </c>
      <c r="G253" s="158">
        <f aca="true" t="shared" si="9" ref="G253:G258">F253/E253*100</f>
        <v>66.20021002759665</v>
      </c>
      <c r="H253" s="109"/>
      <c r="I253" s="28"/>
      <c r="J253" s="28"/>
      <c r="K253" s="28"/>
      <c r="L253" s="28"/>
      <c r="M253" s="28"/>
      <c r="N253" s="28"/>
      <c r="O253" s="69"/>
      <c r="P253" s="69"/>
      <c r="Q253" s="15"/>
      <c r="R253" s="134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  <c r="CG253" s="15"/>
      <c r="CH253" s="15"/>
      <c r="CI253" s="15"/>
      <c r="CJ253" s="15"/>
      <c r="CK253" s="15"/>
      <c r="CL253" s="15"/>
      <c r="CM253" s="15"/>
      <c r="CN253" s="15"/>
      <c r="CO253" s="15"/>
      <c r="CP253" s="15"/>
      <c r="CQ253" s="15"/>
      <c r="CR253" s="15"/>
      <c r="CS253" s="15"/>
      <c r="CT253" s="15"/>
      <c r="CU253" s="15"/>
      <c r="CV253" s="15"/>
      <c r="CW253" s="15"/>
      <c r="CX253" s="15"/>
      <c r="CY253" s="15"/>
      <c r="CZ253" s="15"/>
      <c r="DA253" s="15"/>
      <c r="DB253" s="15"/>
      <c r="DC253" s="15"/>
      <c r="DD253" s="15"/>
      <c r="DE253" s="15"/>
      <c r="DF253" s="15"/>
      <c r="DG253" s="15"/>
      <c r="DH253" s="15"/>
      <c r="DI253" s="15"/>
      <c r="DJ253" s="15"/>
      <c r="DK253" s="15"/>
      <c r="DL253" s="15"/>
      <c r="DM253" s="15"/>
      <c r="DN253" s="15"/>
      <c r="DO253" s="15"/>
      <c r="DP253" s="15"/>
      <c r="DQ253" s="15"/>
      <c r="DR253" s="15"/>
      <c r="DS253" s="15"/>
      <c r="DT253" s="15"/>
      <c r="DU253" s="15"/>
      <c r="DV253" s="15"/>
      <c r="DW253" s="15"/>
      <c r="DX253" s="15"/>
      <c r="DY253" s="15"/>
      <c r="DZ253" s="15"/>
      <c r="EA253" s="15"/>
      <c r="EB253" s="15"/>
      <c r="EC253" s="15"/>
      <c r="ED253" s="15"/>
      <c r="EE253" s="15"/>
      <c r="EF253" s="15"/>
      <c r="EG253" s="15"/>
      <c r="EH253" s="15"/>
      <c r="EI253" s="15"/>
      <c r="EJ253" s="15"/>
      <c r="EK253" s="15"/>
      <c r="EL253" s="15"/>
      <c r="EM253" s="15"/>
      <c r="EN253" s="15"/>
      <c r="EO253" s="15"/>
      <c r="EP253" s="15"/>
      <c r="EQ253" s="15"/>
      <c r="ER253" s="15"/>
      <c r="ES253" s="15"/>
      <c r="ET253" s="15"/>
      <c r="EU253" s="15"/>
      <c r="EV253" s="15"/>
      <c r="EW253" s="15"/>
      <c r="EX253" s="15"/>
      <c r="EY253" s="15"/>
      <c r="EZ253" s="15"/>
      <c r="FA253" s="15"/>
      <c r="FB253" s="15"/>
      <c r="FC253" s="15"/>
      <c r="FD253" s="15"/>
      <c r="FE253" s="15"/>
      <c r="FF253" s="15"/>
      <c r="FG253" s="15"/>
      <c r="FH253" s="15"/>
      <c r="FI253" s="15"/>
      <c r="FJ253" s="15"/>
      <c r="FK253" s="15"/>
      <c r="FL253" s="15"/>
      <c r="FM253" s="15"/>
      <c r="FN253" s="15"/>
      <c r="FO253" s="15"/>
      <c r="FP253" s="15"/>
      <c r="FQ253" s="15"/>
      <c r="FR253" s="15"/>
      <c r="FS253" s="15"/>
      <c r="FT253" s="15"/>
      <c r="FU253" s="15"/>
      <c r="FV253" s="15"/>
      <c r="FW253" s="15"/>
      <c r="FX253" s="15"/>
      <c r="FY253" s="15"/>
      <c r="FZ253" s="15"/>
      <c r="GA253" s="15"/>
      <c r="GB253" s="15"/>
      <c r="GC253" s="15"/>
      <c r="GD253" s="15"/>
      <c r="GE253" s="15"/>
      <c r="GF253" s="15"/>
      <c r="GG253" s="15"/>
      <c r="GH253" s="15"/>
      <c r="GI253" s="15"/>
      <c r="GJ253" s="15"/>
      <c r="GK253" s="15"/>
      <c r="GL253" s="15"/>
      <c r="GM253" s="15"/>
      <c r="GN253" s="15"/>
      <c r="GO253" s="15"/>
      <c r="GP253" s="15"/>
      <c r="GQ253" s="15"/>
      <c r="GR253" s="15"/>
      <c r="GS253" s="15"/>
      <c r="GT253" s="15"/>
      <c r="GU253" s="15"/>
      <c r="GV253" s="15"/>
      <c r="GW253" s="15"/>
      <c r="GX253" s="15"/>
      <c r="GY253" s="15"/>
      <c r="GZ253" s="15"/>
      <c r="HA253" s="15"/>
      <c r="HB253" s="15"/>
      <c r="HC253" s="15"/>
      <c r="HD253" s="15"/>
      <c r="HE253" s="15"/>
      <c r="HF253" s="15"/>
      <c r="HG253" s="15"/>
      <c r="HH253" s="15"/>
      <c r="HI253" s="15"/>
      <c r="HJ253" s="15"/>
      <c r="HK253" s="15"/>
      <c r="HL253" s="15"/>
      <c r="HM253" s="15"/>
      <c r="HN253" s="15"/>
      <c r="HO253" s="15"/>
      <c r="HP253" s="15"/>
      <c r="HQ253" s="15"/>
      <c r="HR253" s="15"/>
      <c r="HS253" s="15"/>
      <c r="HT253" s="15"/>
      <c r="HU253" s="15"/>
      <c r="HV253" s="15"/>
      <c r="HW253" s="15"/>
      <c r="HX253" s="15"/>
      <c r="HY253" s="15"/>
      <c r="HZ253" s="15"/>
      <c r="IA253" s="15"/>
      <c r="IB253" s="15"/>
      <c r="IC253" s="15"/>
      <c r="ID253" s="15"/>
      <c r="IE253" s="15"/>
      <c r="IF253" s="15"/>
      <c r="IG253" s="15"/>
      <c r="IH253" s="15"/>
      <c r="II253" s="15"/>
      <c r="IJ253" s="15"/>
      <c r="IK253" s="15"/>
      <c r="IL253" s="15"/>
      <c r="IM253" s="15"/>
      <c r="IN253" s="15"/>
      <c r="IO253" s="15"/>
      <c r="IP253" s="15"/>
      <c r="IQ253" s="15"/>
      <c r="IR253" s="15"/>
      <c r="IS253" s="15"/>
      <c r="IT253" s="15"/>
      <c r="IU253" s="15"/>
      <c r="IV253" s="15"/>
    </row>
    <row r="254" spans="1:256" s="105" customFormat="1" ht="12.75">
      <c r="A254" s="306">
        <v>5000</v>
      </c>
      <c r="B254" s="306">
        <v>3529</v>
      </c>
      <c r="C254" s="309" t="s">
        <v>186</v>
      </c>
      <c r="D254" s="307">
        <v>25537</v>
      </c>
      <c r="E254" s="308">
        <v>27279</v>
      </c>
      <c r="F254" s="267">
        <v>20143</v>
      </c>
      <c r="G254" s="158">
        <f t="shared" si="9"/>
        <v>73.84068330950548</v>
      </c>
      <c r="H254" s="109"/>
      <c r="I254" s="28"/>
      <c r="J254" s="28"/>
      <c r="K254" s="28"/>
      <c r="L254" s="28"/>
      <c r="M254" s="28"/>
      <c r="N254" s="28"/>
      <c r="O254" s="69"/>
      <c r="P254" s="69"/>
      <c r="Q254" s="15"/>
      <c r="R254" s="134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  <c r="CG254" s="15"/>
      <c r="CH254" s="15"/>
      <c r="CI254" s="15"/>
      <c r="CJ254" s="15"/>
      <c r="CK254" s="15"/>
      <c r="CL254" s="15"/>
      <c r="CM254" s="15"/>
      <c r="CN254" s="15"/>
      <c r="CO254" s="15"/>
      <c r="CP254" s="15"/>
      <c r="CQ254" s="15"/>
      <c r="CR254" s="15"/>
      <c r="CS254" s="15"/>
      <c r="CT254" s="15"/>
      <c r="CU254" s="15"/>
      <c r="CV254" s="15"/>
      <c r="CW254" s="15"/>
      <c r="CX254" s="15"/>
      <c r="CY254" s="15"/>
      <c r="CZ254" s="15"/>
      <c r="DA254" s="15"/>
      <c r="DB254" s="15"/>
      <c r="DC254" s="15"/>
      <c r="DD254" s="15"/>
      <c r="DE254" s="15"/>
      <c r="DF254" s="15"/>
      <c r="DG254" s="15"/>
      <c r="DH254" s="15"/>
      <c r="DI254" s="15"/>
      <c r="DJ254" s="15"/>
      <c r="DK254" s="15"/>
      <c r="DL254" s="15"/>
      <c r="DM254" s="15"/>
      <c r="DN254" s="15"/>
      <c r="DO254" s="15"/>
      <c r="DP254" s="15"/>
      <c r="DQ254" s="15"/>
      <c r="DR254" s="15"/>
      <c r="DS254" s="15"/>
      <c r="DT254" s="15"/>
      <c r="DU254" s="15"/>
      <c r="DV254" s="15"/>
      <c r="DW254" s="15"/>
      <c r="DX254" s="15"/>
      <c r="DY254" s="15"/>
      <c r="DZ254" s="15"/>
      <c r="EA254" s="15"/>
      <c r="EB254" s="15"/>
      <c r="EC254" s="15"/>
      <c r="ED254" s="15"/>
      <c r="EE254" s="15"/>
      <c r="EF254" s="15"/>
      <c r="EG254" s="15"/>
      <c r="EH254" s="15"/>
      <c r="EI254" s="15"/>
      <c r="EJ254" s="15"/>
      <c r="EK254" s="15"/>
      <c r="EL254" s="15"/>
      <c r="EM254" s="15"/>
      <c r="EN254" s="15"/>
      <c r="EO254" s="15"/>
      <c r="EP254" s="15"/>
      <c r="EQ254" s="15"/>
      <c r="ER254" s="15"/>
      <c r="ES254" s="15"/>
      <c r="ET254" s="15"/>
      <c r="EU254" s="15"/>
      <c r="EV254" s="15"/>
      <c r="EW254" s="15"/>
      <c r="EX254" s="15"/>
      <c r="EY254" s="15"/>
      <c r="EZ254" s="15"/>
      <c r="FA254" s="15"/>
      <c r="FB254" s="15"/>
      <c r="FC254" s="15"/>
      <c r="FD254" s="15"/>
      <c r="FE254" s="15"/>
      <c r="FF254" s="15"/>
      <c r="FG254" s="15"/>
      <c r="FH254" s="15"/>
      <c r="FI254" s="15"/>
      <c r="FJ254" s="15"/>
      <c r="FK254" s="15"/>
      <c r="FL254" s="15"/>
      <c r="FM254" s="15"/>
      <c r="FN254" s="15"/>
      <c r="FO254" s="15"/>
      <c r="FP254" s="15"/>
      <c r="FQ254" s="15"/>
      <c r="FR254" s="15"/>
      <c r="FS254" s="15"/>
      <c r="FT254" s="15"/>
      <c r="FU254" s="15"/>
      <c r="FV254" s="15"/>
      <c r="FW254" s="15"/>
      <c r="FX254" s="15"/>
      <c r="FY254" s="15"/>
      <c r="FZ254" s="15"/>
      <c r="GA254" s="15"/>
      <c r="GB254" s="15"/>
      <c r="GC254" s="15"/>
      <c r="GD254" s="15"/>
      <c r="GE254" s="15"/>
      <c r="GF254" s="15"/>
      <c r="GG254" s="15"/>
      <c r="GH254" s="15"/>
      <c r="GI254" s="15"/>
      <c r="GJ254" s="15"/>
      <c r="GK254" s="15"/>
      <c r="GL254" s="15"/>
      <c r="GM254" s="15"/>
      <c r="GN254" s="15"/>
      <c r="GO254" s="15"/>
      <c r="GP254" s="15"/>
      <c r="GQ254" s="15"/>
      <c r="GR254" s="15"/>
      <c r="GS254" s="15"/>
      <c r="GT254" s="15"/>
      <c r="GU254" s="15"/>
      <c r="GV254" s="15"/>
      <c r="GW254" s="15"/>
      <c r="GX254" s="15"/>
      <c r="GY254" s="15"/>
      <c r="GZ254" s="15"/>
      <c r="HA254" s="15"/>
      <c r="HB254" s="15"/>
      <c r="HC254" s="15"/>
      <c r="HD254" s="15"/>
      <c r="HE254" s="15"/>
      <c r="HF254" s="15"/>
      <c r="HG254" s="15"/>
      <c r="HH254" s="15"/>
      <c r="HI254" s="15"/>
      <c r="HJ254" s="15"/>
      <c r="HK254" s="15"/>
      <c r="HL254" s="15"/>
      <c r="HM254" s="15"/>
      <c r="HN254" s="15"/>
      <c r="HO254" s="15"/>
      <c r="HP254" s="15"/>
      <c r="HQ254" s="15"/>
      <c r="HR254" s="15"/>
      <c r="HS254" s="15"/>
      <c r="HT254" s="15"/>
      <c r="HU254" s="15"/>
      <c r="HV254" s="15"/>
      <c r="HW254" s="15"/>
      <c r="HX254" s="15"/>
      <c r="HY254" s="15"/>
      <c r="HZ254" s="15"/>
      <c r="IA254" s="15"/>
      <c r="IB254" s="15"/>
      <c r="IC254" s="15"/>
      <c r="ID254" s="15"/>
      <c r="IE254" s="15"/>
      <c r="IF254" s="15"/>
      <c r="IG254" s="15"/>
      <c r="IH254" s="15"/>
      <c r="II254" s="15"/>
      <c r="IJ254" s="15"/>
      <c r="IK254" s="15"/>
      <c r="IL254" s="15"/>
      <c r="IM254" s="15"/>
      <c r="IN254" s="15"/>
      <c r="IO254" s="15"/>
      <c r="IP254" s="15"/>
      <c r="IQ254" s="15"/>
      <c r="IR254" s="15"/>
      <c r="IS254" s="15"/>
      <c r="IT254" s="15"/>
      <c r="IU254" s="15"/>
      <c r="IV254" s="15"/>
    </row>
    <row r="255" spans="1:256" s="105" customFormat="1" ht="12.75">
      <c r="A255" s="306">
        <v>5000</v>
      </c>
      <c r="B255" s="127">
        <v>3533</v>
      </c>
      <c r="C255" s="128" t="s">
        <v>187</v>
      </c>
      <c r="D255" s="345">
        <v>157061</v>
      </c>
      <c r="E255" s="267">
        <v>157061</v>
      </c>
      <c r="F255" s="267">
        <v>120610</v>
      </c>
      <c r="G255" s="158">
        <f t="shared" si="9"/>
        <v>76.7918197388276</v>
      </c>
      <c r="H255" s="109"/>
      <c r="I255" s="28"/>
      <c r="J255" s="28"/>
      <c r="K255" s="28"/>
      <c r="L255" s="28"/>
      <c r="M255" s="28"/>
      <c r="N255" s="28"/>
      <c r="O255" s="69"/>
      <c r="P255" s="69"/>
      <c r="Q255" s="15"/>
      <c r="R255" s="134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  <c r="CH255" s="15"/>
      <c r="CI255" s="15"/>
      <c r="CJ255" s="15"/>
      <c r="CK255" s="15"/>
      <c r="CL255" s="15"/>
      <c r="CM255" s="15"/>
      <c r="CN255" s="15"/>
      <c r="CO255" s="15"/>
      <c r="CP255" s="15"/>
      <c r="CQ255" s="15"/>
      <c r="CR255" s="15"/>
      <c r="CS255" s="15"/>
      <c r="CT255" s="15"/>
      <c r="CU255" s="15"/>
      <c r="CV255" s="15"/>
      <c r="CW255" s="15"/>
      <c r="CX255" s="15"/>
      <c r="CY255" s="15"/>
      <c r="CZ255" s="15"/>
      <c r="DA255" s="15"/>
      <c r="DB255" s="15"/>
      <c r="DC255" s="15"/>
      <c r="DD255" s="15"/>
      <c r="DE255" s="15"/>
      <c r="DF255" s="15"/>
      <c r="DG255" s="15"/>
      <c r="DH255" s="15"/>
      <c r="DI255" s="15"/>
      <c r="DJ255" s="15"/>
      <c r="DK255" s="15"/>
      <c r="DL255" s="15"/>
      <c r="DM255" s="15"/>
      <c r="DN255" s="15"/>
      <c r="DO255" s="15"/>
      <c r="DP255" s="15"/>
      <c r="DQ255" s="15"/>
      <c r="DR255" s="15"/>
      <c r="DS255" s="15"/>
      <c r="DT255" s="15"/>
      <c r="DU255" s="15"/>
      <c r="DV255" s="15"/>
      <c r="DW255" s="15"/>
      <c r="DX255" s="15"/>
      <c r="DY255" s="15"/>
      <c r="DZ255" s="15"/>
      <c r="EA255" s="15"/>
      <c r="EB255" s="15"/>
      <c r="EC255" s="15"/>
      <c r="ED255" s="15"/>
      <c r="EE255" s="15"/>
      <c r="EF255" s="15"/>
      <c r="EG255" s="15"/>
      <c r="EH255" s="15"/>
      <c r="EI255" s="15"/>
      <c r="EJ255" s="15"/>
      <c r="EK255" s="15"/>
      <c r="EL255" s="15"/>
      <c r="EM255" s="15"/>
      <c r="EN255" s="15"/>
      <c r="EO255" s="15"/>
      <c r="EP255" s="15"/>
      <c r="EQ255" s="15"/>
      <c r="ER255" s="15"/>
      <c r="ES255" s="15"/>
      <c r="ET255" s="15"/>
      <c r="EU255" s="15"/>
      <c r="EV255" s="15"/>
      <c r="EW255" s="15"/>
      <c r="EX255" s="15"/>
      <c r="EY255" s="15"/>
      <c r="EZ255" s="15"/>
      <c r="FA255" s="15"/>
      <c r="FB255" s="15"/>
      <c r="FC255" s="15"/>
      <c r="FD255" s="15"/>
      <c r="FE255" s="15"/>
      <c r="FF255" s="15"/>
      <c r="FG255" s="15"/>
      <c r="FH255" s="15"/>
      <c r="FI255" s="15"/>
      <c r="FJ255" s="15"/>
      <c r="FK255" s="15"/>
      <c r="FL255" s="15"/>
      <c r="FM255" s="15"/>
      <c r="FN255" s="15"/>
      <c r="FO255" s="15"/>
      <c r="FP255" s="15"/>
      <c r="FQ255" s="15"/>
      <c r="FR255" s="15"/>
      <c r="FS255" s="15"/>
      <c r="FT255" s="15"/>
      <c r="FU255" s="15"/>
      <c r="FV255" s="15"/>
      <c r="FW255" s="15"/>
      <c r="FX255" s="15"/>
      <c r="FY255" s="15"/>
      <c r="FZ255" s="15"/>
      <c r="GA255" s="15"/>
      <c r="GB255" s="15"/>
      <c r="GC255" s="15"/>
      <c r="GD255" s="15"/>
      <c r="GE255" s="15"/>
      <c r="GF255" s="15"/>
      <c r="GG255" s="15"/>
      <c r="GH255" s="15"/>
      <c r="GI255" s="15"/>
      <c r="GJ255" s="15"/>
      <c r="GK255" s="15"/>
      <c r="GL255" s="15"/>
      <c r="GM255" s="15"/>
      <c r="GN255" s="15"/>
      <c r="GO255" s="15"/>
      <c r="GP255" s="15"/>
      <c r="GQ255" s="15"/>
      <c r="GR255" s="15"/>
      <c r="GS255" s="15"/>
      <c r="GT255" s="15"/>
      <c r="GU255" s="15"/>
      <c r="GV255" s="15"/>
      <c r="GW255" s="15"/>
      <c r="GX255" s="15"/>
      <c r="GY255" s="15"/>
      <c r="GZ255" s="15"/>
      <c r="HA255" s="15"/>
      <c r="HB255" s="15"/>
      <c r="HC255" s="15"/>
      <c r="HD255" s="15"/>
      <c r="HE255" s="15"/>
      <c r="HF255" s="15"/>
      <c r="HG255" s="15"/>
      <c r="HH255" s="15"/>
      <c r="HI255" s="15"/>
      <c r="HJ255" s="15"/>
      <c r="HK255" s="15"/>
      <c r="HL255" s="15"/>
      <c r="HM255" s="15"/>
      <c r="HN255" s="15"/>
      <c r="HO255" s="15"/>
      <c r="HP255" s="15"/>
      <c r="HQ255" s="15"/>
      <c r="HR255" s="15"/>
      <c r="HS255" s="15"/>
      <c r="HT255" s="15"/>
      <c r="HU255" s="15"/>
      <c r="HV255" s="15"/>
      <c r="HW255" s="15"/>
      <c r="HX255" s="15"/>
      <c r="HY255" s="15"/>
      <c r="HZ255" s="15"/>
      <c r="IA255" s="15"/>
      <c r="IB255" s="15"/>
      <c r="IC255" s="15"/>
      <c r="ID255" s="15"/>
      <c r="IE255" s="15"/>
      <c r="IF255" s="15"/>
      <c r="IG255" s="15"/>
      <c r="IH255" s="15"/>
      <c r="II255" s="15"/>
      <c r="IJ255" s="15"/>
      <c r="IK255" s="15"/>
      <c r="IL255" s="15"/>
      <c r="IM255" s="15"/>
      <c r="IN255" s="15"/>
      <c r="IO255" s="15"/>
      <c r="IP255" s="15"/>
      <c r="IQ255" s="15"/>
      <c r="IR255" s="15"/>
      <c r="IS255" s="15"/>
      <c r="IT255" s="15"/>
      <c r="IU255" s="15"/>
      <c r="IV255" s="15"/>
    </row>
    <row r="256" spans="1:256" s="105" customFormat="1" ht="12.75">
      <c r="A256" s="306">
        <v>5000</v>
      </c>
      <c r="B256" s="338">
        <v>3549</v>
      </c>
      <c r="C256" s="128" t="s">
        <v>838</v>
      </c>
      <c r="D256" s="156">
        <v>0</v>
      </c>
      <c r="E256" s="267">
        <v>239</v>
      </c>
      <c r="F256" s="267">
        <v>239</v>
      </c>
      <c r="G256" s="273">
        <f t="shared" si="9"/>
        <v>100</v>
      </c>
      <c r="H256" s="109"/>
      <c r="I256" s="28"/>
      <c r="J256" s="28"/>
      <c r="K256" s="28"/>
      <c r="L256" s="28"/>
      <c r="M256" s="28"/>
      <c r="N256" s="28"/>
      <c r="O256" s="69"/>
      <c r="P256" s="69"/>
      <c r="Q256" s="15"/>
      <c r="R256" s="134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  <c r="CE256" s="15"/>
      <c r="CF256" s="15"/>
      <c r="CG256" s="15"/>
      <c r="CH256" s="15"/>
      <c r="CI256" s="15"/>
      <c r="CJ256" s="15"/>
      <c r="CK256" s="15"/>
      <c r="CL256" s="15"/>
      <c r="CM256" s="15"/>
      <c r="CN256" s="15"/>
      <c r="CO256" s="15"/>
      <c r="CP256" s="15"/>
      <c r="CQ256" s="15"/>
      <c r="CR256" s="15"/>
      <c r="CS256" s="15"/>
      <c r="CT256" s="15"/>
      <c r="CU256" s="15"/>
      <c r="CV256" s="15"/>
      <c r="CW256" s="15"/>
      <c r="CX256" s="15"/>
      <c r="CY256" s="15"/>
      <c r="CZ256" s="15"/>
      <c r="DA256" s="15"/>
      <c r="DB256" s="15"/>
      <c r="DC256" s="15"/>
      <c r="DD256" s="15"/>
      <c r="DE256" s="15"/>
      <c r="DF256" s="15"/>
      <c r="DG256" s="15"/>
      <c r="DH256" s="15"/>
      <c r="DI256" s="15"/>
      <c r="DJ256" s="15"/>
      <c r="DK256" s="15"/>
      <c r="DL256" s="15"/>
      <c r="DM256" s="15"/>
      <c r="DN256" s="15"/>
      <c r="DO256" s="15"/>
      <c r="DP256" s="15"/>
      <c r="DQ256" s="15"/>
      <c r="DR256" s="15"/>
      <c r="DS256" s="15"/>
      <c r="DT256" s="15"/>
      <c r="DU256" s="15"/>
      <c r="DV256" s="15"/>
      <c r="DW256" s="15"/>
      <c r="DX256" s="15"/>
      <c r="DY256" s="15"/>
      <c r="DZ256" s="15"/>
      <c r="EA256" s="15"/>
      <c r="EB256" s="15"/>
      <c r="EC256" s="15"/>
      <c r="ED256" s="15"/>
      <c r="EE256" s="15"/>
      <c r="EF256" s="15"/>
      <c r="EG256" s="15"/>
      <c r="EH256" s="15"/>
      <c r="EI256" s="15"/>
      <c r="EJ256" s="15"/>
      <c r="EK256" s="15"/>
      <c r="EL256" s="15"/>
      <c r="EM256" s="15"/>
      <c r="EN256" s="15"/>
      <c r="EO256" s="15"/>
      <c r="EP256" s="15"/>
      <c r="EQ256" s="15"/>
      <c r="ER256" s="15"/>
      <c r="ES256" s="15"/>
      <c r="ET256" s="15"/>
      <c r="EU256" s="15"/>
      <c r="EV256" s="15"/>
      <c r="EW256" s="15"/>
      <c r="EX256" s="15"/>
      <c r="EY256" s="15"/>
      <c r="EZ256" s="15"/>
      <c r="FA256" s="15"/>
      <c r="FB256" s="15"/>
      <c r="FC256" s="15"/>
      <c r="FD256" s="15"/>
      <c r="FE256" s="15"/>
      <c r="FF256" s="15"/>
      <c r="FG256" s="15"/>
      <c r="FH256" s="15"/>
      <c r="FI256" s="15"/>
      <c r="FJ256" s="15"/>
      <c r="FK256" s="15"/>
      <c r="FL256" s="15"/>
      <c r="FM256" s="15"/>
      <c r="FN256" s="15"/>
      <c r="FO256" s="15"/>
      <c r="FP256" s="15"/>
      <c r="FQ256" s="15"/>
      <c r="FR256" s="15"/>
      <c r="FS256" s="15"/>
      <c r="FT256" s="15"/>
      <c r="FU256" s="15"/>
      <c r="FV256" s="15"/>
      <c r="FW256" s="15"/>
      <c r="FX256" s="15"/>
      <c r="FY256" s="15"/>
      <c r="FZ256" s="15"/>
      <c r="GA256" s="15"/>
      <c r="GB256" s="15"/>
      <c r="GC256" s="15"/>
      <c r="GD256" s="15"/>
      <c r="GE256" s="15"/>
      <c r="GF256" s="15"/>
      <c r="GG256" s="15"/>
      <c r="GH256" s="15"/>
      <c r="GI256" s="15"/>
      <c r="GJ256" s="15"/>
      <c r="GK256" s="15"/>
      <c r="GL256" s="15"/>
      <c r="GM256" s="15"/>
      <c r="GN256" s="15"/>
      <c r="GO256" s="15"/>
      <c r="GP256" s="15"/>
      <c r="GQ256" s="15"/>
      <c r="GR256" s="15"/>
      <c r="GS256" s="15"/>
      <c r="GT256" s="15"/>
      <c r="GU256" s="15"/>
      <c r="GV256" s="15"/>
      <c r="GW256" s="15"/>
      <c r="GX256" s="15"/>
      <c r="GY256" s="15"/>
      <c r="GZ256" s="15"/>
      <c r="HA256" s="15"/>
      <c r="HB256" s="15"/>
      <c r="HC256" s="15"/>
      <c r="HD256" s="15"/>
      <c r="HE256" s="15"/>
      <c r="HF256" s="15"/>
      <c r="HG256" s="15"/>
      <c r="HH256" s="15"/>
      <c r="HI256" s="15"/>
      <c r="HJ256" s="15"/>
      <c r="HK256" s="15"/>
      <c r="HL256" s="15"/>
      <c r="HM256" s="15"/>
      <c r="HN256" s="15"/>
      <c r="HO256" s="15"/>
      <c r="HP256" s="15"/>
      <c r="HQ256" s="15"/>
      <c r="HR256" s="15"/>
      <c r="HS256" s="15"/>
      <c r="HT256" s="15"/>
      <c r="HU256" s="15"/>
      <c r="HV256" s="15"/>
      <c r="HW256" s="15"/>
      <c r="HX256" s="15"/>
      <c r="HY256" s="15"/>
      <c r="HZ256" s="15"/>
      <c r="IA256" s="15"/>
      <c r="IB256" s="15"/>
      <c r="IC256" s="15"/>
      <c r="ID256" s="15"/>
      <c r="IE256" s="15"/>
      <c r="IF256" s="15"/>
      <c r="IG256" s="15"/>
      <c r="IH256" s="15"/>
      <c r="II256" s="15"/>
      <c r="IJ256" s="15"/>
      <c r="IK256" s="15"/>
      <c r="IL256" s="15"/>
      <c r="IM256" s="15"/>
      <c r="IN256" s="15"/>
      <c r="IO256" s="15"/>
      <c r="IP256" s="15"/>
      <c r="IQ256" s="15"/>
      <c r="IR256" s="15"/>
      <c r="IS256" s="15"/>
      <c r="IT256" s="15"/>
      <c r="IU256" s="15"/>
      <c r="IV256" s="15"/>
    </row>
    <row r="257" spans="1:256" s="105" customFormat="1" ht="12.75">
      <c r="A257" s="179"/>
      <c r="B257" s="196"/>
      <c r="C257" s="195" t="s">
        <v>215</v>
      </c>
      <c r="D257" s="180">
        <f>SUM(D253:D255)</f>
        <v>188998</v>
      </c>
      <c r="E257" s="180">
        <f>SUM(E253:E256)</f>
        <v>225526</v>
      </c>
      <c r="F257" s="346">
        <f>SUM(F253:F256)</f>
        <v>168099</v>
      </c>
      <c r="G257" s="104">
        <f t="shared" si="9"/>
        <v>74.53641708716512</v>
      </c>
      <c r="H257" s="109"/>
      <c r="I257" s="28"/>
      <c r="J257" s="28"/>
      <c r="K257" s="28"/>
      <c r="L257" s="28"/>
      <c r="M257" s="28"/>
      <c r="N257" s="28"/>
      <c r="O257" s="69"/>
      <c r="P257" s="69"/>
      <c r="Q257" s="15"/>
      <c r="R257" s="134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  <c r="CG257" s="15"/>
      <c r="CH257" s="15"/>
      <c r="CI257" s="15"/>
      <c r="CJ257" s="15"/>
      <c r="CK257" s="15"/>
      <c r="CL257" s="15"/>
      <c r="CM257" s="15"/>
      <c r="CN257" s="15"/>
      <c r="CO257" s="15"/>
      <c r="CP257" s="15"/>
      <c r="CQ257" s="15"/>
      <c r="CR257" s="15"/>
      <c r="CS257" s="15"/>
      <c r="CT257" s="15"/>
      <c r="CU257" s="15"/>
      <c r="CV257" s="15"/>
      <c r="CW257" s="15"/>
      <c r="CX257" s="15"/>
      <c r="CY257" s="15"/>
      <c r="CZ257" s="15"/>
      <c r="DA257" s="15"/>
      <c r="DB257" s="15"/>
      <c r="DC257" s="15"/>
      <c r="DD257" s="15"/>
      <c r="DE257" s="15"/>
      <c r="DF257" s="15"/>
      <c r="DG257" s="15"/>
      <c r="DH257" s="15"/>
      <c r="DI257" s="15"/>
      <c r="DJ257" s="15"/>
      <c r="DK257" s="15"/>
      <c r="DL257" s="15"/>
      <c r="DM257" s="15"/>
      <c r="DN257" s="15"/>
      <c r="DO257" s="15"/>
      <c r="DP257" s="15"/>
      <c r="DQ257" s="15"/>
      <c r="DR257" s="15"/>
      <c r="DS257" s="15"/>
      <c r="DT257" s="15"/>
      <c r="DU257" s="15"/>
      <c r="DV257" s="15"/>
      <c r="DW257" s="15"/>
      <c r="DX257" s="15"/>
      <c r="DY257" s="15"/>
      <c r="DZ257" s="15"/>
      <c r="EA257" s="15"/>
      <c r="EB257" s="15"/>
      <c r="EC257" s="15"/>
      <c r="ED257" s="15"/>
      <c r="EE257" s="15"/>
      <c r="EF257" s="15"/>
      <c r="EG257" s="15"/>
      <c r="EH257" s="15"/>
      <c r="EI257" s="15"/>
      <c r="EJ257" s="15"/>
      <c r="EK257" s="15"/>
      <c r="EL257" s="15"/>
      <c r="EM257" s="15"/>
      <c r="EN257" s="15"/>
      <c r="EO257" s="15"/>
      <c r="EP257" s="15"/>
      <c r="EQ257" s="15"/>
      <c r="ER257" s="15"/>
      <c r="ES257" s="15"/>
      <c r="ET257" s="15"/>
      <c r="EU257" s="15"/>
      <c r="EV257" s="15"/>
      <c r="EW257" s="15"/>
      <c r="EX257" s="15"/>
      <c r="EY257" s="15"/>
      <c r="EZ257" s="15"/>
      <c r="FA257" s="15"/>
      <c r="FB257" s="15"/>
      <c r="FC257" s="15"/>
      <c r="FD257" s="15"/>
      <c r="FE257" s="15"/>
      <c r="FF257" s="15"/>
      <c r="FG257" s="15"/>
      <c r="FH257" s="15"/>
      <c r="FI257" s="15"/>
      <c r="FJ257" s="15"/>
      <c r="FK257" s="15"/>
      <c r="FL257" s="15"/>
      <c r="FM257" s="15"/>
      <c r="FN257" s="15"/>
      <c r="FO257" s="15"/>
      <c r="FP257" s="15"/>
      <c r="FQ257" s="15"/>
      <c r="FR257" s="15"/>
      <c r="FS257" s="15"/>
      <c r="FT257" s="15"/>
      <c r="FU257" s="15"/>
      <c r="FV257" s="15"/>
      <c r="FW257" s="15"/>
      <c r="FX257" s="15"/>
      <c r="FY257" s="15"/>
      <c r="FZ257" s="15"/>
      <c r="GA257" s="15"/>
      <c r="GB257" s="15"/>
      <c r="GC257" s="15"/>
      <c r="GD257" s="15"/>
      <c r="GE257" s="15"/>
      <c r="GF257" s="15"/>
      <c r="GG257" s="15"/>
      <c r="GH257" s="15"/>
      <c r="GI257" s="15"/>
      <c r="GJ257" s="15"/>
      <c r="GK257" s="15"/>
      <c r="GL257" s="15"/>
      <c r="GM257" s="15"/>
      <c r="GN257" s="15"/>
      <c r="GO257" s="15"/>
      <c r="GP257" s="15"/>
      <c r="GQ257" s="15"/>
      <c r="GR257" s="15"/>
      <c r="GS257" s="15"/>
      <c r="GT257" s="15"/>
      <c r="GU257" s="15"/>
      <c r="GV257" s="15"/>
      <c r="GW257" s="15"/>
      <c r="GX257" s="15"/>
      <c r="GY257" s="15"/>
      <c r="GZ257" s="15"/>
      <c r="HA257" s="15"/>
      <c r="HB257" s="15"/>
      <c r="HC257" s="15"/>
      <c r="HD257" s="15"/>
      <c r="HE257" s="15"/>
      <c r="HF257" s="15"/>
      <c r="HG257" s="15"/>
      <c r="HH257" s="15"/>
      <c r="HI257" s="15"/>
      <c r="HJ257" s="15"/>
      <c r="HK257" s="15"/>
      <c r="HL257" s="15"/>
      <c r="HM257" s="15"/>
      <c r="HN257" s="15"/>
      <c r="HO257" s="15"/>
      <c r="HP257" s="15"/>
      <c r="HQ257" s="15"/>
      <c r="HR257" s="15"/>
      <c r="HS257" s="15"/>
      <c r="HT257" s="15"/>
      <c r="HU257" s="15"/>
      <c r="HV257" s="15"/>
      <c r="HW257" s="15"/>
      <c r="HX257" s="15"/>
      <c r="HY257" s="15"/>
      <c r="HZ257" s="15"/>
      <c r="IA257" s="15"/>
      <c r="IB257" s="15"/>
      <c r="IC257" s="15"/>
      <c r="ID257" s="15"/>
      <c r="IE257" s="15"/>
      <c r="IF257" s="15"/>
      <c r="IG257" s="15"/>
      <c r="IH257" s="15"/>
      <c r="II257" s="15"/>
      <c r="IJ257" s="15"/>
      <c r="IK257" s="15"/>
      <c r="IL257" s="15"/>
      <c r="IM257" s="15"/>
      <c r="IN257" s="15"/>
      <c r="IO257" s="15"/>
      <c r="IP257" s="15"/>
      <c r="IQ257" s="15"/>
      <c r="IR257" s="15"/>
      <c r="IS257" s="15"/>
      <c r="IT257" s="15"/>
      <c r="IU257" s="15"/>
      <c r="IV257" s="15"/>
    </row>
    <row r="258" spans="1:256" s="105" customFormat="1" ht="13.5" customHeight="1">
      <c r="A258" s="179"/>
      <c r="B258" s="196"/>
      <c r="C258" s="195" t="s">
        <v>891</v>
      </c>
      <c r="D258" s="180">
        <f>D248+D257</f>
        <v>204118</v>
      </c>
      <c r="E258" s="180">
        <f>E248+E257</f>
        <v>244091</v>
      </c>
      <c r="F258" s="180">
        <f>F248+F257</f>
        <v>179101</v>
      </c>
      <c r="G258" s="104">
        <f t="shared" si="9"/>
        <v>73.37468403177503</v>
      </c>
      <c r="H258" s="109"/>
      <c r="I258" s="28"/>
      <c r="J258" s="28"/>
      <c r="K258" s="28"/>
      <c r="L258" s="28"/>
      <c r="M258" s="28"/>
      <c r="N258" s="28"/>
      <c r="O258" s="69"/>
      <c r="P258" s="69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  <c r="CG258" s="15"/>
      <c r="CH258" s="15"/>
      <c r="CI258" s="15"/>
      <c r="CJ258" s="15"/>
      <c r="CK258" s="15"/>
      <c r="CL258" s="15"/>
      <c r="CM258" s="15"/>
      <c r="CN258" s="15"/>
      <c r="CO258" s="15"/>
      <c r="CP258" s="15"/>
      <c r="CQ258" s="15"/>
      <c r="CR258" s="15"/>
      <c r="CS258" s="15"/>
      <c r="CT258" s="15"/>
      <c r="CU258" s="15"/>
      <c r="CV258" s="15"/>
      <c r="CW258" s="15"/>
      <c r="CX258" s="15"/>
      <c r="CY258" s="15"/>
      <c r="CZ258" s="15"/>
      <c r="DA258" s="15"/>
      <c r="DB258" s="15"/>
      <c r="DC258" s="15"/>
      <c r="DD258" s="15"/>
      <c r="DE258" s="15"/>
      <c r="DF258" s="15"/>
      <c r="DG258" s="15"/>
      <c r="DH258" s="15"/>
      <c r="DI258" s="15"/>
      <c r="DJ258" s="15"/>
      <c r="DK258" s="15"/>
      <c r="DL258" s="15"/>
      <c r="DM258" s="15"/>
      <c r="DN258" s="15"/>
      <c r="DO258" s="15"/>
      <c r="DP258" s="15"/>
      <c r="DQ258" s="15"/>
      <c r="DR258" s="15"/>
      <c r="DS258" s="15"/>
      <c r="DT258" s="15"/>
      <c r="DU258" s="15"/>
      <c r="DV258" s="15"/>
      <c r="DW258" s="15"/>
      <c r="DX258" s="15"/>
      <c r="DY258" s="15"/>
      <c r="DZ258" s="15"/>
      <c r="EA258" s="15"/>
      <c r="EB258" s="15"/>
      <c r="EC258" s="15"/>
      <c r="ED258" s="15"/>
      <c r="EE258" s="15"/>
      <c r="EF258" s="15"/>
      <c r="EG258" s="15"/>
      <c r="EH258" s="15"/>
      <c r="EI258" s="15"/>
      <c r="EJ258" s="15"/>
      <c r="EK258" s="15"/>
      <c r="EL258" s="15"/>
      <c r="EM258" s="15"/>
      <c r="EN258" s="15"/>
      <c r="EO258" s="15"/>
      <c r="EP258" s="15"/>
      <c r="EQ258" s="15"/>
      <c r="ER258" s="15"/>
      <c r="ES258" s="15"/>
      <c r="ET258" s="15"/>
      <c r="EU258" s="15"/>
      <c r="EV258" s="15"/>
      <c r="EW258" s="15"/>
      <c r="EX258" s="15"/>
      <c r="EY258" s="15"/>
      <c r="EZ258" s="15"/>
      <c r="FA258" s="15"/>
      <c r="FB258" s="15"/>
      <c r="FC258" s="15"/>
      <c r="FD258" s="15"/>
      <c r="FE258" s="15"/>
      <c r="FF258" s="15"/>
      <c r="FG258" s="15"/>
      <c r="FH258" s="15"/>
      <c r="FI258" s="15"/>
      <c r="FJ258" s="15"/>
      <c r="FK258" s="15"/>
      <c r="FL258" s="15"/>
      <c r="FM258" s="15"/>
      <c r="FN258" s="15"/>
      <c r="FO258" s="15"/>
      <c r="FP258" s="15"/>
      <c r="FQ258" s="15"/>
      <c r="FR258" s="15"/>
      <c r="FS258" s="15"/>
      <c r="FT258" s="15"/>
      <c r="FU258" s="15"/>
      <c r="FV258" s="15"/>
      <c r="FW258" s="15"/>
      <c r="FX258" s="15"/>
      <c r="FY258" s="15"/>
      <c r="FZ258" s="15"/>
      <c r="GA258" s="15"/>
      <c r="GB258" s="15"/>
      <c r="GC258" s="15"/>
      <c r="GD258" s="15"/>
      <c r="GE258" s="15"/>
      <c r="GF258" s="15"/>
      <c r="GG258" s="15"/>
      <c r="GH258" s="15"/>
      <c r="GI258" s="15"/>
      <c r="GJ258" s="15"/>
      <c r="GK258" s="15"/>
      <c r="GL258" s="15"/>
      <c r="GM258" s="15"/>
      <c r="GN258" s="15"/>
      <c r="GO258" s="15"/>
      <c r="GP258" s="15"/>
      <c r="GQ258" s="15"/>
      <c r="GR258" s="15"/>
      <c r="GS258" s="15"/>
      <c r="GT258" s="15"/>
      <c r="GU258" s="15"/>
      <c r="GV258" s="15"/>
      <c r="GW258" s="15"/>
      <c r="GX258" s="15"/>
      <c r="GY258" s="15"/>
      <c r="GZ258" s="15"/>
      <c r="HA258" s="15"/>
      <c r="HB258" s="15"/>
      <c r="HC258" s="15"/>
      <c r="HD258" s="15"/>
      <c r="HE258" s="15"/>
      <c r="HF258" s="15"/>
      <c r="HG258" s="15"/>
      <c r="HH258" s="15"/>
      <c r="HI258" s="15"/>
      <c r="HJ258" s="15"/>
      <c r="HK258" s="15"/>
      <c r="HL258" s="15"/>
      <c r="HM258" s="15"/>
      <c r="HN258" s="15"/>
      <c r="HO258" s="15"/>
      <c r="HP258" s="15"/>
      <c r="HQ258" s="15"/>
      <c r="HR258" s="15"/>
      <c r="HS258" s="15"/>
      <c r="HT258" s="15"/>
      <c r="HU258" s="15"/>
      <c r="HV258" s="15"/>
      <c r="HW258" s="15"/>
      <c r="HX258" s="15"/>
      <c r="HY258" s="15"/>
      <c r="HZ258" s="15"/>
      <c r="IA258" s="15"/>
      <c r="IB258" s="15"/>
      <c r="IC258" s="15"/>
      <c r="ID258" s="15"/>
      <c r="IE258" s="15"/>
      <c r="IF258" s="15"/>
      <c r="IG258" s="15"/>
      <c r="IH258" s="15"/>
      <c r="II258" s="15"/>
      <c r="IJ258" s="15"/>
      <c r="IK258" s="15"/>
      <c r="IL258" s="15"/>
      <c r="IM258" s="15"/>
      <c r="IN258" s="15"/>
      <c r="IO258" s="15"/>
      <c r="IP258" s="15"/>
      <c r="IQ258" s="15"/>
      <c r="IR258" s="15"/>
      <c r="IS258" s="15"/>
      <c r="IT258" s="15"/>
      <c r="IU258" s="15"/>
      <c r="IV258" s="15"/>
    </row>
    <row r="259" spans="1:256" s="105" customFormat="1" ht="13.5" customHeight="1">
      <c r="A259" s="16"/>
      <c r="B259" s="59"/>
      <c r="C259" s="183"/>
      <c r="D259" s="184"/>
      <c r="E259" s="184"/>
      <c r="F259" s="184"/>
      <c r="G259" s="99"/>
      <c r="H259" s="109"/>
      <c r="I259" s="28"/>
      <c r="J259" s="28"/>
      <c r="K259" s="28"/>
      <c r="L259" s="28"/>
      <c r="M259" s="28"/>
      <c r="N259" s="28"/>
      <c r="O259" s="69"/>
      <c r="P259" s="69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  <c r="CG259" s="15"/>
      <c r="CH259" s="15"/>
      <c r="CI259" s="15"/>
      <c r="CJ259" s="15"/>
      <c r="CK259" s="15"/>
      <c r="CL259" s="15"/>
      <c r="CM259" s="15"/>
      <c r="CN259" s="15"/>
      <c r="CO259" s="15"/>
      <c r="CP259" s="15"/>
      <c r="CQ259" s="15"/>
      <c r="CR259" s="15"/>
      <c r="CS259" s="15"/>
      <c r="CT259" s="15"/>
      <c r="CU259" s="15"/>
      <c r="CV259" s="15"/>
      <c r="CW259" s="15"/>
      <c r="CX259" s="15"/>
      <c r="CY259" s="15"/>
      <c r="CZ259" s="15"/>
      <c r="DA259" s="15"/>
      <c r="DB259" s="15"/>
      <c r="DC259" s="15"/>
      <c r="DD259" s="15"/>
      <c r="DE259" s="15"/>
      <c r="DF259" s="15"/>
      <c r="DG259" s="15"/>
      <c r="DH259" s="15"/>
      <c r="DI259" s="15"/>
      <c r="DJ259" s="15"/>
      <c r="DK259" s="15"/>
      <c r="DL259" s="15"/>
      <c r="DM259" s="15"/>
      <c r="DN259" s="15"/>
      <c r="DO259" s="15"/>
      <c r="DP259" s="15"/>
      <c r="DQ259" s="15"/>
      <c r="DR259" s="15"/>
      <c r="DS259" s="15"/>
      <c r="DT259" s="15"/>
      <c r="DU259" s="15"/>
      <c r="DV259" s="15"/>
      <c r="DW259" s="15"/>
      <c r="DX259" s="15"/>
      <c r="DY259" s="15"/>
      <c r="DZ259" s="15"/>
      <c r="EA259" s="15"/>
      <c r="EB259" s="15"/>
      <c r="EC259" s="15"/>
      <c r="ED259" s="15"/>
      <c r="EE259" s="15"/>
      <c r="EF259" s="15"/>
      <c r="EG259" s="15"/>
      <c r="EH259" s="15"/>
      <c r="EI259" s="15"/>
      <c r="EJ259" s="15"/>
      <c r="EK259" s="15"/>
      <c r="EL259" s="15"/>
      <c r="EM259" s="15"/>
      <c r="EN259" s="15"/>
      <c r="EO259" s="15"/>
      <c r="EP259" s="15"/>
      <c r="EQ259" s="15"/>
      <c r="ER259" s="15"/>
      <c r="ES259" s="15"/>
      <c r="ET259" s="15"/>
      <c r="EU259" s="15"/>
      <c r="EV259" s="15"/>
      <c r="EW259" s="15"/>
      <c r="EX259" s="15"/>
      <c r="EY259" s="15"/>
      <c r="EZ259" s="15"/>
      <c r="FA259" s="15"/>
      <c r="FB259" s="15"/>
      <c r="FC259" s="15"/>
      <c r="FD259" s="15"/>
      <c r="FE259" s="15"/>
      <c r="FF259" s="15"/>
      <c r="FG259" s="15"/>
      <c r="FH259" s="15"/>
      <c r="FI259" s="15"/>
      <c r="FJ259" s="15"/>
      <c r="FK259" s="15"/>
      <c r="FL259" s="15"/>
      <c r="FM259" s="15"/>
      <c r="FN259" s="15"/>
      <c r="FO259" s="15"/>
      <c r="FP259" s="15"/>
      <c r="FQ259" s="15"/>
      <c r="FR259" s="15"/>
      <c r="FS259" s="15"/>
      <c r="FT259" s="15"/>
      <c r="FU259" s="15"/>
      <c r="FV259" s="15"/>
      <c r="FW259" s="15"/>
      <c r="FX259" s="15"/>
      <c r="FY259" s="15"/>
      <c r="FZ259" s="15"/>
      <c r="GA259" s="15"/>
      <c r="GB259" s="15"/>
      <c r="GC259" s="15"/>
      <c r="GD259" s="15"/>
      <c r="GE259" s="15"/>
      <c r="GF259" s="15"/>
      <c r="GG259" s="15"/>
      <c r="GH259" s="15"/>
      <c r="GI259" s="15"/>
      <c r="GJ259" s="15"/>
      <c r="GK259" s="15"/>
      <c r="GL259" s="15"/>
      <c r="GM259" s="15"/>
      <c r="GN259" s="15"/>
      <c r="GO259" s="15"/>
      <c r="GP259" s="15"/>
      <c r="GQ259" s="15"/>
      <c r="GR259" s="15"/>
      <c r="GS259" s="15"/>
      <c r="GT259" s="15"/>
      <c r="GU259" s="15"/>
      <c r="GV259" s="15"/>
      <c r="GW259" s="15"/>
      <c r="GX259" s="15"/>
      <c r="GY259" s="15"/>
      <c r="GZ259" s="15"/>
      <c r="HA259" s="15"/>
      <c r="HB259" s="15"/>
      <c r="HC259" s="15"/>
      <c r="HD259" s="15"/>
      <c r="HE259" s="15"/>
      <c r="HF259" s="15"/>
      <c r="HG259" s="15"/>
      <c r="HH259" s="15"/>
      <c r="HI259" s="15"/>
      <c r="HJ259" s="15"/>
      <c r="HK259" s="15"/>
      <c r="HL259" s="15"/>
      <c r="HM259" s="15"/>
      <c r="HN259" s="15"/>
      <c r="HO259" s="15"/>
      <c r="HP259" s="15"/>
      <c r="HQ259" s="15"/>
      <c r="HR259" s="15"/>
      <c r="HS259" s="15"/>
      <c r="HT259" s="15"/>
      <c r="HU259" s="15"/>
      <c r="HV259" s="15"/>
      <c r="HW259" s="15"/>
      <c r="HX259" s="15"/>
      <c r="HY259" s="15"/>
      <c r="HZ259" s="15"/>
      <c r="IA259" s="15"/>
      <c r="IB259" s="15"/>
      <c r="IC259" s="15"/>
      <c r="ID259" s="15"/>
      <c r="IE259" s="15"/>
      <c r="IF259" s="15"/>
      <c r="IG259" s="15"/>
      <c r="IH259" s="15"/>
      <c r="II259" s="15"/>
      <c r="IJ259" s="15"/>
      <c r="IK259" s="15"/>
      <c r="IL259" s="15"/>
      <c r="IM259" s="15"/>
      <c r="IN259" s="15"/>
      <c r="IO259" s="15"/>
      <c r="IP259" s="15"/>
      <c r="IQ259" s="15"/>
      <c r="IR259" s="15"/>
      <c r="IS259" s="15"/>
      <c r="IT259" s="15"/>
      <c r="IU259" s="15"/>
      <c r="IV259" s="15"/>
    </row>
    <row r="260" spans="1:256" s="105" customFormat="1" ht="13.5" customHeight="1">
      <c r="A260" s="343" t="s">
        <v>156</v>
      </c>
      <c r="B260" s="343"/>
      <c r="C260" s="343"/>
      <c r="D260" s="184"/>
      <c r="E260" s="184"/>
      <c r="F260" s="184"/>
      <c r="G260" s="99"/>
      <c r="H260" s="109"/>
      <c r="I260" s="28"/>
      <c r="J260" s="28"/>
      <c r="K260" s="28"/>
      <c r="L260" s="28"/>
      <c r="M260" s="28"/>
      <c r="N260" s="28"/>
      <c r="O260" s="69"/>
      <c r="P260" s="69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  <c r="CH260" s="15"/>
      <c r="CI260" s="15"/>
      <c r="CJ260" s="15"/>
      <c r="CK260" s="15"/>
      <c r="CL260" s="15"/>
      <c r="CM260" s="15"/>
      <c r="CN260" s="15"/>
      <c r="CO260" s="15"/>
      <c r="CP260" s="15"/>
      <c r="CQ260" s="15"/>
      <c r="CR260" s="15"/>
      <c r="CS260" s="15"/>
      <c r="CT260" s="15"/>
      <c r="CU260" s="15"/>
      <c r="CV260" s="15"/>
      <c r="CW260" s="15"/>
      <c r="CX260" s="15"/>
      <c r="CY260" s="15"/>
      <c r="CZ260" s="15"/>
      <c r="DA260" s="15"/>
      <c r="DB260" s="15"/>
      <c r="DC260" s="15"/>
      <c r="DD260" s="15"/>
      <c r="DE260" s="15"/>
      <c r="DF260" s="15"/>
      <c r="DG260" s="15"/>
      <c r="DH260" s="15"/>
      <c r="DI260" s="15"/>
      <c r="DJ260" s="15"/>
      <c r="DK260" s="15"/>
      <c r="DL260" s="15"/>
      <c r="DM260" s="15"/>
      <c r="DN260" s="15"/>
      <c r="DO260" s="15"/>
      <c r="DP260" s="15"/>
      <c r="DQ260" s="15"/>
      <c r="DR260" s="15"/>
      <c r="DS260" s="15"/>
      <c r="DT260" s="15"/>
      <c r="DU260" s="15"/>
      <c r="DV260" s="15"/>
      <c r="DW260" s="15"/>
      <c r="DX260" s="15"/>
      <c r="DY260" s="15"/>
      <c r="DZ260" s="15"/>
      <c r="EA260" s="15"/>
      <c r="EB260" s="15"/>
      <c r="EC260" s="15"/>
      <c r="ED260" s="15"/>
      <c r="EE260" s="15"/>
      <c r="EF260" s="15"/>
      <c r="EG260" s="15"/>
      <c r="EH260" s="15"/>
      <c r="EI260" s="15"/>
      <c r="EJ260" s="15"/>
      <c r="EK260" s="15"/>
      <c r="EL260" s="15"/>
      <c r="EM260" s="15"/>
      <c r="EN260" s="15"/>
      <c r="EO260" s="15"/>
      <c r="EP260" s="15"/>
      <c r="EQ260" s="15"/>
      <c r="ER260" s="15"/>
      <c r="ES260" s="15"/>
      <c r="ET260" s="15"/>
      <c r="EU260" s="15"/>
      <c r="EV260" s="15"/>
      <c r="EW260" s="15"/>
      <c r="EX260" s="15"/>
      <c r="EY260" s="15"/>
      <c r="EZ260" s="15"/>
      <c r="FA260" s="15"/>
      <c r="FB260" s="15"/>
      <c r="FC260" s="15"/>
      <c r="FD260" s="15"/>
      <c r="FE260" s="15"/>
      <c r="FF260" s="15"/>
      <c r="FG260" s="15"/>
      <c r="FH260" s="15"/>
      <c r="FI260" s="15"/>
      <c r="FJ260" s="15"/>
      <c r="FK260" s="15"/>
      <c r="FL260" s="15"/>
      <c r="FM260" s="15"/>
      <c r="FN260" s="15"/>
      <c r="FO260" s="15"/>
      <c r="FP260" s="15"/>
      <c r="FQ260" s="15"/>
      <c r="FR260" s="15"/>
      <c r="FS260" s="15"/>
      <c r="FT260" s="15"/>
      <c r="FU260" s="15"/>
      <c r="FV260" s="15"/>
      <c r="FW260" s="15"/>
      <c r="FX260" s="15"/>
      <c r="FY260" s="15"/>
      <c r="FZ260" s="15"/>
      <c r="GA260" s="15"/>
      <c r="GB260" s="15"/>
      <c r="GC260" s="15"/>
      <c r="GD260" s="15"/>
      <c r="GE260" s="15"/>
      <c r="GF260" s="15"/>
      <c r="GG260" s="15"/>
      <c r="GH260" s="15"/>
      <c r="GI260" s="15"/>
      <c r="GJ260" s="15"/>
      <c r="GK260" s="15"/>
      <c r="GL260" s="15"/>
      <c r="GM260" s="15"/>
      <c r="GN260" s="15"/>
      <c r="GO260" s="15"/>
      <c r="GP260" s="15"/>
      <c r="GQ260" s="15"/>
      <c r="GR260" s="15"/>
      <c r="GS260" s="15"/>
      <c r="GT260" s="15"/>
      <c r="GU260" s="15"/>
      <c r="GV260" s="15"/>
      <c r="GW260" s="15"/>
      <c r="GX260" s="15"/>
      <c r="GY260" s="15"/>
      <c r="GZ260" s="15"/>
      <c r="HA260" s="15"/>
      <c r="HB260" s="15"/>
      <c r="HC260" s="15"/>
      <c r="HD260" s="15"/>
      <c r="HE260" s="15"/>
      <c r="HF260" s="15"/>
      <c r="HG260" s="15"/>
      <c r="HH260" s="15"/>
      <c r="HI260" s="15"/>
      <c r="HJ260" s="15"/>
      <c r="HK260" s="15"/>
      <c r="HL260" s="15"/>
      <c r="HM260" s="15"/>
      <c r="HN260" s="15"/>
      <c r="HO260" s="15"/>
      <c r="HP260" s="15"/>
      <c r="HQ260" s="15"/>
      <c r="HR260" s="15"/>
      <c r="HS260" s="15"/>
      <c r="HT260" s="15"/>
      <c r="HU260" s="15"/>
      <c r="HV260" s="15"/>
      <c r="HW260" s="15"/>
      <c r="HX260" s="15"/>
      <c r="HY260" s="15"/>
      <c r="HZ260" s="15"/>
      <c r="IA260" s="15"/>
      <c r="IB260" s="15"/>
      <c r="IC260" s="15"/>
      <c r="ID260" s="15"/>
      <c r="IE260" s="15"/>
      <c r="IF260" s="15"/>
      <c r="IG260" s="15"/>
      <c r="IH260" s="15"/>
      <c r="II260" s="15"/>
      <c r="IJ260" s="15"/>
      <c r="IK260" s="15"/>
      <c r="IL260" s="15"/>
      <c r="IM260" s="15"/>
      <c r="IN260" s="15"/>
      <c r="IO260" s="15"/>
      <c r="IP260" s="15"/>
      <c r="IQ260" s="15"/>
      <c r="IR260" s="15"/>
      <c r="IS260" s="15"/>
      <c r="IT260" s="15"/>
      <c r="IU260" s="15"/>
      <c r="IV260" s="15"/>
    </row>
    <row r="261" spans="1:256" s="105" customFormat="1" ht="13.5" customHeight="1">
      <c r="A261" s="20"/>
      <c r="B261" s="20"/>
      <c r="C261" s="20"/>
      <c r="D261" s="184"/>
      <c r="E261" s="184"/>
      <c r="F261" s="184"/>
      <c r="G261" s="99"/>
      <c r="H261" s="109"/>
      <c r="I261" s="28"/>
      <c r="J261" s="28"/>
      <c r="K261" s="28"/>
      <c r="L261" s="28"/>
      <c r="M261" s="28"/>
      <c r="N261" s="28"/>
      <c r="O261" s="69"/>
      <c r="P261" s="69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  <c r="CG261" s="15"/>
      <c r="CH261" s="15"/>
      <c r="CI261" s="15"/>
      <c r="CJ261" s="15"/>
      <c r="CK261" s="15"/>
      <c r="CL261" s="15"/>
      <c r="CM261" s="15"/>
      <c r="CN261" s="15"/>
      <c r="CO261" s="15"/>
      <c r="CP261" s="15"/>
      <c r="CQ261" s="15"/>
      <c r="CR261" s="15"/>
      <c r="CS261" s="15"/>
      <c r="CT261" s="15"/>
      <c r="CU261" s="15"/>
      <c r="CV261" s="15"/>
      <c r="CW261" s="15"/>
      <c r="CX261" s="15"/>
      <c r="CY261" s="15"/>
      <c r="CZ261" s="15"/>
      <c r="DA261" s="15"/>
      <c r="DB261" s="15"/>
      <c r="DC261" s="15"/>
      <c r="DD261" s="15"/>
      <c r="DE261" s="15"/>
      <c r="DF261" s="15"/>
      <c r="DG261" s="15"/>
      <c r="DH261" s="15"/>
      <c r="DI261" s="15"/>
      <c r="DJ261" s="15"/>
      <c r="DK261" s="15"/>
      <c r="DL261" s="15"/>
      <c r="DM261" s="15"/>
      <c r="DN261" s="15"/>
      <c r="DO261" s="15"/>
      <c r="DP261" s="15"/>
      <c r="DQ261" s="15"/>
      <c r="DR261" s="15"/>
      <c r="DS261" s="15"/>
      <c r="DT261" s="15"/>
      <c r="DU261" s="15"/>
      <c r="DV261" s="15"/>
      <c r="DW261" s="15"/>
      <c r="DX261" s="15"/>
      <c r="DY261" s="15"/>
      <c r="DZ261" s="15"/>
      <c r="EA261" s="15"/>
      <c r="EB261" s="15"/>
      <c r="EC261" s="15"/>
      <c r="ED261" s="15"/>
      <c r="EE261" s="15"/>
      <c r="EF261" s="15"/>
      <c r="EG261" s="15"/>
      <c r="EH261" s="15"/>
      <c r="EI261" s="15"/>
      <c r="EJ261" s="15"/>
      <c r="EK261" s="15"/>
      <c r="EL261" s="15"/>
      <c r="EM261" s="15"/>
      <c r="EN261" s="15"/>
      <c r="EO261" s="15"/>
      <c r="EP261" s="15"/>
      <c r="EQ261" s="15"/>
      <c r="ER261" s="15"/>
      <c r="ES261" s="15"/>
      <c r="ET261" s="15"/>
      <c r="EU261" s="15"/>
      <c r="EV261" s="15"/>
      <c r="EW261" s="15"/>
      <c r="EX261" s="15"/>
      <c r="EY261" s="15"/>
      <c r="EZ261" s="15"/>
      <c r="FA261" s="15"/>
      <c r="FB261" s="15"/>
      <c r="FC261" s="15"/>
      <c r="FD261" s="15"/>
      <c r="FE261" s="15"/>
      <c r="FF261" s="15"/>
      <c r="FG261" s="15"/>
      <c r="FH261" s="15"/>
      <c r="FI261" s="15"/>
      <c r="FJ261" s="15"/>
      <c r="FK261" s="15"/>
      <c r="FL261" s="15"/>
      <c r="FM261" s="15"/>
      <c r="FN261" s="15"/>
      <c r="FO261" s="15"/>
      <c r="FP261" s="15"/>
      <c r="FQ261" s="15"/>
      <c r="FR261" s="15"/>
      <c r="FS261" s="15"/>
      <c r="FT261" s="15"/>
      <c r="FU261" s="15"/>
      <c r="FV261" s="15"/>
      <c r="FW261" s="15"/>
      <c r="FX261" s="15"/>
      <c r="FY261" s="15"/>
      <c r="FZ261" s="15"/>
      <c r="GA261" s="15"/>
      <c r="GB261" s="15"/>
      <c r="GC261" s="15"/>
      <c r="GD261" s="15"/>
      <c r="GE261" s="15"/>
      <c r="GF261" s="15"/>
      <c r="GG261" s="15"/>
      <c r="GH261" s="15"/>
      <c r="GI261" s="15"/>
      <c r="GJ261" s="15"/>
      <c r="GK261" s="15"/>
      <c r="GL261" s="15"/>
      <c r="GM261" s="15"/>
      <c r="GN261" s="15"/>
      <c r="GO261" s="15"/>
      <c r="GP261" s="15"/>
      <c r="GQ261" s="15"/>
      <c r="GR261" s="15"/>
      <c r="GS261" s="15"/>
      <c r="GT261" s="15"/>
      <c r="GU261" s="15"/>
      <c r="GV261" s="15"/>
      <c r="GW261" s="15"/>
      <c r="GX261" s="15"/>
      <c r="GY261" s="15"/>
      <c r="GZ261" s="15"/>
      <c r="HA261" s="15"/>
      <c r="HB261" s="15"/>
      <c r="HC261" s="15"/>
      <c r="HD261" s="15"/>
      <c r="HE261" s="15"/>
      <c r="HF261" s="15"/>
      <c r="HG261" s="15"/>
      <c r="HH261" s="15"/>
      <c r="HI261" s="15"/>
      <c r="HJ261" s="15"/>
      <c r="HK261" s="15"/>
      <c r="HL261" s="15"/>
      <c r="HM261" s="15"/>
      <c r="HN261" s="15"/>
      <c r="HO261" s="15"/>
      <c r="HP261" s="15"/>
      <c r="HQ261" s="15"/>
      <c r="HR261" s="15"/>
      <c r="HS261" s="15"/>
      <c r="HT261" s="15"/>
      <c r="HU261" s="15"/>
      <c r="HV261" s="15"/>
      <c r="HW261" s="15"/>
      <c r="HX261" s="15"/>
      <c r="HY261" s="15"/>
      <c r="HZ261" s="15"/>
      <c r="IA261" s="15"/>
      <c r="IB261" s="15"/>
      <c r="IC261" s="15"/>
      <c r="ID261" s="15"/>
      <c r="IE261" s="15"/>
      <c r="IF261" s="15"/>
      <c r="IG261" s="15"/>
      <c r="IH261" s="15"/>
      <c r="II261" s="15"/>
      <c r="IJ261" s="15"/>
      <c r="IK261" s="15"/>
      <c r="IL261" s="15"/>
      <c r="IM261" s="15"/>
      <c r="IN261" s="15"/>
      <c r="IO261" s="15"/>
      <c r="IP261" s="15"/>
      <c r="IQ261" s="15"/>
      <c r="IR261" s="15"/>
      <c r="IS261" s="15"/>
      <c r="IT261" s="15"/>
      <c r="IU261" s="15"/>
      <c r="IV261" s="15"/>
    </row>
    <row r="262" spans="1:7" ht="27" customHeight="1">
      <c r="A262" s="7" t="s">
        <v>295</v>
      </c>
      <c r="B262" s="7" t="s">
        <v>297</v>
      </c>
      <c r="C262" s="5" t="s">
        <v>298</v>
      </c>
      <c r="D262" s="44" t="s">
        <v>479</v>
      </c>
      <c r="E262" s="51" t="s">
        <v>480</v>
      </c>
      <c r="F262" s="5" t="s">
        <v>269</v>
      </c>
      <c r="G262" s="43" t="s">
        <v>481</v>
      </c>
    </row>
    <row r="263" spans="1:7" ht="15" customHeight="1">
      <c r="A263" s="130" t="s">
        <v>161</v>
      </c>
      <c r="B263" s="127" t="s">
        <v>1211</v>
      </c>
      <c r="C263" s="128" t="s">
        <v>108</v>
      </c>
      <c r="D263" s="345">
        <v>100000</v>
      </c>
      <c r="E263" s="267">
        <v>100000</v>
      </c>
      <c r="F263" s="267">
        <v>24410</v>
      </c>
      <c r="G263" s="158">
        <f>F263/E263*100</f>
        <v>24.41</v>
      </c>
    </row>
    <row r="264" spans="1:7" ht="15" customHeight="1">
      <c r="A264" s="306">
        <v>5000</v>
      </c>
      <c r="B264" s="338" t="s">
        <v>1211</v>
      </c>
      <c r="C264" s="128" t="s">
        <v>1019</v>
      </c>
      <c r="D264" s="156">
        <v>21452</v>
      </c>
      <c r="E264" s="267">
        <v>21452</v>
      </c>
      <c r="F264" s="267">
        <v>16074</v>
      </c>
      <c r="G264" s="273">
        <f>F264/E264*100</f>
        <v>74.93007644974827</v>
      </c>
    </row>
    <row r="265" spans="1:21" ht="26.25" customHeight="1">
      <c r="A265" s="130" t="s">
        <v>161</v>
      </c>
      <c r="B265" s="127">
        <v>3522</v>
      </c>
      <c r="C265" s="118" t="s">
        <v>104</v>
      </c>
      <c r="D265" s="200">
        <v>189500</v>
      </c>
      <c r="E265" s="267">
        <v>103133</v>
      </c>
      <c r="F265" s="267">
        <v>78135</v>
      </c>
      <c r="G265" s="158">
        <f>F265/E265*100</f>
        <v>75.76139547962339</v>
      </c>
      <c r="U265" s="134"/>
    </row>
    <row r="266" spans="1:7" ht="15" customHeight="1">
      <c r="A266" s="306">
        <v>5000</v>
      </c>
      <c r="B266" s="338">
        <v>3522</v>
      </c>
      <c r="C266" s="128" t="s">
        <v>106</v>
      </c>
      <c r="D266" s="156">
        <v>80000</v>
      </c>
      <c r="E266" s="267">
        <v>47726</v>
      </c>
      <c r="F266" s="267">
        <v>32788</v>
      </c>
      <c r="G266" s="273">
        <f>F266/E266*100</f>
        <v>68.7004986799648</v>
      </c>
    </row>
    <row r="267" spans="1:256" s="28" customFormat="1" ht="12.75">
      <c r="A267" s="179"/>
      <c r="B267" s="196"/>
      <c r="C267" s="195" t="s">
        <v>821</v>
      </c>
      <c r="D267" s="180">
        <f>SUM(D263:D266)</f>
        <v>390952</v>
      </c>
      <c r="E267" s="180">
        <f>SUM(E263:E266)</f>
        <v>272311</v>
      </c>
      <c r="F267" s="346">
        <f>SUM(F263:F266)</f>
        <v>151407</v>
      </c>
      <c r="G267" s="104">
        <f>F267/E267*100</f>
        <v>55.60076530143843</v>
      </c>
      <c r="O267" s="69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15"/>
      <c r="CF267" s="15"/>
      <c r="CG267" s="15"/>
      <c r="CH267" s="15"/>
      <c r="CI267" s="15"/>
      <c r="CJ267" s="15"/>
      <c r="CK267" s="15"/>
      <c r="CL267" s="15"/>
      <c r="CM267" s="15"/>
      <c r="CN267" s="15"/>
      <c r="CO267" s="15"/>
      <c r="CP267" s="15"/>
      <c r="CQ267" s="15"/>
      <c r="CR267" s="15"/>
      <c r="CS267" s="15"/>
      <c r="CT267" s="15"/>
      <c r="CU267" s="15"/>
      <c r="CV267" s="15"/>
      <c r="CW267" s="15"/>
      <c r="CX267" s="15"/>
      <c r="CY267" s="15"/>
      <c r="CZ267" s="15"/>
      <c r="DA267" s="15"/>
      <c r="DB267" s="15"/>
      <c r="DC267" s="15"/>
      <c r="DD267" s="15"/>
      <c r="DE267" s="15"/>
      <c r="DF267" s="15"/>
      <c r="DG267" s="15"/>
      <c r="DH267" s="15"/>
      <c r="DI267" s="15"/>
      <c r="DJ267" s="15"/>
      <c r="DK267" s="15"/>
      <c r="DL267" s="15"/>
      <c r="DM267" s="15"/>
      <c r="DN267" s="15"/>
      <c r="DO267" s="15"/>
      <c r="DP267" s="15"/>
      <c r="DQ267" s="15"/>
      <c r="DR267" s="15"/>
      <c r="DS267" s="15"/>
      <c r="DT267" s="15"/>
      <c r="DU267" s="15"/>
      <c r="DV267" s="15"/>
      <c r="DW267" s="15"/>
      <c r="DX267" s="15"/>
      <c r="DY267" s="15"/>
      <c r="DZ267" s="15"/>
      <c r="EA267" s="15"/>
      <c r="EB267" s="15"/>
      <c r="EC267" s="15"/>
      <c r="ED267" s="15"/>
      <c r="EE267" s="15"/>
      <c r="EF267" s="15"/>
      <c r="EG267" s="15"/>
      <c r="EH267" s="15"/>
      <c r="EI267" s="15"/>
      <c r="EJ267" s="15"/>
      <c r="EK267" s="15"/>
      <c r="EL267" s="15"/>
      <c r="EM267" s="15"/>
      <c r="EN267" s="15"/>
      <c r="EO267" s="15"/>
      <c r="EP267" s="15"/>
      <c r="EQ267" s="15"/>
      <c r="ER267" s="15"/>
      <c r="ES267" s="15"/>
      <c r="ET267" s="15"/>
      <c r="EU267" s="15"/>
      <c r="EV267" s="15"/>
      <c r="EW267" s="15"/>
      <c r="EX267" s="15"/>
      <c r="EY267" s="15"/>
      <c r="EZ267" s="15"/>
      <c r="FA267" s="15"/>
      <c r="FB267" s="15"/>
      <c r="FC267" s="15"/>
      <c r="FD267" s="15"/>
      <c r="FE267" s="15"/>
      <c r="FF267" s="15"/>
      <c r="FG267" s="15"/>
      <c r="FH267" s="15"/>
      <c r="FI267" s="15"/>
      <c r="FJ267" s="15"/>
      <c r="FK267" s="15"/>
      <c r="FL267" s="15"/>
      <c r="FM267" s="15"/>
      <c r="FN267" s="15"/>
      <c r="FO267" s="15"/>
      <c r="FP267" s="15"/>
      <c r="FQ267" s="15"/>
      <c r="FR267" s="15"/>
      <c r="FS267" s="15"/>
      <c r="FT267" s="15"/>
      <c r="FU267" s="15"/>
      <c r="FV267" s="15"/>
      <c r="FW267" s="15"/>
      <c r="FX267" s="15"/>
      <c r="FY267" s="15"/>
      <c r="FZ267" s="15"/>
      <c r="GA267" s="15"/>
      <c r="GB267" s="15"/>
      <c r="GC267" s="15"/>
      <c r="GD267" s="15"/>
      <c r="GE267" s="15"/>
      <c r="GF267" s="15"/>
      <c r="GG267" s="15"/>
      <c r="GH267" s="15"/>
      <c r="GI267" s="15"/>
      <c r="GJ267" s="15"/>
      <c r="GK267" s="15"/>
      <c r="GL267" s="15"/>
      <c r="GM267" s="15"/>
      <c r="GN267" s="15"/>
      <c r="GO267" s="15"/>
      <c r="GP267" s="15"/>
      <c r="GQ267" s="15"/>
      <c r="GR267" s="15"/>
      <c r="GS267" s="15"/>
      <c r="GT267" s="15"/>
      <c r="GU267" s="15"/>
      <c r="GV267" s="15"/>
      <c r="GW267" s="15"/>
      <c r="GX267" s="15"/>
      <c r="GY267" s="15"/>
      <c r="GZ267" s="15"/>
      <c r="HA267" s="15"/>
      <c r="HB267" s="15"/>
      <c r="HC267" s="15"/>
      <c r="HD267" s="15"/>
      <c r="HE267" s="15"/>
      <c r="HF267" s="15"/>
      <c r="HG267" s="15"/>
      <c r="HH267" s="15"/>
      <c r="HI267" s="15"/>
      <c r="HJ267" s="15"/>
      <c r="HK267" s="15"/>
      <c r="HL267" s="15"/>
      <c r="HM267" s="15"/>
      <c r="HN267" s="15"/>
      <c r="HO267" s="15"/>
      <c r="HP267" s="15"/>
      <c r="HQ267" s="15"/>
      <c r="HR267" s="15"/>
      <c r="HS267" s="15"/>
      <c r="HT267" s="15"/>
      <c r="HU267" s="15"/>
      <c r="HV267" s="15"/>
      <c r="HW267" s="15"/>
      <c r="HX267" s="15"/>
      <c r="HY267" s="15"/>
      <c r="HZ267" s="15"/>
      <c r="IA267" s="15"/>
      <c r="IB267" s="15"/>
      <c r="IC267" s="15"/>
      <c r="ID267" s="15"/>
      <c r="IE267" s="15"/>
      <c r="IF267" s="15"/>
      <c r="IG267" s="15"/>
      <c r="IH267" s="15"/>
      <c r="II267" s="15"/>
      <c r="IJ267" s="15"/>
      <c r="IK267" s="15"/>
      <c r="IL267" s="15"/>
      <c r="IM267" s="15"/>
      <c r="IN267" s="15"/>
      <c r="IO267" s="15"/>
      <c r="IP267" s="15"/>
      <c r="IQ267" s="15"/>
      <c r="IR267" s="15"/>
      <c r="IS267" s="15"/>
      <c r="IT267" s="15"/>
      <c r="IU267" s="15"/>
      <c r="IV267" s="15"/>
    </row>
    <row r="268" spans="1:256" s="28" customFormat="1" ht="12.75">
      <c r="A268" s="16"/>
      <c r="B268" s="59"/>
      <c r="C268" s="183"/>
      <c r="D268" s="184"/>
      <c r="E268" s="185"/>
      <c r="F268" s="229"/>
      <c r="G268" s="29"/>
      <c r="O268" s="69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  <c r="CG268" s="15"/>
      <c r="CH268" s="15"/>
      <c r="CI268" s="15"/>
      <c r="CJ268" s="15"/>
      <c r="CK268" s="15"/>
      <c r="CL268" s="15"/>
      <c r="CM268" s="15"/>
      <c r="CN268" s="15"/>
      <c r="CO268" s="15"/>
      <c r="CP268" s="15"/>
      <c r="CQ268" s="15"/>
      <c r="CR268" s="15"/>
      <c r="CS268" s="15"/>
      <c r="CT268" s="15"/>
      <c r="CU268" s="15"/>
      <c r="CV268" s="15"/>
      <c r="CW268" s="15"/>
      <c r="CX268" s="15"/>
      <c r="CY268" s="15"/>
      <c r="CZ268" s="15"/>
      <c r="DA268" s="15"/>
      <c r="DB268" s="15"/>
      <c r="DC268" s="15"/>
      <c r="DD268" s="15"/>
      <c r="DE268" s="15"/>
      <c r="DF268" s="15"/>
      <c r="DG268" s="15"/>
      <c r="DH268" s="15"/>
      <c r="DI268" s="15"/>
      <c r="DJ268" s="15"/>
      <c r="DK268" s="15"/>
      <c r="DL268" s="15"/>
      <c r="DM268" s="15"/>
      <c r="DN268" s="15"/>
      <c r="DO268" s="15"/>
      <c r="DP268" s="15"/>
      <c r="DQ268" s="15"/>
      <c r="DR268" s="15"/>
      <c r="DS268" s="15"/>
      <c r="DT268" s="15"/>
      <c r="DU268" s="15"/>
      <c r="DV268" s="15"/>
      <c r="DW268" s="15"/>
      <c r="DX268" s="15"/>
      <c r="DY268" s="15"/>
      <c r="DZ268" s="15"/>
      <c r="EA268" s="15"/>
      <c r="EB268" s="15"/>
      <c r="EC268" s="15"/>
      <c r="ED268" s="15"/>
      <c r="EE268" s="15"/>
      <c r="EF268" s="15"/>
      <c r="EG268" s="15"/>
      <c r="EH268" s="15"/>
      <c r="EI268" s="15"/>
      <c r="EJ268" s="15"/>
      <c r="EK268" s="15"/>
      <c r="EL268" s="15"/>
      <c r="EM268" s="15"/>
      <c r="EN268" s="15"/>
      <c r="EO268" s="15"/>
      <c r="EP268" s="15"/>
      <c r="EQ268" s="15"/>
      <c r="ER268" s="15"/>
      <c r="ES268" s="15"/>
      <c r="ET268" s="15"/>
      <c r="EU268" s="15"/>
      <c r="EV268" s="15"/>
      <c r="EW268" s="15"/>
      <c r="EX268" s="15"/>
      <c r="EY268" s="15"/>
      <c r="EZ268" s="15"/>
      <c r="FA268" s="15"/>
      <c r="FB268" s="15"/>
      <c r="FC268" s="15"/>
      <c r="FD268" s="15"/>
      <c r="FE268" s="15"/>
      <c r="FF268" s="15"/>
      <c r="FG268" s="15"/>
      <c r="FH268" s="15"/>
      <c r="FI268" s="15"/>
      <c r="FJ268" s="15"/>
      <c r="FK268" s="15"/>
      <c r="FL268" s="15"/>
      <c r="FM268" s="15"/>
      <c r="FN268" s="15"/>
      <c r="FO268" s="15"/>
      <c r="FP268" s="15"/>
      <c r="FQ268" s="15"/>
      <c r="FR268" s="15"/>
      <c r="FS268" s="15"/>
      <c r="FT268" s="15"/>
      <c r="FU268" s="15"/>
      <c r="FV268" s="15"/>
      <c r="FW268" s="15"/>
      <c r="FX268" s="15"/>
      <c r="FY268" s="15"/>
      <c r="FZ268" s="15"/>
      <c r="GA268" s="15"/>
      <c r="GB268" s="15"/>
      <c r="GC268" s="15"/>
      <c r="GD268" s="15"/>
      <c r="GE268" s="15"/>
      <c r="GF268" s="15"/>
      <c r="GG268" s="15"/>
      <c r="GH268" s="15"/>
      <c r="GI268" s="15"/>
      <c r="GJ268" s="15"/>
      <c r="GK268" s="15"/>
      <c r="GL268" s="15"/>
      <c r="GM268" s="15"/>
      <c r="GN268" s="15"/>
      <c r="GO268" s="15"/>
      <c r="GP268" s="15"/>
      <c r="GQ268" s="15"/>
      <c r="GR268" s="15"/>
      <c r="GS268" s="15"/>
      <c r="GT268" s="15"/>
      <c r="GU268" s="15"/>
      <c r="GV268" s="15"/>
      <c r="GW268" s="15"/>
      <c r="GX268" s="15"/>
      <c r="GY268" s="15"/>
      <c r="GZ268" s="15"/>
      <c r="HA268" s="15"/>
      <c r="HB268" s="15"/>
      <c r="HC268" s="15"/>
      <c r="HD268" s="15"/>
      <c r="HE268" s="15"/>
      <c r="HF268" s="15"/>
      <c r="HG268" s="15"/>
      <c r="HH268" s="15"/>
      <c r="HI268" s="15"/>
      <c r="HJ268" s="15"/>
      <c r="HK268" s="15"/>
      <c r="HL268" s="15"/>
      <c r="HM268" s="15"/>
      <c r="HN268" s="15"/>
      <c r="HO268" s="15"/>
      <c r="HP268" s="15"/>
      <c r="HQ268" s="15"/>
      <c r="HR268" s="15"/>
      <c r="HS268" s="15"/>
      <c r="HT268" s="15"/>
      <c r="HU268" s="15"/>
      <c r="HV268" s="15"/>
      <c r="HW268" s="15"/>
      <c r="HX268" s="15"/>
      <c r="HY268" s="15"/>
      <c r="HZ268" s="15"/>
      <c r="IA268" s="15"/>
      <c r="IB268" s="15"/>
      <c r="IC268" s="15"/>
      <c r="ID268" s="15"/>
      <c r="IE268" s="15"/>
      <c r="IF268" s="15"/>
      <c r="IG268" s="15"/>
      <c r="IH268" s="15"/>
      <c r="II268" s="15"/>
      <c r="IJ268" s="15"/>
      <c r="IK268" s="15"/>
      <c r="IL268" s="15"/>
      <c r="IM268" s="15"/>
      <c r="IN268" s="15"/>
      <c r="IO268" s="15"/>
      <c r="IP268" s="15"/>
      <c r="IQ268" s="15"/>
      <c r="IR268" s="15"/>
      <c r="IS268" s="15"/>
      <c r="IT268" s="15"/>
      <c r="IU268" s="15"/>
      <c r="IV268" s="15"/>
    </row>
    <row r="269" spans="1:256" s="105" customFormat="1" ht="12.75">
      <c r="A269" s="847" t="s">
        <v>514</v>
      </c>
      <c r="B269" s="847"/>
      <c r="C269" s="847"/>
      <c r="D269" s="847"/>
      <c r="E269" s="847"/>
      <c r="F269" s="818"/>
      <c r="G269" s="436"/>
      <c r="H269" s="109"/>
      <c r="I269" s="28"/>
      <c r="J269" s="28"/>
      <c r="K269" s="28"/>
      <c r="L269" s="28"/>
      <c r="M269" s="28"/>
      <c r="N269" s="28"/>
      <c r="O269" s="69"/>
      <c r="P269" s="69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  <c r="CG269" s="15"/>
      <c r="CH269" s="15"/>
      <c r="CI269" s="15"/>
      <c r="CJ269" s="15"/>
      <c r="CK269" s="15"/>
      <c r="CL269" s="15"/>
      <c r="CM269" s="15"/>
      <c r="CN269" s="15"/>
      <c r="CO269" s="15"/>
      <c r="CP269" s="15"/>
      <c r="CQ269" s="15"/>
      <c r="CR269" s="15"/>
      <c r="CS269" s="15"/>
      <c r="CT269" s="15"/>
      <c r="CU269" s="15"/>
      <c r="CV269" s="15"/>
      <c r="CW269" s="15"/>
      <c r="CX269" s="15"/>
      <c r="CY269" s="15"/>
      <c r="CZ269" s="15"/>
      <c r="DA269" s="15"/>
      <c r="DB269" s="15"/>
      <c r="DC269" s="15"/>
      <c r="DD269" s="15"/>
      <c r="DE269" s="15"/>
      <c r="DF269" s="15"/>
      <c r="DG269" s="15"/>
      <c r="DH269" s="15"/>
      <c r="DI269" s="15"/>
      <c r="DJ269" s="15"/>
      <c r="DK269" s="15"/>
      <c r="DL269" s="15"/>
      <c r="DM269" s="15"/>
      <c r="DN269" s="15"/>
      <c r="DO269" s="15"/>
      <c r="DP269" s="15"/>
      <c r="DQ269" s="15"/>
      <c r="DR269" s="15"/>
      <c r="DS269" s="15"/>
      <c r="DT269" s="15"/>
      <c r="DU269" s="15"/>
      <c r="DV269" s="15"/>
      <c r="DW269" s="15"/>
      <c r="DX269" s="15"/>
      <c r="DY269" s="15"/>
      <c r="DZ269" s="15"/>
      <c r="EA269" s="15"/>
      <c r="EB269" s="15"/>
      <c r="EC269" s="15"/>
      <c r="ED269" s="15"/>
      <c r="EE269" s="15"/>
      <c r="EF269" s="15"/>
      <c r="EG269" s="15"/>
      <c r="EH269" s="15"/>
      <c r="EI269" s="15"/>
      <c r="EJ269" s="15"/>
      <c r="EK269" s="15"/>
      <c r="EL269" s="15"/>
      <c r="EM269" s="15"/>
      <c r="EN269" s="15"/>
      <c r="EO269" s="15"/>
      <c r="EP269" s="15"/>
      <c r="EQ269" s="15"/>
      <c r="ER269" s="15"/>
      <c r="ES269" s="15"/>
      <c r="ET269" s="15"/>
      <c r="EU269" s="15"/>
      <c r="EV269" s="15"/>
      <c r="EW269" s="15"/>
      <c r="EX269" s="15"/>
      <c r="EY269" s="15"/>
      <c r="EZ269" s="15"/>
      <c r="FA269" s="15"/>
      <c r="FB269" s="15"/>
      <c r="FC269" s="15"/>
      <c r="FD269" s="15"/>
      <c r="FE269" s="15"/>
      <c r="FF269" s="15"/>
      <c r="FG269" s="15"/>
      <c r="FH269" s="15"/>
      <c r="FI269" s="15"/>
      <c r="FJ269" s="15"/>
      <c r="FK269" s="15"/>
      <c r="FL269" s="15"/>
      <c r="FM269" s="15"/>
      <c r="FN269" s="15"/>
      <c r="FO269" s="15"/>
      <c r="FP269" s="15"/>
      <c r="FQ269" s="15"/>
      <c r="FR269" s="15"/>
      <c r="FS269" s="15"/>
      <c r="FT269" s="15"/>
      <c r="FU269" s="15"/>
      <c r="FV269" s="15"/>
      <c r="FW269" s="15"/>
      <c r="FX269" s="15"/>
      <c r="FY269" s="15"/>
      <c r="FZ269" s="15"/>
      <c r="GA269" s="15"/>
      <c r="GB269" s="15"/>
      <c r="GC269" s="15"/>
      <c r="GD269" s="15"/>
      <c r="GE269" s="15"/>
      <c r="GF269" s="15"/>
      <c r="GG269" s="15"/>
      <c r="GH269" s="15"/>
      <c r="GI269" s="15"/>
      <c r="GJ269" s="15"/>
      <c r="GK269" s="15"/>
      <c r="GL269" s="15"/>
      <c r="GM269" s="15"/>
      <c r="GN269" s="15"/>
      <c r="GO269" s="15"/>
      <c r="GP269" s="15"/>
      <c r="GQ269" s="15"/>
      <c r="GR269" s="15"/>
      <c r="GS269" s="15"/>
      <c r="GT269" s="15"/>
      <c r="GU269" s="15"/>
      <c r="GV269" s="15"/>
      <c r="GW269" s="15"/>
      <c r="GX269" s="15"/>
      <c r="GY269" s="15"/>
      <c r="GZ269" s="15"/>
      <c r="HA269" s="15"/>
      <c r="HB269" s="15"/>
      <c r="HC269" s="15"/>
      <c r="HD269" s="15"/>
      <c r="HE269" s="15"/>
      <c r="HF269" s="15"/>
      <c r="HG269" s="15"/>
      <c r="HH269" s="15"/>
      <c r="HI269" s="15"/>
      <c r="HJ269" s="15"/>
      <c r="HK269" s="15"/>
      <c r="HL269" s="15"/>
      <c r="HM269" s="15"/>
      <c r="HN269" s="15"/>
      <c r="HO269" s="15"/>
      <c r="HP269" s="15"/>
      <c r="HQ269" s="15"/>
      <c r="HR269" s="15"/>
      <c r="HS269" s="15"/>
      <c r="HT269" s="15"/>
      <c r="HU269" s="15"/>
      <c r="HV269" s="15"/>
      <c r="HW269" s="15"/>
      <c r="HX269" s="15"/>
      <c r="HY269" s="15"/>
      <c r="HZ269" s="15"/>
      <c r="IA269" s="15"/>
      <c r="IB269" s="15"/>
      <c r="IC269" s="15"/>
      <c r="ID269" s="15"/>
      <c r="IE269" s="15"/>
      <c r="IF269" s="15"/>
      <c r="IG269" s="15"/>
      <c r="IH269" s="15"/>
      <c r="II269" s="15"/>
      <c r="IJ269" s="15"/>
      <c r="IK269" s="15"/>
      <c r="IL269" s="15"/>
      <c r="IM269" s="15"/>
      <c r="IN269" s="15"/>
      <c r="IO269" s="15"/>
      <c r="IP269" s="15"/>
      <c r="IQ269" s="15"/>
      <c r="IR269" s="15"/>
      <c r="IS269" s="15"/>
      <c r="IT269" s="15"/>
      <c r="IU269" s="15"/>
      <c r="IV269" s="15"/>
    </row>
    <row r="270" spans="1:256" s="105" customFormat="1" ht="12.75">
      <c r="A270" s="452"/>
      <c r="B270" s="452"/>
      <c r="C270" s="452"/>
      <c r="D270" s="452"/>
      <c r="E270" s="452"/>
      <c r="F270" s="337"/>
      <c r="G270" s="436"/>
      <c r="H270" s="109"/>
      <c r="I270" s="28"/>
      <c r="J270" s="28"/>
      <c r="K270" s="28"/>
      <c r="L270" s="28"/>
      <c r="M270" s="28"/>
      <c r="N270" s="28"/>
      <c r="O270" s="69"/>
      <c r="P270" s="69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  <c r="CG270" s="15"/>
      <c r="CH270" s="15"/>
      <c r="CI270" s="15"/>
      <c r="CJ270" s="15"/>
      <c r="CK270" s="15"/>
      <c r="CL270" s="15"/>
      <c r="CM270" s="15"/>
      <c r="CN270" s="15"/>
      <c r="CO270" s="15"/>
      <c r="CP270" s="15"/>
      <c r="CQ270" s="15"/>
      <c r="CR270" s="15"/>
      <c r="CS270" s="15"/>
      <c r="CT270" s="15"/>
      <c r="CU270" s="15"/>
      <c r="CV270" s="15"/>
      <c r="CW270" s="15"/>
      <c r="CX270" s="15"/>
      <c r="CY270" s="15"/>
      <c r="CZ270" s="15"/>
      <c r="DA270" s="15"/>
      <c r="DB270" s="15"/>
      <c r="DC270" s="15"/>
      <c r="DD270" s="15"/>
      <c r="DE270" s="15"/>
      <c r="DF270" s="15"/>
      <c r="DG270" s="15"/>
      <c r="DH270" s="15"/>
      <c r="DI270" s="15"/>
      <c r="DJ270" s="15"/>
      <c r="DK270" s="15"/>
      <c r="DL270" s="15"/>
      <c r="DM270" s="15"/>
      <c r="DN270" s="15"/>
      <c r="DO270" s="15"/>
      <c r="DP270" s="15"/>
      <c r="DQ270" s="15"/>
      <c r="DR270" s="15"/>
      <c r="DS270" s="15"/>
      <c r="DT270" s="15"/>
      <c r="DU270" s="15"/>
      <c r="DV270" s="15"/>
      <c r="DW270" s="15"/>
      <c r="DX270" s="15"/>
      <c r="DY270" s="15"/>
      <c r="DZ270" s="15"/>
      <c r="EA270" s="15"/>
      <c r="EB270" s="15"/>
      <c r="EC270" s="15"/>
      <c r="ED270" s="15"/>
      <c r="EE270" s="15"/>
      <c r="EF270" s="15"/>
      <c r="EG270" s="15"/>
      <c r="EH270" s="15"/>
      <c r="EI270" s="15"/>
      <c r="EJ270" s="15"/>
      <c r="EK270" s="15"/>
      <c r="EL270" s="15"/>
      <c r="EM270" s="15"/>
      <c r="EN270" s="15"/>
      <c r="EO270" s="15"/>
      <c r="EP270" s="15"/>
      <c r="EQ270" s="15"/>
      <c r="ER270" s="15"/>
      <c r="ES270" s="15"/>
      <c r="ET270" s="15"/>
      <c r="EU270" s="15"/>
      <c r="EV270" s="15"/>
      <c r="EW270" s="15"/>
      <c r="EX270" s="15"/>
      <c r="EY270" s="15"/>
      <c r="EZ270" s="15"/>
      <c r="FA270" s="15"/>
      <c r="FB270" s="15"/>
      <c r="FC270" s="15"/>
      <c r="FD270" s="15"/>
      <c r="FE270" s="15"/>
      <c r="FF270" s="15"/>
      <c r="FG270" s="15"/>
      <c r="FH270" s="15"/>
      <c r="FI270" s="15"/>
      <c r="FJ270" s="15"/>
      <c r="FK270" s="15"/>
      <c r="FL270" s="15"/>
      <c r="FM270" s="15"/>
      <c r="FN270" s="15"/>
      <c r="FO270" s="15"/>
      <c r="FP270" s="15"/>
      <c r="FQ270" s="15"/>
      <c r="FR270" s="15"/>
      <c r="FS270" s="15"/>
      <c r="FT270" s="15"/>
      <c r="FU270" s="15"/>
      <c r="FV270" s="15"/>
      <c r="FW270" s="15"/>
      <c r="FX270" s="15"/>
      <c r="FY270" s="15"/>
      <c r="FZ270" s="15"/>
      <c r="GA270" s="15"/>
      <c r="GB270" s="15"/>
      <c r="GC270" s="15"/>
      <c r="GD270" s="15"/>
      <c r="GE270" s="15"/>
      <c r="GF270" s="15"/>
      <c r="GG270" s="15"/>
      <c r="GH270" s="15"/>
      <c r="GI270" s="15"/>
      <c r="GJ270" s="15"/>
      <c r="GK270" s="15"/>
      <c r="GL270" s="15"/>
      <c r="GM270" s="15"/>
      <c r="GN270" s="15"/>
      <c r="GO270" s="15"/>
      <c r="GP270" s="15"/>
      <c r="GQ270" s="15"/>
      <c r="GR270" s="15"/>
      <c r="GS270" s="15"/>
      <c r="GT270" s="15"/>
      <c r="GU270" s="15"/>
      <c r="GV270" s="15"/>
      <c r="GW270" s="15"/>
      <c r="GX270" s="15"/>
      <c r="GY270" s="15"/>
      <c r="GZ270" s="15"/>
      <c r="HA270" s="15"/>
      <c r="HB270" s="15"/>
      <c r="HC270" s="15"/>
      <c r="HD270" s="15"/>
      <c r="HE270" s="15"/>
      <c r="HF270" s="15"/>
      <c r="HG270" s="15"/>
      <c r="HH270" s="15"/>
      <c r="HI270" s="15"/>
      <c r="HJ270" s="15"/>
      <c r="HK270" s="15"/>
      <c r="HL270" s="15"/>
      <c r="HM270" s="15"/>
      <c r="HN270" s="15"/>
      <c r="HO270" s="15"/>
      <c r="HP270" s="15"/>
      <c r="HQ270" s="15"/>
      <c r="HR270" s="15"/>
      <c r="HS270" s="15"/>
      <c r="HT270" s="15"/>
      <c r="HU270" s="15"/>
      <c r="HV270" s="15"/>
      <c r="HW270" s="15"/>
      <c r="HX270" s="15"/>
      <c r="HY270" s="15"/>
      <c r="HZ270" s="15"/>
      <c r="IA270" s="15"/>
      <c r="IB270" s="15"/>
      <c r="IC270" s="15"/>
      <c r="ID270" s="15"/>
      <c r="IE270" s="15"/>
      <c r="IF270" s="15"/>
      <c r="IG270" s="15"/>
      <c r="IH270" s="15"/>
      <c r="II270" s="15"/>
      <c r="IJ270" s="15"/>
      <c r="IK270" s="15"/>
      <c r="IL270" s="15"/>
      <c r="IM270" s="15"/>
      <c r="IN270" s="15"/>
      <c r="IO270" s="15"/>
      <c r="IP270" s="15"/>
      <c r="IQ270" s="15"/>
      <c r="IR270" s="15"/>
      <c r="IS270" s="15"/>
      <c r="IT270" s="15"/>
      <c r="IU270" s="15"/>
      <c r="IV270" s="15"/>
    </row>
    <row r="271" spans="1:256" s="105" customFormat="1" ht="24.75" customHeight="1">
      <c r="A271" s="7" t="s">
        <v>295</v>
      </c>
      <c r="B271" s="7" t="s">
        <v>297</v>
      </c>
      <c r="C271" s="5" t="s">
        <v>298</v>
      </c>
      <c r="D271" s="44" t="s">
        <v>479</v>
      </c>
      <c r="E271" s="51" t="s">
        <v>480</v>
      </c>
      <c r="F271" s="5" t="s">
        <v>269</v>
      </c>
      <c r="G271" s="43" t="s">
        <v>481</v>
      </c>
      <c r="H271" s="109"/>
      <c r="I271" s="28"/>
      <c r="J271" s="28"/>
      <c r="K271" s="28"/>
      <c r="L271" s="28"/>
      <c r="M271" s="28"/>
      <c r="N271" s="28"/>
      <c r="O271" s="69"/>
      <c r="P271" s="69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  <c r="CG271" s="15"/>
      <c r="CH271" s="15"/>
      <c r="CI271" s="15"/>
      <c r="CJ271" s="15"/>
      <c r="CK271" s="15"/>
      <c r="CL271" s="15"/>
      <c r="CM271" s="15"/>
      <c r="CN271" s="15"/>
      <c r="CO271" s="15"/>
      <c r="CP271" s="15"/>
      <c r="CQ271" s="15"/>
      <c r="CR271" s="15"/>
      <c r="CS271" s="15"/>
      <c r="CT271" s="15"/>
      <c r="CU271" s="15"/>
      <c r="CV271" s="15"/>
      <c r="CW271" s="15"/>
      <c r="CX271" s="15"/>
      <c r="CY271" s="15"/>
      <c r="CZ271" s="15"/>
      <c r="DA271" s="15"/>
      <c r="DB271" s="15"/>
      <c r="DC271" s="15"/>
      <c r="DD271" s="15"/>
      <c r="DE271" s="15"/>
      <c r="DF271" s="15"/>
      <c r="DG271" s="15"/>
      <c r="DH271" s="15"/>
      <c r="DI271" s="15"/>
      <c r="DJ271" s="15"/>
      <c r="DK271" s="15"/>
      <c r="DL271" s="15"/>
      <c r="DM271" s="15"/>
      <c r="DN271" s="15"/>
      <c r="DO271" s="15"/>
      <c r="DP271" s="15"/>
      <c r="DQ271" s="15"/>
      <c r="DR271" s="15"/>
      <c r="DS271" s="15"/>
      <c r="DT271" s="15"/>
      <c r="DU271" s="15"/>
      <c r="DV271" s="15"/>
      <c r="DW271" s="15"/>
      <c r="DX271" s="15"/>
      <c r="DY271" s="15"/>
      <c r="DZ271" s="15"/>
      <c r="EA271" s="15"/>
      <c r="EB271" s="15"/>
      <c r="EC271" s="15"/>
      <c r="ED271" s="15"/>
      <c r="EE271" s="15"/>
      <c r="EF271" s="15"/>
      <c r="EG271" s="15"/>
      <c r="EH271" s="15"/>
      <c r="EI271" s="15"/>
      <c r="EJ271" s="15"/>
      <c r="EK271" s="15"/>
      <c r="EL271" s="15"/>
      <c r="EM271" s="15"/>
      <c r="EN271" s="15"/>
      <c r="EO271" s="15"/>
      <c r="EP271" s="15"/>
      <c r="EQ271" s="15"/>
      <c r="ER271" s="15"/>
      <c r="ES271" s="15"/>
      <c r="ET271" s="15"/>
      <c r="EU271" s="15"/>
      <c r="EV271" s="15"/>
      <c r="EW271" s="15"/>
      <c r="EX271" s="15"/>
      <c r="EY271" s="15"/>
      <c r="EZ271" s="15"/>
      <c r="FA271" s="15"/>
      <c r="FB271" s="15"/>
      <c r="FC271" s="15"/>
      <c r="FD271" s="15"/>
      <c r="FE271" s="15"/>
      <c r="FF271" s="15"/>
      <c r="FG271" s="15"/>
      <c r="FH271" s="15"/>
      <c r="FI271" s="15"/>
      <c r="FJ271" s="15"/>
      <c r="FK271" s="15"/>
      <c r="FL271" s="15"/>
      <c r="FM271" s="15"/>
      <c r="FN271" s="15"/>
      <c r="FO271" s="15"/>
      <c r="FP271" s="15"/>
      <c r="FQ271" s="15"/>
      <c r="FR271" s="15"/>
      <c r="FS271" s="15"/>
      <c r="FT271" s="15"/>
      <c r="FU271" s="15"/>
      <c r="FV271" s="15"/>
      <c r="FW271" s="15"/>
      <c r="FX271" s="15"/>
      <c r="FY271" s="15"/>
      <c r="FZ271" s="15"/>
      <c r="GA271" s="15"/>
      <c r="GB271" s="15"/>
      <c r="GC271" s="15"/>
      <c r="GD271" s="15"/>
      <c r="GE271" s="15"/>
      <c r="GF271" s="15"/>
      <c r="GG271" s="15"/>
      <c r="GH271" s="15"/>
      <c r="GI271" s="15"/>
      <c r="GJ271" s="15"/>
      <c r="GK271" s="15"/>
      <c r="GL271" s="15"/>
      <c r="GM271" s="15"/>
      <c r="GN271" s="15"/>
      <c r="GO271" s="15"/>
      <c r="GP271" s="15"/>
      <c r="GQ271" s="15"/>
      <c r="GR271" s="15"/>
      <c r="GS271" s="15"/>
      <c r="GT271" s="15"/>
      <c r="GU271" s="15"/>
      <c r="GV271" s="15"/>
      <c r="GW271" s="15"/>
      <c r="GX271" s="15"/>
      <c r="GY271" s="15"/>
      <c r="GZ271" s="15"/>
      <c r="HA271" s="15"/>
      <c r="HB271" s="15"/>
      <c r="HC271" s="15"/>
      <c r="HD271" s="15"/>
      <c r="HE271" s="15"/>
      <c r="HF271" s="15"/>
      <c r="HG271" s="15"/>
      <c r="HH271" s="15"/>
      <c r="HI271" s="15"/>
      <c r="HJ271" s="15"/>
      <c r="HK271" s="15"/>
      <c r="HL271" s="15"/>
      <c r="HM271" s="15"/>
      <c r="HN271" s="15"/>
      <c r="HO271" s="15"/>
      <c r="HP271" s="15"/>
      <c r="HQ271" s="15"/>
      <c r="HR271" s="15"/>
      <c r="HS271" s="15"/>
      <c r="HT271" s="15"/>
      <c r="HU271" s="15"/>
      <c r="HV271" s="15"/>
      <c r="HW271" s="15"/>
      <c r="HX271" s="15"/>
      <c r="HY271" s="15"/>
      <c r="HZ271" s="15"/>
      <c r="IA271" s="15"/>
      <c r="IB271" s="15"/>
      <c r="IC271" s="15"/>
      <c r="ID271" s="15"/>
      <c r="IE271" s="15"/>
      <c r="IF271" s="15"/>
      <c r="IG271" s="15"/>
      <c r="IH271" s="15"/>
      <c r="II271" s="15"/>
      <c r="IJ271" s="15"/>
      <c r="IK271" s="15"/>
      <c r="IL271" s="15"/>
      <c r="IM271" s="15"/>
      <c r="IN271" s="15"/>
      <c r="IO271" s="15"/>
      <c r="IP271" s="15"/>
      <c r="IQ271" s="15"/>
      <c r="IR271" s="15"/>
      <c r="IS271" s="15"/>
      <c r="IT271" s="15"/>
      <c r="IU271" s="15"/>
      <c r="IV271" s="15"/>
    </row>
    <row r="272" spans="1:256" s="105" customFormat="1" ht="25.5">
      <c r="A272" s="130" t="s">
        <v>161</v>
      </c>
      <c r="B272" s="127">
        <v>3522</v>
      </c>
      <c r="C272" s="326" t="s">
        <v>513</v>
      </c>
      <c r="D272" s="427">
        <v>0</v>
      </c>
      <c r="E272" s="267">
        <v>81451</v>
      </c>
      <c r="F272" s="267">
        <v>0</v>
      </c>
      <c r="G272" s="273">
        <f>F272/E272*100</f>
        <v>0</v>
      </c>
      <c r="H272" s="109"/>
      <c r="I272" s="28"/>
      <c r="J272" s="28"/>
      <c r="K272" s="28"/>
      <c r="L272" s="28"/>
      <c r="M272" s="28"/>
      <c r="N272" s="28"/>
      <c r="O272" s="69"/>
      <c r="P272" s="69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  <c r="CG272" s="15"/>
      <c r="CH272" s="15"/>
      <c r="CI272" s="15"/>
      <c r="CJ272" s="15"/>
      <c r="CK272" s="15"/>
      <c r="CL272" s="15"/>
      <c r="CM272" s="15"/>
      <c r="CN272" s="15"/>
      <c r="CO272" s="15"/>
      <c r="CP272" s="15"/>
      <c r="CQ272" s="15"/>
      <c r="CR272" s="15"/>
      <c r="CS272" s="15"/>
      <c r="CT272" s="15"/>
      <c r="CU272" s="15"/>
      <c r="CV272" s="15"/>
      <c r="CW272" s="15"/>
      <c r="CX272" s="15"/>
      <c r="CY272" s="15"/>
      <c r="CZ272" s="15"/>
      <c r="DA272" s="15"/>
      <c r="DB272" s="15"/>
      <c r="DC272" s="15"/>
      <c r="DD272" s="15"/>
      <c r="DE272" s="15"/>
      <c r="DF272" s="15"/>
      <c r="DG272" s="15"/>
      <c r="DH272" s="15"/>
      <c r="DI272" s="15"/>
      <c r="DJ272" s="15"/>
      <c r="DK272" s="15"/>
      <c r="DL272" s="15"/>
      <c r="DM272" s="15"/>
      <c r="DN272" s="15"/>
      <c r="DO272" s="15"/>
      <c r="DP272" s="15"/>
      <c r="DQ272" s="15"/>
      <c r="DR272" s="15"/>
      <c r="DS272" s="15"/>
      <c r="DT272" s="15"/>
      <c r="DU272" s="15"/>
      <c r="DV272" s="15"/>
      <c r="DW272" s="15"/>
      <c r="DX272" s="15"/>
      <c r="DY272" s="15"/>
      <c r="DZ272" s="15"/>
      <c r="EA272" s="15"/>
      <c r="EB272" s="15"/>
      <c r="EC272" s="15"/>
      <c r="ED272" s="15"/>
      <c r="EE272" s="15"/>
      <c r="EF272" s="15"/>
      <c r="EG272" s="15"/>
      <c r="EH272" s="15"/>
      <c r="EI272" s="15"/>
      <c r="EJ272" s="15"/>
      <c r="EK272" s="15"/>
      <c r="EL272" s="15"/>
      <c r="EM272" s="15"/>
      <c r="EN272" s="15"/>
      <c r="EO272" s="15"/>
      <c r="EP272" s="15"/>
      <c r="EQ272" s="15"/>
      <c r="ER272" s="15"/>
      <c r="ES272" s="15"/>
      <c r="ET272" s="15"/>
      <c r="EU272" s="15"/>
      <c r="EV272" s="15"/>
      <c r="EW272" s="15"/>
      <c r="EX272" s="15"/>
      <c r="EY272" s="15"/>
      <c r="EZ272" s="15"/>
      <c r="FA272" s="15"/>
      <c r="FB272" s="15"/>
      <c r="FC272" s="15"/>
      <c r="FD272" s="15"/>
      <c r="FE272" s="15"/>
      <c r="FF272" s="15"/>
      <c r="FG272" s="15"/>
      <c r="FH272" s="15"/>
      <c r="FI272" s="15"/>
      <c r="FJ272" s="15"/>
      <c r="FK272" s="15"/>
      <c r="FL272" s="15"/>
      <c r="FM272" s="15"/>
      <c r="FN272" s="15"/>
      <c r="FO272" s="15"/>
      <c r="FP272" s="15"/>
      <c r="FQ272" s="15"/>
      <c r="FR272" s="15"/>
      <c r="FS272" s="15"/>
      <c r="FT272" s="15"/>
      <c r="FU272" s="15"/>
      <c r="FV272" s="15"/>
      <c r="FW272" s="15"/>
      <c r="FX272" s="15"/>
      <c r="FY272" s="15"/>
      <c r="FZ272" s="15"/>
      <c r="GA272" s="15"/>
      <c r="GB272" s="15"/>
      <c r="GC272" s="15"/>
      <c r="GD272" s="15"/>
      <c r="GE272" s="15"/>
      <c r="GF272" s="15"/>
      <c r="GG272" s="15"/>
      <c r="GH272" s="15"/>
      <c r="GI272" s="15"/>
      <c r="GJ272" s="15"/>
      <c r="GK272" s="15"/>
      <c r="GL272" s="15"/>
      <c r="GM272" s="15"/>
      <c r="GN272" s="15"/>
      <c r="GO272" s="15"/>
      <c r="GP272" s="15"/>
      <c r="GQ272" s="15"/>
      <c r="GR272" s="15"/>
      <c r="GS272" s="15"/>
      <c r="GT272" s="15"/>
      <c r="GU272" s="15"/>
      <c r="GV272" s="15"/>
      <c r="GW272" s="15"/>
      <c r="GX272" s="15"/>
      <c r="GY272" s="15"/>
      <c r="GZ272" s="15"/>
      <c r="HA272" s="15"/>
      <c r="HB272" s="15"/>
      <c r="HC272" s="15"/>
      <c r="HD272" s="15"/>
      <c r="HE272" s="15"/>
      <c r="HF272" s="15"/>
      <c r="HG272" s="15"/>
      <c r="HH272" s="15"/>
      <c r="HI272" s="15"/>
      <c r="HJ272" s="15"/>
      <c r="HK272" s="15"/>
      <c r="HL272" s="15"/>
      <c r="HM272" s="15"/>
      <c r="HN272" s="15"/>
      <c r="HO272" s="15"/>
      <c r="HP272" s="15"/>
      <c r="HQ272" s="15"/>
      <c r="HR272" s="15"/>
      <c r="HS272" s="15"/>
      <c r="HT272" s="15"/>
      <c r="HU272" s="15"/>
      <c r="HV272" s="15"/>
      <c r="HW272" s="15"/>
      <c r="HX272" s="15"/>
      <c r="HY272" s="15"/>
      <c r="HZ272" s="15"/>
      <c r="IA272" s="15"/>
      <c r="IB272" s="15"/>
      <c r="IC272" s="15"/>
      <c r="ID272" s="15"/>
      <c r="IE272" s="15"/>
      <c r="IF272" s="15"/>
      <c r="IG272" s="15"/>
      <c r="IH272" s="15"/>
      <c r="II272" s="15"/>
      <c r="IJ272" s="15"/>
      <c r="IK272" s="15"/>
      <c r="IL272" s="15"/>
      <c r="IM272" s="15"/>
      <c r="IN272" s="15"/>
      <c r="IO272" s="15"/>
      <c r="IP272" s="15"/>
      <c r="IQ272" s="15"/>
      <c r="IR272" s="15"/>
      <c r="IS272" s="15"/>
      <c r="IT272" s="15"/>
      <c r="IU272" s="15"/>
      <c r="IV272" s="15"/>
    </row>
    <row r="273" spans="1:256" s="105" customFormat="1" ht="12.75">
      <c r="A273" s="230"/>
      <c r="B273" s="231"/>
      <c r="C273" s="232"/>
      <c r="D273" s="233"/>
      <c r="E273" s="233"/>
      <c r="F273" s="233"/>
      <c r="G273" s="228"/>
      <c r="H273" s="109"/>
      <c r="I273" s="28"/>
      <c r="J273" s="28"/>
      <c r="K273" s="28"/>
      <c r="L273" s="28"/>
      <c r="M273" s="28"/>
      <c r="N273" s="28"/>
      <c r="O273" s="69"/>
      <c r="P273" s="69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  <c r="CG273" s="15"/>
      <c r="CH273" s="15"/>
      <c r="CI273" s="15"/>
      <c r="CJ273" s="15"/>
      <c r="CK273" s="15"/>
      <c r="CL273" s="15"/>
      <c r="CM273" s="15"/>
      <c r="CN273" s="15"/>
      <c r="CO273" s="15"/>
      <c r="CP273" s="15"/>
      <c r="CQ273" s="15"/>
      <c r="CR273" s="15"/>
      <c r="CS273" s="15"/>
      <c r="CT273" s="15"/>
      <c r="CU273" s="15"/>
      <c r="CV273" s="15"/>
      <c r="CW273" s="15"/>
      <c r="CX273" s="15"/>
      <c r="CY273" s="15"/>
      <c r="CZ273" s="15"/>
      <c r="DA273" s="15"/>
      <c r="DB273" s="15"/>
      <c r="DC273" s="15"/>
      <c r="DD273" s="15"/>
      <c r="DE273" s="15"/>
      <c r="DF273" s="15"/>
      <c r="DG273" s="15"/>
      <c r="DH273" s="15"/>
      <c r="DI273" s="15"/>
      <c r="DJ273" s="15"/>
      <c r="DK273" s="15"/>
      <c r="DL273" s="15"/>
      <c r="DM273" s="15"/>
      <c r="DN273" s="15"/>
      <c r="DO273" s="15"/>
      <c r="DP273" s="15"/>
      <c r="DQ273" s="15"/>
      <c r="DR273" s="15"/>
      <c r="DS273" s="15"/>
      <c r="DT273" s="15"/>
      <c r="DU273" s="15"/>
      <c r="DV273" s="15"/>
      <c r="DW273" s="15"/>
      <c r="DX273" s="15"/>
      <c r="DY273" s="15"/>
      <c r="DZ273" s="15"/>
      <c r="EA273" s="15"/>
      <c r="EB273" s="15"/>
      <c r="EC273" s="15"/>
      <c r="ED273" s="15"/>
      <c r="EE273" s="15"/>
      <c r="EF273" s="15"/>
      <c r="EG273" s="15"/>
      <c r="EH273" s="15"/>
      <c r="EI273" s="15"/>
      <c r="EJ273" s="15"/>
      <c r="EK273" s="15"/>
      <c r="EL273" s="15"/>
      <c r="EM273" s="15"/>
      <c r="EN273" s="15"/>
      <c r="EO273" s="15"/>
      <c r="EP273" s="15"/>
      <c r="EQ273" s="15"/>
      <c r="ER273" s="15"/>
      <c r="ES273" s="15"/>
      <c r="ET273" s="15"/>
      <c r="EU273" s="15"/>
      <c r="EV273" s="15"/>
      <c r="EW273" s="15"/>
      <c r="EX273" s="15"/>
      <c r="EY273" s="15"/>
      <c r="EZ273" s="15"/>
      <c r="FA273" s="15"/>
      <c r="FB273" s="15"/>
      <c r="FC273" s="15"/>
      <c r="FD273" s="15"/>
      <c r="FE273" s="15"/>
      <c r="FF273" s="15"/>
      <c r="FG273" s="15"/>
      <c r="FH273" s="15"/>
      <c r="FI273" s="15"/>
      <c r="FJ273" s="15"/>
      <c r="FK273" s="15"/>
      <c r="FL273" s="15"/>
      <c r="FM273" s="15"/>
      <c r="FN273" s="15"/>
      <c r="FO273" s="15"/>
      <c r="FP273" s="15"/>
      <c r="FQ273" s="15"/>
      <c r="FR273" s="15"/>
      <c r="FS273" s="15"/>
      <c r="FT273" s="15"/>
      <c r="FU273" s="15"/>
      <c r="FV273" s="15"/>
      <c r="FW273" s="15"/>
      <c r="FX273" s="15"/>
      <c r="FY273" s="15"/>
      <c r="FZ273" s="15"/>
      <c r="GA273" s="15"/>
      <c r="GB273" s="15"/>
      <c r="GC273" s="15"/>
      <c r="GD273" s="15"/>
      <c r="GE273" s="15"/>
      <c r="GF273" s="15"/>
      <c r="GG273" s="15"/>
      <c r="GH273" s="15"/>
      <c r="GI273" s="15"/>
      <c r="GJ273" s="15"/>
      <c r="GK273" s="15"/>
      <c r="GL273" s="15"/>
      <c r="GM273" s="15"/>
      <c r="GN273" s="15"/>
      <c r="GO273" s="15"/>
      <c r="GP273" s="15"/>
      <c r="GQ273" s="15"/>
      <c r="GR273" s="15"/>
      <c r="GS273" s="15"/>
      <c r="GT273" s="15"/>
      <c r="GU273" s="15"/>
      <c r="GV273" s="15"/>
      <c r="GW273" s="15"/>
      <c r="GX273" s="15"/>
      <c r="GY273" s="15"/>
      <c r="GZ273" s="15"/>
      <c r="HA273" s="15"/>
      <c r="HB273" s="15"/>
      <c r="HC273" s="15"/>
      <c r="HD273" s="15"/>
      <c r="HE273" s="15"/>
      <c r="HF273" s="15"/>
      <c r="HG273" s="15"/>
      <c r="HH273" s="15"/>
      <c r="HI273" s="15"/>
      <c r="HJ273" s="15"/>
      <c r="HK273" s="15"/>
      <c r="HL273" s="15"/>
      <c r="HM273" s="15"/>
      <c r="HN273" s="15"/>
      <c r="HO273" s="15"/>
      <c r="HP273" s="15"/>
      <c r="HQ273" s="15"/>
      <c r="HR273" s="15"/>
      <c r="HS273" s="15"/>
      <c r="HT273" s="15"/>
      <c r="HU273" s="15"/>
      <c r="HV273" s="15"/>
      <c r="HW273" s="15"/>
      <c r="HX273" s="15"/>
      <c r="HY273" s="15"/>
      <c r="HZ273" s="15"/>
      <c r="IA273" s="15"/>
      <c r="IB273" s="15"/>
      <c r="IC273" s="15"/>
      <c r="ID273" s="15"/>
      <c r="IE273" s="15"/>
      <c r="IF273" s="15"/>
      <c r="IG273" s="15"/>
      <c r="IH273" s="15"/>
      <c r="II273" s="15"/>
      <c r="IJ273" s="15"/>
      <c r="IK273" s="15"/>
      <c r="IL273" s="15"/>
      <c r="IM273" s="15"/>
      <c r="IN273" s="15"/>
      <c r="IO273" s="15"/>
      <c r="IP273" s="15"/>
      <c r="IQ273" s="15"/>
      <c r="IR273" s="15"/>
      <c r="IS273" s="15"/>
      <c r="IT273" s="15"/>
      <c r="IU273" s="15"/>
      <c r="IV273" s="15"/>
    </row>
    <row r="274" spans="1:256" s="105" customFormat="1" ht="12.75">
      <c r="A274" s="188"/>
      <c r="B274" s="198"/>
      <c r="C274" s="197" t="s">
        <v>893</v>
      </c>
      <c r="D274" s="189">
        <f>D258+D267+D272</f>
        <v>595070</v>
      </c>
      <c r="E274" s="189">
        <f>E258+E267+E272</f>
        <v>597853</v>
      </c>
      <c r="F274" s="189">
        <f>F258+F267+F272</f>
        <v>330508</v>
      </c>
      <c r="G274" s="10">
        <f>F274/E274*100</f>
        <v>55.28248582845616</v>
      </c>
      <c r="H274" s="109"/>
      <c r="I274" s="28"/>
      <c r="J274" s="28"/>
      <c r="K274" s="28"/>
      <c r="L274" s="28"/>
      <c r="M274" s="28"/>
      <c r="N274" s="28"/>
      <c r="O274" s="69"/>
      <c r="P274" s="69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  <c r="CE274" s="15"/>
      <c r="CF274" s="15"/>
      <c r="CG274" s="15"/>
      <c r="CH274" s="15"/>
      <c r="CI274" s="15"/>
      <c r="CJ274" s="15"/>
      <c r="CK274" s="15"/>
      <c r="CL274" s="15"/>
      <c r="CM274" s="15"/>
      <c r="CN274" s="15"/>
      <c r="CO274" s="15"/>
      <c r="CP274" s="15"/>
      <c r="CQ274" s="15"/>
      <c r="CR274" s="15"/>
      <c r="CS274" s="15"/>
      <c r="CT274" s="15"/>
      <c r="CU274" s="15"/>
      <c r="CV274" s="15"/>
      <c r="CW274" s="15"/>
      <c r="CX274" s="15"/>
      <c r="CY274" s="15"/>
      <c r="CZ274" s="15"/>
      <c r="DA274" s="15"/>
      <c r="DB274" s="15"/>
      <c r="DC274" s="15"/>
      <c r="DD274" s="15"/>
      <c r="DE274" s="15"/>
      <c r="DF274" s="15"/>
      <c r="DG274" s="15"/>
      <c r="DH274" s="15"/>
      <c r="DI274" s="15"/>
      <c r="DJ274" s="15"/>
      <c r="DK274" s="15"/>
      <c r="DL274" s="15"/>
      <c r="DM274" s="15"/>
      <c r="DN274" s="15"/>
      <c r="DO274" s="15"/>
      <c r="DP274" s="15"/>
      <c r="DQ274" s="15"/>
      <c r="DR274" s="15"/>
      <c r="DS274" s="15"/>
      <c r="DT274" s="15"/>
      <c r="DU274" s="15"/>
      <c r="DV274" s="15"/>
      <c r="DW274" s="15"/>
      <c r="DX274" s="15"/>
      <c r="DY274" s="15"/>
      <c r="DZ274" s="15"/>
      <c r="EA274" s="15"/>
      <c r="EB274" s="15"/>
      <c r="EC274" s="15"/>
      <c r="ED274" s="15"/>
      <c r="EE274" s="15"/>
      <c r="EF274" s="15"/>
      <c r="EG274" s="15"/>
      <c r="EH274" s="15"/>
      <c r="EI274" s="15"/>
      <c r="EJ274" s="15"/>
      <c r="EK274" s="15"/>
      <c r="EL274" s="15"/>
      <c r="EM274" s="15"/>
      <c r="EN274" s="15"/>
      <c r="EO274" s="15"/>
      <c r="EP274" s="15"/>
      <c r="EQ274" s="15"/>
      <c r="ER274" s="15"/>
      <c r="ES274" s="15"/>
      <c r="ET274" s="15"/>
      <c r="EU274" s="15"/>
      <c r="EV274" s="15"/>
      <c r="EW274" s="15"/>
      <c r="EX274" s="15"/>
      <c r="EY274" s="15"/>
      <c r="EZ274" s="15"/>
      <c r="FA274" s="15"/>
      <c r="FB274" s="15"/>
      <c r="FC274" s="15"/>
      <c r="FD274" s="15"/>
      <c r="FE274" s="15"/>
      <c r="FF274" s="15"/>
      <c r="FG274" s="15"/>
      <c r="FH274" s="15"/>
      <c r="FI274" s="15"/>
      <c r="FJ274" s="15"/>
      <c r="FK274" s="15"/>
      <c r="FL274" s="15"/>
      <c r="FM274" s="15"/>
      <c r="FN274" s="15"/>
      <c r="FO274" s="15"/>
      <c r="FP274" s="15"/>
      <c r="FQ274" s="15"/>
      <c r="FR274" s="15"/>
      <c r="FS274" s="15"/>
      <c r="FT274" s="15"/>
      <c r="FU274" s="15"/>
      <c r="FV274" s="15"/>
      <c r="FW274" s="15"/>
      <c r="FX274" s="15"/>
      <c r="FY274" s="15"/>
      <c r="FZ274" s="15"/>
      <c r="GA274" s="15"/>
      <c r="GB274" s="15"/>
      <c r="GC274" s="15"/>
      <c r="GD274" s="15"/>
      <c r="GE274" s="15"/>
      <c r="GF274" s="15"/>
      <c r="GG274" s="15"/>
      <c r="GH274" s="15"/>
      <c r="GI274" s="15"/>
      <c r="GJ274" s="15"/>
      <c r="GK274" s="15"/>
      <c r="GL274" s="15"/>
      <c r="GM274" s="15"/>
      <c r="GN274" s="15"/>
      <c r="GO274" s="15"/>
      <c r="GP274" s="15"/>
      <c r="GQ274" s="15"/>
      <c r="GR274" s="15"/>
      <c r="GS274" s="15"/>
      <c r="GT274" s="15"/>
      <c r="GU274" s="15"/>
      <c r="GV274" s="15"/>
      <c r="GW274" s="15"/>
      <c r="GX274" s="15"/>
      <c r="GY274" s="15"/>
      <c r="GZ274" s="15"/>
      <c r="HA274" s="15"/>
      <c r="HB274" s="15"/>
      <c r="HC274" s="15"/>
      <c r="HD274" s="15"/>
      <c r="HE274" s="15"/>
      <c r="HF274" s="15"/>
      <c r="HG274" s="15"/>
      <c r="HH274" s="15"/>
      <c r="HI274" s="15"/>
      <c r="HJ274" s="15"/>
      <c r="HK274" s="15"/>
      <c r="HL274" s="15"/>
      <c r="HM274" s="15"/>
      <c r="HN274" s="15"/>
      <c r="HO274" s="15"/>
      <c r="HP274" s="15"/>
      <c r="HQ274" s="15"/>
      <c r="HR274" s="15"/>
      <c r="HS274" s="15"/>
      <c r="HT274" s="15"/>
      <c r="HU274" s="15"/>
      <c r="HV274" s="15"/>
      <c r="HW274" s="15"/>
      <c r="HX274" s="15"/>
      <c r="HY274" s="15"/>
      <c r="HZ274" s="15"/>
      <c r="IA274" s="15"/>
      <c r="IB274" s="15"/>
      <c r="IC274" s="15"/>
      <c r="ID274" s="15"/>
      <c r="IE274" s="15"/>
      <c r="IF274" s="15"/>
      <c r="IG274" s="15"/>
      <c r="IH274" s="15"/>
      <c r="II274" s="15"/>
      <c r="IJ274" s="15"/>
      <c r="IK274" s="15"/>
      <c r="IL274" s="15"/>
      <c r="IM274" s="15"/>
      <c r="IN274" s="15"/>
      <c r="IO274" s="15"/>
      <c r="IP274" s="15"/>
      <c r="IQ274" s="15"/>
      <c r="IR274" s="15"/>
      <c r="IS274" s="15"/>
      <c r="IT274" s="15"/>
      <c r="IU274" s="15"/>
      <c r="IV274" s="15"/>
    </row>
    <row r="275" spans="1:256" s="105" customFormat="1" ht="12.75">
      <c r="A275" s="230"/>
      <c r="B275" s="231"/>
      <c r="C275" s="232"/>
      <c r="D275" s="233"/>
      <c r="E275" s="233"/>
      <c r="F275" s="233"/>
      <c r="G275" s="228"/>
      <c r="H275" s="109"/>
      <c r="I275" s="28"/>
      <c r="J275" s="28"/>
      <c r="K275" s="28"/>
      <c r="L275" s="28"/>
      <c r="M275" s="28"/>
      <c r="N275" s="28"/>
      <c r="O275" s="69"/>
      <c r="P275" s="69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5"/>
      <c r="CF275" s="15"/>
      <c r="CG275" s="15"/>
      <c r="CH275" s="15"/>
      <c r="CI275" s="15"/>
      <c r="CJ275" s="15"/>
      <c r="CK275" s="15"/>
      <c r="CL275" s="15"/>
      <c r="CM275" s="15"/>
      <c r="CN275" s="15"/>
      <c r="CO275" s="15"/>
      <c r="CP275" s="15"/>
      <c r="CQ275" s="15"/>
      <c r="CR275" s="15"/>
      <c r="CS275" s="15"/>
      <c r="CT275" s="15"/>
      <c r="CU275" s="15"/>
      <c r="CV275" s="15"/>
      <c r="CW275" s="15"/>
      <c r="CX275" s="15"/>
      <c r="CY275" s="15"/>
      <c r="CZ275" s="15"/>
      <c r="DA275" s="15"/>
      <c r="DB275" s="15"/>
      <c r="DC275" s="15"/>
      <c r="DD275" s="15"/>
      <c r="DE275" s="15"/>
      <c r="DF275" s="15"/>
      <c r="DG275" s="15"/>
      <c r="DH275" s="15"/>
      <c r="DI275" s="15"/>
      <c r="DJ275" s="15"/>
      <c r="DK275" s="15"/>
      <c r="DL275" s="15"/>
      <c r="DM275" s="15"/>
      <c r="DN275" s="15"/>
      <c r="DO275" s="15"/>
      <c r="DP275" s="15"/>
      <c r="DQ275" s="15"/>
      <c r="DR275" s="15"/>
      <c r="DS275" s="15"/>
      <c r="DT275" s="15"/>
      <c r="DU275" s="15"/>
      <c r="DV275" s="15"/>
      <c r="DW275" s="15"/>
      <c r="DX275" s="15"/>
      <c r="DY275" s="15"/>
      <c r="DZ275" s="15"/>
      <c r="EA275" s="15"/>
      <c r="EB275" s="15"/>
      <c r="EC275" s="15"/>
      <c r="ED275" s="15"/>
      <c r="EE275" s="15"/>
      <c r="EF275" s="15"/>
      <c r="EG275" s="15"/>
      <c r="EH275" s="15"/>
      <c r="EI275" s="15"/>
      <c r="EJ275" s="15"/>
      <c r="EK275" s="15"/>
      <c r="EL275" s="15"/>
      <c r="EM275" s="15"/>
      <c r="EN275" s="15"/>
      <c r="EO275" s="15"/>
      <c r="EP275" s="15"/>
      <c r="EQ275" s="15"/>
      <c r="ER275" s="15"/>
      <c r="ES275" s="15"/>
      <c r="ET275" s="15"/>
      <c r="EU275" s="15"/>
      <c r="EV275" s="15"/>
      <c r="EW275" s="15"/>
      <c r="EX275" s="15"/>
      <c r="EY275" s="15"/>
      <c r="EZ275" s="15"/>
      <c r="FA275" s="15"/>
      <c r="FB275" s="15"/>
      <c r="FC275" s="15"/>
      <c r="FD275" s="15"/>
      <c r="FE275" s="15"/>
      <c r="FF275" s="15"/>
      <c r="FG275" s="15"/>
      <c r="FH275" s="15"/>
      <c r="FI275" s="15"/>
      <c r="FJ275" s="15"/>
      <c r="FK275" s="15"/>
      <c r="FL275" s="15"/>
      <c r="FM275" s="15"/>
      <c r="FN275" s="15"/>
      <c r="FO275" s="15"/>
      <c r="FP275" s="15"/>
      <c r="FQ275" s="15"/>
      <c r="FR275" s="15"/>
      <c r="FS275" s="15"/>
      <c r="FT275" s="15"/>
      <c r="FU275" s="15"/>
      <c r="FV275" s="15"/>
      <c r="FW275" s="15"/>
      <c r="FX275" s="15"/>
      <c r="FY275" s="15"/>
      <c r="FZ275" s="15"/>
      <c r="GA275" s="15"/>
      <c r="GB275" s="15"/>
      <c r="GC275" s="15"/>
      <c r="GD275" s="15"/>
      <c r="GE275" s="15"/>
      <c r="GF275" s="15"/>
      <c r="GG275" s="15"/>
      <c r="GH275" s="15"/>
      <c r="GI275" s="15"/>
      <c r="GJ275" s="15"/>
      <c r="GK275" s="15"/>
      <c r="GL275" s="15"/>
      <c r="GM275" s="15"/>
      <c r="GN275" s="15"/>
      <c r="GO275" s="15"/>
      <c r="GP275" s="15"/>
      <c r="GQ275" s="15"/>
      <c r="GR275" s="15"/>
      <c r="GS275" s="15"/>
      <c r="GT275" s="15"/>
      <c r="GU275" s="15"/>
      <c r="GV275" s="15"/>
      <c r="GW275" s="15"/>
      <c r="GX275" s="15"/>
      <c r="GY275" s="15"/>
      <c r="GZ275" s="15"/>
      <c r="HA275" s="15"/>
      <c r="HB275" s="15"/>
      <c r="HC275" s="15"/>
      <c r="HD275" s="15"/>
      <c r="HE275" s="15"/>
      <c r="HF275" s="15"/>
      <c r="HG275" s="15"/>
      <c r="HH275" s="15"/>
      <c r="HI275" s="15"/>
      <c r="HJ275" s="15"/>
      <c r="HK275" s="15"/>
      <c r="HL275" s="15"/>
      <c r="HM275" s="15"/>
      <c r="HN275" s="15"/>
      <c r="HO275" s="15"/>
      <c r="HP275" s="15"/>
      <c r="HQ275" s="15"/>
      <c r="HR275" s="15"/>
      <c r="HS275" s="15"/>
      <c r="HT275" s="15"/>
      <c r="HU275" s="15"/>
      <c r="HV275" s="15"/>
      <c r="HW275" s="15"/>
      <c r="HX275" s="15"/>
      <c r="HY275" s="15"/>
      <c r="HZ275" s="15"/>
      <c r="IA275" s="15"/>
      <c r="IB275" s="15"/>
      <c r="IC275" s="15"/>
      <c r="ID275" s="15"/>
      <c r="IE275" s="15"/>
      <c r="IF275" s="15"/>
      <c r="IG275" s="15"/>
      <c r="IH275" s="15"/>
      <c r="II275" s="15"/>
      <c r="IJ275" s="15"/>
      <c r="IK275" s="15"/>
      <c r="IL275" s="15"/>
      <c r="IM275" s="15"/>
      <c r="IN275" s="15"/>
      <c r="IO275" s="15"/>
      <c r="IP275" s="15"/>
      <c r="IQ275" s="15"/>
      <c r="IR275" s="15"/>
      <c r="IS275" s="15"/>
      <c r="IT275" s="15"/>
      <c r="IU275" s="15"/>
      <c r="IV275" s="15"/>
    </row>
    <row r="276" spans="1:256" s="28" customFormat="1" ht="15.75">
      <c r="A276" s="64" t="s">
        <v>441</v>
      </c>
      <c r="D276" s="69"/>
      <c r="E276" s="69"/>
      <c r="F276" s="69"/>
      <c r="O276" s="69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  <c r="CG276" s="15"/>
      <c r="CH276" s="15"/>
      <c r="CI276" s="15"/>
      <c r="CJ276" s="15"/>
      <c r="CK276" s="15"/>
      <c r="CL276" s="15"/>
      <c r="CM276" s="15"/>
      <c r="CN276" s="15"/>
      <c r="CO276" s="15"/>
      <c r="CP276" s="15"/>
      <c r="CQ276" s="15"/>
      <c r="CR276" s="15"/>
      <c r="CS276" s="15"/>
      <c r="CT276" s="15"/>
      <c r="CU276" s="15"/>
      <c r="CV276" s="15"/>
      <c r="CW276" s="15"/>
      <c r="CX276" s="15"/>
      <c r="CY276" s="15"/>
      <c r="CZ276" s="15"/>
      <c r="DA276" s="15"/>
      <c r="DB276" s="15"/>
      <c r="DC276" s="15"/>
      <c r="DD276" s="15"/>
      <c r="DE276" s="15"/>
      <c r="DF276" s="15"/>
      <c r="DG276" s="15"/>
      <c r="DH276" s="15"/>
      <c r="DI276" s="15"/>
      <c r="DJ276" s="15"/>
      <c r="DK276" s="15"/>
      <c r="DL276" s="15"/>
      <c r="DM276" s="15"/>
      <c r="DN276" s="15"/>
      <c r="DO276" s="15"/>
      <c r="DP276" s="15"/>
      <c r="DQ276" s="15"/>
      <c r="DR276" s="15"/>
      <c r="DS276" s="15"/>
      <c r="DT276" s="15"/>
      <c r="DU276" s="15"/>
      <c r="DV276" s="15"/>
      <c r="DW276" s="15"/>
      <c r="DX276" s="15"/>
      <c r="DY276" s="15"/>
      <c r="DZ276" s="15"/>
      <c r="EA276" s="15"/>
      <c r="EB276" s="15"/>
      <c r="EC276" s="15"/>
      <c r="ED276" s="15"/>
      <c r="EE276" s="15"/>
      <c r="EF276" s="15"/>
      <c r="EG276" s="15"/>
      <c r="EH276" s="15"/>
      <c r="EI276" s="15"/>
      <c r="EJ276" s="15"/>
      <c r="EK276" s="15"/>
      <c r="EL276" s="15"/>
      <c r="EM276" s="15"/>
      <c r="EN276" s="15"/>
      <c r="EO276" s="15"/>
      <c r="EP276" s="15"/>
      <c r="EQ276" s="15"/>
      <c r="ER276" s="15"/>
      <c r="ES276" s="15"/>
      <c r="ET276" s="15"/>
      <c r="EU276" s="15"/>
      <c r="EV276" s="15"/>
      <c r="EW276" s="15"/>
      <c r="EX276" s="15"/>
      <c r="EY276" s="15"/>
      <c r="EZ276" s="15"/>
      <c r="FA276" s="15"/>
      <c r="FB276" s="15"/>
      <c r="FC276" s="15"/>
      <c r="FD276" s="15"/>
      <c r="FE276" s="15"/>
      <c r="FF276" s="15"/>
      <c r="FG276" s="15"/>
      <c r="FH276" s="15"/>
      <c r="FI276" s="15"/>
      <c r="FJ276" s="15"/>
      <c r="FK276" s="15"/>
      <c r="FL276" s="15"/>
      <c r="FM276" s="15"/>
      <c r="FN276" s="15"/>
      <c r="FO276" s="15"/>
      <c r="FP276" s="15"/>
      <c r="FQ276" s="15"/>
      <c r="FR276" s="15"/>
      <c r="FS276" s="15"/>
      <c r="FT276" s="15"/>
      <c r="FU276" s="15"/>
      <c r="FV276" s="15"/>
      <c r="FW276" s="15"/>
      <c r="FX276" s="15"/>
      <c r="FY276" s="15"/>
      <c r="FZ276" s="15"/>
      <c r="GA276" s="15"/>
      <c r="GB276" s="15"/>
      <c r="GC276" s="15"/>
      <c r="GD276" s="15"/>
      <c r="GE276" s="15"/>
      <c r="GF276" s="15"/>
      <c r="GG276" s="15"/>
      <c r="GH276" s="15"/>
      <c r="GI276" s="15"/>
      <c r="GJ276" s="15"/>
      <c r="GK276" s="15"/>
      <c r="GL276" s="15"/>
      <c r="GM276" s="15"/>
      <c r="GN276" s="15"/>
      <c r="GO276" s="15"/>
      <c r="GP276" s="15"/>
      <c r="GQ276" s="15"/>
      <c r="GR276" s="15"/>
      <c r="GS276" s="15"/>
      <c r="GT276" s="15"/>
      <c r="GU276" s="15"/>
      <c r="GV276" s="15"/>
      <c r="GW276" s="15"/>
      <c r="GX276" s="15"/>
      <c r="GY276" s="15"/>
      <c r="GZ276" s="15"/>
      <c r="HA276" s="15"/>
      <c r="HB276" s="15"/>
      <c r="HC276" s="15"/>
      <c r="HD276" s="15"/>
      <c r="HE276" s="15"/>
      <c r="HF276" s="15"/>
      <c r="HG276" s="15"/>
      <c r="HH276" s="15"/>
      <c r="HI276" s="15"/>
      <c r="HJ276" s="15"/>
      <c r="HK276" s="15"/>
      <c r="HL276" s="15"/>
      <c r="HM276" s="15"/>
      <c r="HN276" s="15"/>
      <c r="HO276" s="15"/>
      <c r="HP276" s="15"/>
      <c r="HQ276" s="15"/>
      <c r="HR276" s="15"/>
      <c r="HS276" s="15"/>
      <c r="HT276" s="15"/>
      <c r="HU276" s="15"/>
      <c r="HV276" s="15"/>
      <c r="HW276" s="15"/>
      <c r="HX276" s="15"/>
      <c r="HY276" s="15"/>
      <c r="HZ276" s="15"/>
      <c r="IA276" s="15"/>
      <c r="IB276" s="15"/>
      <c r="IC276" s="15"/>
      <c r="ID276" s="15"/>
      <c r="IE276" s="15"/>
      <c r="IF276" s="15"/>
      <c r="IG276" s="15"/>
      <c r="IH276" s="15"/>
      <c r="II276" s="15"/>
      <c r="IJ276" s="15"/>
      <c r="IK276" s="15"/>
      <c r="IL276" s="15"/>
      <c r="IM276" s="15"/>
      <c r="IN276" s="15"/>
      <c r="IO276" s="15"/>
      <c r="IP276" s="15"/>
      <c r="IQ276" s="15"/>
      <c r="IR276" s="15"/>
      <c r="IS276" s="15"/>
      <c r="IT276" s="15"/>
      <c r="IU276" s="15"/>
      <c r="IV276" s="15"/>
    </row>
    <row r="277" spans="2:256" s="28" customFormat="1" ht="12" customHeight="1">
      <c r="B277"/>
      <c r="C277"/>
      <c r="D277" s="15"/>
      <c r="E277" s="15"/>
      <c r="F277" s="69"/>
      <c r="G277"/>
      <c r="O277" s="69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  <c r="CG277" s="15"/>
      <c r="CH277" s="15"/>
      <c r="CI277" s="15"/>
      <c r="CJ277" s="15"/>
      <c r="CK277" s="15"/>
      <c r="CL277" s="15"/>
      <c r="CM277" s="15"/>
      <c r="CN277" s="15"/>
      <c r="CO277" s="15"/>
      <c r="CP277" s="15"/>
      <c r="CQ277" s="15"/>
      <c r="CR277" s="15"/>
      <c r="CS277" s="15"/>
      <c r="CT277" s="15"/>
      <c r="CU277" s="15"/>
      <c r="CV277" s="15"/>
      <c r="CW277" s="15"/>
      <c r="CX277" s="15"/>
      <c r="CY277" s="15"/>
      <c r="CZ277" s="15"/>
      <c r="DA277" s="15"/>
      <c r="DB277" s="15"/>
      <c r="DC277" s="15"/>
      <c r="DD277" s="15"/>
      <c r="DE277" s="15"/>
      <c r="DF277" s="15"/>
      <c r="DG277" s="15"/>
      <c r="DH277" s="15"/>
      <c r="DI277" s="15"/>
      <c r="DJ277" s="15"/>
      <c r="DK277" s="15"/>
      <c r="DL277" s="15"/>
      <c r="DM277" s="15"/>
      <c r="DN277" s="15"/>
      <c r="DO277" s="15"/>
      <c r="DP277" s="15"/>
      <c r="DQ277" s="15"/>
      <c r="DR277" s="15"/>
      <c r="DS277" s="15"/>
      <c r="DT277" s="15"/>
      <c r="DU277" s="15"/>
      <c r="DV277" s="15"/>
      <c r="DW277" s="15"/>
      <c r="DX277" s="15"/>
      <c r="DY277" s="15"/>
      <c r="DZ277" s="15"/>
      <c r="EA277" s="15"/>
      <c r="EB277" s="15"/>
      <c r="EC277" s="15"/>
      <c r="ED277" s="15"/>
      <c r="EE277" s="15"/>
      <c r="EF277" s="15"/>
      <c r="EG277" s="15"/>
      <c r="EH277" s="15"/>
      <c r="EI277" s="15"/>
      <c r="EJ277" s="15"/>
      <c r="EK277" s="15"/>
      <c r="EL277" s="15"/>
      <c r="EM277" s="15"/>
      <c r="EN277" s="15"/>
      <c r="EO277" s="15"/>
      <c r="EP277" s="15"/>
      <c r="EQ277" s="15"/>
      <c r="ER277" s="15"/>
      <c r="ES277" s="15"/>
      <c r="ET277" s="15"/>
      <c r="EU277" s="15"/>
      <c r="EV277" s="15"/>
      <c r="EW277" s="15"/>
      <c r="EX277" s="15"/>
      <c r="EY277" s="15"/>
      <c r="EZ277" s="15"/>
      <c r="FA277" s="15"/>
      <c r="FB277" s="15"/>
      <c r="FC277" s="15"/>
      <c r="FD277" s="15"/>
      <c r="FE277" s="15"/>
      <c r="FF277" s="15"/>
      <c r="FG277" s="15"/>
      <c r="FH277" s="15"/>
      <c r="FI277" s="15"/>
      <c r="FJ277" s="15"/>
      <c r="FK277" s="15"/>
      <c r="FL277" s="15"/>
      <c r="FM277" s="15"/>
      <c r="FN277" s="15"/>
      <c r="FO277" s="15"/>
      <c r="FP277" s="15"/>
      <c r="FQ277" s="15"/>
      <c r="FR277" s="15"/>
      <c r="FS277" s="15"/>
      <c r="FT277" s="15"/>
      <c r="FU277" s="15"/>
      <c r="FV277" s="15"/>
      <c r="FW277" s="15"/>
      <c r="FX277" s="15"/>
      <c r="FY277" s="15"/>
      <c r="FZ277" s="15"/>
      <c r="GA277" s="15"/>
      <c r="GB277" s="15"/>
      <c r="GC277" s="15"/>
      <c r="GD277" s="15"/>
      <c r="GE277" s="15"/>
      <c r="GF277" s="15"/>
      <c r="GG277" s="15"/>
      <c r="GH277" s="15"/>
      <c r="GI277" s="15"/>
      <c r="GJ277" s="15"/>
      <c r="GK277" s="15"/>
      <c r="GL277" s="15"/>
      <c r="GM277" s="15"/>
      <c r="GN277" s="15"/>
      <c r="GO277" s="15"/>
      <c r="GP277" s="15"/>
      <c r="GQ277" s="15"/>
      <c r="GR277" s="15"/>
      <c r="GS277" s="15"/>
      <c r="GT277" s="15"/>
      <c r="GU277" s="15"/>
      <c r="GV277" s="15"/>
      <c r="GW277" s="15"/>
      <c r="GX277" s="15"/>
      <c r="GY277" s="15"/>
      <c r="GZ277" s="15"/>
      <c r="HA277" s="15"/>
      <c r="HB277" s="15"/>
      <c r="HC277" s="15"/>
      <c r="HD277" s="15"/>
      <c r="HE277" s="15"/>
      <c r="HF277" s="15"/>
      <c r="HG277" s="15"/>
      <c r="HH277" s="15"/>
      <c r="HI277" s="15"/>
      <c r="HJ277" s="15"/>
      <c r="HK277" s="15"/>
      <c r="HL277" s="15"/>
      <c r="HM277" s="15"/>
      <c r="HN277" s="15"/>
      <c r="HO277" s="15"/>
      <c r="HP277" s="15"/>
      <c r="HQ277" s="15"/>
      <c r="HR277" s="15"/>
      <c r="HS277" s="15"/>
      <c r="HT277" s="15"/>
      <c r="HU277" s="15"/>
      <c r="HV277" s="15"/>
      <c r="HW277" s="15"/>
      <c r="HX277" s="15"/>
      <c r="HY277" s="15"/>
      <c r="HZ277" s="15"/>
      <c r="IA277" s="15"/>
      <c r="IB277" s="15"/>
      <c r="IC277" s="15"/>
      <c r="ID277" s="15"/>
      <c r="IE277" s="15"/>
      <c r="IF277" s="15"/>
      <c r="IG277" s="15"/>
      <c r="IH277" s="15"/>
      <c r="II277" s="15"/>
      <c r="IJ277" s="15"/>
      <c r="IK277" s="15"/>
      <c r="IL277" s="15"/>
      <c r="IM277" s="15"/>
      <c r="IN277" s="15"/>
      <c r="IO277" s="15"/>
      <c r="IP277" s="15"/>
      <c r="IQ277" s="15"/>
      <c r="IR277" s="15"/>
      <c r="IS277" s="15"/>
      <c r="IT277" s="15"/>
      <c r="IU277" s="15"/>
      <c r="IV277" s="15"/>
    </row>
    <row r="278" spans="1:256" s="28" customFormat="1" ht="13.5" customHeight="1">
      <c r="A278" s="55" t="s">
        <v>436</v>
      </c>
      <c r="B278"/>
      <c r="C278"/>
      <c r="D278" s="15"/>
      <c r="E278" s="15"/>
      <c r="F278" s="69"/>
      <c r="G278"/>
      <c r="O278" s="69"/>
      <c r="P278" s="15"/>
      <c r="Q278" s="15"/>
      <c r="R278" s="15"/>
      <c r="S278" s="15"/>
      <c r="T278" s="15"/>
      <c r="U278" s="15"/>
      <c r="V278" s="15"/>
      <c r="W278" s="134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  <c r="CH278" s="15"/>
      <c r="CI278" s="15"/>
      <c r="CJ278" s="15"/>
      <c r="CK278" s="15"/>
      <c r="CL278" s="15"/>
      <c r="CM278" s="15"/>
      <c r="CN278" s="15"/>
      <c r="CO278" s="15"/>
      <c r="CP278" s="15"/>
      <c r="CQ278" s="15"/>
      <c r="CR278" s="15"/>
      <c r="CS278" s="15"/>
      <c r="CT278" s="15"/>
      <c r="CU278" s="15"/>
      <c r="CV278" s="15"/>
      <c r="CW278" s="15"/>
      <c r="CX278" s="15"/>
      <c r="CY278" s="15"/>
      <c r="CZ278" s="15"/>
      <c r="DA278" s="15"/>
      <c r="DB278" s="15"/>
      <c r="DC278" s="15"/>
      <c r="DD278" s="15"/>
      <c r="DE278" s="15"/>
      <c r="DF278" s="15"/>
      <c r="DG278" s="15"/>
      <c r="DH278" s="15"/>
      <c r="DI278" s="15"/>
      <c r="DJ278" s="15"/>
      <c r="DK278" s="15"/>
      <c r="DL278" s="15"/>
      <c r="DM278" s="15"/>
      <c r="DN278" s="15"/>
      <c r="DO278" s="15"/>
      <c r="DP278" s="15"/>
      <c r="DQ278" s="15"/>
      <c r="DR278" s="15"/>
      <c r="DS278" s="15"/>
      <c r="DT278" s="15"/>
      <c r="DU278" s="15"/>
      <c r="DV278" s="15"/>
      <c r="DW278" s="15"/>
      <c r="DX278" s="15"/>
      <c r="DY278" s="15"/>
      <c r="DZ278" s="15"/>
      <c r="EA278" s="15"/>
      <c r="EB278" s="15"/>
      <c r="EC278" s="15"/>
      <c r="ED278" s="15"/>
      <c r="EE278" s="15"/>
      <c r="EF278" s="15"/>
      <c r="EG278" s="15"/>
      <c r="EH278" s="15"/>
      <c r="EI278" s="15"/>
      <c r="EJ278" s="15"/>
      <c r="EK278" s="15"/>
      <c r="EL278" s="15"/>
      <c r="EM278" s="15"/>
      <c r="EN278" s="15"/>
      <c r="EO278" s="15"/>
      <c r="EP278" s="15"/>
      <c r="EQ278" s="15"/>
      <c r="ER278" s="15"/>
      <c r="ES278" s="15"/>
      <c r="ET278" s="15"/>
      <c r="EU278" s="15"/>
      <c r="EV278" s="15"/>
      <c r="EW278" s="15"/>
      <c r="EX278" s="15"/>
      <c r="EY278" s="15"/>
      <c r="EZ278" s="15"/>
      <c r="FA278" s="15"/>
      <c r="FB278" s="15"/>
      <c r="FC278" s="15"/>
      <c r="FD278" s="15"/>
      <c r="FE278" s="15"/>
      <c r="FF278" s="15"/>
      <c r="FG278" s="15"/>
      <c r="FH278" s="15"/>
      <c r="FI278" s="15"/>
      <c r="FJ278" s="15"/>
      <c r="FK278" s="15"/>
      <c r="FL278" s="15"/>
      <c r="FM278" s="15"/>
      <c r="FN278" s="15"/>
      <c r="FO278" s="15"/>
      <c r="FP278" s="15"/>
      <c r="FQ278" s="15"/>
      <c r="FR278" s="15"/>
      <c r="FS278" s="15"/>
      <c r="FT278" s="15"/>
      <c r="FU278" s="15"/>
      <c r="FV278" s="15"/>
      <c r="FW278" s="15"/>
      <c r="FX278" s="15"/>
      <c r="FY278" s="15"/>
      <c r="FZ278" s="15"/>
      <c r="GA278" s="15"/>
      <c r="GB278" s="15"/>
      <c r="GC278" s="15"/>
      <c r="GD278" s="15"/>
      <c r="GE278" s="15"/>
      <c r="GF278" s="15"/>
      <c r="GG278" s="15"/>
      <c r="GH278" s="15"/>
      <c r="GI278" s="15"/>
      <c r="GJ278" s="15"/>
      <c r="GK278" s="15"/>
      <c r="GL278" s="15"/>
      <c r="GM278" s="15"/>
      <c r="GN278" s="15"/>
      <c r="GO278" s="15"/>
      <c r="GP278" s="15"/>
      <c r="GQ278" s="15"/>
      <c r="GR278" s="15"/>
      <c r="GS278" s="15"/>
      <c r="GT278" s="15"/>
      <c r="GU278" s="15"/>
      <c r="GV278" s="15"/>
      <c r="GW278" s="15"/>
      <c r="GX278" s="15"/>
      <c r="GY278" s="15"/>
      <c r="GZ278" s="15"/>
      <c r="HA278" s="15"/>
      <c r="HB278" s="15"/>
      <c r="HC278" s="15"/>
      <c r="HD278" s="15"/>
      <c r="HE278" s="15"/>
      <c r="HF278" s="15"/>
      <c r="HG278" s="15"/>
      <c r="HH278" s="15"/>
      <c r="HI278" s="15"/>
      <c r="HJ278" s="15"/>
      <c r="HK278" s="15"/>
      <c r="HL278" s="15"/>
      <c r="HM278" s="15"/>
      <c r="HN278" s="15"/>
      <c r="HO278" s="15"/>
      <c r="HP278" s="15"/>
      <c r="HQ278" s="15"/>
      <c r="HR278" s="15"/>
      <c r="HS278" s="15"/>
      <c r="HT278" s="15"/>
      <c r="HU278" s="15"/>
      <c r="HV278" s="15"/>
      <c r="HW278" s="15"/>
      <c r="HX278" s="15"/>
      <c r="HY278" s="15"/>
      <c r="HZ278" s="15"/>
      <c r="IA278" s="15"/>
      <c r="IB278" s="15"/>
      <c r="IC278" s="15"/>
      <c r="ID278" s="15"/>
      <c r="IE278" s="15"/>
      <c r="IF278" s="15"/>
      <c r="IG278" s="15"/>
      <c r="IH278" s="15"/>
      <c r="II278" s="15"/>
      <c r="IJ278" s="15"/>
      <c r="IK278" s="15"/>
      <c r="IL278" s="15"/>
      <c r="IM278" s="15"/>
      <c r="IN278" s="15"/>
      <c r="IO278" s="15"/>
      <c r="IP278" s="15"/>
      <c r="IQ278" s="15"/>
      <c r="IR278" s="15"/>
      <c r="IS278" s="15"/>
      <c r="IT278" s="15"/>
      <c r="IU278" s="15"/>
      <c r="IV278" s="15"/>
    </row>
    <row r="279" spans="1:256" s="28" customFormat="1" ht="12.75">
      <c r="A279" s="55"/>
      <c r="B279"/>
      <c r="C279"/>
      <c r="D279" s="15"/>
      <c r="E279" s="15"/>
      <c r="F279" s="69"/>
      <c r="G279"/>
      <c r="O279" s="69"/>
      <c r="P279" s="15"/>
      <c r="Q279" s="15"/>
      <c r="R279" s="15"/>
      <c r="S279" s="15"/>
      <c r="T279" s="15"/>
      <c r="U279" s="15"/>
      <c r="V279" s="15"/>
      <c r="W279" s="134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  <c r="CH279" s="15"/>
      <c r="CI279" s="15"/>
      <c r="CJ279" s="15"/>
      <c r="CK279" s="15"/>
      <c r="CL279" s="15"/>
      <c r="CM279" s="15"/>
      <c r="CN279" s="15"/>
      <c r="CO279" s="15"/>
      <c r="CP279" s="15"/>
      <c r="CQ279" s="15"/>
      <c r="CR279" s="15"/>
      <c r="CS279" s="15"/>
      <c r="CT279" s="15"/>
      <c r="CU279" s="15"/>
      <c r="CV279" s="15"/>
      <c r="CW279" s="15"/>
      <c r="CX279" s="15"/>
      <c r="CY279" s="15"/>
      <c r="CZ279" s="15"/>
      <c r="DA279" s="15"/>
      <c r="DB279" s="15"/>
      <c r="DC279" s="15"/>
      <c r="DD279" s="15"/>
      <c r="DE279" s="15"/>
      <c r="DF279" s="15"/>
      <c r="DG279" s="15"/>
      <c r="DH279" s="15"/>
      <c r="DI279" s="15"/>
      <c r="DJ279" s="15"/>
      <c r="DK279" s="15"/>
      <c r="DL279" s="15"/>
      <c r="DM279" s="15"/>
      <c r="DN279" s="15"/>
      <c r="DO279" s="15"/>
      <c r="DP279" s="15"/>
      <c r="DQ279" s="15"/>
      <c r="DR279" s="15"/>
      <c r="DS279" s="15"/>
      <c r="DT279" s="15"/>
      <c r="DU279" s="15"/>
      <c r="DV279" s="15"/>
      <c r="DW279" s="15"/>
      <c r="DX279" s="15"/>
      <c r="DY279" s="15"/>
      <c r="DZ279" s="15"/>
      <c r="EA279" s="15"/>
      <c r="EB279" s="15"/>
      <c r="EC279" s="15"/>
      <c r="ED279" s="15"/>
      <c r="EE279" s="15"/>
      <c r="EF279" s="15"/>
      <c r="EG279" s="15"/>
      <c r="EH279" s="15"/>
      <c r="EI279" s="15"/>
      <c r="EJ279" s="15"/>
      <c r="EK279" s="15"/>
      <c r="EL279" s="15"/>
      <c r="EM279" s="15"/>
      <c r="EN279" s="15"/>
      <c r="EO279" s="15"/>
      <c r="EP279" s="15"/>
      <c r="EQ279" s="15"/>
      <c r="ER279" s="15"/>
      <c r="ES279" s="15"/>
      <c r="ET279" s="15"/>
      <c r="EU279" s="15"/>
      <c r="EV279" s="15"/>
      <c r="EW279" s="15"/>
      <c r="EX279" s="15"/>
      <c r="EY279" s="15"/>
      <c r="EZ279" s="15"/>
      <c r="FA279" s="15"/>
      <c r="FB279" s="15"/>
      <c r="FC279" s="15"/>
      <c r="FD279" s="15"/>
      <c r="FE279" s="15"/>
      <c r="FF279" s="15"/>
      <c r="FG279" s="15"/>
      <c r="FH279" s="15"/>
      <c r="FI279" s="15"/>
      <c r="FJ279" s="15"/>
      <c r="FK279" s="15"/>
      <c r="FL279" s="15"/>
      <c r="FM279" s="15"/>
      <c r="FN279" s="15"/>
      <c r="FO279" s="15"/>
      <c r="FP279" s="15"/>
      <c r="FQ279" s="15"/>
      <c r="FR279" s="15"/>
      <c r="FS279" s="15"/>
      <c r="FT279" s="15"/>
      <c r="FU279" s="15"/>
      <c r="FV279" s="15"/>
      <c r="FW279" s="15"/>
      <c r="FX279" s="15"/>
      <c r="FY279" s="15"/>
      <c r="FZ279" s="15"/>
      <c r="GA279" s="15"/>
      <c r="GB279" s="15"/>
      <c r="GC279" s="15"/>
      <c r="GD279" s="15"/>
      <c r="GE279" s="15"/>
      <c r="GF279" s="15"/>
      <c r="GG279" s="15"/>
      <c r="GH279" s="15"/>
      <c r="GI279" s="15"/>
      <c r="GJ279" s="15"/>
      <c r="GK279" s="15"/>
      <c r="GL279" s="15"/>
      <c r="GM279" s="15"/>
      <c r="GN279" s="15"/>
      <c r="GO279" s="15"/>
      <c r="GP279" s="15"/>
      <c r="GQ279" s="15"/>
      <c r="GR279" s="15"/>
      <c r="GS279" s="15"/>
      <c r="GT279" s="15"/>
      <c r="GU279" s="15"/>
      <c r="GV279" s="15"/>
      <c r="GW279" s="15"/>
      <c r="GX279" s="15"/>
      <c r="GY279" s="15"/>
      <c r="GZ279" s="15"/>
      <c r="HA279" s="15"/>
      <c r="HB279" s="15"/>
      <c r="HC279" s="15"/>
      <c r="HD279" s="15"/>
      <c r="HE279" s="15"/>
      <c r="HF279" s="15"/>
      <c r="HG279" s="15"/>
      <c r="HH279" s="15"/>
      <c r="HI279" s="15"/>
      <c r="HJ279" s="15"/>
      <c r="HK279" s="15"/>
      <c r="HL279" s="15"/>
      <c r="HM279" s="15"/>
      <c r="HN279" s="15"/>
      <c r="HO279" s="15"/>
      <c r="HP279" s="15"/>
      <c r="HQ279" s="15"/>
      <c r="HR279" s="15"/>
      <c r="HS279" s="15"/>
      <c r="HT279" s="15"/>
      <c r="HU279" s="15"/>
      <c r="HV279" s="15"/>
      <c r="HW279" s="15"/>
      <c r="HX279" s="15"/>
      <c r="HY279" s="15"/>
      <c r="HZ279" s="15"/>
      <c r="IA279" s="15"/>
      <c r="IB279" s="15"/>
      <c r="IC279" s="15"/>
      <c r="ID279" s="15"/>
      <c r="IE279" s="15"/>
      <c r="IF279" s="15"/>
      <c r="IG279" s="15"/>
      <c r="IH279" s="15"/>
      <c r="II279" s="15"/>
      <c r="IJ279" s="15"/>
      <c r="IK279" s="15"/>
      <c r="IL279" s="15"/>
      <c r="IM279" s="15"/>
      <c r="IN279" s="15"/>
      <c r="IO279" s="15"/>
      <c r="IP279" s="15"/>
      <c r="IQ279" s="15"/>
      <c r="IR279" s="15"/>
      <c r="IS279" s="15"/>
      <c r="IT279" s="15"/>
      <c r="IU279" s="15"/>
      <c r="IV279" s="15"/>
    </row>
    <row r="280" spans="1:256" s="28" customFormat="1" ht="25.5" customHeight="1">
      <c r="A280" s="7" t="s">
        <v>295</v>
      </c>
      <c r="B280" s="7" t="s">
        <v>297</v>
      </c>
      <c r="C280" s="5" t="s">
        <v>298</v>
      </c>
      <c r="D280" s="44" t="s">
        <v>479</v>
      </c>
      <c r="E280" s="51" t="s">
        <v>480</v>
      </c>
      <c r="F280" s="5" t="s">
        <v>269</v>
      </c>
      <c r="G280" s="43" t="s">
        <v>481</v>
      </c>
      <c r="O280" s="69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  <c r="CG280" s="15"/>
      <c r="CH280" s="15"/>
      <c r="CI280" s="15"/>
      <c r="CJ280" s="15"/>
      <c r="CK280" s="15"/>
      <c r="CL280" s="15"/>
      <c r="CM280" s="15"/>
      <c r="CN280" s="15"/>
      <c r="CO280" s="15"/>
      <c r="CP280" s="15"/>
      <c r="CQ280" s="15"/>
      <c r="CR280" s="15"/>
      <c r="CS280" s="15"/>
      <c r="CT280" s="15"/>
      <c r="CU280" s="15"/>
      <c r="CV280" s="15"/>
      <c r="CW280" s="15"/>
      <c r="CX280" s="15"/>
      <c r="CY280" s="15"/>
      <c r="CZ280" s="15"/>
      <c r="DA280" s="15"/>
      <c r="DB280" s="15"/>
      <c r="DC280" s="15"/>
      <c r="DD280" s="15"/>
      <c r="DE280" s="15"/>
      <c r="DF280" s="15"/>
      <c r="DG280" s="15"/>
      <c r="DH280" s="15"/>
      <c r="DI280" s="15"/>
      <c r="DJ280" s="15"/>
      <c r="DK280" s="15"/>
      <c r="DL280" s="15"/>
      <c r="DM280" s="15"/>
      <c r="DN280" s="15"/>
      <c r="DO280" s="15"/>
      <c r="DP280" s="15"/>
      <c r="DQ280" s="15"/>
      <c r="DR280" s="15"/>
      <c r="DS280" s="15"/>
      <c r="DT280" s="15"/>
      <c r="DU280" s="15"/>
      <c r="DV280" s="15"/>
      <c r="DW280" s="15"/>
      <c r="DX280" s="15"/>
      <c r="DY280" s="15"/>
      <c r="DZ280" s="15"/>
      <c r="EA280" s="15"/>
      <c r="EB280" s="15"/>
      <c r="EC280" s="15"/>
      <c r="ED280" s="15"/>
      <c r="EE280" s="15"/>
      <c r="EF280" s="15"/>
      <c r="EG280" s="15"/>
      <c r="EH280" s="15"/>
      <c r="EI280" s="15"/>
      <c r="EJ280" s="15"/>
      <c r="EK280" s="15"/>
      <c r="EL280" s="15"/>
      <c r="EM280" s="15"/>
      <c r="EN280" s="15"/>
      <c r="EO280" s="15"/>
      <c r="EP280" s="15"/>
      <c r="EQ280" s="15"/>
      <c r="ER280" s="15"/>
      <c r="ES280" s="15"/>
      <c r="ET280" s="15"/>
      <c r="EU280" s="15"/>
      <c r="EV280" s="15"/>
      <c r="EW280" s="15"/>
      <c r="EX280" s="15"/>
      <c r="EY280" s="15"/>
      <c r="EZ280" s="15"/>
      <c r="FA280" s="15"/>
      <c r="FB280" s="15"/>
      <c r="FC280" s="15"/>
      <c r="FD280" s="15"/>
      <c r="FE280" s="15"/>
      <c r="FF280" s="15"/>
      <c r="FG280" s="15"/>
      <c r="FH280" s="15"/>
      <c r="FI280" s="15"/>
      <c r="FJ280" s="15"/>
      <c r="FK280" s="15"/>
      <c r="FL280" s="15"/>
      <c r="FM280" s="15"/>
      <c r="FN280" s="15"/>
      <c r="FO280" s="15"/>
      <c r="FP280" s="15"/>
      <c r="FQ280" s="15"/>
      <c r="FR280" s="15"/>
      <c r="FS280" s="15"/>
      <c r="FT280" s="15"/>
      <c r="FU280" s="15"/>
      <c r="FV280" s="15"/>
      <c r="FW280" s="15"/>
      <c r="FX280" s="15"/>
      <c r="FY280" s="15"/>
      <c r="FZ280" s="15"/>
      <c r="GA280" s="15"/>
      <c r="GB280" s="15"/>
      <c r="GC280" s="15"/>
      <c r="GD280" s="15"/>
      <c r="GE280" s="15"/>
      <c r="GF280" s="15"/>
      <c r="GG280" s="15"/>
      <c r="GH280" s="15"/>
      <c r="GI280" s="15"/>
      <c r="GJ280" s="15"/>
      <c r="GK280" s="15"/>
      <c r="GL280" s="15"/>
      <c r="GM280" s="15"/>
      <c r="GN280" s="15"/>
      <c r="GO280" s="15"/>
      <c r="GP280" s="15"/>
      <c r="GQ280" s="15"/>
      <c r="GR280" s="15"/>
      <c r="GS280" s="15"/>
      <c r="GT280" s="15"/>
      <c r="GU280" s="15"/>
      <c r="GV280" s="15"/>
      <c r="GW280" s="15"/>
      <c r="GX280" s="15"/>
      <c r="GY280" s="15"/>
      <c r="GZ280" s="15"/>
      <c r="HA280" s="15"/>
      <c r="HB280" s="15"/>
      <c r="HC280" s="15"/>
      <c r="HD280" s="15"/>
      <c r="HE280" s="15"/>
      <c r="HF280" s="15"/>
      <c r="HG280" s="15"/>
      <c r="HH280" s="15"/>
      <c r="HI280" s="15"/>
      <c r="HJ280" s="15"/>
      <c r="HK280" s="15"/>
      <c r="HL280" s="15"/>
      <c r="HM280" s="15"/>
      <c r="HN280" s="15"/>
      <c r="HO280" s="15"/>
      <c r="HP280" s="15"/>
      <c r="HQ280" s="15"/>
      <c r="HR280" s="15"/>
      <c r="HS280" s="15"/>
      <c r="HT280" s="15"/>
      <c r="HU280" s="15"/>
      <c r="HV280" s="15"/>
      <c r="HW280" s="15"/>
      <c r="HX280" s="15"/>
      <c r="HY280" s="15"/>
      <c r="HZ280" s="15"/>
      <c r="IA280" s="15"/>
      <c r="IB280" s="15"/>
      <c r="IC280" s="15"/>
      <c r="ID280" s="15"/>
      <c r="IE280" s="15"/>
      <c r="IF280" s="15"/>
      <c r="IG280" s="15"/>
      <c r="IH280" s="15"/>
      <c r="II280" s="15"/>
      <c r="IJ280" s="15"/>
      <c r="IK280" s="15"/>
      <c r="IL280" s="15"/>
      <c r="IM280" s="15"/>
      <c r="IN280" s="15"/>
      <c r="IO280" s="15"/>
      <c r="IP280" s="15"/>
      <c r="IQ280" s="15"/>
      <c r="IR280" s="15"/>
      <c r="IS280" s="15"/>
      <c r="IT280" s="15"/>
      <c r="IU280" s="15"/>
      <c r="IV280" s="15"/>
    </row>
    <row r="281" spans="1:256" s="28" customFormat="1" ht="25.5">
      <c r="A281" s="130" t="s">
        <v>162</v>
      </c>
      <c r="B281" s="127">
        <v>3719</v>
      </c>
      <c r="C281" s="118" t="s">
        <v>397</v>
      </c>
      <c r="D281" s="200">
        <v>100</v>
      </c>
      <c r="E281" s="267">
        <v>100</v>
      </c>
      <c r="F281" s="267">
        <v>0</v>
      </c>
      <c r="G281" s="158">
        <f aca="true" t="shared" si="10" ref="G281:G293">F281/E281*100</f>
        <v>0</v>
      </c>
      <c r="O281" s="69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  <c r="CH281" s="15"/>
      <c r="CI281" s="15"/>
      <c r="CJ281" s="15"/>
      <c r="CK281" s="15"/>
      <c r="CL281" s="15"/>
      <c r="CM281" s="15"/>
      <c r="CN281" s="15"/>
      <c r="CO281" s="15"/>
      <c r="CP281" s="15"/>
      <c r="CQ281" s="15"/>
      <c r="CR281" s="15"/>
      <c r="CS281" s="15"/>
      <c r="CT281" s="15"/>
      <c r="CU281" s="15"/>
      <c r="CV281" s="15"/>
      <c r="CW281" s="15"/>
      <c r="CX281" s="15"/>
      <c r="CY281" s="15"/>
      <c r="CZ281" s="15"/>
      <c r="DA281" s="15"/>
      <c r="DB281" s="15"/>
      <c r="DC281" s="15"/>
      <c r="DD281" s="15"/>
      <c r="DE281" s="15"/>
      <c r="DF281" s="15"/>
      <c r="DG281" s="15"/>
      <c r="DH281" s="15"/>
      <c r="DI281" s="15"/>
      <c r="DJ281" s="15"/>
      <c r="DK281" s="15"/>
      <c r="DL281" s="15"/>
      <c r="DM281" s="15"/>
      <c r="DN281" s="15"/>
      <c r="DO281" s="15"/>
      <c r="DP281" s="15"/>
      <c r="DQ281" s="15"/>
      <c r="DR281" s="15"/>
      <c r="DS281" s="15"/>
      <c r="DT281" s="15"/>
      <c r="DU281" s="15"/>
      <c r="DV281" s="15"/>
      <c r="DW281" s="15"/>
      <c r="DX281" s="15"/>
      <c r="DY281" s="15"/>
      <c r="DZ281" s="15"/>
      <c r="EA281" s="15"/>
      <c r="EB281" s="15"/>
      <c r="EC281" s="15"/>
      <c r="ED281" s="15"/>
      <c r="EE281" s="15"/>
      <c r="EF281" s="15"/>
      <c r="EG281" s="15"/>
      <c r="EH281" s="15"/>
      <c r="EI281" s="15"/>
      <c r="EJ281" s="15"/>
      <c r="EK281" s="15"/>
      <c r="EL281" s="15"/>
      <c r="EM281" s="15"/>
      <c r="EN281" s="15"/>
      <c r="EO281" s="15"/>
      <c r="EP281" s="15"/>
      <c r="EQ281" s="15"/>
      <c r="ER281" s="15"/>
      <c r="ES281" s="15"/>
      <c r="ET281" s="15"/>
      <c r="EU281" s="15"/>
      <c r="EV281" s="15"/>
      <c r="EW281" s="15"/>
      <c r="EX281" s="15"/>
      <c r="EY281" s="15"/>
      <c r="EZ281" s="15"/>
      <c r="FA281" s="15"/>
      <c r="FB281" s="15"/>
      <c r="FC281" s="15"/>
      <c r="FD281" s="15"/>
      <c r="FE281" s="15"/>
      <c r="FF281" s="15"/>
      <c r="FG281" s="15"/>
      <c r="FH281" s="15"/>
      <c r="FI281" s="15"/>
      <c r="FJ281" s="15"/>
      <c r="FK281" s="15"/>
      <c r="FL281" s="15"/>
      <c r="FM281" s="15"/>
      <c r="FN281" s="15"/>
      <c r="FO281" s="15"/>
      <c r="FP281" s="15"/>
      <c r="FQ281" s="15"/>
      <c r="FR281" s="15"/>
      <c r="FS281" s="15"/>
      <c r="FT281" s="15"/>
      <c r="FU281" s="15"/>
      <c r="FV281" s="15"/>
      <c r="FW281" s="15"/>
      <c r="FX281" s="15"/>
      <c r="FY281" s="15"/>
      <c r="FZ281" s="15"/>
      <c r="GA281" s="15"/>
      <c r="GB281" s="15"/>
      <c r="GC281" s="15"/>
      <c r="GD281" s="15"/>
      <c r="GE281" s="15"/>
      <c r="GF281" s="15"/>
      <c r="GG281" s="15"/>
      <c r="GH281" s="15"/>
      <c r="GI281" s="15"/>
      <c r="GJ281" s="15"/>
      <c r="GK281" s="15"/>
      <c r="GL281" s="15"/>
      <c r="GM281" s="15"/>
      <c r="GN281" s="15"/>
      <c r="GO281" s="15"/>
      <c r="GP281" s="15"/>
      <c r="GQ281" s="15"/>
      <c r="GR281" s="15"/>
      <c r="GS281" s="15"/>
      <c r="GT281" s="15"/>
      <c r="GU281" s="15"/>
      <c r="GV281" s="15"/>
      <c r="GW281" s="15"/>
      <c r="GX281" s="15"/>
      <c r="GY281" s="15"/>
      <c r="GZ281" s="15"/>
      <c r="HA281" s="15"/>
      <c r="HB281" s="15"/>
      <c r="HC281" s="15"/>
      <c r="HD281" s="15"/>
      <c r="HE281" s="15"/>
      <c r="HF281" s="15"/>
      <c r="HG281" s="15"/>
      <c r="HH281" s="15"/>
      <c r="HI281" s="15"/>
      <c r="HJ281" s="15"/>
      <c r="HK281" s="15"/>
      <c r="HL281" s="15"/>
      <c r="HM281" s="15"/>
      <c r="HN281" s="15"/>
      <c r="HO281" s="15"/>
      <c r="HP281" s="15"/>
      <c r="HQ281" s="15"/>
      <c r="HR281" s="15"/>
      <c r="HS281" s="15"/>
      <c r="HT281" s="15"/>
      <c r="HU281" s="15"/>
      <c r="HV281" s="15"/>
      <c r="HW281" s="15"/>
      <c r="HX281" s="15"/>
      <c r="HY281" s="15"/>
      <c r="HZ281" s="15"/>
      <c r="IA281" s="15"/>
      <c r="IB281" s="15"/>
      <c r="IC281" s="15"/>
      <c r="ID281" s="15"/>
      <c r="IE281" s="15"/>
      <c r="IF281" s="15"/>
      <c r="IG281" s="15"/>
      <c r="IH281" s="15"/>
      <c r="II281" s="15"/>
      <c r="IJ281" s="15"/>
      <c r="IK281" s="15"/>
      <c r="IL281" s="15"/>
      <c r="IM281" s="15"/>
      <c r="IN281" s="15"/>
      <c r="IO281" s="15"/>
      <c r="IP281" s="15"/>
      <c r="IQ281" s="15"/>
      <c r="IR281" s="15"/>
      <c r="IS281" s="15"/>
      <c r="IT281" s="15"/>
      <c r="IU281" s="15"/>
      <c r="IV281" s="15"/>
    </row>
    <row r="282" spans="1:256" s="28" customFormat="1" ht="25.5">
      <c r="A282" s="130" t="s">
        <v>162</v>
      </c>
      <c r="B282" s="127">
        <v>3729</v>
      </c>
      <c r="C282" s="118" t="s">
        <v>398</v>
      </c>
      <c r="D282" s="200">
        <v>150</v>
      </c>
      <c r="E282" s="267">
        <v>150</v>
      </c>
      <c r="F282" s="267">
        <v>11</v>
      </c>
      <c r="G282" s="158">
        <f t="shared" si="10"/>
        <v>7.333333333333333</v>
      </c>
      <c r="O282" s="69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  <c r="CG282" s="15"/>
      <c r="CH282" s="15"/>
      <c r="CI282" s="15"/>
      <c r="CJ282" s="15"/>
      <c r="CK282" s="15"/>
      <c r="CL282" s="15"/>
      <c r="CM282" s="15"/>
      <c r="CN282" s="15"/>
      <c r="CO282" s="15"/>
      <c r="CP282" s="15"/>
      <c r="CQ282" s="15"/>
      <c r="CR282" s="15"/>
      <c r="CS282" s="15"/>
      <c r="CT282" s="15"/>
      <c r="CU282" s="15"/>
      <c r="CV282" s="15"/>
      <c r="CW282" s="15"/>
      <c r="CX282" s="15"/>
      <c r="CY282" s="15"/>
      <c r="CZ282" s="15"/>
      <c r="DA282" s="15"/>
      <c r="DB282" s="15"/>
      <c r="DC282" s="15"/>
      <c r="DD282" s="15"/>
      <c r="DE282" s="15"/>
      <c r="DF282" s="15"/>
      <c r="DG282" s="15"/>
      <c r="DH282" s="15"/>
      <c r="DI282" s="15"/>
      <c r="DJ282" s="15"/>
      <c r="DK282" s="15"/>
      <c r="DL282" s="15"/>
      <c r="DM282" s="15"/>
      <c r="DN282" s="15"/>
      <c r="DO282" s="15"/>
      <c r="DP282" s="15"/>
      <c r="DQ282" s="15"/>
      <c r="DR282" s="15"/>
      <c r="DS282" s="15"/>
      <c r="DT282" s="15"/>
      <c r="DU282" s="15"/>
      <c r="DV282" s="15"/>
      <c r="DW282" s="15"/>
      <c r="DX282" s="15"/>
      <c r="DY282" s="15"/>
      <c r="DZ282" s="15"/>
      <c r="EA282" s="15"/>
      <c r="EB282" s="15"/>
      <c r="EC282" s="15"/>
      <c r="ED282" s="15"/>
      <c r="EE282" s="15"/>
      <c r="EF282" s="15"/>
      <c r="EG282" s="15"/>
      <c r="EH282" s="15"/>
      <c r="EI282" s="15"/>
      <c r="EJ282" s="15"/>
      <c r="EK282" s="15"/>
      <c r="EL282" s="15"/>
      <c r="EM282" s="15"/>
      <c r="EN282" s="15"/>
      <c r="EO282" s="15"/>
      <c r="EP282" s="15"/>
      <c r="EQ282" s="15"/>
      <c r="ER282" s="15"/>
      <c r="ES282" s="15"/>
      <c r="ET282" s="15"/>
      <c r="EU282" s="15"/>
      <c r="EV282" s="15"/>
      <c r="EW282" s="15"/>
      <c r="EX282" s="15"/>
      <c r="EY282" s="15"/>
      <c r="EZ282" s="15"/>
      <c r="FA282" s="15"/>
      <c r="FB282" s="15"/>
      <c r="FC282" s="15"/>
      <c r="FD282" s="15"/>
      <c r="FE282" s="15"/>
      <c r="FF282" s="15"/>
      <c r="FG282" s="15"/>
      <c r="FH282" s="15"/>
      <c r="FI282" s="15"/>
      <c r="FJ282" s="15"/>
      <c r="FK282" s="15"/>
      <c r="FL282" s="15"/>
      <c r="FM282" s="15"/>
      <c r="FN282" s="15"/>
      <c r="FO282" s="15"/>
      <c r="FP282" s="15"/>
      <c r="FQ282" s="15"/>
      <c r="FR282" s="15"/>
      <c r="FS282" s="15"/>
      <c r="FT282" s="15"/>
      <c r="FU282" s="15"/>
      <c r="FV282" s="15"/>
      <c r="FW282" s="15"/>
      <c r="FX282" s="15"/>
      <c r="FY282" s="15"/>
      <c r="FZ282" s="15"/>
      <c r="GA282" s="15"/>
      <c r="GB282" s="15"/>
      <c r="GC282" s="15"/>
      <c r="GD282" s="15"/>
      <c r="GE282" s="15"/>
      <c r="GF282" s="15"/>
      <c r="GG282" s="15"/>
      <c r="GH282" s="15"/>
      <c r="GI282" s="15"/>
      <c r="GJ282" s="15"/>
      <c r="GK282" s="15"/>
      <c r="GL282" s="15"/>
      <c r="GM282" s="15"/>
      <c r="GN282" s="15"/>
      <c r="GO282" s="15"/>
      <c r="GP282" s="15"/>
      <c r="GQ282" s="15"/>
      <c r="GR282" s="15"/>
      <c r="GS282" s="15"/>
      <c r="GT282" s="15"/>
      <c r="GU282" s="15"/>
      <c r="GV282" s="15"/>
      <c r="GW282" s="15"/>
      <c r="GX282" s="15"/>
      <c r="GY282" s="15"/>
      <c r="GZ282" s="15"/>
      <c r="HA282" s="15"/>
      <c r="HB282" s="15"/>
      <c r="HC282" s="15"/>
      <c r="HD282" s="15"/>
      <c r="HE282" s="15"/>
      <c r="HF282" s="15"/>
      <c r="HG282" s="15"/>
      <c r="HH282" s="15"/>
      <c r="HI282" s="15"/>
      <c r="HJ282" s="15"/>
      <c r="HK282" s="15"/>
      <c r="HL282" s="15"/>
      <c r="HM282" s="15"/>
      <c r="HN282" s="15"/>
      <c r="HO282" s="15"/>
      <c r="HP282" s="15"/>
      <c r="HQ282" s="15"/>
      <c r="HR282" s="15"/>
      <c r="HS282" s="15"/>
      <c r="HT282" s="15"/>
      <c r="HU282" s="15"/>
      <c r="HV282" s="15"/>
      <c r="HW282" s="15"/>
      <c r="HX282" s="15"/>
      <c r="HY282" s="15"/>
      <c r="HZ282" s="15"/>
      <c r="IA282" s="15"/>
      <c r="IB282" s="15"/>
      <c r="IC282" s="15"/>
      <c r="ID282" s="15"/>
      <c r="IE282" s="15"/>
      <c r="IF282" s="15"/>
      <c r="IG282" s="15"/>
      <c r="IH282" s="15"/>
      <c r="II282" s="15"/>
      <c r="IJ282" s="15"/>
      <c r="IK282" s="15"/>
      <c r="IL282" s="15"/>
      <c r="IM282" s="15"/>
      <c r="IN282" s="15"/>
      <c r="IO282" s="15"/>
      <c r="IP282" s="15"/>
      <c r="IQ282" s="15"/>
      <c r="IR282" s="15"/>
      <c r="IS282" s="15"/>
      <c r="IT282" s="15"/>
      <c r="IU282" s="15"/>
      <c r="IV282" s="15"/>
    </row>
    <row r="283" spans="1:256" s="28" customFormat="1" ht="13.5" customHeight="1">
      <c r="A283" s="130" t="s">
        <v>162</v>
      </c>
      <c r="B283" s="127">
        <v>3742</v>
      </c>
      <c r="C283" s="118" t="s">
        <v>6</v>
      </c>
      <c r="D283" s="200">
        <v>5000</v>
      </c>
      <c r="E283" s="267">
        <v>5012</v>
      </c>
      <c r="F283" s="267">
        <v>2372</v>
      </c>
      <c r="G283" s="158">
        <f t="shared" si="10"/>
        <v>47.32641660015962</v>
      </c>
      <c r="O283" s="69"/>
      <c r="P283" s="15"/>
      <c r="Q283" s="15"/>
      <c r="R283" s="15"/>
      <c r="S283" s="15"/>
      <c r="T283" s="15"/>
      <c r="U283" s="134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  <c r="CG283" s="15"/>
      <c r="CH283" s="15"/>
      <c r="CI283" s="15"/>
      <c r="CJ283" s="15"/>
      <c r="CK283" s="15"/>
      <c r="CL283" s="15"/>
      <c r="CM283" s="15"/>
      <c r="CN283" s="15"/>
      <c r="CO283" s="15"/>
      <c r="CP283" s="15"/>
      <c r="CQ283" s="15"/>
      <c r="CR283" s="15"/>
      <c r="CS283" s="15"/>
      <c r="CT283" s="15"/>
      <c r="CU283" s="15"/>
      <c r="CV283" s="15"/>
      <c r="CW283" s="15"/>
      <c r="CX283" s="15"/>
      <c r="CY283" s="15"/>
      <c r="CZ283" s="15"/>
      <c r="DA283" s="15"/>
      <c r="DB283" s="15"/>
      <c r="DC283" s="15"/>
      <c r="DD283" s="15"/>
      <c r="DE283" s="15"/>
      <c r="DF283" s="15"/>
      <c r="DG283" s="15"/>
      <c r="DH283" s="15"/>
      <c r="DI283" s="15"/>
      <c r="DJ283" s="15"/>
      <c r="DK283" s="15"/>
      <c r="DL283" s="15"/>
      <c r="DM283" s="15"/>
      <c r="DN283" s="15"/>
      <c r="DO283" s="15"/>
      <c r="DP283" s="15"/>
      <c r="DQ283" s="15"/>
      <c r="DR283" s="15"/>
      <c r="DS283" s="15"/>
      <c r="DT283" s="15"/>
      <c r="DU283" s="15"/>
      <c r="DV283" s="15"/>
      <c r="DW283" s="15"/>
      <c r="DX283" s="15"/>
      <c r="DY283" s="15"/>
      <c r="DZ283" s="15"/>
      <c r="EA283" s="15"/>
      <c r="EB283" s="15"/>
      <c r="EC283" s="15"/>
      <c r="ED283" s="15"/>
      <c r="EE283" s="15"/>
      <c r="EF283" s="15"/>
      <c r="EG283" s="15"/>
      <c r="EH283" s="15"/>
      <c r="EI283" s="15"/>
      <c r="EJ283" s="15"/>
      <c r="EK283" s="15"/>
      <c r="EL283" s="15"/>
      <c r="EM283" s="15"/>
      <c r="EN283" s="15"/>
      <c r="EO283" s="15"/>
      <c r="EP283" s="15"/>
      <c r="EQ283" s="15"/>
      <c r="ER283" s="15"/>
      <c r="ES283" s="15"/>
      <c r="ET283" s="15"/>
      <c r="EU283" s="15"/>
      <c r="EV283" s="15"/>
      <c r="EW283" s="15"/>
      <c r="EX283" s="15"/>
      <c r="EY283" s="15"/>
      <c r="EZ283" s="15"/>
      <c r="FA283" s="15"/>
      <c r="FB283" s="15"/>
      <c r="FC283" s="15"/>
      <c r="FD283" s="15"/>
      <c r="FE283" s="15"/>
      <c r="FF283" s="15"/>
      <c r="FG283" s="15"/>
      <c r="FH283" s="15"/>
      <c r="FI283" s="15"/>
      <c r="FJ283" s="15"/>
      <c r="FK283" s="15"/>
      <c r="FL283" s="15"/>
      <c r="FM283" s="15"/>
      <c r="FN283" s="15"/>
      <c r="FO283" s="15"/>
      <c r="FP283" s="15"/>
      <c r="FQ283" s="15"/>
      <c r="FR283" s="15"/>
      <c r="FS283" s="15"/>
      <c r="FT283" s="15"/>
      <c r="FU283" s="15"/>
      <c r="FV283" s="15"/>
      <c r="FW283" s="15"/>
      <c r="FX283" s="15"/>
      <c r="FY283" s="15"/>
      <c r="FZ283" s="15"/>
      <c r="GA283" s="15"/>
      <c r="GB283" s="15"/>
      <c r="GC283" s="15"/>
      <c r="GD283" s="15"/>
      <c r="GE283" s="15"/>
      <c r="GF283" s="15"/>
      <c r="GG283" s="15"/>
      <c r="GH283" s="15"/>
      <c r="GI283" s="15"/>
      <c r="GJ283" s="15"/>
      <c r="GK283" s="15"/>
      <c r="GL283" s="15"/>
      <c r="GM283" s="15"/>
      <c r="GN283" s="15"/>
      <c r="GO283" s="15"/>
      <c r="GP283" s="15"/>
      <c r="GQ283" s="15"/>
      <c r="GR283" s="15"/>
      <c r="GS283" s="15"/>
      <c r="GT283" s="15"/>
      <c r="GU283" s="15"/>
      <c r="GV283" s="15"/>
      <c r="GW283" s="15"/>
      <c r="GX283" s="15"/>
      <c r="GY283" s="15"/>
      <c r="GZ283" s="15"/>
      <c r="HA283" s="15"/>
      <c r="HB283" s="15"/>
      <c r="HC283" s="15"/>
      <c r="HD283" s="15"/>
      <c r="HE283" s="15"/>
      <c r="HF283" s="15"/>
      <c r="HG283" s="15"/>
      <c r="HH283" s="15"/>
      <c r="HI283" s="15"/>
      <c r="HJ283" s="15"/>
      <c r="HK283" s="15"/>
      <c r="HL283" s="15"/>
      <c r="HM283" s="15"/>
      <c r="HN283" s="15"/>
      <c r="HO283" s="15"/>
      <c r="HP283" s="15"/>
      <c r="HQ283" s="15"/>
      <c r="HR283" s="15"/>
      <c r="HS283" s="15"/>
      <c r="HT283" s="15"/>
      <c r="HU283" s="15"/>
      <c r="HV283" s="15"/>
      <c r="HW283" s="15"/>
      <c r="HX283" s="15"/>
      <c r="HY283" s="15"/>
      <c r="HZ283" s="15"/>
      <c r="IA283" s="15"/>
      <c r="IB283" s="15"/>
      <c r="IC283" s="15"/>
      <c r="ID283" s="15"/>
      <c r="IE283" s="15"/>
      <c r="IF283" s="15"/>
      <c r="IG283" s="15"/>
      <c r="IH283" s="15"/>
      <c r="II283" s="15"/>
      <c r="IJ283" s="15"/>
      <c r="IK283" s="15"/>
      <c r="IL283" s="15"/>
      <c r="IM283" s="15"/>
      <c r="IN283" s="15"/>
      <c r="IO283" s="15"/>
      <c r="IP283" s="15"/>
      <c r="IQ283" s="15"/>
      <c r="IR283" s="15"/>
      <c r="IS283" s="15"/>
      <c r="IT283" s="15"/>
      <c r="IU283" s="15"/>
      <c r="IV283" s="15"/>
    </row>
    <row r="284" spans="1:256" s="28" customFormat="1" ht="15" customHeight="1">
      <c r="A284" s="130" t="s">
        <v>162</v>
      </c>
      <c r="B284" s="127">
        <v>3792</v>
      </c>
      <c r="C284" s="118" t="s">
        <v>234</v>
      </c>
      <c r="D284" s="200">
        <v>100</v>
      </c>
      <c r="E284" s="267">
        <v>100</v>
      </c>
      <c r="F284" s="267">
        <v>0</v>
      </c>
      <c r="G284" s="158">
        <f t="shared" si="10"/>
        <v>0</v>
      </c>
      <c r="O284" s="69"/>
      <c r="P284" s="15"/>
      <c r="Q284" s="15"/>
      <c r="R284" s="15"/>
      <c r="S284" s="15"/>
      <c r="T284" s="15"/>
      <c r="U284" s="134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  <c r="CI284" s="15"/>
      <c r="CJ284" s="15"/>
      <c r="CK284" s="15"/>
      <c r="CL284" s="15"/>
      <c r="CM284" s="15"/>
      <c r="CN284" s="15"/>
      <c r="CO284" s="15"/>
      <c r="CP284" s="15"/>
      <c r="CQ284" s="15"/>
      <c r="CR284" s="15"/>
      <c r="CS284" s="15"/>
      <c r="CT284" s="15"/>
      <c r="CU284" s="15"/>
      <c r="CV284" s="15"/>
      <c r="CW284" s="15"/>
      <c r="CX284" s="15"/>
      <c r="CY284" s="15"/>
      <c r="CZ284" s="15"/>
      <c r="DA284" s="15"/>
      <c r="DB284" s="15"/>
      <c r="DC284" s="15"/>
      <c r="DD284" s="15"/>
      <c r="DE284" s="15"/>
      <c r="DF284" s="15"/>
      <c r="DG284" s="15"/>
      <c r="DH284" s="15"/>
      <c r="DI284" s="15"/>
      <c r="DJ284" s="15"/>
      <c r="DK284" s="15"/>
      <c r="DL284" s="15"/>
      <c r="DM284" s="15"/>
      <c r="DN284" s="15"/>
      <c r="DO284" s="15"/>
      <c r="DP284" s="15"/>
      <c r="DQ284" s="15"/>
      <c r="DR284" s="15"/>
      <c r="DS284" s="15"/>
      <c r="DT284" s="15"/>
      <c r="DU284" s="15"/>
      <c r="DV284" s="15"/>
      <c r="DW284" s="15"/>
      <c r="DX284" s="15"/>
      <c r="DY284" s="15"/>
      <c r="DZ284" s="15"/>
      <c r="EA284" s="15"/>
      <c r="EB284" s="15"/>
      <c r="EC284" s="15"/>
      <c r="ED284" s="15"/>
      <c r="EE284" s="15"/>
      <c r="EF284" s="15"/>
      <c r="EG284" s="15"/>
      <c r="EH284" s="15"/>
      <c r="EI284" s="15"/>
      <c r="EJ284" s="15"/>
      <c r="EK284" s="15"/>
      <c r="EL284" s="15"/>
      <c r="EM284" s="15"/>
      <c r="EN284" s="15"/>
      <c r="EO284" s="15"/>
      <c r="EP284" s="15"/>
      <c r="EQ284" s="15"/>
      <c r="ER284" s="15"/>
      <c r="ES284" s="15"/>
      <c r="ET284" s="15"/>
      <c r="EU284" s="15"/>
      <c r="EV284" s="15"/>
      <c r="EW284" s="15"/>
      <c r="EX284" s="15"/>
      <c r="EY284" s="15"/>
      <c r="EZ284" s="15"/>
      <c r="FA284" s="15"/>
      <c r="FB284" s="15"/>
      <c r="FC284" s="15"/>
      <c r="FD284" s="15"/>
      <c r="FE284" s="15"/>
      <c r="FF284" s="15"/>
      <c r="FG284" s="15"/>
      <c r="FH284" s="15"/>
      <c r="FI284" s="15"/>
      <c r="FJ284" s="15"/>
      <c r="FK284" s="15"/>
      <c r="FL284" s="15"/>
      <c r="FM284" s="15"/>
      <c r="FN284" s="15"/>
      <c r="FO284" s="15"/>
      <c r="FP284" s="15"/>
      <c r="FQ284" s="15"/>
      <c r="FR284" s="15"/>
      <c r="FS284" s="15"/>
      <c r="FT284" s="15"/>
      <c r="FU284" s="15"/>
      <c r="FV284" s="15"/>
      <c r="FW284" s="15"/>
      <c r="FX284" s="15"/>
      <c r="FY284" s="15"/>
      <c r="FZ284" s="15"/>
      <c r="GA284" s="15"/>
      <c r="GB284" s="15"/>
      <c r="GC284" s="15"/>
      <c r="GD284" s="15"/>
      <c r="GE284" s="15"/>
      <c r="GF284" s="15"/>
      <c r="GG284" s="15"/>
      <c r="GH284" s="15"/>
      <c r="GI284" s="15"/>
      <c r="GJ284" s="15"/>
      <c r="GK284" s="15"/>
      <c r="GL284" s="15"/>
      <c r="GM284" s="15"/>
      <c r="GN284" s="15"/>
      <c r="GO284" s="15"/>
      <c r="GP284" s="15"/>
      <c r="GQ284" s="15"/>
      <c r="GR284" s="15"/>
      <c r="GS284" s="15"/>
      <c r="GT284" s="15"/>
      <c r="GU284" s="15"/>
      <c r="GV284" s="15"/>
      <c r="GW284" s="15"/>
      <c r="GX284" s="15"/>
      <c r="GY284" s="15"/>
      <c r="GZ284" s="15"/>
      <c r="HA284" s="15"/>
      <c r="HB284" s="15"/>
      <c r="HC284" s="15"/>
      <c r="HD284" s="15"/>
      <c r="HE284" s="15"/>
      <c r="HF284" s="15"/>
      <c r="HG284" s="15"/>
      <c r="HH284" s="15"/>
      <c r="HI284" s="15"/>
      <c r="HJ284" s="15"/>
      <c r="HK284" s="15"/>
      <c r="HL284" s="15"/>
      <c r="HM284" s="15"/>
      <c r="HN284" s="15"/>
      <c r="HO284" s="15"/>
      <c r="HP284" s="15"/>
      <c r="HQ284" s="15"/>
      <c r="HR284" s="15"/>
      <c r="HS284" s="15"/>
      <c r="HT284" s="15"/>
      <c r="HU284" s="15"/>
      <c r="HV284" s="15"/>
      <c r="HW284" s="15"/>
      <c r="HX284" s="15"/>
      <c r="HY284" s="15"/>
      <c r="HZ284" s="15"/>
      <c r="IA284" s="15"/>
      <c r="IB284" s="15"/>
      <c r="IC284" s="15"/>
      <c r="ID284" s="15"/>
      <c r="IE284" s="15"/>
      <c r="IF284" s="15"/>
      <c r="IG284" s="15"/>
      <c r="IH284" s="15"/>
      <c r="II284" s="15"/>
      <c r="IJ284" s="15"/>
      <c r="IK284" s="15"/>
      <c r="IL284" s="15"/>
      <c r="IM284" s="15"/>
      <c r="IN284" s="15"/>
      <c r="IO284" s="15"/>
      <c r="IP284" s="15"/>
      <c r="IQ284" s="15"/>
      <c r="IR284" s="15"/>
      <c r="IS284" s="15"/>
      <c r="IT284" s="15"/>
      <c r="IU284" s="15"/>
      <c r="IV284" s="15"/>
    </row>
    <row r="285" spans="1:256" s="28" customFormat="1" ht="14.25" customHeight="1">
      <c r="A285" s="130" t="s">
        <v>162</v>
      </c>
      <c r="B285" s="127">
        <v>3799</v>
      </c>
      <c r="C285" s="118" t="s">
        <v>184</v>
      </c>
      <c r="D285" s="200">
        <v>500</v>
      </c>
      <c r="E285" s="267">
        <v>500</v>
      </c>
      <c r="F285" s="267">
        <v>0</v>
      </c>
      <c r="G285" s="158">
        <f t="shared" si="10"/>
        <v>0</v>
      </c>
      <c r="O285" s="69"/>
      <c r="P285" s="15"/>
      <c r="Q285" s="15"/>
      <c r="R285" s="15"/>
      <c r="S285" s="15"/>
      <c r="T285" s="15"/>
      <c r="U285" s="134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  <c r="CG285" s="15"/>
      <c r="CH285" s="15"/>
      <c r="CI285" s="15"/>
      <c r="CJ285" s="15"/>
      <c r="CK285" s="15"/>
      <c r="CL285" s="15"/>
      <c r="CM285" s="15"/>
      <c r="CN285" s="15"/>
      <c r="CO285" s="15"/>
      <c r="CP285" s="15"/>
      <c r="CQ285" s="15"/>
      <c r="CR285" s="15"/>
      <c r="CS285" s="15"/>
      <c r="CT285" s="15"/>
      <c r="CU285" s="15"/>
      <c r="CV285" s="15"/>
      <c r="CW285" s="15"/>
      <c r="CX285" s="15"/>
      <c r="CY285" s="15"/>
      <c r="CZ285" s="15"/>
      <c r="DA285" s="15"/>
      <c r="DB285" s="15"/>
      <c r="DC285" s="15"/>
      <c r="DD285" s="15"/>
      <c r="DE285" s="15"/>
      <c r="DF285" s="15"/>
      <c r="DG285" s="15"/>
      <c r="DH285" s="15"/>
      <c r="DI285" s="15"/>
      <c r="DJ285" s="15"/>
      <c r="DK285" s="15"/>
      <c r="DL285" s="15"/>
      <c r="DM285" s="15"/>
      <c r="DN285" s="15"/>
      <c r="DO285" s="15"/>
      <c r="DP285" s="15"/>
      <c r="DQ285" s="15"/>
      <c r="DR285" s="15"/>
      <c r="DS285" s="15"/>
      <c r="DT285" s="15"/>
      <c r="DU285" s="15"/>
      <c r="DV285" s="15"/>
      <c r="DW285" s="15"/>
      <c r="DX285" s="15"/>
      <c r="DY285" s="15"/>
      <c r="DZ285" s="15"/>
      <c r="EA285" s="15"/>
      <c r="EB285" s="15"/>
      <c r="EC285" s="15"/>
      <c r="ED285" s="15"/>
      <c r="EE285" s="15"/>
      <c r="EF285" s="15"/>
      <c r="EG285" s="15"/>
      <c r="EH285" s="15"/>
      <c r="EI285" s="15"/>
      <c r="EJ285" s="15"/>
      <c r="EK285" s="15"/>
      <c r="EL285" s="15"/>
      <c r="EM285" s="15"/>
      <c r="EN285" s="15"/>
      <c r="EO285" s="15"/>
      <c r="EP285" s="15"/>
      <c r="EQ285" s="15"/>
      <c r="ER285" s="15"/>
      <c r="ES285" s="15"/>
      <c r="ET285" s="15"/>
      <c r="EU285" s="15"/>
      <c r="EV285" s="15"/>
      <c r="EW285" s="15"/>
      <c r="EX285" s="15"/>
      <c r="EY285" s="15"/>
      <c r="EZ285" s="15"/>
      <c r="FA285" s="15"/>
      <c r="FB285" s="15"/>
      <c r="FC285" s="15"/>
      <c r="FD285" s="15"/>
      <c r="FE285" s="15"/>
      <c r="FF285" s="15"/>
      <c r="FG285" s="15"/>
      <c r="FH285" s="15"/>
      <c r="FI285" s="15"/>
      <c r="FJ285" s="15"/>
      <c r="FK285" s="15"/>
      <c r="FL285" s="15"/>
      <c r="FM285" s="15"/>
      <c r="FN285" s="15"/>
      <c r="FO285" s="15"/>
      <c r="FP285" s="15"/>
      <c r="FQ285" s="15"/>
      <c r="FR285" s="15"/>
      <c r="FS285" s="15"/>
      <c r="FT285" s="15"/>
      <c r="FU285" s="15"/>
      <c r="FV285" s="15"/>
      <c r="FW285" s="15"/>
      <c r="FX285" s="15"/>
      <c r="FY285" s="15"/>
      <c r="FZ285" s="15"/>
      <c r="GA285" s="15"/>
      <c r="GB285" s="15"/>
      <c r="GC285" s="15"/>
      <c r="GD285" s="15"/>
      <c r="GE285" s="15"/>
      <c r="GF285" s="15"/>
      <c r="GG285" s="15"/>
      <c r="GH285" s="15"/>
      <c r="GI285" s="15"/>
      <c r="GJ285" s="15"/>
      <c r="GK285" s="15"/>
      <c r="GL285" s="15"/>
      <c r="GM285" s="15"/>
      <c r="GN285" s="15"/>
      <c r="GO285" s="15"/>
      <c r="GP285" s="15"/>
      <c r="GQ285" s="15"/>
      <c r="GR285" s="15"/>
      <c r="GS285" s="15"/>
      <c r="GT285" s="15"/>
      <c r="GU285" s="15"/>
      <c r="GV285" s="15"/>
      <c r="GW285" s="15"/>
      <c r="GX285" s="15"/>
      <c r="GY285" s="15"/>
      <c r="GZ285" s="15"/>
      <c r="HA285" s="15"/>
      <c r="HB285" s="15"/>
      <c r="HC285" s="15"/>
      <c r="HD285" s="15"/>
      <c r="HE285" s="15"/>
      <c r="HF285" s="15"/>
      <c r="HG285" s="15"/>
      <c r="HH285" s="15"/>
      <c r="HI285" s="15"/>
      <c r="HJ285" s="15"/>
      <c r="HK285" s="15"/>
      <c r="HL285" s="15"/>
      <c r="HM285" s="15"/>
      <c r="HN285" s="15"/>
      <c r="HO285" s="15"/>
      <c r="HP285" s="15"/>
      <c r="HQ285" s="15"/>
      <c r="HR285" s="15"/>
      <c r="HS285" s="15"/>
      <c r="HT285" s="15"/>
      <c r="HU285" s="15"/>
      <c r="HV285" s="15"/>
      <c r="HW285" s="15"/>
      <c r="HX285" s="15"/>
      <c r="HY285" s="15"/>
      <c r="HZ285" s="15"/>
      <c r="IA285" s="15"/>
      <c r="IB285" s="15"/>
      <c r="IC285" s="15"/>
      <c r="ID285" s="15"/>
      <c r="IE285" s="15"/>
      <c r="IF285" s="15"/>
      <c r="IG285" s="15"/>
      <c r="IH285" s="15"/>
      <c r="II285" s="15"/>
      <c r="IJ285" s="15"/>
      <c r="IK285" s="15"/>
      <c r="IL285" s="15"/>
      <c r="IM285" s="15"/>
      <c r="IN285" s="15"/>
      <c r="IO285" s="15"/>
      <c r="IP285" s="15"/>
      <c r="IQ285" s="15"/>
      <c r="IR285" s="15"/>
      <c r="IS285" s="15"/>
      <c r="IT285" s="15"/>
      <c r="IU285" s="15"/>
      <c r="IV285" s="15"/>
    </row>
    <row r="286" spans="1:256" s="28" customFormat="1" ht="27.75" customHeight="1">
      <c r="A286" s="130" t="s">
        <v>162</v>
      </c>
      <c r="B286" s="127">
        <v>3741</v>
      </c>
      <c r="C286" s="118" t="s">
        <v>963</v>
      </c>
      <c r="D286" s="200">
        <v>150</v>
      </c>
      <c r="E286" s="267">
        <v>2856</v>
      </c>
      <c r="F286" s="267">
        <v>2587</v>
      </c>
      <c r="G286" s="158">
        <f t="shared" si="10"/>
        <v>90.5812324929972</v>
      </c>
      <c r="O286" s="69"/>
      <c r="P286" s="15"/>
      <c r="Q286" s="15"/>
      <c r="R286" s="15"/>
      <c r="S286" s="15"/>
      <c r="T286" s="15"/>
      <c r="U286" s="134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  <c r="CG286" s="15"/>
      <c r="CH286" s="15"/>
      <c r="CI286" s="15"/>
      <c r="CJ286" s="15"/>
      <c r="CK286" s="15"/>
      <c r="CL286" s="15"/>
      <c r="CM286" s="15"/>
      <c r="CN286" s="15"/>
      <c r="CO286" s="15"/>
      <c r="CP286" s="15"/>
      <c r="CQ286" s="15"/>
      <c r="CR286" s="15"/>
      <c r="CS286" s="15"/>
      <c r="CT286" s="15"/>
      <c r="CU286" s="15"/>
      <c r="CV286" s="15"/>
      <c r="CW286" s="15"/>
      <c r="CX286" s="15"/>
      <c r="CY286" s="15"/>
      <c r="CZ286" s="15"/>
      <c r="DA286" s="15"/>
      <c r="DB286" s="15"/>
      <c r="DC286" s="15"/>
      <c r="DD286" s="15"/>
      <c r="DE286" s="15"/>
      <c r="DF286" s="15"/>
      <c r="DG286" s="15"/>
      <c r="DH286" s="15"/>
      <c r="DI286" s="15"/>
      <c r="DJ286" s="15"/>
      <c r="DK286" s="15"/>
      <c r="DL286" s="15"/>
      <c r="DM286" s="15"/>
      <c r="DN286" s="15"/>
      <c r="DO286" s="15"/>
      <c r="DP286" s="15"/>
      <c r="DQ286" s="15"/>
      <c r="DR286" s="15"/>
      <c r="DS286" s="15"/>
      <c r="DT286" s="15"/>
      <c r="DU286" s="15"/>
      <c r="DV286" s="15"/>
      <c r="DW286" s="15"/>
      <c r="DX286" s="15"/>
      <c r="DY286" s="15"/>
      <c r="DZ286" s="15"/>
      <c r="EA286" s="15"/>
      <c r="EB286" s="15"/>
      <c r="EC286" s="15"/>
      <c r="ED286" s="15"/>
      <c r="EE286" s="15"/>
      <c r="EF286" s="15"/>
      <c r="EG286" s="15"/>
      <c r="EH286" s="15"/>
      <c r="EI286" s="15"/>
      <c r="EJ286" s="15"/>
      <c r="EK286" s="15"/>
      <c r="EL286" s="15"/>
      <c r="EM286" s="15"/>
      <c r="EN286" s="15"/>
      <c r="EO286" s="15"/>
      <c r="EP286" s="15"/>
      <c r="EQ286" s="15"/>
      <c r="ER286" s="15"/>
      <c r="ES286" s="15"/>
      <c r="ET286" s="15"/>
      <c r="EU286" s="15"/>
      <c r="EV286" s="15"/>
      <c r="EW286" s="15"/>
      <c r="EX286" s="15"/>
      <c r="EY286" s="15"/>
      <c r="EZ286" s="15"/>
      <c r="FA286" s="15"/>
      <c r="FB286" s="15"/>
      <c r="FC286" s="15"/>
      <c r="FD286" s="15"/>
      <c r="FE286" s="15"/>
      <c r="FF286" s="15"/>
      <c r="FG286" s="15"/>
      <c r="FH286" s="15"/>
      <c r="FI286" s="15"/>
      <c r="FJ286" s="15"/>
      <c r="FK286" s="15"/>
      <c r="FL286" s="15"/>
      <c r="FM286" s="15"/>
      <c r="FN286" s="15"/>
      <c r="FO286" s="15"/>
      <c r="FP286" s="15"/>
      <c r="FQ286" s="15"/>
      <c r="FR286" s="15"/>
      <c r="FS286" s="15"/>
      <c r="FT286" s="15"/>
      <c r="FU286" s="15"/>
      <c r="FV286" s="15"/>
      <c r="FW286" s="15"/>
      <c r="FX286" s="15"/>
      <c r="FY286" s="15"/>
      <c r="FZ286" s="15"/>
      <c r="GA286" s="15"/>
      <c r="GB286" s="15"/>
      <c r="GC286" s="15"/>
      <c r="GD286" s="15"/>
      <c r="GE286" s="15"/>
      <c r="GF286" s="15"/>
      <c r="GG286" s="15"/>
      <c r="GH286" s="15"/>
      <c r="GI286" s="15"/>
      <c r="GJ286" s="15"/>
      <c r="GK286" s="15"/>
      <c r="GL286" s="15"/>
      <c r="GM286" s="15"/>
      <c r="GN286" s="15"/>
      <c r="GO286" s="15"/>
      <c r="GP286" s="15"/>
      <c r="GQ286" s="15"/>
      <c r="GR286" s="15"/>
      <c r="GS286" s="15"/>
      <c r="GT286" s="15"/>
      <c r="GU286" s="15"/>
      <c r="GV286" s="15"/>
      <c r="GW286" s="15"/>
      <c r="GX286" s="15"/>
      <c r="GY286" s="15"/>
      <c r="GZ286" s="15"/>
      <c r="HA286" s="15"/>
      <c r="HB286" s="15"/>
      <c r="HC286" s="15"/>
      <c r="HD286" s="15"/>
      <c r="HE286" s="15"/>
      <c r="HF286" s="15"/>
      <c r="HG286" s="15"/>
      <c r="HH286" s="15"/>
      <c r="HI286" s="15"/>
      <c r="HJ286" s="15"/>
      <c r="HK286" s="15"/>
      <c r="HL286" s="15"/>
      <c r="HM286" s="15"/>
      <c r="HN286" s="15"/>
      <c r="HO286" s="15"/>
      <c r="HP286" s="15"/>
      <c r="HQ286" s="15"/>
      <c r="HR286" s="15"/>
      <c r="HS286" s="15"/>
      <c r="HT286" s="15"/>
      <c r="HU286" s="15"/>
      <c r="HV286" s="15"/>
      <c r="HW286" s="15"/>
      <c r="HX286" s="15"/>
      <c r="HY286" s="15"/>
      <c r="HZ286" s="15"/>
      <c r="IA286" s="15"/>
      <c r="IB286" s="15"/>
      <c r="IC286" s="15"/>
      <c r="ID286" s="15"/>
      <c r="IE286" s="15"/>
      <c r="IF286" s="15"/>
      <c r="IG286" s="15"/>
      <c r="IH286" s="15"/>
      <c r="II286" s="15"/>
      <c r="IJ286" s="15"/>
      <c r="IK286" s="15"/>
      <c r="IL286" s="15"/>
      <c r="IM286" s="15"/>
      <c r="IN286" s="15"/>
      <c r="IO286" s="15"/>
      <c r="IP286" s="15"/>
      <c r="IQ286" s="15"/>
      <c r="IR286" s="15"/>
      <c r="IS286" s="15"/>
      <c r="IT286" s="15"/>
      <c r="IU286" s="15"/>
      <c r="IV286" s="15"/>
    </row>
    <row r="287" spans="1:256" s="28" customFormat="1" ht="13.5" customHeight="1">
      <c r="A287" s="130" t="s">
        <v>162</v>
      </c>
      <c r="B287" s="127">
        <v>3771</v>
      </c>
      <c r="C287" s="118" t="s">
        <v>932</v>
      </c>
      <c r="D287" s="200">
        <v>0</v>
      </c>
      <c r="E287" s="267">
        <v>1379</v>
      </c>
      <c r="F287" s="267">
        <v>1507</v>
      </c>
      <c r="G287" s="158">
        <f t="shared" si="10"/>
        <v>109.28208846990573</v>
      </c>
      <c r="O287" s="69"/>
      <c r="P287" s="15"/>
      <c r="Q287" s="15"/>
      <c r="R287" s="15"/>
      <c r="S287" s="15"/>
      <c r="T287" s="15"/>
      <c r="U287" s="134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  <c r="CG287" s="15"/>
      <c r="CH287" s="15"/>
      <c r="CI287" s="15"/>
      <c r="CJ287" s="15"/>
      <c r="CK287" s="15"/>
      <c r="CL287" s="15"/>
      <c r="CM287" s="15"/>
      <c r="CN287" s="15"/>
      <c r="CO287" s="15"/>
      <c r="CP287" s="15"/>
      <c r="CQ287" s="15"/>
      <c r="CR287" s="15"/>
      <c r="CS287" s="15"/>
      <c r="CT287" s="15"/>
      <c r="CU287" s="15"/>
      <c r="CV287" s="15"/>
      <c r="CW287" s="15"/>
      <c r="CX287" s="15"/>
      <c r="CY287" s="15"/>
      <c r="CZ287" s="15"/>
      <c r="DA287" s="15"/>
      <c r="DB287" s="15"/>
      <c r="DC287" s="15"/>
      <c r="DD287" s="15"/>
      <c r="DE287" s="15"/>
      <c r="DF287" s="15"/>
      <c r="DG287" s="15"/>
      <c r="DH287" s="15"/>
      <c r="DI287" s="15"/>
      <c r="DJ287" s="15"/>
      <c r="DK287" s="15"/>
      <c r="DL287" s="15"/>
      <c r="DM287" s="15"/>
      <c r="DN287" s="15"/>
      <c r="DO287" s="15"/>
      <c r="DP287" s="15"/>
      <c r="DQ287" s="15"/>
      <c r="DR287" s="15"/>
      <c r="DS287" s="15"/>
      <c r="DT287" s="15"/>
      <c r="DU287" s="15"/>
      <c r="DV287" s="15"/>
      <c r="DW287" s="15"/>
      <c r="DX287" s="15"/>
      <c r="DY287" s="15"/>
      <c r="DZ287" s="15"/>
      <c r="EA287" s="15"/>
      <c r="EB287" s="15"/>
      <c r="EC287" s="15"/>
      <c r="ED287" s="15"/>
      <c r="EE287" s="15"/>
      <c r="EF287" s="15"/>
      <c r="EG287" s="15"/>
      <c r="EH287" s="15"/>
      <c r="EI287" s="15"/>
      <c r="EJ287" s="15"/>
      <c r="EK287" s="15"/>
      <c r="EL287" s="15"/>
      <c r="EM287" s="15"/>
      <c r="EN287" s="15"/>
      <c r="EO287" s="15"/>
      <c r="EP287" s="15"/>
      <c r="EQ287" s="15"/>
      <c r="ER287" s="15"/>
      <c r="ES287" s="15"/>
      <c r="ET287" s="15"/>
      <c r="EU287" s="15"/>
      <c r="EV287" s="15"/>
      <c r="EW287" s="15"/>
      <c r="EX287" s="15"/>
      <c r="EY287" s="15"/>
      <c r="EZ287" s="15"/>
      <c r="FA287" s="15"/>
      <c r="FB287" s="15"/>
      <c r="FC287" s="15"/>
      <c r="FD287" s="15"/>
      <c r="FE287" s="15"/>
      <c r="FF287" s="15"/>
      <c r="FG287" s="15"/>
      <c r="FH287" s="15"/>
      <c r="FI287" s="15"/>
      <c r="FJ287" s="15"/>
      <c r="FK287" s="15"/>
      <c r="FL287" s="15"/>
      <c r="FM287" s="15"/>
      <c r="FN287" s="15"/>
      <c r="FO287" s="15"/>
      <c r="FP287" s="15"/>
      <c r="FQ287" s="15"/>
      <c r="FR287" s="15"/>
      <c r="FS287" s="15"/>
      <c r="FT287" s="15"/>
      <c r="FU287" s="15"/>
      <c r="FV287" s="15"/>
      <c r="FW287" s="15"/>
      <c r="FX287" s="15"/>
      <c r="FY287" s="15"/>
      <c r="FZ287" s="15"/>
      <c r="GA287" s="15"/>
      <c r="GB287" s="15"/>
      <c r="GC287" s="15"/>
      <c r="GD287" s="15"/>
      <c r="GE287" s="15"/>
      <c r="GF287" s="15"/>
      <c r="GG287" s="15"/>
      <c r="GH287" s="15"/>
      <c r="GI287" s="15"/>
      <c r="GJ287" s="15"/>
      <c r="GK287" s="15"/>
      <c r="GL287" s="15"/>
      <c r="GM287" s="15"/>
      <c r="GN287" s="15"/>
      <c r="GO287" s="15"/>
      <c r="GP287" s="15"/>
      <c r="GQ287" s="15"/>
      <c r="GR287" s="15"/>
      <c r="GS287" s="15"/>
      <c r="GT287" s="15"/>
      <c r="GU287" s="15"/>
      <c r="GV287" s="15"/>
      <c r="GW287" s="15"/>
      <c r="GX287" s="15"/>
      <c r="GY287" s="15"/>
      <c r="GZ287" s="15"/>
      <c r="HA287" s="15"/>
      <c r="HB287" s="15"/>
      <c r="HC287" s="15"/>
      <c r="HD287" s="15"/>
      <c r="HE287" s="15"/>
      <c r="HF287" s="15"/>
      <c r="HG287" s="15"/>
      <c r="HH287" s="15"/>
      <c r="HI287" s="15"/>
      <c r="HJ287" s="15"/>
      <c r="HK287" s="15"/>
      <c r="HL287" s="15"/>
      <c r="HM287" s="15"/>
      <c r="HN287" s="15"/>
      <c r="HO287" s="15"/>
      <c r="HP287" s="15"/>
      <c r="HQ287" s="15"/>
      <c r="HR287" s="15"/>
      <c r="HS287" s="15"/>
      <c r="HT287" s="15"/>
      <c r="HU287" s="15"/>
      <c r="HV287" s="15"/>
      <c r="HW287" s="15"/>
      <c r="HX287" s="15"/>
      <c r="HY287" s="15"/>
      <c r="HZ287" s="15"/>
      <c r="IA287" s="15"/>
      <c r="IB287" s="15"/>
      <c r="IC287" s="15"/>
      <c r="ID287" s="15"/>
      <c r="IE287" s="15"/>
      <c r="IF287" s="15"/>
      <c r="IG287" s="15"/>
      <c r="IH287" s="15"/>
      <c r="II287" s="15"/>
      <c r="IJ287" s="15"/>
      <c r="IK287" s="15"/>
      <c r="IL287" s="15"/>
      <c r="IM287" s="15"/>
      <c r="IN287" s="15"/>
      <c r="IO287" s="15"/>
      <c r="IP287" s="15"/>
      <c r="IQ287" s="15"/>
      <c r="IR287" s="15"/>
      <c r="IS287" s="15"/>
      <c r="IT287" s="15"/>
      <c r="IU287" s="15"/>
      <c r="IV287" s="15"/>
    </row>
    <row r="288" spans="1:256" s="28" customFormat="1" ht="14.25" customHeight="1">
      <c r="A288" s="130" t="s">
        <v>162</v>
      </c>
      <c r="B288" s="127">
        <v>3773</v>
      </c>
      <c r="C288" s="118" t="s">
        <v>933</v>
      </c>
      <c r="D288" s="200">
        <v>0</v>
      </c>
      <c r="E288" s="267">
        <v>111</v>
      </c>
      <c r="F288" s="267">
        <v>75</v>
      </c>
      <c r="G288" s="158">
        <f t="shared" si="10"/>
        <v>67.56756756756756</v>
      </c>
      <c r="O288" s="69"/>
      <c r="P288" s="174"/>
      <c r="Q288" s="15"/>
      <c r="R288" s="15"/>
      <c r="S288" s="15"/>
      <c r="T288" s="15"/>
      <c r="U288" s="134"/>
      <c r="V288" s="15"/>
      <c r="W288" s="134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  <c r="CH288" s="15"/>
      <c r="CI288" s="15"/>
      <c r="CJ288" s="15"/>
      <c r="CK288" s="15"/>
      <c r="CL288" s="15"/>
      <c r="CM288" s="15"/>
      <c r="CN288" s="15"/>
      <c r="CO288" s="15"/>
      <c r="CP288" s="15"/>
      <c r="CQ288" s="15"/>
      <c r="CR288" s="15"/>
      <c r="CS288" s="15"/>
      <c r="CT288" s="15"/>
      <c r="CU288" s="15"/>
      <c r="CV288" s="15"/>
      <c r="CW288" s="15"/>
      <c r="CX288" s="15"/>
      <c r="CY288" s="15"/>
      <c r="CZ288" s="15"/>
      <c r="DA288" s="15"/>
      <c r="DB288" s="15"/>
      <c r="DC288" s="15"/>
      <c r="DD288" s="15"/>
      <c r="DE288" s="15"/>
      <c r="DF288" s="15"/>
      <c r="DG288" s="15"/>
      <c r="DH288" s="15"/>
      <c r="DI288" s="15"/>
      <c r="DJ288" s="15"/>
      <c r="DK288" s="15"/>
      <c r="DL288" s="15"/>
      <c r="DM288" s="15"/>
      <c r="DN288" s="15"/>
      <c r="DO288" s="15"/>
      <c r="DP288" s="15"/>
      <c r="DQ288" s="15"/>
      <c r="DR288" s="15"/>
      <c r="DS288" s="15"/>
      <c r="DT288" s="15"/>
      <c r="DU288" s="15"/>
      <c r="DV288" s="15"/>
      <c r="DW288" s="15"/>
      <c r="DX288" s="15"/>
      <c r="DY288" s="15"/>
      <c r="DZ288" s="15"/>
      <c r="EA288" s="15"/>
      <c r="EB288" s="15"/>
      <c r="EC288" s="15"/>
      <c r="ED288" s="15"/>
      <c r="EE288" s="15"/>
      <c r="EF288" s="15"/>
      <c r="EG288" s="15"/>
      <c r="EH288" s="15"/>
      <c r="EI288" s="15"/>
      <c r="EJ288" s="15"/>
      <c r="EK288" s="15"/>
      <c r="EL288" s="15"/>
      <c r="EM288" s="15"/>
      <c r="EN288" s="15"/>
      <c r="EO288" s="15"/>
      <c r="EP288" s="15"/>
      <c r="EQ288" s="15"/>
      <c r="ER288" s="15"/>
      <c r="ES288" s="15"/>
      <c r="ET288" s="15"/>
      <c r="EU288" s="15"/>
      <c r="EV288" s="15"/>
      <c r="EW288" s="15"/>
      <c r="EX288" s="15"/>
      <c r="EY288" s="15"/>
      <c r="EZ288" s="15"/>
      <c r="FA288" s="15"/>
      <c r="FB288" s="15"/>
      <c r="FC288" s="15"/>
      <c r="FD288" s="15"/>
      <c r="FE288" s="15"/>
      <c r="FF288" s="15"/>
      <c r="FG288" s="15"/>
      <c r="FH288" s="15"/>
      <c r="FI288" s="15"/>
      <c r="FJ288" s="15"/>
      <c r="FK288" s="15"/>
      <c r="FL288" s="15"/>
      <c r="FM288" s="15"/>
      <c r="FN288" s="15"/>
      <c r="FO288" s="15"/>
      <c r="FP288" s="15"/>
      <c r="FQ288" s="15"/>
      <c r="FR288" s="15"/>
      <c r="FS288" s="15"/>
      <c r="FT288" s="15"/>
      <c r="FU288" s="15"/>
      <c r="FV288" s="15"/>
      <c r="FW288" s="15"/>
      <c r="FX288" s="15"/>
      <c r="FY288" s="15"/>
      <c r="FZ288" s="15"/>
      <c r="GA288" s="15"/>
      <c r="GB288" s="15"/>
      <c r="GC288" s="15"/>
      <c r="GD288" s="15"/>
      <c r="GE288" s="15"/>
      <c r="GF288" s="15"/>
      <c r="GG288" s="15"/>
      <c r="GH288" s="15"/>
      <c r="GI288" s="15"/>
      <c r="GJ288" s="15"/>
      <c r="GK288" s="15"/>
      <c r="GL288" s="15"/>
      <c r="GM288" s="15"/>
      <c r="GN288" s="15"/>
      <c r="GO288" s="15"/>
      <c r="GP288" s="15"/>
      <c r="GQ288" s="15"/>
      <c r="GR288" s="15"/>
      <c r="GS288" s="15"/>
      <c r="GT288" s="15"/>
      <c r="GU288" s="15"/>
      <c r="GV288" s="15"/>
      <c r="GW288" s="15"/>
      <c r="GX288" s="15"/>
      <c r="GY288" s="15"/>
      <c r="GZ288" s="15"/>
      <c r="HA288" s="15"/>
      <c r="HB288" s="15"/>
      <c r="HC288" s="15"/>
      <c r="HD288" s="15"/>
      <c r="HE288" s="15"/>
      <c r="HF288" s="15"/>
      <c r="HG288" s="15"/>
      <c r="HH288" s="15"/>
      <c r="HI288" s="15"/>
      <c r="HJ288" s="15"/>
      <c r="HK288" s="15"/>
      <c r="HL288" s="15"/>
      <c r="HM288" s="15"/>
      <c r="HN288" s="15"/>
      <c r="HO288" s="15"/>
      <c r="HP288" s="15"/>
      <c r="HQ288" s="15"/>
      <c r="HR288" s="15"/>
      <c r="HS288" s="15"/>
      <c r="HT288" s="15"/>
      <c r="HU288" s="15"/>
      <c r="HV288" s="15"/>
      <c r="HW288" s="15"/>
      <c r="HX288" s="15"/>
      <c r="HY288" s="15"/>
      <c r="HZ288" s="15"/>
      <c r="IA288" s="15"/>
      <c r="IB288" s="15"/>
      <c r="IC288" s="15"/>
      <c r="ID288" s="15"/>
      <c r="IE288" s="15"/>
      <c r="IF288" s="15"/>
      <c r="IG288" s="15"/>
      <c r="IH288" s="15"/>
      <c r="II288" s="15"/>
      <c r="IJ288" s="15"/>
      <c r="IK288" s="15"/>
      <c r="IL288" s="15"/>
      <c r="IM288" s="15"/>
      <c r="IN288" s="15"/>
      <c r="IO288" s="15"/>
      <c r="IP288" s="15"/>
      <c r="IQ288" s="15"/>
      <c r="IR288" s="15"/>
      <c r="IS288" s="15"/>
      <c r="IT288" s="15"/>
      <c r="IU288" s="15"/>
      <c r="IV288" s="15"/>
    </row>
    <row r="289" spans="1:256" s="28" customFormat="1" ht="50.25" customHeight="1">
      <c r="A289" s="130" t="s">
        <v>162</v>
      </c>
      <c r="B289" s="127">
        <v>3727</v>
      </c>
      <c r="C289" s="118" t="s">
        <v>44</v>
      </c>
      <c r="D289" s="200">
        <v>0</v>
      </c>
      <c r="E289" s="267">
        <v>1860</v>
      </c>
      <c r="F289" s="267">
        <v>25</v>
      </c>
      <c r="G289" s="158">
        <f t="shared" si="10"/>
        <v>1.3440860215053763</v>
      </c>
      <c r="O289" s="69"/>
      <c r="P289" s="174"/>
      <c r="Q289" s="15"/>
      <c r="R289" s="15"/>
      <c r="S289" s="15"/>
      <c r="T289" s="15"/>
      <c r="U289" s="134"/>
      <c r="V289" s="15"/>
      <c r="W289" s="134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  <c r="CE289" s="15"/>
      <c r="CF289" s="15"/>
      <c r="CG289" s="15"/>
      <c r="CH289" s="15"/>
      <c r="CI289" s="15"/>
      <c r="CJ289" s="15"/>
      <c r="CK289" s="15"/>
      <c r="CL289" s="15"/>
      <c r="CM289" s="15"/>
      <c r="CN289" s="15"/>
      <c r="CO289" s="15"/>
      <c r="CP289" s="15"/>
      <c r="CQ289" s="15"/>
      <c r="CR289" s="15"/>
      <c r="CS289" s="15"/>
      <c r="CT289" s="15"/>
      <c r="CU289" s="15"/>
      <c r="CV289" s="15"/>
      <c r="CW289" s="15"/>
      <c r="CX289" s="15"/>
      <c r="CY289" s="15"/>
      <c r="CZ289" s="15"/>
      <c r="DA289" s="15"/>
      <c r="DB289" s="15"/>
      <c r="DC289" s="15"/>
      <c r="DD289" s="15"/>
      <c r="DE289" s="15"/>
      <c r="DF289" s="15"/>
      <c r="DG289" s="15"/>
      <c r="DH289" s="15"/>
      <c r="DI289" s="15"/>
      <c r="DJ289" s="15"/>
      <c r="DK289" s="15"/>
      <c r="DL289" s="15"/>
      <c r="DM289" s="15"/>
      <c r="DN289" s="15"/>
      <c r="DO289" s="15"/>
      <c r="DP289" s="15"/>
      <c r="DQ289" s="15"/>
      <c r="DR289" s="15"/>
      <c r="DS289" s="15"/>
      <c r="DT289" s="15"/>
      <c r="DU289" s="15"/>
      <c r="DV289" s="15"/>
      <c r="DW289" s="15"/>
      <c r="DX289" s="15"/>
      <c r="DY289" s="15"/>
      <c r="DZ289" s="15"/>
      <c r="EA289" s="15"/>
      <c r="EB289" s="15"/>
      <c r="EC289" s="15"/>
      <c r="ED289" s="15"/>
      <c r="EE289" s="15"/>
      <c r="EF289" s="15"/>
      <c r="EG289" s="15"/>
      <c r="EH289" s="15"/>
      <c r="EI289" s="15"/>
      <c r="EJ289" s="15"/>
      <c r="EK289" s="15"/>
      <c r="EL289" s="15"/>
      <c r="EM289" s="15"/>
      <c r="EN289" s="15"/>
      <c r="EO289" s="15"/>
      <c r="EP289" s="15"/>
      <c r="EQ289" s="15"/>
      <c r="ER289" s="15"/>
      <c r="ES289" s="15"/>
      <c r="ET289" s="15"/>
      <c r="EU289" s="15"/>
      <c r="EV289" s="15"/>
      <c r="EW289" s="15"/>
      <c r="EX289" s="15"/>
      <c r="EY289" s="15"/>
      <c r="EZ289" s="15"/>
      <c r="FA289" s="15"/>
      <c r="FB289" s="15"/>
      <c r="FC289" s="15"/>
      <c r="FD289" s="15"/>
      <c r="FE289" s="15"/>
      <c r="FF289" s="15"/>
      <c r="FG289" s="15"/>
      <c r="FH289" s="15"/>
      <c r="FI289" s="15"/>
      <c r="FJ289" s="15"/>
      <c r="FK289" s="15"/>
      <c r="FL289" s="15"/>
      <c r="FM289" s="15"/>
      <c r="FN289" s="15"/>
      <c r="FO289" s="15"/>
      <c r="FP289" s="15"/>
      <c r="FQ289" s="15"/>
      <c r="FR289" s="15"/>
      <c r="FS289" s="15"/>
      <c r="FT289" s="15"/>
      <c r="FU289" s="15"/>
      <c r="FV289" s="15"/>
      <c r="FW289" s="15"/>
      <c r="FX289" s="15"/>
      <c r="FY289" s="15"/>
      <c r="FZ289" s="15"/>
      <c r="GA289" s="15"/>
      <c r="GB289" s="15"/>
      <c r="GC289" s="15"/>
      <c r="GD289" s="15"/>
      <c r="GE289" s="15"/>
      <c r="GF289" s="15"/>
      <c r="GG289" s="15"/>
      <c r="GH289" s="15"/>
      <c r="GI289" s="15"/>
      <c r="GJ289" s="15"/>
      <c r="GK289" s="15"/>
      <c r="GL289" s="15"/>
      <c r="GM289" s="15"/>
      <c r="GN289" s="15"/>
      <c r="GO289" s="15"/>
      <c r="GP289" s="15"/>
      <c r="GQ289" s="15"/>
      <c r="GR289" s="15"/>
      <c r="GS289" s="15"/>
      <c r="GT289" s="15"/>
      <c r="GU289" s="15"/>
      <c r="GV289" s="15"/>
      <c r="GW289" s="15"/>
      <c r="GX289" s="15"/>
      <c r="GY289" s="15"/>
      <c r="GZ289" s="15"/>
      <c r="HA289" s="15"/>
      <c r="HB289" s="15"/>
      <c r="HC289" s="15"/>
      <c r="HD289" s="15"/>
      <c r="HE289" s="15"/>
      <c r="HF289" s="15"/>
      <c r="HG289" s="15"/>
      <c r="HH289" s="15"/>
      <c r="HI289" s="15"/>
      <c r="HJ289" s="15"/>
      <c r="HK289" s="15"/>
      <c r="HL289" s="15"/>
      <c r="HM289" s="15"/>
      <c r="HN289" s="15"/>
      <c r="HO289" s="15"/>
      <c r="HP289" s="15"/>
      <c r="HQ289" s="15"/>
      <c r="HR289" s="15"/>
      <c r="HS289" s="15"/>
      <c r="HT289" s="15"/>
      <c r="HU289" s="15"/>
      <c r="HV289" s="15"/>
      <c r="HW289" s="15"/>
      <c r="HX289" s="15"/>
      <c r="HY289" s="15"/>
      <c r="HZ289" s="15"/>
      <c r="IA289" s="15"/>
      <c r="IB289" s="15"/>
      <c r="IC289" s="15"/>
      <c r="ID289" s="15"/>
      <c r="IE289" s="15"/>
      <c r="IF289" s="15"/>
      <c r="IG289" s="15"/>
      <c r="IH289" s="15"/>
      <c r="II289" s="15"/>
      <c r="IJ289" s="15"/>
      <c r="IK289" s="15"/>
      <c r="IL289" s="15"/>
      <c r="IM289" s="15"/>
      <c r="IN289" s="15"/>
      <c r="IO289" s="15"/>
      <c r="IP289" s="15"/>
      <c r="IQ289" s="15"/>
      <c r="IR289" s="15"/>
      <c r="IS289" s="15"/>
      <c r="IT289" s="15"/>
      <c r="IU289" s="15"/>
      <c r="IV289" s="15"/>
    </row>
    <row r="290" spans="1:256" s="28" customFormat="1" ht="25.5" customHeight="1">
      <c r="A290" s="130" t="s">
        <v>162</v>
      </c>
      <c r="B290" s="127">
        <v>3741</v>
      </c>
      <c r="C290" s="118" t="s">
        <v>18</v>
      </c>
      <c r="D290" s="200">
        <v>0</v>
      </c>
      <c r="E290" s="267">
        <v>200</v>
      </c>
      <c r="F290" s="267">
        <v>200</v>
      </c>
      <c r="G290" s="158">
        <f t="shared" si="10"/>
        <v>100</v>
      </c>
      <c r="O290" s="69"/>
      <c r="P290" s="174"/>
      <c r="Q290" s="15"/>
      <c r="R290" s="15"/>
      <c r="S290" s="15"/>
      <c r="T290" s="15"/>
      <c r="U290" s="134"/>
      <c r="V290" s="15"/>
      <c r="W290" s="134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  <c r="CE290" s="15"/>
      <c r="CF290" s="15"/>
      <c r="CG290" s="15"/>
      <c r="CH290" s="15"/>
      <c r="CI290" s="15"/>
      <c r="CJ290" s="15"/>
      <c r="CK290" s="15"/>
      <c r="CL290" s="15"/>
      <c r="CM290" s="15"/>
      <c r="CN290" s="15"/>
      <c r="CO290" s="15"/>
      <c r="CP290" s="15"/>
      <c r="CQ290" s="15"/>
      <c r="CR290" s="15"/>
      <c r="CS290" s="15"/>
      <c r="CT290" s="15"/>
      <c r="CU290" s="15"/>
      <c r="CV290" s="15"/>
      <c r="CW290" s="15"/>
      <c r="CX290" s="15"/>
      <c r="CY290" s="15"/>
      <c r="CZ290" s="15"/>
      <c r="DA290" s="15"/>
      <c r="DB290" s="15"/>
      <c r="DC290" s="15"/>
      <c r="DD290" s="15"/>
      <c r="DE290" s="15"/>
      <c r="DF290" s="15"/>
      <c r="DG290" s="15"/>
      <c r="DH290" s="15"/>
      <c r="DI290" s="15"/>
      <c r="DJ290" s="15"/>
      <c r="DK290" s="15"/>
      <c r="DL290" s="15"/>
      <c r="DM290" s="15"/>
      <c r="DN290" s="15"/>
      <c r="DO290" s="15"/>
      <c r="DP290" s="15"/>
      <c r="DQ290" s="15"/>
      <c r="DR290" s="15"/>
      <c r="DS290" s="15"/>
      <c r="DT290" s="15"/>
      <c r="DU290" s="15"/>
      <c r="DV290" s="15"/>
      <c r="DW290" s="15"/>
      <c r="DX290" s="15"/>
      <c r="DY290" s="15"/>
      <c r="DZ290" s="15"/>
      <c r="EA290" s="15"/>
      <c r="EB290" s="15"/>
      <c r="EC290" s="15"/>
      <c r="ED290" s="15"/>
      <c r="EE290" s="15"/>
      <c r="EF290" s="15"/>
      <c r="EG290" s="15"/>
      <c r="EH290" s="15"/>
      <c r="EI290" s="15"/>
      <c r="EJ290" s="15"/>
      <c r="EK290" s="15"/>
      <c r="EL290" s="15"/>
      <c r="EM290" s="15"/>
      <c r="EN290" s="15"/>
      <c r="EO290" s="15"/>
      <c r="EP290" s="15"/>
      <c r="EQ290" s="15"/>
      <c r="ER290" s="15"/>
      <c r="ES290" s="15"/>
      <c r="ET290" s="15"/>
      <c r="EU290" s="15"/>
      <c r="EV290" s="15"/>
      <c r="EW290" s="15"/>
      <c r="EX290" s="15"/>
      <c r="EY290" s="15"/>
      <c r="EZ290" s="15"/>
      <c r="FA290" s="15"/>
      <c r="FB290" s="15"/>
      <c r="FC290" s="15"/>
      <c r="FD290" s="15"/>
      <c r="FE290" s="15"/>
      <c r="FF290" s="15"/>
      <c r="FG290" s="15"/>
      <c r="FH290" s="15"/>
      <c r="FI290" s="15"/>
      <c r="FJ290" s="15"/>
      <c r="FK290" s="15"/>
      <c r="FL290" s="15"/>
      <c r="FM290" s="15"/>
      <c r="FN290" s="15"/>
      <c r="FO290" s="15"/>
      <c r="FP290" s="15"/>
      <c r="FQ290" s="15"/>
      <c r="FR290" s="15"/>
      <c r="FS290" s="15"/>
      <c r="FT290" s="15"/>
      <c r="FU290" s="15"/>
      <c r="FV290" s="15"/>
      <c r="FW290" s="15"/>
      <c r="FX290" s="15"/>
      <c r="FY290" s="15"/>
      <c r="FZ290" s="15"/>
      <c r="GA290" s="15"/>
      <c r="GB290" s="15"/>
      <c r="GC290" s="15"/>
      <c r="GD290" s="15"/>
      <c r="GE290" s="15"/>
      <c r="GF290" s="15"/>
      <c r="GG290" s="15"/>
      <c r="GH290" s="15"/>
      <c r="GI290" s="15"/>
      <c r="GJ290" s="15"/>
      <c r="GK290" s="15"/>
      <c r="GL290" s="15"/>
      <c r="GM290" s="15"/>
      <c r="GN290" s="15"/>
      <c r="GO290" s="15"/>
      <c r="GP290" s="15"/>
      <c r="GQ290" s="15"/>
      <c r="GR290" s="15"/>
      <c r="GS290" s="15"/>
      <c r="GT290" s="15"/>
      <c r="GU290" s="15"/>
      <c r="GV290" s="15"/>
      <c r="GW290" s="15"/>
      <c r="GX290" s="15"/>
      <c r="GY290" s="15"/>
      <c r="GZ290" s="15"/>
      <c r="HA290" s="15"/>
      <c r="HB290" s="15"/>
      <c r="HC290" s="15"/>
      <c r="HD290" s="15"/>
      <c r="HE290" s="15"/>
      <c r="HF290" s="15"/>
      <c r="HG290" s="15"/>
      <c r="HH290" s="15"/>
      <c r="HI290" s="15"/>
      <c r="HJ290" s="15"/>
      <c r="HK290" s="15"/>
      <c r="HL290" s="15"/>
      <c r="HM290" s="15"/>
      <c r="HN290" s="15"/>
      <c r="HO290" s="15"/>
      <c r="HP290" s="15"/>
      <c r="HQ290" s="15"/>
      <c r="HR290" s="15"/>
      <c r="HS290" s="15"/>
      <c r="HT290" s="15"/>
      <c r="HU290" s="15"/>
      <c r="HV290" s="15"/>
      <c r="HW290" s="15"/>
      <c r="HX290" s="15"/>
      <c r="HY290" s="15"/>
      <c r="HZ290" s="15"/>
      <c r="IA290" s="15"/>
      <c r="IB290" s="15"/>
      <c r="IC290" s="15"/>
      <c r="ID290" s="15"/>
      <c r="IE290" s="15"/>
      <c r="IF290" s="15"/>
      <c r="IG290" s="15"/>
      <c r="IH290" s="15"/>
      <c r="II290" s="15"/>
      <c r="IJ290" s="15"/>
      <c r="IK290" s="15"/>
      <c r="IL290" s="15"/>
      <c r="IM290" s="15"/>
      <c r="IN290" s="15"/>
      <c r="IO290" s="15"/>
      <c r="IP290" s="15"/>
      <c r="IQ290" s="15"/>
      <c r="IR290" s="15"/>
      <c r="IS290" s="15"/>
      <c r="IT290" s="15"/>
      <c r="IU290" s="15"/>
      <c r="IV290" s="15"/>
    </row>
    <row r="291" spans="1:256" s="28" customFormat="1" ht="25.5" customHeight="1">
      <c r="A291" s="130" t="s">
        <v>162</v>
      </c>
      <c r="B291" s="127">
        <v>3741</v>
      </c>
      <c r="C291" s="118" t="s">
        <v>964</v>
      </c>
      <c r="D291" s="200">
        <v>0</v>
      </c>
      <c r="E291" s="267">
        <v>200</v>
      </c>
      <c r="F291" s="267">
        <v>200</v>
      </c>
      <c r="G291" s="158">
        <f t="shared" si="10"/>
        <v>100</v>
      </c>
      <c r="O291" s="69"/>
      <c r="P291" s="174"/>
      <c r="Q291" s="15"/>
      <c r="R291" s="15"/>
      <c r="S291" s="15"/>
      <c r="T291" s="15"/>
      <c r="U291" s="134"/>
      <c r="V291" s="15"/>
      <c r="W291" s="134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  <c r="CE291" s="15"/>
      <c r="CF291" s="15"/>
      <c r="CG291" s="15"/>
      <c r="CH291" s="15"/>
      <c r="CI291" s="15"/>
      <c r="CJ291" s="15"/>
      <c r="CK291" s="15"/>
      <c r="CL291" s="15"/>
      <c r="CM291" s="15"/>
      <c r="CN291" s="15"/>
      <c r="CO291" s="15"/>
      <c r="CP291" s="15"/>
      <c r="CQ291" s="15"/>
      <c r="CR291" s="15"/>
      <c r="CS291" s="15"/>
      <c r="CT291" s="15"/>
      <c r="CU291" s="15"/>
      <c r="CV291" s="15"/>
      <c r="CW291" s="15"/>
      <c r="CX291" s="15"/>
      <c r="CY291" s="15"/>
      <c r="CZ291" s="15"/>
      <c r="DA291" s="15"/>
      <c r="DB291" s="15"/>
      <c r="DC291" s="15"/>
      <c r="DD291" s="15"/>
      <c r="DE291" s="15"/>
      <c r="DF291" s="15"/>
      <c r="DG291" s="15"/>
      <c r="DH291" s="15"/>
      <c r="DI291" s="15"/>
      <c r="DJ291" s="15"/>
      <c r="DK291" s="15"/>
      <c r="DL291" s="15"/>
      <c r="DM291" s="15"/>
      <c r="DN291" s="15"/>
      <c r="DO291" s="15"/>
      <c r="DP291" s="15"/>
      <c r="DQ291" s="15"/>
      <c r="DR291" s="15"/>
      <c r="DS291" s="15"/>
      <c r="DT291" s="15"/>
      <c r="DU291" s="15"/>
      <c r="DV291" s="15"/>
      <c r="DW291" s="15"/>
      <c r="DX291" s="15"/>
      <c r="DY291" s="15"/>
      <c r="DZ291" s="15"/>
      <c r="EA291" s="15"/>
      <c r="EB291" s="15"/>
      <c r="EC291" s="15"/>
      <c r="ED291" s="15"/>
      <c r="EE291" s="15"/>
      <c r="EF291" s="15"/>
      <c r="EG291" s="15"/>
      <c r="EH291" s="15"/>
      <c r="EI291" s="15"/>
      <c r="EJ291" s="15"/>
      <c r="EK291" s="15"/>
      <c r="EL291" s="15"/>
      <c r="EM291" s="15"/>
      <c r="EN291" s="15"/>
      <c r="EO291" s="15"/>
      <c r="EP291" s="15"/>
      <c r="EQ291" s="15"/>
      <c r="ER291" s="15"/>
      <c r="ES291" s="15"/>
      <c r="ET291" s="15"/>
      <c r="EU291" s="15"/>
      <c r="EV291" s="15"/>
      <c r="EW291" s="15"/>
      <c r="EX291" s="15"/>
      <c r="EY291" s="15"/>
      <c r="EZ291" s="15"/>
      <c r="FA291" s="15"/>
      <c r="FB291" s="15"/>
      <c r="FC291" s="15"/>
      <c r="FD291" s="15"/>
      <c r="FE291" s="15"/>
      <c r="FF291" s="15"/>
      <c r="FG291" s="15"/>
      <c r="FH291" s="15"/>
      <c r="FI291" s="15"/>
      <c r="FJ291" s="15"/>
      <c r="FK291" s="15"/>
      <c r="FL291" s="15"/>
      <c r="FM291" s="15"/>
      <c r="FN291" s="15"/>
      <c r="FO291" s="15"/>
      <c r="FP291" s="15"/>
      <c r="FQ291" s="15"/>
      <c r="FR291" s="15"/>
      <c r="FS291" s="15"/>
      <c r="FT291" s="15"/>
      <c r="FU291" s="15"/>
      <c r="FV291" s="15"/>
      <c r="FW291" s="15"/>
      <c r="FX291" s="15"/>
      <c r="FY291" s="15"/>
      <c r="FZ291" s="15"/>
      <c r="GA291" s="15"/>
      <c r="GB291" s="15"/>
      <c r="GC291" s="15"/>
      <c r="GD291" s="15"/>
      <c r="GE291" s="15"/>
      <c r="GF291" s="15"/>
      <c r="GG291" s="15"/>
      <c r="GH291" s="15"/>
      <c r="GI291" s="15"/>
      <c r="GJ291" s="15"/>
      <c r="GK291" s="15"/>
      <c r="GL291" s="15"/>
      <c r="GM291" s="15"/>
      <c r="GN291" s="15"/>
      <c r="GO291" s="15"/>
      <c r="GP291" s="15"/>
      <c r="GQ291" s="15"/>
      <c r="GR291" s="15"/>
      <c r="GS291" s="15"/>
      <c r="GT291" s="15"/>
      <c r="GU291" s="15"/>
      <c r="GV291" s="15"/>
      <c r="GW291" s="15"/>
      <c r="GX291" s="15"/>
      <c r="GY291" s="15"/>
      <c r="GZ291" s="15"/>
      <c r="HA291" s="15"/>
      <c r="HB291" s="15"/>
      <c r="HC291" s="15"/>
      <c r="HD291" s="15"/>
      <c r="HE291" s="15"/>
      <c r="HF291" s="15"/>
      <c r="HG291" s="15"/>
      <c r="HH291" s="15"/>
      <c r="HI291" s="15"/>
      <c r="HJ291" s="15"/>
      <c r="HK291" s="15"/>
      <c r="HL291" s="15"/>
      <c r="HM291" s="15"/>
      <c r="HN291" s="15"/>
      <c r="HO291" s="15"/>
      <c r="HP291" s="15"/>
      <c r="HQ291" s="15"/>
      <c r="HR291" s="15"/>
      <c r="HS291" s="15"/>
      <c r="HT291" s="15"/>
      <c r="HU291" s="15"/>
      <c r="HV291" s="15"/>
      <c r="HW291" s="15"/>
      <c r="HX291" s="15"/>
      <c r="HY291" s="15"/>
      <c r="HZ291" s="15"/>
      <c r="IA291" s="15"/>
      <c r="IB291" s="15"/>
      <c r="IC291" s="15"/>
      <c r="ID291" s="15"/>
      <c r="IE291" s="15"/>
      <c r="IF291" s="15"/>
      <c r="IG291" s="15"/>
      <c r="IH291" s="15"/>
      <c r="II291" s="15"/>
      <c r="IJ291" s="15"/>
      <c r="IK291" s="15"/>
      <c r="IL291" s="15"/>
      <c r="IM291" s="15"/>
      <c r="IN291" s="15"/>
      <c r="IO291" s="15"/>
      <c r="IP291" s="15"/>
      <c r="IQ291" s="15"/>
      <c r="IR291" s="15"/>
      <c r="IS291" s="15"/>
      <c r="IT291" s="15"/>
      <c r="IU291" s="15"/>
      <c r="IV291" s="15"/>
    </row>
    <row r="292" spans="1:256" s="28" customFormat="1" ht="25.5" customHeight="1">
      <c r="A292" s="130" t="s">
        <v>162</v>
      </c>
      <c r="B292" s="127">
        <v>3741</v>
      </c>
      <c r="C292" s="118" t="s">
        <v>965</v>
      </c>
      <c r="D292" s="200">
        <v>0</v>
      </c>
      <c r="E292" s="267">
        <v>300</v>
      </c>
      <c r="F292" s="267">
        <v>300</v>
      </c>
      <c r="G292" s="158">
        <f t="shared" si="10"/>
        <v>100</v>
      </c>
      <c r="O292" s="69"/>
      <c r="P292" s="174"/>
      <c r="Q292" s="15"/>
      <c r="R292" s="15"/>
      <c r="S292" s="15"/>
      <c r="T292" s="15"/>
      <c r="U292" s="134"/>
      <c r="V292" s="15"/>
      <c r="W292" s="134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  <c r="CE292" s="15"/>
      <c r="CF292" s="15"/>
      <c r="CG292" s="15"/>
      <c r="CH292" s="15"/>
      <c r="CI292" s="15"/>
      <c r="CJ292" s="15"/>
      <c r="CK292" s="15"/>
      <c r="CL292" s="15"/>
      <c r="CM292" s="15"/>
      <c r="CN292" s="15"/>
      <c r="CO292" s="15"/>
      <c r="CP292" s="15"/>
      <c r="CQ292" s="15"/>
      <c r="CR292" s="15"/>
      <c r="CS292" s="15"/>
      <c r="CT292" s="15"/>
      <c r="CU292" s="15"/>
      <c r="CV292" s="15"/>
      <c r="CW292" s="15"/>
      <c r="CX292" s="15"/>
      <c r="CY292" s="15"/>
      <c r="CZ292" s="15"/>
      <c r="DA292" s="15"/>
      <c r="DB292" s="15"/>
      <c r="DC292" s="15"/>
      <c r="DD292" s="15"/>
      <c r="DE292" s="15"/>
      <c r="DF292" s="15"/>
      <c r="DG292" s="15"/>
      <c r="DH292" s="15"/>
      <c r="DI292" s="15"/>
      <c r="DJ292" s="15"/>
      <c r="DK292" s="15"/>
      <c r="DL292" s="15"/>
      <c r="DM292" s="15"/>
      <c r="DN292" s="15"/>
      <c r="DO292" s="15"/>
      <c r="DP292" s="15"/>
      <c r="DQ292" s="15"/>
      <c r="DR292" s="15"/>
      <c r="DS292" s="15"/>
      <c r="DT292" s="15"/>
      <c r="DU292" s="15"/>
      <c r="DV292" s="15"/>
      <c r="DW292" s="15"/>
      <c r="DX292" s="15"/>
      <c r="DY292" s="15"/>
      <c r="DZ292" s="15"/>
      <c r="EA292" s="15"/>
      <c r="EB292" s="15"/>
      <c r="EC292" s="15"/>
      <c r="ED292" s="15"/>
      <c r="EE292" s="15"/>
      <c r="EF292" s="15"/>
      <c r="EG292" s="15"/>
      <c r="EH292" s="15"/>
      <c r="EI292" s="15"/>
      <c r="EJ292" s="15"/>
      <c r="EK292" s="15"/>
      <c r="EL292" s="15"/>
      <c r="EM292" s="15"/>
      <c r="EN292" s="15"/>
      <c r="EO292" s="15"/>
      <c r="EP292" s="15"/>
      <c r="EQ292" s="15"/>
      <c r="ER292" s="15"/>
      <c r="ES292" s="15"/>
      <c r="ET292" s="15"/>
      <c r="EU292" s="15"/>
      <c r="EV292" s="15"/>
      <c r="EW292" s="15"/>
      <c r="EX292" s="15"/>
      <c r="EY292" s="15"/>
      <c r="EZ292" s="15"/>
      <c r="FA292" s="15"/>
      <c r="FB292" s="15"/>
      <c r="FC292" s="15"/>
      <c r="FD292" s="15"/>
      <c r="FE292" s="15"/>
      <c r="FF292" s="15"/>
      <c r="FG292" s="15"/>
      <c r="FH292" s="15"/>
      <c r="FI292" s="15"/>
      <c r="FJ292" s="15"/>
      <c r="FK292" s="15"/>
      <c r="FL292" s="15"/>
      <c r="FM292" s="15"/>
      <c r="FN292" s="15"/>
      <c r="FO292" s="15"/>
      <c r="FP292" s="15"/>
      <c r="FQ292" s="15"/>
      <c r="FR292" s="15"/>
      <c r="FS292" s="15"/>
      <c r="FT292" s="15"/>
      <c r="FU292" s="15"/>
      <c r="FV292" s="15"/>
      <c r="FW292" s="15"/>
      <c r="FX292" s="15"/>
      <c r="FY292" s="15"/>
      <c r="FZ292" s="15"/>
      <c r="GA292" s="15"/>
      <c r="GB292" s="15"/>
      <c r="GC292" s="15"/>
      <c r="GD292" s="15"/>
      <c r="GE292" s="15"/>
      <c r="GF292" s="15"/>
      <c r="GG292" s="15"/>
      <c r="GH292" s="15"/>
      <c r="GI292" s="15"/>
      <c r="GJ292" s="15"/>
      <c r="GK292" s="15"/>
      <c r="GL292" s="15"/>
      <c r="GM292" s="15"/>
      <c r="GN292" s="15"/>
      <c r="GO292" s="15"/>
      <c r="GP292" s="15"/>
      <c r="GQ292" s="15"/>
      <c r="GR292" s="15"/>
      <c r="GS292" s="15"/>
      <c r="GT292" s="15"/>
      <c r="GU292" s="15"/>
      <c r="GV292" s="15"/>
      <c r="GW292" s="15"/>
      <c r="GX292" s="15"/>
      <c r="GY292" s="15"/>
      <c r="GZ292" s="15"/>
      <c r="HA292" s="15"/>
      <c r="HB292" s="15"/>
      <c r="HC292" s="15"/>
      <c r="HD292" s="15"/>
      <c r="HE292" s="15"/>
      <c r="HF292" s="15"/>
      <c r="HG292" s="15"/>
      <c r="HH292" s="15"/>
      <c r="HI292" s="15"/>
      <c r="HJ292" s="15"/>
      <c r="HK292" s="15"/>
      <c r="HL292" s="15"/>
      <c r="HM292" s="15"/>
      <c r="HN292" s="15"/>
      <c r="HO292" s="15"/>
      <c r="HP292" s="15"/>
      <c r="HQ292" s="15"/>
      <c r="HR292" s="15"/>
      <c r="HS292" s="15"/>
      <c r="HT292" s="15"/>
      <c r="HU292" s="15"/>
      <c r="HV292" s="15"/>
      <c r="HW292" s="15"/>
      <c r="HX292" s="15"/>
      <c r="HY292" s="15"/>
      <c r="HZ292" s="15"/>
      <c r="IA292" s="15"/>
      <c r="IB292" s="15"/>
      <c r="IC292" s="15"/>
      <c r="ID292" s="15"/>
      <c r="IE292" s="15"/>
      <c r="IF292" s="15"/>
      <c r="IG292" s="15"/>
      <c r="IH292" s="15"/>
      <c r="II292" s="15"/>
      <c r="IJ292" s="15"/>
      <c r="IK292" s="15"/>
      <c r="IL292" s="15"/>
      <c r="IM292" s="15"/>
      <c r="IN292" s="15"/>
      <c r="IO292" s="15"/>
      <c r="IP292" s="15"/>
      <c r="IQ292" s="15"/>
      <c r="IR292" s="15"/>
      <c r="IS292" s="15"/>
      <c r="IT292" s="15"/>
      <c r="IU292" s="15"/>
      <c r="IV292" s="15"/>
    </row>
    <row r="293" spans="1:14" s="69" customFormat="1" ht="12.75">
      <c r="A293" s="179"/>
      <c r="B293" s="196"/>
      <c r="C293" s="195" t="s">
        <v>891</v>
      </c>
      <c r="D293" s="180">
        <f>SUM(D281:D292)</f>
        <v>6000</v>
      </c>
      <c r="E293" s="181">
        <f>SUM(E281:E292)</f>
        <v>12768</v>
      </c>
      <c r="F293" s="210">
        <f>SUM(F281:F292)</f>
        <v>7277</v>
      </c>
      <c r="G293" s="104">
        <f t="shared" si="10"/>
        <v>56.99404761904761</v>
      </c>
      <c r="H293" s="28"/>
      <c r="I293" s="28"/>
      <c r="J293" s="28"/>
      <c r="K293" s="28"/>
      <c r="L293" s="28"/>
      <c r="M293" s="28"/>
      <c r="N293" s="28"/>
    </row>
    <row r="294" spans="1:14" s="69" customFormat="1" ht="12.75">
      <c r="A294" s="448" t="s">
        <v>1027</v>
      </c>
      <c r="B294" s="449"/>
      <c r="C294" s="449"/>
      <c r="D294" s="449"/>
      <c r="E294" s="449"/>
      <c r="F294" s="449"/>
      <c r="G294" s="449"/>
      <c r="H294" s="28"/>
      <c r="I294" s="28"/>
      <c r="J294" s="28"/>
      <c r="K294" s="28"/>
      <c r="L294" s="28"/>
      <c r="M294" s="28"/>
      <c r="N294" s="28"/>
    </row>
    <row r="295" spans="1:256" s="28" customFormat="1" ht="12.75">
      <c r="A295" s="389" t="s">
        <v>934</v>
      </c>
      <c r="B295" s="390"/>
      <c r="C295" s="390"/>
      <c r="D295" s="390"/>
      <c r="E295" s="390"/>
      <c r="F295" s="390"/>
      <c r="G295" s="390"/>
      <c r="H295" s="109"/>
      <c r="O295" s="69"/>
      <c r="P295" s="69"/>
      <c r="Q295" s="69"/>
      <c r="R295" s="69"/>
      <c r="S295" s="69"/>
      <c r="T295" s="69"/>
      <c r="U295" s="69"/>
      <c r="V295" s="69"/>
      <c r="W295" s="69"/>
      <c r="X295" s="69"/>
      <c r="Y295" s="69"/>
      <c r="Z295" s="69"/>
      <c r="AA295" s="69"/>
      <c r="AB295" s="69"/>
      <c r="AC295" s="69"/>
      <c r="AD295" s="69"/>
      <c r="AE295" s="69"/>
      <c r="AF295" s="69"/>
      <c r="AG295" s="69"/>
      <c r="AH295" s="69"/>
      <c r="AI295" s="69"/>
      <c r="AJ295" s="69"/>
      <c r="AK295" s="69"/>
      <c r="AL295" s="69"/>
      <c r="AM295" s="69"/>
      <c r="AN295" s="69"/>
      <c r="AO295" s="69"/>
      <c r="AP295" s="69"/>
      <c r="AQ295" s="69"/>
      <c r="AR295" s="69"/>
      <c r="AS295" s="69"/>
      <c r="AT295" s="69"/>
      <c r="AU295" s="69"/>
      <c r="AV295" s="69"/>
      <c r="AW295" s="69"/>
      <c r="AX295" s="69"/>
      <c r="AY295" s="69"/>
      <c r="AZ295" s="69"/>
      <c r="BA295" s="69"/>
      <c r="BB295" s="69"/>
      <c r="BC295" s="69"/>
      <c r="BD295" s="69"/>
      <c r="BE295" s="69"/>
      <c r="BF295" s="69"/>
      <c r="BG295" s="69"/>
      <c r="BH295" s="69"/>
      <c r="BI295" s="69"/>
      <c r="BJ295" s="69"/>
      <c r="BK295" s="69"/>
      <c r="BL295" s="69"/>
      <c r="BM295" s="69"/>
      <c r="BN295" s="69"/>
      <c r="BO295" s="69"/>
      <c r="BP295" s="69"/>
      <c r="BQ295" s="69"/>
      <c r="BR295" s="69"/>
      <c r="BS295" s="69"/>
      <c r="BT295" s="69"/>
      <c r="BU295" s="69"/>
      <c r="BV295" s="69"/>
      <c r="BW295" s="69"/>
      <c r="BX295" s="69"/>
      <c r="BY295" s="69"/>
      <c r="BZ295" s="69"/>
      <c r="CA295" s="69"/>
      <c r="CB295" s="69"/>
      <c r="CC295" s="69"/>
      <c r="CD295" s="69"/>
      <c r="CE295" s="69"/>
      <c r="CF295" s="69"/>
      <c r="CG295" s="69"/>
      <c r="CH295" s="69"/>
      <c r="CI295" s="69"/>
      <c r="CJ295" s="69"/>
      <c r="CK295" s="69"/>
      <c r="CL295" s="69"/>
      <c r="CM295" s="69"/>
      <c r="CN295" s="69"/>
      <c r="CO295" s="69"/>
      <c r="CP295" s="69"/>
      <c r="CQ295" s="69"/>
      <c r="CR295" s="69"/>
      <c r="CS295" s="69"/>
      <c r="CT295" s="69"/>
      <c r="CU295" s="69"/>
      <c r="CV295" s="69"/>
      <c r="CW295" s="69"/>
      <c r="CX295" s="69"/>
      <c r="CY295" s="69"/>
      <c r="CZ295" s="69"/>
      <c r="DA295" s="69"/>
      <c r="DB295" s="69"/>
      <c r="DC295" s="69"/>
      <c r="DD295" s="69"/>
      <c r="DE295" s="69"/>
      <c r="DF295" s="69"/>
      <c r="DG295" s="69"/>
      <c r="DH295" s="69"/>
      <c r="DI295" s="69"/>
      <c r="DJ295" s="69"/>
      <c r="DK295" s="69"/>
      <c r="DL295" s="69"/>
      <c r="DM295" s="69"/>
      <c r="DN295" s="69"/>
      <c r="DO295" s="69"/>
      <c r="DP295" s="69"/>
      <c r="DQ295" s="69"/>
      <c r="DR295" s="69"/>
      <c r="DS295" s="69"/>
      <c r="DT295" s="69"/>
      <c r="DU295" s="69"/>
      <c r="DV295" s="69"/>
      <c r="DW295" s="69"/>
      <c r="DX295" s="69"/>
      <c r="DY295" s="69"/>
      <c r="DZ295" s="69"/>
      <c r="EA295" s="69"/>
      <c r="EB295" s="69"/>
      <c r="EC295" s="69"/>
      <c r="ED295" s="69"/>
      <c r="EE295" s="69"/>
      <c r="EF295" s="69"/>
      <c r="EG295" s="69"/>
      <c r="EH295" s="69"/>
      <c r="EI295" s="69"/>
      <c r="EJ295" s="69"/>
      <c r="EK295" s="69"/>
      <c r="EL295" s="69"/>
      <c r="EM295" s="69"/>
      <c r="EN295" s="69"/>
      <c r="EO295" s="69"/>
      <c r="EP295" s="69"/>
      <c r="EQ295" s="69"/>
      <c r="ER295" s="69"/>
      <c r="ES295" s="69"/>
      <c r="ET295" s="69"/>
      <c r="EU295" s="69"/>
      <c r="EV295" s="69"/>
      <c r="EW295" s="69"/>
      <c r="EX295" s="69"/>
      <c r="EY295" s="69"/>
      <c r="EZ295" s="69"/>
      <c r="FA295" s="69"/>
      <c r="FB295" s="69"/>
      <c r="FC295" s="69"/>
      <c r="FD295" s="69"/>
      <c r="FE295" s="69"/>
      <c r="FF295" s="69"/>
      <c r="FG295" s="69"/>
      <c r="FH295" s="69"/>
      <c r="FI295" s="69"/>
      <c r="FJ295" s="69"/>
      <c r="FK295" s="69"/>
      <c r="FL295" s="69"/>
      <c r="FM295" s="69"/>
      <c r="FN295" s="69"/>
      <c r="FO295" s="69"/>
      <c r="FP295" s="69"/>
      <c r="FQ295" s="69"/>
      <c r="FR295" s="69"/>
      <c r="FS295" s="69"/>
      <c r="FT295" s="69"/>
      <c r="FU295" s="69"/>
      <c r="FV295" s="69"/>
      <c r="FW295" s="69"/>
      <c r="FX295" s="69"/>
      <c r="FY295" s="69"/>
      <c r="FZ295" s="69"/>
      <c r="GA295" s="69"/>
      <c r="GB295" s="69"/>
      <c r="GC295" s="69"/>
      <c r="GD295" s="69"/>
      <c r="GE295" s="69"/>
      <c r="GF295" s="69"/>
      <c r="GG295" s="69"/>
      <c r="GH295" s="69"/>
      <c r="GI295" s="69"/>
      <c r="GJ295" s="69"/>
      <c r="GK295" s="69"/>
      <c r="GL295" s="69"/>
      <c r="GM295" s="69"/>
      <c r="GN295" s="69"/>
      <c r="GO295" s="69"/>
      <c r="GP295" s="69"/>
      <c r="GQ295" s="69"/>
      <c r="GR295" s="69"/>
      <c r="GS295" s="69"/>
      <c r="GT295" s="69"/>
      <c r="GU295" s="69"/>
      <c r="GV295" s="69"/>
      <c r="GW295" s="69"/>
      <c r="GX295" s="69"/>
      <c r="GY295" s="69"/>
      <c r="GZ295" s="69"/>
      <c r="HA295" s="69"/>
      <c r="HB295" s="69"/>
      <c r="HC295" s="69"/>
      <c r="HD295" s="69"/>
      <c r="HE295" s="69"/>
      <c r="HF295" s="69"/>
      <c r="HG295" s="69"/>
      <c r="HH295" s="69"/>
      <c r="HI295" s="69"/>
      <c r="HJ295" s="69"/>
      <c r="HK295" s="69"/>
      <c r="HL295" s="69"/>
      <c r="HM295" s="69"/>
      <c r="HN295" s="69"/>
      <c r="HO295" s="69"/>
      <c r="HP295" s="69"/>
      <c r="HQ295" s="69"/>
      <c r="HR295" s="69"/>
      <c r="HS295" s="69"/>
      <c r="HT295" s="69"/>
      <c r="HU295" s="69"/>
      <c r="HV295" s="69"/>
      <c r="HW295" s="69"/>
      <c r="HX295" s="69"/>
      <c r="HY295" s="69"/>
      <c r="HZ295" s="69"/>
      <c r="IA295" s="69"/>
      <c r="IB295" s="69"/>
      <c r="IC295" s="69"/>
      <c r="ID295" s="69"/>
      <c r="IE295" s="69"/>
      <c r="IF295" s="69"/>
      <c r="IG295" s="69"/>
      <c r="IH295" s="69"/>
      <c r="II295" s="69"/>
      <c r="IJ295" s="69"/>
      <c r="IK295" s="69"/>
      <c r="IL295" s="69"/>
      <c r="IM295" s="69"/>
      <c r="IN295" s="69"/>
      <c r="IO295" s="69"/>
      <c r="IP295" s="69"/>
      <c r="IQ295" s="69"/>
      <c r="IR295" s="69"/>
      <c r="IS295" s="69"/>
      <c r="IT295" s="69"/>
      <c r="IU295" s="69"/>
      <c r="IV295" s="69"/>
    </row>
    <row r="296" spans="1:256" s="28" customFormat="1" ht="12.75">
      <c r="A296" s="389" t="s">
        <v>1028</v>
      </c>
      <c r="B296" s="390"/>
      <c r="C296" s="390"/>
      <c r="D296" s="390"/>
      <c r="E296" s="390"/>
      <c r="F296" s="390"/>
      <c r="G296" s="390"/>
      <c r="H296" s="109"/>
      <c r="O296" s="69"/>
      <c r="P296" s="69"/>
      <c r="Q296" s="69"/>
      <c r="R296" s="69"/>
      <c r="S296" s="69"/>
      <c r="T296" s="69"/>
      <c r="U296" s="69"/>
      <c r="V296" s="69"/>
      <c r="W296" s="69"/>
      <c r="X296" s="69"/>
      <c r="Y296" s="69"/>
      <c r="Z296" s="69"/>
      <c r="AA296" s="69"/>
      <c r="AB296" s="69"/>
      <c r="AC296" s="69"/>
      <c r="AD296" s="69"/>
      <c r="AE296" s="69"/>
      <c r="AF296" s="69"/>
      <c r="AG296" s="69"/>
      <c r="AH296" s="69"/>
      <c r="AI296" s="69"/>
      <c r="AJ296" s="69"/>
      <c r="AK296" s="69"/>
      <c r="AL296" s="69"/>
      <c r="AM296" s="69"/>
      <c r="AN296" s="69"/>
      <c r="AO296" s="69"/>
      <c r="AP296" s="69"/>
      <c r="AQ296" s="69"/>
      <c r="AR296" s="69"/>
      <c r="AS296" s="69"/>
      <c r="AT296" s="69"/>
      <c r="AU296" s="69"/>
      <c r="AV296" s="69"/>
      <c r="AW296" s="69"/>
      <c r="AX296" s="69"/>
      <c r="AY296" s="69"/>
      <c r="AZ296" s="69"/>
      <c r="BA296" s="69"/>
      <c r="BB296" s="69"/>
      <c r="BC296" s="69"/>
      <c r="BD296" s="69"/>
      <c r="BE296" s="69"/>
      <c r="BF296" s="69"/>
      <c r="BG296" s="69"/>
      <c r="BH296" s="69"/>
      <c r="BI296" s="69"/>
      <c r="BJ296" s="69"/>
      <c r="BK296" s="69"/>
      <c r="BL296" s="69"/>
      <c r="BM296" s="69"/>
      <c r="BN296" s="69"/>
      <c r="BO296" s="69"/>
      <c r="BP296" s="69"/>
      <c r="BQ296" s="69"/>
      <c r="BR296" s="69"/>
      <c r="BS296" s="69"/>
      <c r="BT296" s="69"/>
      <c r="BU296" s="69"/>
      <c r="BV296" s="69"/>
      <c r="BW296" s="69"/>
      <c r="BX296" s="69"/>
      <c r="BY296" s="69"/>
      <c r="BZ296" s="69"/>
      <c r="CA296" s="69"/>
      <c r="CB296" s="69"/>
      <c r="CC296" s="69"/>
      <c r="CD296" s="69"/>
      <c r="CE296" s="69"/>
      <c r="CF296" s="69"/>
      <c r="CG296" s="69"/>
      <c r="CH296" s="69"/>
      <c r="CI296" s="69"/>
      <c r="CJ296" s="69"/>
      <c r="CK296" s="69"/>
      <c r="CL296" s="69"/>
      <c r="CM296" s="69"/>
      <c r="CN296" s="69"/>
      <c r="CO296" s="69"/>
      <c r="CP296" s="69"/>
      <c r="CQ296" s="69"/>
      <c r="CR296" s="69"/>
      <c r="CS296" s="69"/>
      <c r="CT296" s="69"/>
      <c r="CU296" s="69"/>
      <c r="CV296" s="69"/>
      <c r="CW296" s="69"/>
      <c r="CX296" s="69"/>
      <c r="CY296" s="69"/>
      <c r="CZ296" s="69"/>
      <c r="DA296" s="69"/>
      <c r="DB296" s="69"/>
      <c r="DC296" s="69"/>
      <c r="DD296" s="69"/>
      <c r="DE296" s="69"/>
      <c r="DF296" s="69"/>
      <c r="DG296" s="69"/>
      <c r="DH296" s="69"/>
      <c r="DI296" s="69"/>
      <c r="DJ296" s="69"/>
      <c r="DK296" s="69"/>
      <c r="DL296" s="69"/>
      <c r="DM296" s="69"/>
      <c r="DN296" s="69"/>
      <c r="DO296" s="69"/>
      <c r="DP296" s="69"/>
      <c r="DQ296" s="69"/>
      <c r="DR296" s="69"/>
      <c r="DS296" s="69"/>
      <c r="DT296" s="69"/>
      <c r="DU296" s="69"/>
      <c r="DV296" s="69"/>
      <c r="DW296" s="69"/>
      <c r="DX296" s="69"/>
      <c r="DY296" s="69"/>
      <c r="DZ296" s="69"/>
      <c r="EA296" s="69"/>
      <c r="EB296" s="69"/>
      <c r="EC296" s="69"/>
      <c r="ED296" s="69"/>
      <c r="EE296" s="69"/>
      <c r="EF296" s="69"/>
      <c r="EG296" s="69"/>
      <c r="EH296" s="69"/>
      <c r="EI296" s="69"/>
      <c r="EJ296" s="69"/>
      <c r="EK296" s="69"/>
      <c r="EL296" s="69"/>
      <c r="EM296" s="69"/>
      <c r="EN296" s="69"/>
      <c r="EO296" s="69"/>
      <c r="EP296" s="69"/>
      <c r="EQ296" s="69"/>
      <c r="ER296" s="69"/>
      <c r="ES296" s="69"/>
      <c r="ET296" s="69"/>
      <c r="EU296" s="69"/>
      <c r="EV296" s="69"/>
      <c r="EW296" s="69"/>
      <c r="EX296" s="69"/>
      <c r="EY296" s="69"/>
      <c r="EZ296" s="69"/>
      <c r="FA296" s="69"/>
      <c r="FB296" s="69"/>
      <c r="FC296" s="69"/>
      <c r="FD296" s="69"/>
      <c r="FE296" s="69"/>
      <c r="FF296" s="69"/>
      <c r="FG296" s="69"/>
      <c r="FH296" s="69"/>
      <c r="FI296" s="69"/>
      <c r="FJ296" s="69"/>
      <c r="FK296" s="69"/>
      <c r="FL296" s="69"/>
      <c r="FM296" s="69"/>
      <c r="FN296" s="69"/>
      <c r="FO296" s="69"/>
      <c r="FP296" s="69"/>
      <c r="FQ296" s="69"/>
      <c r="FR296" s="69"/>
      <c r="FS296" s="69"/>
      <c r="FT296" s="69"/>
      <c r="FU296" s="69"/>
      <c r="FV296" s="69"/>
      <c r="FW296" s="69"/>
      <c r="FX296" s="69"/>
      <c r="FY296" s="69"/>
      <c r="FZ296" s="69"/>
      <c r="GA296" s="69"/>
      <c r="GB296" s="69"/>
      <c r="GC296" s="69"/>
      <c r="GD296" s="69"/>
      <c r="GE296" s="69"/>
      <c r="GF296" s="69"/>
      <c r="GG296" s="69"/>
      <c r="GH296" s="69"/>
      <c r="GI296" s="69"/>
      <c r="GJ296" s="69"/>
      <c r="GK296" s="69"/>
      <c r="GL296" s="69"/>
      <c r="GM296" s="69"/>
      <c r="GN296" s="69"/>
      <c r="GO296" s="69"/>
      <c r="GP296" s="69"/>
      <c r="GQ296" s="69"/>
      <c r="GR296" s="69"/>
      <c r="GS296" s="69"/>
      <c r="GT296" s="69"/>
      <c r="GU296" s="69"/>
      <c r="GV296" s="69"/>
      <c r="GW296" s="69"/>
      <c r="GX296" s="69"/>
      <c r="GY296" s="69"/>
      <c r="GZ296" s="69"/>
      <c r="HA296" s="69"/>
      <c r="HB296" s="69"/>
      <c r="HC296" s="69"/>
      <c r="HD296" s="69"/>
      <c r="HE296" s="69"/>
      <c r="HF296" s="69"/>
      <c r="HG296" s="69"/>
      <c r="HH296" s="69"/>
      <c r="HI296" s="69"/>
      <c r="HJ296" s="69"/>
      <c r="HK296" s="69"/>
      <c r="HL296" s="69"/>
      <c r="HM296" s="69"/>
      <c r="HN296" s="69"/>
      <c r="HO296" s="69"/>
      <c r="HP296" s="69"/>
      <c r="HQ296" s="69"/>
      <c r="HR296" s="69"/>
      <c r="HS296" s="69"/>
      <c r="HT296" s="69"/>
      <c r="HU296" s="69"/>
      <c r="HV296" s="69"/>
      <c r="HW296" s="69"/>
      <c r="HX296" s="69"/>
      <c r="HY296" s="69"/>
      <c r="HZ296" s="69"/>
      <c r="IA296" s="69"/>
      <c r="IB296" s="69"/>
      <c r="IC296" s="69"/>
      <c r="ID296" s="69"/>
      <c r="IE296" s="69"/>
      <c r="IF296" s="69"/>
      <c r="IG296" s="69"/>
      <c r="IH296" s="69"/>
      <c r="II296" s="69"/>
      <c r="IJ296" s="69"/>
      <c r="IK296" s="69"/>
      <c r="IL296" s="69"/>
      <c r="IM296" s="69"/>
      <c r="IN296" s="69"/>
      <c r="IO296" s="69"/>
      <c r="IP296" s="69"/>
      <c r="IQ296" s="69"/>
      <c r="IR296" s="69"/>
      <c r="IS296" s="69"/>
      <c r="IT296" s="69"/>
      <c r="IU296" s="69"/>
      <c r="IV296" s="69"/>
    </row>
    <row r="297" spans="1:256" s="28" customFormat="1" ht="12.75">
      <c r="A297" s="389" t="s">
        <v>1033</v>
      </c>
      <c r="B297" s="390"/>
      <c r="C297" s="390"/>
      <c r="D297" s="390"/>
      <c r="E297" s="390"/>
      <c r="F297" s="390"/>
      <c r="G297" s="390"/>
      <c r="H297" s="109"/>
      <c r="O297" s="69"/>
      <c r="P297" s="69"/>
      <c r="Q297" s="69"/>
      <c r="R297" s="69"/>
      <c r="S297" s="69"/>
      <c r="T297" s="69"/>
      <c r="U297" s="69"/>
      <c r="V297" s="69"/>
      <c r="W297" s="69"/>
      <c r="X297" s="69"/>
      <c r="Y297" s="69"/>
      <c r="Z297" s="69"/>
      <c r="AA297" s="69"/>
      <c r="AB297" s="69"/>
      <c r="AC297" s="69"/>
      <c r="AD297" s="69"/>
      <c r="AE297" s="69"/>
      <c r="AF297" s="69"/>
      <c r="AG297" s="69"/>
      <c r="AH297" s="69"/>
      <c r="AI297" s="69"/>
      <c r="AJ297" s="69"/>
      <c r="AK297" s="69"/>
      <c r="AL297" s="69"/>
      <c r="AM297" s="69"/>
      <c r="AN297" s="69"/>
      <c r="AO297" s="69"/>
      <c r="AP297" s="69"/>
      <c r="AQ297" s="69"/>
      <c r="AR297" s="69"/>
      <c r="AS297" s="69"/>
      <c r="AT297" s="69"/>
      <c r="AU297" s="69"/>
      <c r="AV297" s="69"/>
      <c r="AW297" s="69"/>
      <c r="AX297" s="69"/>
      <c r="AY297" s="69"/>
      <c r="AZ297" s="69"/>
      <c r="BA297" s="69"/>
      <c r="BB297" s="69"/>
      <c r="BC297" s="69"/>
      <c r="BD297" s="69"/>
      <c r="BE297" s="69"/>
      <c r="BF297" s="69"/>
      <c r="BG297" s="69"/>
      <c r="BH297" s="69"/>
      <c r="BI297" s="69"/>
      <c r="BJ297" s="69"/>
      <c r="BK297" s="69"/>
      <c r="BL297" s="69"/>
      <c r="BM297" s="69"/>
      <c r="BN297" s="69"/>
      <c r="BO297" s="69"/>
      <c r="BP297" s="69"/>
      <c r="BQ297" s="69"/>
      <c r="BR297" s="69"/>
      <c r="BS297" s="69"/>
      <c r="BT297" s="69"/>
      <c r="BU297" s="69"/>
      <c r="BV297" s="69"/>
      <c r="BW297" s="69"/>
      <c r="BX297" s="69"/>
      <c r="BY297" s="69"/>
      <c r="BZ297" s="69"/>
      <c r="CA297" s="69"/>
      <c r="CB297" s="69"/>
      <c r="CC297" s="69"/>
      <c r="CD297" s="69"/>
      <c r="CE297" s="69"/>
      <c r="CF297" s="69"/>
      <c r="CG297" s="69"/>
      <c r="CH297" s="69"/>
      <c r="CI297" s="69"/>
      <c r="CJ297" s="69"/>
      <c r="CK297" s="69"/>
      <c r="CL297" s="69"/>
      <c r="CM297" s="69"/>
      <c r="CN297" s="69"/>
      <c r="CO297" s="69"/>
      <c r="CP297" s="69"/>
      <c r="CQ297" s="69"/>
      <c r="CR297" s="69"/>
      <c r="CS297" s="69"/>
      <c r="CT297" s="69"/>
      <c r="CU297" s="69"/>
      <c r="CV297" s="69"/>
      <c r="CW297" s="69"/>
      <c r="CX297" s="69"/>
      <c r="CY297" s="69"/>
      <c r="CZ297" s="69"/>
      <c r="DA297" s="69"/>
      <c r="DB297" s="69"/>
      <c r="DC297" s="69"/>
      <c r="DD297" s="69"/>
      <c r="DE297" s="69"/>
      <c r="DF297" s="69"/>
      <c r="DG297" s="69"/>
      <c r="DH297" s="69"/>
      <c r="DI297" s="69"/>
      <c r="DJ297" s="69"/>
      <c r="DK297" s="69"/>
      <c r="DL297" s="69"/>
      <c r="DM297" s="69"/>
      <c r="DN297" s="69"/>
      <c r="DO297" s="69"/>
      <c r="DP297" s="69"/>
      <c r="DQ297" s="69"/>
      <c r="DR297" s="69"/>
      <c r="DS297" s="69"/>
      <c r="DT297" s="69"/>
      <c r="DU297" s="69"/>
      <c r="DV297" s="69"/>
      <c r="DW297" s="69"/>
      <c r="DX297" s="69"/>
      <c r="DY297" s="69"/>
      <c r="DZ297" s="69"/>
      <c r="EA297" s="69"/>
      <c r="EB297" s="69"/>
      <c r="EC297" s="69"/>
      <c r="ED297" s="69"/>
      <c r="EE297" s="69"/>
      <c r="EF297" s="69"/>
      <c r="EG297" s="69"/>
      <c r="EH297" s="69"/>
      <c r="EI297" s="69"/>
      <c r="EJ297" s="69"/>
      <c r="EK297" s="69"/>
      <c r="EL297" s="69"/>
      <c r="EM297" s="69"/>
      <c r="EN297" s="69"/>
      <c r="EO297" s="69"/>
      <c r="EP297" s="69"/>
      <c r="EQ297" s="69"/>
      <c r="ER297" s="69"/>
      <c r="ES297" s="69"/>
      <c r="ET297" s="69"/>
      <c r="EU297" s="69"/>
      <c r="EV297" s="69"/>
      <c r="EW297" s="69"/>
      <c r="EX297" s="69"/>
      <c r="EY297" s="69"/>
      <c r="EZ297" s="69"/>
      <c r="FA297" s="69"/>
      <c r="FB297" s="69"/>
      <c r="FC297" s="69"/>
      <c r="FD297" s="69"/>
      <c r="FE297" s="69"/>
      <c r="FF297" s="69"/>
      <c r="FG297" s="69"/>
      <c r="FH297" s="69"/>
      <c r="FI297" s="69"/>
      <c r="FJ297" s="69"/>
      <c r="FK297" s="69"/>
      <c r="FL297" s="69"/>
      <c r="FM297" s="69"/>
      <c r="FN297" s="69"/>
      <c r="FO297" s="69"/>
      <c r="FP297" s="69"/>
      <c r="FQ297" s="69"/>
      <c r="FR297" s="69"/>
      <c r="FS297" s="69"/>
      <c r="FT297" s="69"/>
      <c r="FU297" s="69"/>
      <c r="FV297" s="69"/>
      <c r="FW297" s="69"/>
      <c r="FX297" s="69"/>
      <c r="FY297" s="69"/>
      <c r="FZ297" s="69"/>
      <c r="GA297" s="69"/>
      <c r="GB297" s="69"/>
      <c r="GC297" s="69"/>
      <c r="GD297" s="69"/>
      <c r="GE297" s="69"/>
      <c r="GF297" s="69"/>
      <c r="GG297" s="69"/>
      <c r="GH297" s="69"/>
      <c r="GI297" s="69"/>
      <c r="GJ297" s="69"/>
      <c r="GK297" s="69"/>
      <c r="GL297" s="69"/>
      <c r="GM297" s="69"/>
      <c r="GN297" s="69"/>
      <c r="GO297" s="69"/>
      <c r="GP297" s="69"/>
      <c r="GQ297" s="69"/>
      <c r="GR297" s="69"/>
      <c r="GS297" s="69"/>
      <c r="GT297" s="69"/>
      <c r="GU297" s="69"/>
      <c r="GV297" s="69"/>
      <c r="GW297" s="69"/>
      <c r="GX297" s="69"/>
      <c r="GY297" s="69"/>
      <c r="GZ297" s="69"/>
      <c r="HA297" s="69"/>
      <c r="HB297" s="69"/>
      <c r="HC297" s="69"/>
      <c r="HD297" s="69"/>
      <c r="HE297" s="69"/>
      <c r="HF297" s="69"/>
      <c r="HG297" s="69"/>
      <c r="HH297" s="69"/>
      <c r="HI297" s="69"/>
      <c r="HJ297" s="69"/>
      <c r="HK297" s="69"/>
      <c r="HL297" s="69"/>
      <c r="HM297" s="69"/>
      <c r="HN297" s="69"/>
      <c r="HO297" s="69"/>
      <c r="HP297" s="69"/>
      <c r="HQ297" s="69"/>
      <c r="HR297" s="69"/>
      <c r="HS297" s="69"/>
      <c r="HT297" s="69"/>
      <c r="HU297" s="69"/>
      <c r="HV297" s="69"/>
      <c r="HW297" s="69"/>
      <c r="HX297" s="69"/>
      <c r="HY297" s="69"/>
      <c r="HZ297" s="69"/>
      <c r="IA297" s="69"/>
      <c r="IB297" s="69"/>
      <c r="IC297" s="69"/>
      <c r="ID297" s="69"/>
      <c r="IE297" s="69"/>
      <c r="IF297" s="69"/>
      <c r="IG297" s="69"/>
      <c r="IH297" s="69"/>
      <c r="II297" s="69"/>
      <c r="IJ297" s="69"/>
      <c r="IK297" s="69"/>
      <c r="IL297" s="69"/>
      <c r="IM297" s="69"/>
      <c r="IN297" s="69"/>
      <c r="IO297" s="69"/>
      <c r="IP297" s="69"/>
      <c r="IQ297" s="69"/>
      <c r="IR297" s="69"/>
      <c r="IS297" s="69"/>
      <c r="IT297" s="69"/>
      <c r="IU297" s="69"/>
      <c r="IV297" s="69"/>
    </row>
    <row r="298" spans="1:256" s="28" customFormat="1" ht="12.75">
      <c r="A298" s="389"/>
      <c r="B298" s="390"/>
      <c r="C298" s="390"/>
      <c r="D298" s="390"/>
      <c r="E298" s="390"/>
      <c r="F298" s="390"/>
      <c r="G298" s="390"/>
      <c r="H298" s="109"/>
      <c r="O298" s="69"/>
      <c r="P298" s="69"/>
      <c r="Q298" s="69"/>
      <c r="R298" s="69"/>
      <c r="S298" s="69"/>
      <c r="T298" s="69"/>
      <c r="U298" s="69"/>
      <c r="V298" s="69"/>
      <c r="W298" s="69"/>
      <c r="X298" s="69"/>
      <c r="Y298" s="69"/>
      <c r="Z298" s="69"/>
      <c r="AA298" s="69"/>
      <c r="AB298" s="69"/>
      <c r="AC298" s="69"/>
      <c r="AD298" s="69"/>
      <c r="AE298" s="69"/>
      <c r="AF298" s="69"/>
      <c r="AG298" s="69"/>
      <c r="AH298" s="69"/>
      <c r="AI298" s="69"/>
      <c r="AJ298" s="69"/>
      <c r="AK298" s="69"/>
      <c r="AL298" s="69"/>
      <c r="AM298" s="69"/>
      <c r="AN298" s="69"/>
      <c r="AO298" s="69"/>
      <c r="AP298" s="69"/>
      <c r="AQ298" s="69"/>
      <c r="AR298" s="69"/>
      <c r="AS298" s="69"/>
      <c r="AT298" s="69"/>
      <c r="AU298" s="69"/>
      <c r="AV298" s="69"/>
      <c r="AW298" s="69"/>
      <c r="AX298" s="69"/>
      <c r="AY298" s="69"/>
      <c r="AZ298" s="69"/>
      <c r="BA298" s="69"/>
      <c r="BB298" s="69"/>
      <c r="BC298" s="69"/>
      <c r="BD298" s="69"/>
      <c r="BE298" s="69"/>
      <c r="BF298" s="69"/>
      <c r="BG298" s="69"/>
      <c r="BH298" s="69"/>
      <c r="BI298" s="69"/>
      <c r="BJ298" s="69"/>
      <c r="BK298" s="69"/>
      <c r="BL298" s="69"/>
      <c r="BM298" s="69"/>
      <c r="BN298" s="69"/>
      <c r="BO298" s="69"/>
      <c r="BP298" s="69"/>
      <c r="BQ298" s="69"/>
      <c r="BR298" s="69"/>
      <c r="BS298" s="69"/>
      <c r="BT298" s="69"/>
      <c r="BU298" s="69"/>
      <c r="BV298" s="69"/>
      <c r="BW298" s="69"/>
      <c r="BX298" s="69"/>
      <c r="BY298" s="69"/>
      <c r="BZ298" s="69"/>
      <c r="CA298" s="69"/>
      <c r="CB298" s="69"/>
      <c r="CC298" s="69"/>
      <c r="CD298" s="69"/>
      <c r="CE298" s="69"/>
      <c r="CF298" s="69"/>
      <c r="CG298" s="69"/>
      <c r="CH298" s="69"/>
      <c r="CI298" s="69"/>
      <c r="CJ298" s="69"/>
      <c r="CK298" s="69"/>
      <c r="CL298" s="69"/>
      <c r="CM298" s="69"/>
      <c r="CN298" s="69"/>
      <c r="CO298" s="69"/>
      <c r="CP298" s="69"/>
      <c r="CQ298" s="69"/>
      <c r="CR298" s="69"/>
      <c r="CS298" s="69"/>
      <c r="CT298" s="69"/>
      <c r="CU298" s="69"/>
      <c r="CV298" s="69"/>
      <c r="CW298" s="69"/>
      <c r="CX298" s="69"/>
      <c r="CY298" s="69"/>
      <c r="CZ298" s="69"/>
      <c r="DA298" s="69"/>
      <c r="DB298" s="69"/>
      <c r="DC298" s="69"/>
      <c r="DD298" s="69"/>
      <c r="DE298" s="69"/>
      <c r="DF298" s="69"/>
      <c r="DG298" s="69"/>
      <c r="DH298" s="69"/>
      <c r="DI298" s="69"/>
      <c r="DJ298" s="69"/>
      <c r="DK298" s="69"/>
      <c r="DL298" s="69"/>
      <c r="DM298" s="69"/>
      <c r="DN298" s="69"/>
      <c r="DO298" s="69"/>
      <c r="DP298" s="69"/>
      <c r="DQ298" s="69"/>
      <c r="DR298" s="69"/>
      <c r="DS298" s="69"/>
      <c r="DT298" s="69"/>
      <c r="DU298" s="69"/>
      <c r="DV298" s="69"/>
      <c r="DW298" s="69"/>
      <c r="DX298" s="69"/>
      <c r="DY298" s="69"/>
      <c r="DZ298" s="69"/>
      <c r="EA298" s="69"/>
      <c r="EB298" s="69"/>
      <c r="EC298" s="69"/>
      <c r="ED298" s="69"/>
      <c r="EE298" s="69"/>
      <c r="EF298" s="69"/>
      <c r="EG298" s="69"/>
      <c r="EH298" s="69"/>
      <c r="EI298" s="69"/>
      <c r="EJ298" s="69"/>
      <c r="EK298" s="69"/>
      <c r="EL298" s="69"/>
      <c r="EM298" s="69"/>
      <c r="EN298" s="69"/>
      <c r="EO298" s="69"/>
      <c r="EP298" s="69"/>
      <c r="EQ298" s="69"/>
      <c r="ER298" s="69"/>
      <c r="ES298" s="69"/>
      <c r="ET298" s="69"/>
      <c r="EU298" s="69"/>
      <c r="EV298" s="69"/>
      <c r="EW298" s="69"/>
      <c r="EX298" s="69"/>
      <c r="EY298" s="69"/>
      <c r="EZ298" s="69"/>
      <c r="FA298" s="69"/>
      <c r="FB298" s="69"/>
      <c r="FC298" s="69"/>
      <c r="FD298" s="69"/>
      <c r="FE298" s="69"/>
      <c r="FF298" s="69"/>
      <c r="FG298" s="69"/>
      <c r="FH298" s="69"/>
      <c r="FI298" s="69"/>
      <c r="FJ298" s="69"/>
      <c r="FK298" s="69"/>
      <c r="FL298" s="69"/>
      <c r="FM298" s="69"/>
      <c r="FN298" s="69"/>
      <c r="FO298" s="69"/>
      <c r="FP298" s="69"/>
      <c r="FQ298" s="69"/>
      <c r="FR298" s="69"/>
      <c r="FS298" s="69"/>
      <c r="FT298" s="69"/>
      <c r="FU298" s="69"/>
      <c r="FV298" s="69"/>
      <c r="FW298" s="69"/>
      <c r="FX298" s="69"/>
      <c r="FY298" s="69"/>
      <c r="FZ298" s="69"/>
      <c r="GA298" s="69"/>
      <c r="GB298" s="69"/>
      <c r="GC298" s="69"/>
      <c r="GD298" s="69"/>
      <c r="GE298" s="69"/>
      <c r="GF298" s="69"/>
      <c r="GG298" s="69"/>
      <c r="GH298" s="69"/>
      <c r="GI298" s="69"/>
      <c r="GJ298" s="69"/>
      <c r="GK298" s="69"/>
      <c r="GL298" s="69"/>
      <c r="GM298" s="69"/>
      <c r="GN298" s="69"/>
      <c r="GO298" s="69"/>
      <c r="GP298" s="69"/>
      <c r="GQ298" s="69"/>
      <c r="GR298" s="69"/>
      <c r="GS298" s="69"/>
      <c r="GT298" s="69"/>
      <c r="GU298" s="69"/>
      <c r="GV298" s="69"/>
      <c r="GW298" s="69"/>
      <c r="GX298" s="69"/>
      <c r="GY298" s="69"/>
      <c r="GZ298" s="69"/>
      <c r="HA298" s="69"/>
      <c r="HB298" s="69"/>
      <c r="HC298" s="69"/>
      <c r="HD298" s="69"/>
      <c r="HE298" s="69"/>
      <c r="HF298" s="69"/>
      <c r="HG298" s="69"/>
      <c r="HH298" s="69"/>
      <c r="HI298" s="69"/>
      <c r="HJ298" s="69"/>
      <c r="HK298" s="69"/>
      <c r="HL298" s="69"/>
      <c r="HM298" s="69"/>
      <c r="HN298" s="69"/>
      <c r="HO298" s="69"/>
      <c r="HP298" s="69"/>
      <c r="HQ298" s="69"/>
      <c r="HR298" s="69"/>
      <c r="HS298" s="69"/>
      <c r="HT298" s="69"/>
      <c r="HU298" s="69"/>
      <c r="HV298" s="69"/>
      <c r="HW298" s="69"/>
      <c r="HX298" s="69"/>
      <c r="HY298" s="69"/>
      <c r="HZ298" s="69"/>
      <c r="IA298" s="69"/>
      <c r="IB298" s="69"/>
      <c r="IC298" s="69"/>
      <c r="ID298" s="69"/>
      <c r="IE298" s="69"/>
      <c r="IF298" s="69"/>
      <c r="IG298" s="69"/>
      <c r="IH298" s="69"/>
      <c r="II298" s="69"/>
      <c r="IJ298" s="69"/>
      <c r="IK298" s="69"/>
      <c r="IL298" s="69"/>
      <c r="IM298" s="69"/>
      <c r="IN298" s="69"/>
      <c r="IO298" s="69"/>
      <c r="IP298" s="69"/>
      <c r="IQ298" s="69"/>
      <c r="IR298" s="69"/>
      <c r="IS298" s="69"/>
      <c r="IT298" s="69"/>
      <c r="IU298" s="69"/>
      <c r="IV298" s="69"/>
    </row>
    <row r="299" spans="1:256" s="105" customFormat="1" ht="13.5" customHeight="1">
      <c r="A299" s="847" t="s">
        <v>439</v>
      </c>
      <c r="B299" s="847"/>
      <c r="C299" s="847"/>
      <c r="D299" s="184"/>
      <c r="E299" s="184"/>
      <c r="F299" s="184"/>
      <c r="G299" s="99"/>
      <c r="H299" s="109"/>
      <c r="I299" s="28"/>
      <c r="J299" s="28"/>
      <c r="K299" s="28"/>
      <c r="L299" s="28"/>
      <c r="M299" s="28"/>
      <c r="N299" s="28"/>
      <c r="O299" s="69"/>
      <c r="P299" s="69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5"/>
      <c r="CE299" s="15"/>
      <c r="CF299" s="15"/>
      <c r="CG299" s="15"/>
      <c r="CH299" s="15"/>
      <c r="CI299" s="15"/>
      <c r="CJ299" s="15"/>
      <c r="CK299" s="15"/>
      <c r="CL299" s="15"/>
      <c r="CM299" s="15"/>
      <c r="CN299" s="15"/>
      <c r="CO299" s="15"/>
      <c r="CP299" s="15"/>
      <c r="CQ299" s="15"/>
      <c r="CR299" s="15"/>
      <c r="CS299" s="15"/>
      <c r="CT299" s="15"/>
      <c r="CU299" s="15"/>
      <c r="CV299" s="15"/>
      <c r="CW299" s="15"/>
      <c r="CX299" s="15"/>
      <c r="CY299" s="15"/>
      <c r="CZ299" s="15"/>
      <c r="DA299" s="15"/>
      <c r="DB299" s="15"/>
      <c r="DC299" s="15"/>
      <c r="DD299" s="15"/>
      <c r="DE299" s="15"/>
      <c r="DF299" s="15"/>
      <c r="DG299" s="15"/>
      <c r="DH299" s="15"/>
      <c r="DI299" s="15"/>
      <c r="DJ299" s="15"/>
      <c r="DK299" s="15"/>
      <c r="DL299" s="15"/>
      <c r="DM299" s="15"/>
      <c r="DN299" s="15"/>
      <c r="DO299" s="15"/>
      <c r="DP299" s="15"/>
      <c r="DQ299" s="15"/>
      <c r="DR299" s="15"/>
      <c r="DS299" s="15"/>
      <c r="DT299" s="15"/>
      <c r="DU299" s="15"/>
      <c r="DV299" s="15"/>
      <c r="DW299" s="15"/>
      <c r="DX299" s="15"/>
      <c r="DY299" s="15"/>
      <c r="DZ299" s="15"/>
      <c r="EA299" s="15"/>
      <c r="EB299" s="15"/>
      <c r="EC299" s="15"/>
      <c r="ED299" s="15"/>
      <c r="EE299" s="15"/>
      <c r="EF299" s="15"/>
      <c r="EG299" s="15"/>
      <c r="EH299" s="15"/>
      <c r="EI299" s="15"/>
      <c r="EJ299" s="15"/>
      <c r="EK299" s="15"/>
      <c r="EL299" s="15"/>
      <c r="EM299" s="15"/>
      <c r="EN299" s="15"/>
      <c r="EO299" s="15"/>
      <c r="EP299" s="15"/>
      <c r="EQ299" s="15"/>
      <c r="ER299" s="15"/>
      <c r="ES299" s="15"/>
      <c r="ET299" s="15"/>
      <c r="EU299" s="15"/>
      <c r="EV299" s="15"/>
      <c r="EW299" s="15"/>
      <c r="EX299" s="15"/>
      <c r="EY299" s="15"/>
      <c r="EZ299" s="15"/>
      <c r="FA299" s="15"/>
      <c r="FB299" s="15"/>
      <c r="FC299" s="15"/>
      <c r="FD299" s="15"/>
      <c r="FE299" s="15"/>
      <c r="FF299" s="15"/>
      <c r="FG299" s="15"/>
      <c r="FH299" s="15"/>
      <c r="FI299" s="15"/>
      <c r="FJ299" s="15"/>
      <c r="FK299" s="15"/>
      <c r="FL299" s="15"/>
      <c r="FM299" s="15"/>
      <c r="FN299" s="15"/>
      <c r="FO299" s="15"/>
      <c r="FP299" s="15"/>
      <c r="FQ299" s="15"/>
      <c r="FR299" s="15"/>
      <c r="FS299" s="15"/>
      <c r="FT299" s="15"/>
      <c r="FU299" s="15"/>
      <c r="FV299" s="15"/>
      <c r="FW299" s="15"/>
      <c r="FX299" s="15"/>
      <c r="FY299" s="15"/>
      <c r="FZ299" s="15"/>
      <c r="GA299" s="15"/>
      <c r="GB299" s="15"/>
      <c r="GC299" s="15"/>
      <c r="GD299" s="15"/>
      <c r="GE299" s="15"/>
      <c r="GF299" s="15"/>
      <c r="GG299" s="15"/>
      <c r="GH299" s="15"/>
      <c r="GI299" s="15"/>
      <c r="GJ299" s="15"/>
      <c r="GK299" s="15"/>
      <c r="GL299" s="15"/>
      <c r="GM299" s="15"/>
      <c r="GN299" s="15"/>
      <c r="GO299" s="15"/>
      <c r="GP299" s="15"/>
      <c r="GQ299" s="15"/>
      <c r="GR299" s="15"/>
      <c r="GS299" s="15"/>
      <c r="GT299" s="15"/>
      <c r="GU299" s="15"/>
      <c r="GV299" s="15"/>
      <c r="GW299" s="15"/>
      <c r="GX299" s="15"/>
      <c r="GY299" s="15"/>
      <c r="GZ299" s="15"/>
      <c r="HA299" s="15"/>
      <c r="HB299" s="15"/>
      <c r="HC299" s="15"/>
      <c r="HD299" s="15"/>
      <c r="HE299" s="15"/>
      <c r="HF299" s="15"/>
      <c r="HG299" s="15"/>
      <c r="HH299" s="15"/>
      <c r="HI299" s="15"/>
      <c r="HJ299" s="15"/>
      <c r="HK299" s="15"/>
      <c r="HL299" s="15"/>
      <c r="HM299" s="15"/>
      <c r="HN299" s="15"/>
      <c r="HO299" s="15"/>
      <c r="HP299" s="15"/>
      <c r="HQ299" s="15"/>
      <c r="HR299" s="15"/>
      <c r="HS299" s="15"/>
      <c r="HT299" s="15"/>
      <c r="HU299" s="15"/>
      <c r="HV299" s="15"/>
      <c r="HW299" s="15"/>
      <c r="HX299" s="15"/>
      <c r="HY299" s="15"/>
      <c r="HZ299" s="15"/>
      <c r="IA299" s="15"/>
      <c r="IB299" s="15"/>
      <c r="IC299" s="15"/>
      <c r="ID299" s="15"/>
      <c r="IE299" s="15"/>
      <c r="IF299" s="15"/>
      <c r="IG299" s="15"/>
      <c r="IH299" s="15"/>
      <c r="II299" s="15"/>
      <c r="IJ299" s="15"/>
      <c r="IK299" s="15"/>
      <c r="IL299" s="15"/>
      <c r="IM299" s="15"/>
      <c r="IN299" s="15"/>
      <c r="IO299" s="15"/>
      <c r="IP299" s="15"/>
      <c r="IQ299" s="15"/>
      <c r="IR299" s="15"/>
      <c r="IS299" s="15"/>
      <c r="IT299" s="15"/>
      <c r="IU299" s="15"/>
      <c r="IV299" s="15"/>
    </row>
    <row r="300" spans="1:256" s="105" customFormat="1" ht="13.5" customHeight="1">
      <c r="A300" s="20"/>
      <c r="B300" s="20"/>
      <c r="C300" s="20"/>
      <c r="D300" s="184"/>
      <c r="E300" s="184"/>
      <c r="F300" s="184"/>
      <c r="G300" s="99"/>
      <c r="H300" s="109"/>
      <c r="I300" s="28"/>
      <c r="J300" s="28"/>
      <c r="K300" s="28"/>
      <c r="L300" s="28"/>
      <c r="M300" s="28"/>
      <c r="N300" s="28"/>
      <c r="O300" s="69"/>
      <c r="P300" s="69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  <c r="CA300" s="15"/>
      <c r="CB300" s="15"/>
      <c r="CC300" s="15"/>
      <c r="CD300" s="15"/>
      <c r="CE300" s="15"/>
      <c r="CF300" s="15"/>
      <c r="CG300" s="15"/>
      <c r="CH300" s="15"/>
      <c r="CI300" s="15"/>
      <c r="CJ300" s="15"/>
      <c r="CK300" s="15"/>
      <c r="CL300" s="15"/>
      <c r="CM300" s="15"/>
      <c r="CN300" s="15"/>
      <c r="CO300" s="15"/>
      <c r="CP300" s="15"/>
      <c r="CQ300" s="15"/>
      <c r="CR300" s="15"/>
      <c r="CS300" s="15"/>
      <c r="CT300" s="15"/>
      <c r="CU300" s="15"/>
      <c r="CV300" s="15"/>
      <c r="CW300" s="15"/>
      <c r="CX300" s="15"/>
      <c r="CY300" s="15"/>
      <c r="CZ300" s="15"/>
      <c r="DA300" s="15"/>
      <c r="DB300" s="15"/>
      <c r="DC300" s="15"/>
      <c r="DD300" s="15"/>
      <c r="DE300" s="15"/>
      <c r="DF300" s="15"/>
      <c r="DG300" s="15"/>
      <c r="DH300" s="15"/>
      <c r="DI300" s="15"/>
      <c r="DJ300" s="15"/>
      <c r="DK300" s="15"/>
      <c r="DL300" s="15"/>
      <c r="DM300" s="15"/>
      <c r="DN300" s="15"/>
      <c r="DO300" s="15"/>
      <c r="DP300" s="15"/>
      <c r="DQ300" s="15"/>
      <c r="DR300" s="15"/>
      <c r="DS300" s="15"/>
      <c r="DT300" s="15"/>
      <c r="DU300" s="15"/>
      <c r="DV300" s="15"/>
      <c r="DW300" s="15"/>
      <c r="DX300" s="15"/>
      <c r="DY300" s="15"/>
      <c r="DZ300" s="15"/>
      <c r="EA300" s="15"/>
      <c r="EB300" s="15"/>
      <c r="EC300" s="15"/>
      <c r="ED300" s="15"/>
      <c r="EE300" s="15"/>
      <c r="EF300" s="15"/>
      <c r="EG300" s="15"/>
      <c r="EH300" s="15"/>
      <c r="EI300" s="15"/>
      <c r="EJ300" s="15"/>
      <c r="EK300" s="15"/>
      <c r="EL300" s="15"/>
      <c r="EM300" s="15"/>
      <c r="EN300" s="15"/>
      <c r="EO300" s="15"/>
      <c r="EP300" s="15"/>
      <c r="EQ300" s="15"/>
      <c r="ER300" s="15"/>
      <c r="ES300" s="15"/>
      <c r="ET300" s="15"/>
      <c r="EU300" s="15"/>
      <c r="EV300" s="15"/>
      <c r="EW300" s="15"/>
      <c r="EX300" s="15"/>
      <c r="EY300" s="15"/>
      <c r="EZ300" s="15"/>
      <c r="FA300" s="15"/>
      <c r="FB300" s="15"/>
      <c r="FC300" s="15"/>
      <c r="FD300" s="15"/>
      <c r="FE300" s="15"/>
      <c r="FF300" s="15"/>
      <c r="FG300" s="15"/>
      <c r="FH300" s="15"/>
      <c r="FI300" s="15"/>
      <c r="FJ300" s="15"/>
      <c r="FK300" s="15"/>
      <c r="FL300" s="15"/>
      <c r="FM300" s="15"/>
      <c r="FN300" s="15"/>
      <c r="FO300" s="15"/>
      <c r="FP300" s="15"/>
      <c r="FQ300" s="15"/>
      <c r="FR300" s="15"/>
      <c r="FS300" s="15"/>
      <c r="FT300" s="15"/>
      <c r="FU300" s="15"/>
      <c r="FV300" s="15"/>
      <c r="FW300" s="15"/>
      <c r="FX300" s="15"/>
      <c r="FY300" s="15"/>
      <c r="FZ300" s="15"/>
      <c r="GA300" s="15"/>
      <c r="GB300" s="15"/>
      <c r="GC300" s="15"/>
      <c r="GD300" s="15"/>
      <c r="GE300" s="15"/>
      <c r="GF300" s="15"/>
      <c r="GG300" s="15"/>
      <c r="GH300" s="15"/>
      <c r="GI300" s="15"/>
      <c r="GJ300" s="15"/>
      <c r="GK300" s="15"/>
      <c r="GL300" s="15"/>
      <c r="GM300" s="15"/>
      <c r="GN300" s="15"/>
      <c r="GO300" s="15"/>
      <c r="GP300" s="15"/>
      <c r="GQ300" s="15"/>
      <c r="GR300" s="15"/>
      <c r="GS300" s="15"/>
      <c r="GT300" s="15"/>
      <c r="GU300" s="15"/>
      <c r="GV300" s="15"/>
      <c r="GW300" s="15"/>
      <c r="GX300" s="15"/>
      <c r="GY300" s="15"/>
      <c r="GZ300" s="15"/>
      <c r="HA300" s="15"/>
      <c r="HB300" s="15"/>
      <c r="HC300" s="15"/>
      <c r="HD300" s="15"/>
      <c r="HE300" s="15"/>
      <c r="HF300" s="15"/>
      <c r="HG300" s="15"/>
      <c r="HH300" s="15"/>
      <c r="HI300" s="15"/>
      <c r="HJ300" s="15"/>
      <c r="HK300" s="15"/>
      <c r="HL300" s="15"/>
      <c r="HM300" s="15"/>
      <c r="HN300" s="15"/>
      <c r="HO300" s="15"/>
      <c r="HP300" s="15"/>
      <c r="HQ300" s="15"/>
      <c r="HR300" s="15"/>
      <c r="HS300" s="15"/>
      <c r="HT300" s="15"/>
      <c r="HU300" s="15"/>
      <c r="HV300" s="15"/>
      <c r="HW300" s="15"/>
      <c r="HX300" s="15"/>
      <c r="HY300" s="15"/>
      <c r="HZ300" s="15"/>
      <c r="IA300" s="15"/>
      <c r="IB300" s="15"/>
      <c r="IC300" s="15"/>
      <c r="ID300" s="15"/>
      <c r="IE300" s="15"/>
      <c r="IF300" s="15"/>
      <c r="IG300" s="15"/>
      <c r="IH300" s="15"/>
      <c r="II300" s="15"/>
      <c r="IJ300" s="15"/>
      <c r="IK300" s="15"/>
      <c r="IL300" s="15"/>
      <c r="IM300" s="15"/>
      <c r="IN300" s="15"/>
      <c r="IO300" s="15"/>
      <c r="IP300" s="15"/>
      <c r="IQ300" s="15"/>
      <c r="IR300" s="15"/>
      <c r="IS300" s="15"/>
      <c r="IT300" s="15"/>
      <c r="IU300" s="15"/>
      <c r="IV300" s="15"/>
    </row>
    <row r="301" spans="1:7" ht="26.25" customHeight="1">
      <c r="A301" s="7" t="s">
        <v>295</v>
      </c>
      <c r="B301" s="7" t="s">
        <v>297</v>
      </c>
      <c r="C301" s="5" t="s">
        <v>298</v>
      </c>
      <c r="D301" s="44" t="s">
        <v>479</v>
      </c>
      <c r="E301" s="51" t="s">
        <v>480</v>
      </c>
      <c r="F301" s="5" t="s">
        <v>269</v>
      </c>
      <c r="G301" s="43" t="s">
        <v>481</v>
      </c>
    </row>
    <row r="302" spans="1:7" ht="39.75" customHeight="1">
      <c r="A302" s="130" t="s">
        <v>162</v>
      </c>
      <c r="B302" s="127">
        <v>3719</v>
      </c>
      <c r="C302" s="128" t="s">
        <v>396</v>
      </c>
      <c r="D302" s="345">
        <v>4270</v>
      </c>
      <c r="E302" s="267">
        <v>4270</v>
      </c>
      <c r="F302" s="267">
        <v>3212</v>
      </c>
      <c r="G302" s="158">
        <f>F302/E302*100</f>
        <v>75.22248243559719</v>
      </c>
    </row>
    <row r="303" spans="1:256" s="28" customFormat="1" ht="12.75">
      <c r="A303" s="179"/>
      <c r="B303" s="196"/>
      <c r="C303" s="195" t="s">
        <v>892</v>
      </c>
      <c r="D303" s="181">
        <f>SUM(D302:D302)</f>
        <v>4270</v>
      </c>
      <c r="E303" s="181">
        <f>SUM(E302:E302)</f>
        <v>4270</v>
      </c>
      <c r="F303" s="210">
        <f>SUM(F302:F302)</f>
        <v>3212</v>
      </c>
      <c r="G303" s="104">
        <f>F303/E303*100</f>
        <v>75.22248243559719</v>
      </c>
      <c r="O303" s="69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  <c r="BV303" s="15"/>
      <c r="BW303" s="15"/>
      <c r="BX303" s="15"/>
      <c r="BY303" s="15"/>
      <c r="BZ303" s="15"/>
      <c r="CA303" s="15"/>
      <c r="CB303" s="15"/>
      <c r="CC303" s="15"/>
      <c r="CD303" s="15"/>
      <c r="CE303" s="15"/>
      <c r="CF303" s="15"/>
      <c r="CG303" s="15"/>
      <c r="CH303" s="15"/>
      <c r="CI303" s="15"/>
      <c r="CJ303" s="15"/>
      <c r="CK303" s="15"/>
      <c r="CL303" s="15"/>
      <c r="CM303" s="15"/>
      <c r="CN303" s="15"/>
      <c r="CO303" s="15"/>
      <c r="CP303" s="15"/>
      <c r="CQ303" s="15"/>
      <c r="CR303" s="15"/>
      <c r="CS303" s="15"/>
      <c r="CT303" s="15"/>
      <c r="CU303" s="15"/>
      <c r="CV303" s="15"/>
      <c r="CW303" s="15"/>
      <c r="CX303" s="15"/>
      <c r="CY303" s="15"/>
      <c r="CZ303" s="15"/>
      <c r="DA303" s="15"/>
      <c r="DB303" s="15"/>
      <c r="DC303" s="15"/>
      <c r="DD303" s="15"/>
      <c r="DE303" s="15"/>
      <c r="DF303" s="15"/>
      <c r="DG303" s="15"/>
      <c r="DH303" s="15"/>
      <c r="DI303" s="15"/>
      <c r="DJ303" s="15"/>
      <c r="DK303" s="15"/>
      <c r="DL303" s="15"/>
      <c r="DM303" s="15"/>
      <c r="DN303" s="15"/>
      <c r="DO303" s="15"/>
      <c r="DP303" s="15"/>
      <c r="DQ303" s="15"/>
      <c r="DR303" s="15"/>
      <c r="DS303" s="15"/>
      <c r="DT303" s="15"/>
      <c r="DU303" s="15"/>
      <c r="DV303" s="15"/>
      <c r="DW303" s="15"/>
      <c r="DX303" s="15"/>
      <c r="DY303" s="15"/>
      <c r="DZ303" s="15"/>
      <c r="EA303" s="15"/>
      <c r="EB303" s="15"/>
      <c r="EC303" s="15"/>
      <c r="ED303" s="15"/>
      <c r="EE303" s="15"/>
      <c r="EF303" s="15"/>
      <c r="EG303" s="15"/>
      <c r="EH303" s="15"/>
      <c r="EI303" s="15"/>
      <c r="EJ303" s="15"/>
      <c r="EK303" s="15"/>
      <c r="EL303" s="15"/>
      <c r="EM303" s="15"/>
      <c r="EN303" s="15"/>
      <c r="EO303" s="15"/>
      <c r="EP303" s="15"/>
      <c r="EQ303" s="15"/>
      <c r="ER303" s="15"/>
      <c r="ES303" s="15"/>
      <c r="ET303" s="15"/>
      <c r="EU303" s="15"/>
      <c r="EV303" s="15"/>
      <c r="EW303" s="15"/>
      <c r="EX303" s="15"/>
      <c r="EY303" s="15"/>
      <c r="EZ303" s="15"/>
      <c r="FA303" s="15"/>
      <c r="FB303" s="15"/>
      <c r="FC303" s="15"/>
      <c r="FD303" s="15"/>
      <c r="FE303" s="15"/>
      <c r="FF303" s="15"/>
      <c r="FG303" s="15"/>
      <c r="FH303" s="15"/>
      <c r="FI303" s="15"/>
      <c r="FJ303" s="15"/>
      <c r="FK303" s="15"/>
      <c r="FL303" s="15"/>
      <c r="FM303" s="15"/>
      <c r="FN303" s="15"/>
      <c r="FO303" s="15"/>
      <c r="FP303" s="15"/>
      <c r="FQ303" s="15"/>
      <c r="FR303" s="15"/>
      <c r="FS303" s="15"/>
      <c r="FT303" s="15"/>
      <c r="FU303" s="15"/>
      <c r="FV303" s="15"/>
      <c r="FW303" s="15"/>
      <c r="FX303" s="15"/>
      <c r="FY303" s="15"/>
      <c r="FZ303" s="15"/>
      <c r="GA303" s="15"/>
      <c r="GB303" s="15"/>
      <c r="GC303" s="15"/>
      <c r="GD303" s="15"/>
      <c r="GE303" s="15"/>
      <c r="GF303" s="15"/>
      <c r="GG303" s="15"/>
      <c r="GH303" s="15"/>
      <c r="GI303" s="15"/>
      <c r="GJ303" s="15"/>
      <c r="GK303" s="15"/>
      <c r="GL303" s="15"/>
      <c r="GM303" s="15"/>
      <c r="GN303" s="15"/>
      <c r="GO303" s="15"/>
      <c r="GP303" s="15"/>
      <c r="GQ303" s="15"/>
      <c r="GR303" s="15"/>
      <c r="GS303" s="15"/>
      <c r="GT303" s="15"/>
      <c r="GU303" s="15"/>
      <c r="GV303" s="15"/>
      <c r="GW303" s="15"/>
      <c r="GX303" s="15"/>
      <c r="GY303" s="15"/>
      <c r="GZ303" s="15"/>
      <c r="HA303" s="15"/>
      <c r="HB303" s="15"/>
      <c r="HC303" s="15"/>
      <c r="HD303" s="15"/>
      <c r="HE303" s="15"/>
      <c r="HF303" s="15"/>
      <c r="HG303" s="15"/>
      <c r="HH303" s="15"/>
      <c r="HI303" s="15"/>
      <c r="HJ303" s="15"/>
      <c r="HK303" s="15"/>
      <c r="HL303" s="15"/>
      <c r="HM303" s="15"/>
      <c r="HN303" s="15"/>
      <c r="HO303" s="15"/>
      <c r="HP303" s="15"/>
      <c r="HQ303" s="15"/>
      <c r="HR303" s="15"/>
      <c r="HS303" s="15"/>
      <c r="HT303" s="15"/>
      <c r="HU303" s="15"/>
      <c r="HV303" s="15"/>
      <c r="HW303" s="15"/>
      <c r="HX303" s="15"/>
      <c r="HY303" s="15"/>
      <c r="HZ303" s="15"/>
      <c r="IA303" s="15"/>
      <c r="IB303" s="15"/>
      <c r="IC303" s="15"/>
      <c r="ID303" s="15"/>
      <c r="IE303" s="15"/>
      <c r="IF303" s="15"/>
      <c r="IG303" s="15"/>
      <c r="IH303" s="15"/>
      <c r="II303" s="15"/>
      <c r="IJ303" s="15"/>
      <c r="IK303" s="15"/>
      <c r="IL303" s="15"/>
      <c r="IM303" s="15"/>
      <c r="IN303" s="15"/>
      <c r="IO303" s="15"/>
      <c r="IP303" s="15"/>
      <c r="IQ303" s="15"/>
      <c r="IR303" s="15"/>
      <c r="IS303" s="15"/>
      <c r="IT303" s="15"/>
      <c r="IU303" s="15"/>
      <c r="IV303" s="15"/>
    </row>
    <row r="304" spans="1:256" s="28" customFormat="1" ht="12.75">
      <c r="A304" s="16"/>
      <c r="B304" s="59"/>
      <c r="C304" s="183"/>
      <c r="D304" s="184"/>
      <c r="E304" s="185"/>
      <c r="F304" s="229"/>
      <c r="G304" s="29"/>
      <c r="O304" s="69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  <c r="CC304" s="15"/>
      <c r="CD304" s="15"/>
      <c r="CE304" s="15"/>
      <c r="CF304" s="15"/>
      <c r="CG304" s="15"/>
      <c r="CH304" s="15"/>
      <c r="CI304" s="15"/>
      <c r="CJ304" s="15"/>
      <c r="CK304" s="15"/>
      <c r="CL304" s="15"/>
      <c r="CM304" s="15"/>
      <c r="CN304" s="15"/>
      <c r="CO304" s="15"/>
      <c r="CP304" s="15"/>
      <c r="CQ304" s="15"/>
      <c r="CR304" s="15"/>
      <c r="CS304" s="15"/>
      <c r="CT304" s="15"/>
      <c r="CU304" s="15"/>
      <c r="CV304" s="15"/>
      <c r="CW304" s="15"/>
      <c r="CX304" s="15"/>
      <c r="CY304" s="15"/>
      <c r="CZ304" s="15"/>
      <c r="DA304" s="15"/>
      <c r="DB304" s="15"/>
      <c r="DC304" s="15"/>
      <c r="DD304" s="15"/>
      <c r="DE304" s="15"/>
      <c r="DF304" s="15"/>
      <c r="DG304" s="15"/>
      <c r="DH304" s="15"/>
      <c r="DI304" s="15"/>
      <c r="DJ304" s="15"/>
      <c r="DK304" s="15"/>
      <c r="DL304" s="15"/>
      <c r="DM304" s="15"/>
      <c r="DN304" s="15"/>
      <c r="DO304" s="15"/>
      <c r="DP304" s="15"/>
      <c r="DQ304" s="15"/>
      <c r="DR304" s="15"/>
      <c r="DS304" s="15"/>
      <c r="DT304" s="15"/>
      <c r="DU304" s="15"/>
      <c r="DV304" s="15"/>
      <c r="DW304" s="15"/>
      <c r="DX304" s="15"/>
      <c r="DY304" s="15"/>
      <c r="DZ304" s="15"/>
      <c r="EA304" s="15"/>
      <c r="EB304" s="15"/>
      <c r="EC304" s="15"/>
      <c r="ED304" s="15"/>
      <c r="EE304" s="15"/>
      <c r="EF304" s="15"/>
      <c r="EG304" s="15"/>
      <c r="EH304" s="15"/>
      <c r="EI304" s="15"/>
      <c r="EJ304" s="15"/>
      <c r="EK304" s="15"/>
      <c r="EL304" s="15"/>
      <c r="EM304" s="15"/>
      <c r="EN304" s="15"/>
      <c r="EO304" s="15"/>
      <c r="EP304" s="15"/>
      <c r="EQ304" s="15"/>
      <c r="ER304" s="15"/>
      <c r="ES304" s="15"/>
      <c r="ET304" s="15"/>
      <c r="EU304" s="15"/>
      <c r="EV304" s="15"/>
      <c r="EW304" s="15"/>
      <c r="EX304" s="15"/>
      <c r="EY304" s="15"/>
      <c r="EZ304" s="15"/>
      <c r="FA304" s="15"/>
      <c r="FB304" s="15"/>
      <c r="FC304" s="15"/>
      <c r="FD304" s="15"/>
      <c r="FE304" s="15"/>
      <c r="FF304" s="15"/>
      <c r="FG304" s="15"/>
      <c r="FH304" s="15"/>
      <c r="FI304" s="15"/>
      <c r="FJ304" s="15"/>
      <c r="FK304" s="15"/>
      <c r="FL304" s="15"/>
      <c r="FM304" s="15"/>
      <c r="FN304" s="15"/>
      <c r="FO304" s="15"/>
      <c r="FP304" s="15"/>
      <c r="FQ304" s="15"/>
      <c r="FR304" s="15"/>
      <c r="FS304" s="15"/>
      <c r="FT304" s="15"/>
      <c r="FU304" s="15"/>
      <c r="FV304" s="15"/>
      <c r="FW304" s="15"/>
      <c r="FX304" s="15"/>
      <c r="FY304" s="15"/>
      <c r="FZ304" s="15"/>
      <c r="GA304" s="15"/>
      <c r="GB304" s="15"/>
      <c r="GC304" s="15"/>
      <c r="GD304" s="15"/>
      <c r="GE304" s="15"/>
      <c r="GF304" s="15"/>
      <c r="GG304" s="15"/>
      <c r="GH304" s="15"/>
      <c r="GI304" s="15"/>
      <c r="GJ304" s="15"/>
      <c r="GK304" s="15"/>
      <c r="GL304" s="15"/>
      <c r="GM304" s="15"/>
      <c r="GN304" s="15"/>
      <c r="GO304" s="15"/>
      <c r="GP304" s="15"/>
      <c r="GQ304" s="15"/>
      <c r="GR304" s="15"/>
      <c r="GS304" s="15"/>
      <c r="GT304" s="15"/>
      <c r="GU304" s="15"/>
      <c r="GV304" s="15"/>
      <c r="GW304" s="15"/>
      <c r="GX304" s="15"/>
      <c r="GY304" s="15"/>
      <c r="GZ304" s="15"/>
      <c r="HA304" s="15"/>
      <c r="HB304" s="15"/>
      <c r="HC304" s="15"/>
      <c r="HD304" s="15"/>
      <c r="HE304" s="15"/>
      <c r="HF304" s="15"/>
      <c r="HG304" s="15"/>
      <c r="HH304" s="15"/>
      <c r="HI304" s="15"/>
      <c r="HJ304" s="15"/>
      <c r="HK304" s="15"/>
      <c r="HL304" s="15"/>
      <c r="HM304" s="15"/>
      <c r="HN304" s="15"/>
      <c r="HO304" s="15"/>
      <c r="HP304" s="15"/>
      <c r="HQ304" s="15"/>
      <c r="HR304" s="15"/>
      <c r="HS304" s="15"/>
      <c r="HT304" s="15"/>
      <c r="HU304" s="15"/>
      <c r="HV304" s="15"/>
      <c r="HW304" s="15"/>
      <c r="HX304" s="15"/>
      <c r="HY304" s="15"/>
      <c r="HZ304" s="15"/>
      <c r="IA304" s="15"/>
      <c r="IB304" s="15"/>
      <c r="IC304" s="15"/>
      <c r="ID304" s="15"/>
      <c r="IE304" s="15"/>
      <c r="IF304" s="15"/>
      <c r="IG304" s="15"/>
      <c r="IH304" s="15"/>
      <c r="II304" s="15"/>
      <c r="IJ304" s="15"/>
      <c r="IK304" s="15"/>
      <c r="IL304" s="15"/>
      <c r="IM304" s="15"/>
      <c r="IN304" s="15"/>
      <c r="IO304" s="15"/>
      <c r="IP304" s="15"/>
      <c r="IQ304" s="15"/>
      <c r="IR304" s="15"/>
      <c r="IS304" s="15"/>
      <c r="IT304" s="15"/>
      <c r="IU304" s="15"/>
      <c r="IV304" s="15"/>
    </row>
    <row r="305" spans="1:256" s="105" customFormat="1" ht="12.75">
      <c r="A305" s="188"/>
      <c r="B305" s="198"/>
      <c r="C305" s="197" t="s">
        <v>893</v>
      </c>
      <c r="D305" s="189">
        <f>D293+D302</f>
        <v>10270</v>
      </c>
      <c r="E305" s="189">
        <f>E293+E303</f>
        <v>17038</v>
      </c>
      <c r="F305" s="189">
        <f>F293+F303</f>
        <v>10489</v>
      </c>
      <c r="G305" s="10">
        <f>F305/E305*100</f>
        <v>61.56238995187229</v>
      </c>
      <c r="H305" s="109"/>
      <c r="I305" s="28"/>
      <c r="J305" s="28"/>
      <c r="K305" s="28"/>
      <c r="L305" s="28"/>
      <c r="M305" s="28"/>
      <c r="N305" s="28"/>
      <c r="O305" s="69"/>
      <c r="P305" s="69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/>
      <c r="BY305" s="15"/>
      <c r="BZ305" s="15"/>
      <c r="CA305" s="15"/>
      <c r="CB305" s="15"/>
      <c r="CC305" s="15"/>
      <c r="CD305" s="15"/>
      <c r="CE305" s="15"/>
      <c r="CF305" s="15"/>
      <c r="CG305" s="15"/>
      <c r="CH305" s="15"/>
      <c r="CI305" s="15"/>
      <c r="CJ305" s="15"/>
      <c r="CK305" s="15"/>
      <c r="CL305" s="15"/>
      <c r="CM305" s="15"/>
      <c r="CN305" s="15"/>
      <c r="CO305" s="15"/>
      <c r="CP305" s="15"/>
      <c r="CQ305" s="15"/>
      <c r="CR305" s="15"/>
      <c r="CS305" s="15"/>
      <c r="CT305" s="15"/>
      <c r="CU305" s="15"/>
      <c r="CV305" s="15"/>
      <c r="CW305" s="15"/>
      <c r="CX305" s="15"/>
      <c r="CY305" s="15"/>
      <c r="CZ305" s="15"/>
      <c r="DA305" s="15"/>
      <c r="DB305" s="15"/>
      <c r="DC305" s="15"/>
      <c r="DD305" s="15"/>
      <c r="DE305" s="15"/>
      <c r="DF305" s="15"/>
      <c r="DG305" s="15"/>
      <c r="DH305" s="15"/>
      <c r="DI305" s="15"/>
      <c r="DJ305" s="15"/>
      <c r="DK305" s="15"/>
      <c r="DL305" s="15"/>
      <c r="DM305" s="15"/>
      <c r="DN305" s="15"/>
      <c r="DO305" s="15"/>
      <c r="DP305" s="15"/>
      <c r="DQ305" s="15"/>
      <c r="DR305" s="15"/>
      <c r="DS305" s="15"/>
      <c r="DT305" s="15"/>
      <c r="DU305" s="15"/>
      <c r="DV305" s="15"/>
      <c r="DW305" s="15"/>
      <c r="DX305" s="15"/>
      <c r="DY305" s="15"/>
      <c r="DZ305" s="15"/>
      <c r="EA305" s="15"/>
      <c r="EB305" s="15"/>
      <c r="EC305" s="15"/>
      <c r="ED305" s="15"/>
      <c r="EE305" s="15"/>
      <c r="EF305" s="15"/>
      <c r="EG305" s="15"/>
      <c r="EH305" s="15"/>
      <c r="EI305" s="15"/>
      <c r="EJ305" s="15"/>
      <c r="EK305" s="15"/>
      <c r="EL305" s="15"/>
      <c r="EM305" s="15"/>
      <c r="EN305" s="15"/>
      <c r="EO305" s="15"/>
      <c r="EP305" s="15"/>
      <c r="EQ305" s="15"/>
      <c r="ER305" s="15"/>
      <c r="ES305" s="15"/>
      <c r="ET305" s="15"/>
      <c r="EU305" s="15"/>
      <c r="EV305" s="15"/>
      <c r="EW305" s="15"/>
      <c r="EX305" s="15"/>
      <c r="EY305" s="15"/>
      <c r="EZ305" s="15"/>
      <c r="FA305" s="15"/>
      <c r="FB305" s="15"/>
      <c r="FC305" s="15"/>
      <c r="FD305" s="15"/>
      <c r="FE305" s="15"/>
      <c r="FF305" s="15"/>
      <c r="FG305" s="15"/>
      <c r="FH305" s="15"/>
      <c r="FI305" s="15"/>
      <c r="FJ305" s="15"/>
      <c r="FK305" s="15"/>
      <c r="FL305" s="15"/>
      <c r="FM305" s="15"/>
      <c r="FN305" s="15"/>
      <c r="FO305" s="15"/>
      <c r="FP305" s="15"/>
      <c r="FQ305" s="15"/>
      <c r="FR305" s="15"/>
      <c r="FS305" s="15"/>
      <c r="FT305" s="15"/>
      <c r="FU305" s="15"/>
      <c r="FV305" s="15"/>
      <c r="FW305" s="15"/>
      <c r="FX305" s="15"/>
      <c r="FY305" s="15"/>
      <c r="FZ305" s="15"/>
      <c r="GA305" s="15"/>
      <c r="GB305" s="15"/>
      <c r="GC305" s="15"/>
      <c r="GD305" s="15"/>
      <c r="GE305" s="15"/>
      <c r="GF305" s="15"/>
      <c r="GG305" s="15"/>
      <c r="GH305" s="15"/>
      <c r="GI305" s="15"/>
      <c r="GJ305" s="15"/>
      <c r="GK305" s="15"/>
      <c r="GL305" s="15"/>
      <c r="GM305" s="15"/>
      <c r="GN305" s="15"/>
      <c r="GO305" s="15"/>
      <c r="GP305" s="15"/>
      <c r="GQ305" s="15"/>
      <c r="GR305" s="15"/>
      <c r="GS305" s="15"/>
      <c r="GT305" s="15"/>
      <c r="GU305" s="15"/>
      <c r="GV305" s="15"/>
      <c r="GW305" s="15"/>
      <c r="GX305" s="15"/>
      <c r="GY305" s="15"/>
      <c r="GZ305" s="15"/>
      <c r="HA305" s="15"/>
      <c r="HB305" s="15"/>
      <c r="HC305" s="15"/>
      <c r="HD305" s="15"/>
      <c r="HE305" s="15"/>
      <c r="HF305" s="15"/>
      <c r="HG305" s="15"/>
      <c r="HH305" s="15"/>
      <c r="HI305" s="15"/>
      <c r="HJ305" s="15"/>
      <c r="HK305" s="15"/>
      <c r="HL305" s="15"/>
      <c r="HM305" s="15"/>
      <c r="HN305" s="15"/>
      <c r="HO305" s="15"/>
      <c r="HP305" s="15"/>
      <c r="HQ305" s="15"/>
      <c r="HR305" s="15"/>
      <c r="HS305" s="15"/>
      <c r="HT305" s="15"/>
      <c r="HU305" s="15"/>
      <c r="HV305" s="15"/>
      <c r="HW305" s="15"/>
      <c r="HX305" s="15"/>
      <c r="HY305" s="15"/>
      <c r="HZ305" s="15"/>
      <c r="IA305" s="15"/>
      <c r="IB305" s="15"/>
      <c r="IC305" s="15"/>
      <c r="ID305" s="15"/>
      <c r="IE305" s="15"/>
      <c r="IF305" s="15"/>
      <c r="IG305" s="15"/>
      <c r="IH305" s="15"/>
      <c r="II305" s="15"/>
      <c r="IJ305" s="15"/>
      <c r="IK305" s="15"/>
      <c r="IL305" s="15"/>
      <c r="IM305" s="15"/>
      <c r="IN305" s="15"/>
      <c r="IO305" s="15"/>
      <c r="IP305" s="15"/>
      <c r="IQ305" s="15"/>
      <c r="IR305" s="15"/>
      <c r="IS305" s="15"/>
      <c r="IT305" s="15"/>
      <c r="IU305" s="15"/>
      <c r="IV305" s="15"/>
    </row>
    <row r="306" spans="1:256" s="28" customFormat="1" ht="12.75">
      <c r="A306" s="230"/>
      <c r="B306" s="231"/>
      <c r="C306" s="232"/>
      <c r="D306" s="233"/>
      <c r="E306" s="234"/>
      <c r="F306" s="229"/>
      <c r="G306" s="228"/>
      <c r="H306" s="109"/>
      <c r="O306" s="69"/>
      <c r="P306" s="69"/>
      <c r="Q306" s="69"/>
      <c r="R306" s="69"/>
      <c r="S306" s="69"/>
      <c r="T306" s="69"/>
      <c r="U306" s="69"/>
      <c r="V306" s="69"/>
      <c r="W306" s="69"/>
      <c r="X306" s="69"/>
      <c r="Y306" s="69"/>
      <c r="Z306" s="69"/>
      <c r="AA306" s="69"/>
      <c r="AB306" s="69"/>
      <c r="AC306" s="69"/>
      <c r="AD306" s="69"/>
      <c r="AE306" s="69"/>
      <c r="AF306" s="69"/>
      <c r="AG306" s="69"/>
      <c r="AH306" s="69"/>
      <c r="AI306" s="69"/>
      <c r="AJ306" s="69"/>
      <c r="AK306" s="69"/>
      <c r="AL306" s="69"/>
      <c r="AM306" s="69"/>
      <c r="AN306" s="69"/>
      <c r="AO306" s="69"/>
      <c r="AP306" s="69"/>
      <c r="AQ306" s="69"/>
      <c r="AR306" s="69"/>
      <c r="AS306" s="69"/>
      <c r="AT306" s="69"/>
      <c r="AU306" s="69"/>
      <c r="AV306" s="69"/>
      <c r="AW306" s="69"/>
      <c r="AX306" s="69"/>
      <c r="AY306" s="69"/>
      <c r="AZ306" s="69"/>
      <c r="BA306" s="69"/>
      <c r="BB306" s="69"/>
      <c r="BC306" s="69"/>
      <c r="BD306" s="69"/>
      <c r="BE306" s="69"/>
      <c r="BF306" s="69"/>
      <c r="BG306" s="69"/>
      <c r="BH306" s="69"/>
      <c r="BI306" s="69"/>
      <c r="BJ306" s="69"/>
      <c r="BK306" s="69"/>
      <c r="BL306" s="69"/>
      <c r="BM306" s="69"/>
      <c r="BN306" s="69"/>
      <c r="BO306" s="69"/>
      <c r="BP306" s="69"/>
      <c r="BQ306" s="69"/>
      <c r="BR306" s="69"/>
      <c r="BS306" s="69"/>
      <c r="BT306" s="69"/>
      <c r="BU306" s="69"/>
      <c r="BV306" s="69"/>
      <c r="BW306" s="69"/>
      <c r="BX306" s="69"/>
      <c r="BY306" s="69"/>
      <c r="BZ306" s="69"/>
      <c r="CA306" s="69"/>
      <c r="CB306" s="69"/>
      <c r="CC306" s="69"/>
      <c r="CD306" s="69"/>
      <c r="CE306" s="69"/>
      <c r="CF306" s="69"/>
      <c r="CG306" s="69"/>
      <c r="CH306" s="69"/>
      <c r="CI306" s="69"/>
      <c r="CJ306" s="69"/>
      <c r="CK306" s="69"/>
      <c r="CL306" s="69"/>
      <c r="CM306" s="69"/>
      <c r="CN306" s="69"/>
      <c r="CO306" s="69"/>
      <c r="CP306" s="69"/>
      <c r="CQ306" s="69"/>
      <c r="CR306" s="69"/>
      <c r="CS306" s="69"/>
      <c r="CT306" s="69"/>
      <c r="CU306" s="69"/>
      <c r="CV306" s="69"/>
      <c r="CW306" s="69"/>
      <c r="CX306" s="69"/>
      <c r="CY306" s="69"/>
      <c r="CZ306" s="69"/>
      <c r="DA306" s="69"/>
      <c r="DB306" s="69"/>
      <c r="DC306" s="69"/>
      <c r="DD306" s="69"/>
      <c r="DE306" s="69"/>
      <c r="DF306" s="69"/>
      <c r="DG306" s="69"/>
      <c r="DH306" s="69"/>
      <c r="DI306" s="69"/>
      <c r="DJ306" s="69"/>
      <c r="DK306" s="69"/>
      <c r="DL306" s="69"/>
      <c r="DM306" s="69"/>
      <c r="DN306" s="69"/>
      <c r="DO306" s="69"/>
      <c r="DP306" s="69"/>
      <c r="DQ306" s="69"/>
      <c r="DR306" s="69"/>
      <c r="DS306" s="69"/>
      <c r="DT306" s="69"/>
      <c r="DU306" s="69"/>
      <c r="DV306" s="69"/>
      <c r="DW306" s="69"/>
      <c r="DX306" s="69"/>
      <c r="DY306" s="69"/>
      <c r="DZ306" s="69"/>
      <c r="EA306" s="69"/>
      <c r="EB306" s="69"/>
      <c r="EC306" s="69"/>
      <c r="ED306" s="69"/>
      <c r="EE306" s="69"/>
      <c r="EF306" s="69"/>
      <c r="EG306" s="69"/>
      <c r="EH306" s="69"/>
      <c r="EI306" s="69"/>
      <c r="EJ306" s="69"/>
      <c r="EK306" s="69"/>
      <c r="EL306" s="69"/>
      <c r="EM306" s="69"/>
      <c r="EN306" s="69"/>
      <c r="EO306" s="69"/>
      <c r="EP306" s="69"/>
      <c r="EQ306" s="69"/>
      <c r="ER306" s="69"/>
      <c r="ES306" s="69"/>
      <c r="ET306" s="69"/>
      <c r="EU306" s="69"/>
      <c r="EV306" s="69"/>
      <c r="EW306" s="69"/>
      <c r="EX306" s="69"/>
      <c r="EY306" s="69"/>
      <c r="EZ306" s="69"/>
      <c r="FA306" s="69"/>
      <c r="FB306" s="69"/>
      <c r="FC306" s="69"/>
      <c r="FD306" s="69"/>
      <c r="FE306" s="69"/>
      <c r="FF306" s="69"/>
      <c r="FG306" s="69"/>
      <c r="FH306" s="69"/>
      <c r="FI306" s="69"/>
      <c r="FJ306" s="69"/>
      <c r="FK306" s="69"/>
      <c r="FL306" s="69"/>
      <c r="FM306" s="69"/>
      <c r="FN306" s="69"/>
      <c r="FO306" s="69"/>
      <c r="FP306" s="69"/>
      <c r="FQ306" s="69"/>
      <c r="FR306" s="69"/>
      <c r="FS306" s="69"/>
      <c r="FT306" s="69"/>
      <c r="FU306" s="69"/>
      <c r="FV306" s="69"/>
      <c r="FW306" s="69"/>
      <c r="FX306" s="69"/>
      <c r="FY306" s="69"/>
      <c r="FZ306" s="69"/>
      <c r="GA306" s="69"/>
      <c r="GB306" s="69"/>
      <c r="GC306" s="69"/>
      <c r="GD306" s="69"/>
      <c r="GE306" s="69"/>
      <c r="GF306" s="69"/>
      <c r="GG306" s="69"/>
      <c r="GH306" s="69"/>
      <c r="GI306" s="69"/>
      <c r="GJ306" s="69"/>
      <c r="GK306" s="69"/>
      <c r="GL306" s="69"/>
      <c r="GM306" s="69"/>
      <c r="GN306" s="69"/>
      <c r="GO306" s="69"/>
      <c r="GP306" s="69"/>
      <c r="GQ306" s="69"/>
      <c r="GR306" s="69"/>
      <c r="GS306" s="69"/>
      <c r="GT306" s="69"/>
      <c r="GU306" s="69"/>
      <c r="GV306" s="69"/>
      <c r="GW306" s="69"/>
      <c r="GX306" s="69"/>
      <c r="GY306" s="69"/>
      <c r="GZ306" s="69"/>
      <c r="HA306" s="69"/>
      <c r="HB306" s="69"/>
      <c r="HC306" s="69"/>
      <c r="HD306" s="69"/>
      <c r="HE306" s="69"/>
      <c r="HF306" s="69"/>
      <c r="HG306" s="69"/>
      <c r="HH306" s="69"/>
      <c r="HI306" s="69"/>
      <c r="HJ306" s="69"/>
      <c r="HK306" s="69"/>
      <c r="HL306" s="69"/>
      <c r="HM306" s="69"/>
      <c r="HN306" s="69"/>
      <c r="HO306" s="69"/>
      <c r="HP306" s="69"/>
      <c r="HQ306" s="69"/>
      <c r="HR306" s="69"/>
      <c r="HS306" s="69"/>
      <c r="HT306" s="69"/>
      <c r="HU306" s="69"/>
      <c r="HV306" s="69"/>
      <c r="HW306" s="69"/>
      <c r="HX306" s="69"/>
      <c r="HY306" s="69"/>
      <c r="HZ306" s="69"/>
      <c r="IA306" s="69"/>
      <c r="IB306" s="69"/>
      <c r="IC306" s="69"/>
      <c r="ID306" s="69"/>
      <c r="IE306" s="69"/>
      <c r="IF306" s="69"/>
      <c r="IG306" s="69"/>
      <c r="IH306" s="69"/>
      <c r="II306" s="69"/>
      <c r="IJ306" s="69"/>
      <c r="IK306" s="69"/>
      <c r="IL306" s="69"/>
      <c r="IM306" s="69"/>
      <c r="IN306" s="69"/>
      <c r="IO306" s="69"/>
      <c r="IP306" s="69"/>
      <c r="IQ306" s="69"/>
      <c r="IR306" s="69"/>
      <c r="IS306" s="69"/>
      <c r="IT306" s="69"/>
      <c r="IU306" s="69"/>
      <c r="IV306" s="69"/>
    </row>
    <row r="307" spans="1:256" s="28" customFormat="1" ht="15.75">
      <c r="A307" s="64" t="s">
        <v>599</v>
      </c>
      <c r="D307" s="69"/>
      <c r="E307" s="69"/>
      <c r="F307" s="69"/>
      <c r="O307" s="69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  <c r="CA307" s="15"/>
      <c r="CB307" s="15"/>
      <c r="CC307" s="15"/>
      <c r="CD307" s="15"/>
      <c r="CE307" s="15"/>
      <c r="CF307" s="15"/>
      <c r="CG307" s="15"/>
      <c r="CH307" s="15"/>
      <c r="CI307" s="15"/>
      <c r="CJ307" s="15"/>
      <c r="CK307" s="15"/>
      <c r="CL307" s="15"/>
      <c r="CM307" s="15"/>
      <c r="CN307" s="15"/>
      <c r="CO307" s="15"/>
      <c r="CP307" s="15"/>
      <c r="CQ307" s="15"/>
      <c r="CR307" s="15"/>
      <c r="CS307" s="15"/>
      <c r="CT307" s="15"/>
      <c r="CU307" s="15"/>
      <c r="CV307" s="15"/>
      <c r="CW307" s="15"/>
      <c r="CX307" s="15"/>
      <c r="CY307" s="15"/>
      <c r="CZ307" s="15"/>
      <c r="DA307" s="15"/>
      <c r="DB307" s="15"/>
      <c r="DC307" s="15"/>
      <c r="DD307" s="15"/>
      <c r="DE307" s="15"/>
      <c r="DF307" s="15"/>
      <c r="DG307" s="15"/>
      <c r="DH307" s="15"/>
      <c r="DI307" s="15"/>
      <c r="DJ307" s="15"/>
      <c r="DK307" s="15"/>
      <c r="DL307" s="15"/>
      <c r="DM307" s="15"/>
      <c r="DN307" s="15"/>
      <c r="DO307" s="15"/>
      <c r="DP307" s="15"/>
      <c r="DQ307" s="15"/>
      <c r="DR307" s="15"/>
      <c r="DS307" s="15"/>
      <c r="DT307" s="15"/>
      <c r="DU307" s="15"/>
      <c r="DV307" s="15"/>
      <c r="DW307" s="15"/>
      <c r="DX307" s="15"/>
      <c r="DY307" s="15"/>
      <c r="DZ307" s="15"/>
      <c r="EA307" s="15"/>
      <c r="EB307" s="15"/>
      <c r="EC307" s="15"/>
      <c r="ED307" s="15"/>
      <c r="EE307" s="15"/>
      <c r="EF307" s="15"/>
      <c r="EG307" s="15"/>
      <c r="EH307" s="15"/>
      <c r="EI307" s="15"/>
      <c r="EJ307" s="15"/>
      <c r="EK307" s="15"/>
      <c r="EL307" s="15"/>
      <c r="EM307" s="15"/>
      <c r="EN307" s="15"/>
      <c r="EO307" s="15"/>
      <c r="EP307" s="15"/>
      <c r="EQ307" s="15"/>
      <c r="ER307" s="15"/>
      <c r="ES307" s="15"/>
      <c r="ET307" s="15"/>
      <c r="EU307" s="15"/>
      <c r="EV307" s="15"/>
      <c r="EW307" s="15"/>
      <c r="EX307" s="15"/>
      <c r="EY307" s="15"/>
      <c r="EZ307" s="15"/>
      <c r="FA307" s="15"/>
      <c r="FB307" s="15"/>
      <c r="FC307" s="15"/>
      <c r="FD307" s="15"/>
      <c r="FE307" s="15"/>
      <c r="FF307" s="15"/>
      <c r="FG307" s="15"/>
      <c r="FH307" s="15"/>
      <c r="FI307" s="15"/>
      <c r="FJ307" s="15"/>
      <c r="FK307" s="15"/>
      <c r="FL307" s="15"/>
      <c r="FM307" s="15"/>
      <c r="FN307" s="15"/>
      <c r="FO307" s="15"/>
      <c r="FP307" s="15"/>
      <c r="FQ307" s="15"/>
      <c r="FR307" s="15"/>
      <c r="FS307" s="15"/>
      <c r="FT307" s="15"/>
      <c r="FU307" s="15"/>
      <c r="FV307" s="15"/>
      <c r="FW307" s="15"/>
      <c r="FX307" s="15"/>
      <c r="FY307" s="15"/>
      <c r="FZ307" s="15"/>
      <c r="GA307" s="15"/>
      <c r="GB307" s="15"/>
      <c r="GC307" s="15"/>
      <c r="GD307" s="15"/>
      <c r="GE307" s="15"/>
      <c r="GF307" s="15"/>
      <c r="GG307" s="15"/>
      <c r="GH307" s="15"/>
      <c r="GI307" s="15"/>
      <c r="GJ307" s="15"/>
      <c r="GK307" s="15"/>
      <c r="GL307" s="15"/>
      <c r="GM307" s="15"/>
      <c r="GN307" s="15"/>
      <c r="GO307" s="15"/>
      <c r="GP307" s="15"/>
      <c r="GQ307" s="15"/>
      <c r="GR307" s="15"/>
      <c r="GS307" s="15"/>
      <c r="GT307" s="15"/>
      <c r="GU307" s="15"/>
      <c r="GV307" s="15"/>
      <c r="GW307" s="15"/>
      <c r="GX307" s="15"/>
      <c r="GY307" s="15"/>
      <c r="GZ307" s="15"/>
      <c r="HA307" s="15"/>
      <c r="HB307" s="15"/>
      <c r="HC307" s="15"/>
      <c r="HD307" s="15"/>
      <c r="HE307" s="15"/>
      <c r="HF307" s="15"/>
      <c r="HG307" s="15"/>
      <c r="HH307" s="15"/>
      <c r="HI307" s="15"/>
      <c r="HJ307" s="15"/>
      <c r="HK307" s="15"/>
      <c r="HL307" s="15"/>
      <c r="HM307" s="15"/>
      <c r="HN307" s="15"/>
      <c r="HO307" s="15"/>
      <c r="HP307" s="15"/>
      <c r="HQ307" s="15"/>
      <c r="HR307" s="15"/>
      <c r="HS307" s="15"/>
      <c r="HT307" s="15"/>
      <c r="HU307" s="15"/>
      <c r="HV307" s="15"/>
      <c r="HW307" s="15"/>
      <c r="HX307" s="15"/>
      <c r="HY307" s="15"/>
      <c r="HZ307" s="15"/>
      <c r="IA307" s="15"/>
      <c r="IB307" s="15"/>
      <c r="IC307" s="15"/>
      <c r="ID307" s="15"/>
      <c r="IE307" s="15"/>
      <c r="IF307" s="15"/>
      <c r="IG307" s="15"/>
      <c r="IH307" s="15"/>
      <c r="II307" s="15"/>
      <c r="IJ307" s="15"/>
      <c r="IK307" s="15"/>
      <c r="IL307" s="15"/>
      <c r="IM307" s="15"/>
      <c r="IN307" s="15"/>
      <c r="IO307" s="15"/>
      <c r="IP307" s="15"/>
      <c r="IQ307" s="15"/>
      <c r="IR307" s="15"/>
      <c r="IS307" s="15"/>
      <c r="IT307" s="15"/>
      <c r="IU307" s="15"/>
      <c r="IV307" s="15"/>
    </row>
    <row r="308" spans="2:256" s="28" customFormat="1" ht="12.75">
      <c r="B308"/>
      <c r="C308"/>
      <c r="D308" s="15"/>
      <c r="E308" s="15"/>
      <c r="F308" s="15"/>
      <c r="G308"/>
      <c r="O308" s="69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5"/>
      <c r="CB308" s="15"/>
      <c r="CC308" s="15"/>
      <c r="CD308" s="15"/>
      <c r="CE308" s="15"/>
      <c r="CF308" s="15"/>
      <c r="CG308" s="15"/>
      <c r="CH308" s="15"/>
      <c r="CI308" s="15"/>
      <c r="CJ308" s="15"/>
      <c r="CK308" s="15"/>
      <c r="CL308" s="15"/>
      <c r="CM308" s="15"/>
      <c r="CN308" s="15"/>
      <c r="CO308" s="15"/>
      <c r="CP308" s="15"/>
      <c r="CQ308" s="15"/>
      <c r="CR308" s="15"/>
      <c r="CS308" s="15"/>
      <c r="CT308" s="15"/>
      <c r="CU308" s="15"/>
      <c r="CV308" s="15"/>
      <c r="CW308" s="15"/>
      <c r="CX308" s="15"/>
      <c r="CY308" s="15"/>
      <c r="CZ308" s="15"/>
      <c r="DA308" s="15"/>
      <c r="DB308" s="15"/>
      <c r="DC308" s="15"/>
      <c r="DD308" s="15"/>
      <c r="DE308" s="15"/>
      <c r="DF308" s="15"/>
      <c r="DG308" s="15"/>
      <c r="DH308" s="15"/>
      <c r="DI308" s="15"/>
      <c r="DJ308" s="15"/>
      <c r="DK308" s="15"/>
      <c r="DL308" s="15"/>
      <c r="DM308" s="15"/>
      <c r="DN308" s="15"/>
      <c r="DO308" s="15"/>
      <c r="DP308" s="15"/>
      <c r="DQ308" s="15"/>
      <c r="DR308" s="15"/>
      <c r="DS308" s="15"/>
      <c r="DT308" s="15"/>
      <c r="DU308" s="15"/>
      <c r="DV308" s="15"/>
      <c r="DW308" s="15"/>
      <c r="DX308" s="15"/>
      <c r="DY308" s="15"/>
      <c r="DZ308" s="15"/>
      <c r="EA308" s="15"/>
      <c r="EB308" s="15"/>
      <c r="EC308" s="15"/>
      <c r="ED308" s="15"/>
      <c r="EE308" s="15"/>
      <c r="EF308" s="15"/>
      <c r="EG308" s="15"/>
      <c r="EH308" s="15"/>
      <c r="EI308" s="15"/>
      <c r="EJ308" s="15"/>
      <c r="EK308" s="15"/>
      <c r="EL308" s="15"/>
      <c r="EM308" s="15"/>
      <c r="EN308" s="15"/>
      <c r="EO308" s="15"/>
      <c r="EP308" s="15"/>
      <c r="EQ308" s="15"/>
      <c r="ER308" s="15"/>
      <c r="ES308" s="15"/>
      <c r="ET308" s="15"/>
      <c r="EU308" s="15"/>
      <c r="EV308" s="15"/>
      <c r="EW308" s="15"/>
      <c r="EX308" s="15"/>
      <c r="EY308" s="15"/>
      <c r="EZ308" s="15"/>
      <c r="FA308" s="15"/>
      <c r="FB308" s="15"/>
      <c r="FC308" s="15"/>
      <c r="FD308" s="15"/>
      <c r="FE308" s="15"/>
      <c r="FF308" s="15"/>
      <c r="FG308" s="15"/>
      <c r="FH308" s="15"/>
      <c r="FI308" s="15"/>
      <c r="FJ308" s="15"/>
      <c r="FK308" s="15"/>
      <c r="FL308" s="15"/>
      <c r="FM308" s="15"/>
      <c r="FN308" s="15"/>
      <c r="FO308" s="15"/>
      <c r="FP308" s="15"/>
      <c r="FQ308" s="15"/>
      <c r="FR308" s="15"/>
      <c r="FS308" s="15"/>
      <c r="FT308" s="15"/>
      <c r="FU308" s="15"/>
      <c r="FV308" s="15"/>
      <c r="FW308" s="15"/>
      <c r="FX308" s="15"/>
      <c r="FY308" s="15"/>
      <c r="FZ308" s="15"/>
      <c r="GA308" s="15"/>
      <c r="GB308" s="15"/>
      <c r="GC308" s="15"/>
      <c r="GD308" s="15"/>
      <c r="GE308" s="15"/>
      <c r="GF308" s="15"/>
      <c r="GG308" s="15"/>
      <c r="GH308" s="15"/>
      <c r="GI308" s="15"/>
      <c r="GJ308" s="15"/>
      <c r="GK308" s="15"/>
      <c r="GL308" s="15"/>
      <c r="GM308" s="15"/>
      <c r="GN308" s="15"/>
      <c r="GO308" s="15"/>
      <c r="GP308" s="15"/>
      <c r="GQ308" s="15"/>
      <c r="GR308" s="15"/>
      <c r="GS308" s="15"/>
      <c r="GT308" s="15"/>
      <c r="GU308" s="15"/>
      <c r="GV308" s="15"/>
      <c r="GW308" s="15"/>
      <c r="GX308" s="15"/>
      <c r="GY308" s="15"/>
      <c r="GZ308" s="15"/>
      <c r="HA308" s="15"/>
      <c r="HB308" s="15"/>
      <c r="HC308" s="15"/>
      <c r="HD308" s="15"/>
      <c r="HE308" s="15"/>
      <c r="HF308" s="15"/>
      <c r="HG308" s="15"/>
      <c r="HH308" s="15"/>
      <c r="HI308" s="15"/>
      <c r="HJ308" s="15"/>
      <c r="HK308" s="15"/>
      <c r="HL308" s="15"/>
      <c r="HM308" s="15"/>
      <c r="HN308" s="15"/>
      <c r="HO308" s="15"/>
      <c r="HP308" s="15"/>
      <c r="HQ308" s="15"/>
      <c r="HR308" s="15"/>
      <c r="HS308" s="15"/>
      <c r="HT308" s="15"/>
      <c r="HU308" s="15"/>
      <c r="HV308" s="15"/>
      <c r="HW308" s="15"/>
      <c r="HX308" s="15"/>
      <c r="HY308" s="15"/>
      <c r="HZ308" s="15"/>
      <c r="IA308" s="15"/>
      <c r="IB308" s="15"/>
      <c r="IC308" s="15"/>
      <c r="ID308" s="15"/>
      <c r="IE308" s="15"/>
      <c r="IF308" s="15"/>
      <c r="IG308" s="15"/>
      <c r="IH308" s="15"/>
      <c r="II308" s="15"/>
      <c r="IJ308" s="15"/>
      <c r="IK308" s="15"/>
      <c r="IL308" s="15"/>
      <c r="IM308" s="15"/>
      <c r="IN308" s="15"/>
      <c r="IO308" s="15"/>
      <c r="IP308" s="15"/>
      <c r="IQ308" s="15"/>
      <c r="IR308" s="15"/>
      <c r="IS308" s="15"/>
      <c r="IT308" s="15"/>
      <c r="IU308" s="15"/>
      <c r="IV308" s="15"/>
    </row>
    <row r="309" spans="1:15" ht="13.5" customHeight="1">
      <c r="A309" s="55" t="s">
        <v>436</v>
      </c>
      <c r="O309" s="69"/>
    </row>
    <row r="310" spans="1:15" ht="13.5" customHeight="1">
      <c r="A310" s="55"/>
      <c r="O310" s="69"/>
    </row>
    <row r="311" spans="1:15" ht="25.5" customHeight="1">
      <c r="A311" s="7" t="s">
        <v>295</v>
      </c>
      <c r="B311" s="7" t="s">
        <v>297</v>
      </c>
      <c r="C311" s="5" t="s">
        <v>298</v>
      </c>
      <c r="D311" s="44" t="s">
        <v>479</v>
      </c>
      <c r="E311" s="51" t="s">
        <v>480</v>
      </c>
      <c r="F311" s="5" t="s">
        <v>269</v>
      </c>
      <c r="G311" s="43" t="s">
        <v>481</v>
      </c>
      <c r="O311" s="69"/>
    </row>
    <row r="312" spans="1:15" ht="15" customHeight="1">
      <c r="A312" s="130" t="s">
        <v>164</v>
      </c>
      <c r="B312" s="127">
        <v>3635</v>
      </c>
      <c r="C312" s="118" t="s">
        <v>7</v>
      </c>
      <c r="D312" s="200">
        <v>300</v>
      </c>
      <c r="E312" s="267">
        <v>300</v>
      </c>
      <c r="F312" s="267">
        <v>27</v>
      </c>
      <c r="G312" s="158">
        <f>F312/E312*100</f>
        <v>9</v>
      </c>
      <c r="O312" s="69"/>
    </row>
    <row r="313" spans="1:7" ht="12.75">
      <c r="A313" s="179"/>
      <c r="B313" s="196"/>
      <c r="C313" s="195" t="s">
        <v>891</v>
      </c>
      <c r="D313" s="180">
        <f>D312</f>
        <v>300</v>
      </c>
      <c r="E313" s="181">
        <f>E312</f>
        <v>300</v>
      </c>
      <c r="F313" s="210">
        <f>F312</f>
        <v>27</v>
      </c>
      <c r="G313" s="104">
        <f>F313/E313*100</f>
        <v>9</v>
      </c>
    </row>
    <row r="314" spans="1:7" ht="12.75">
      <c r="A314" s="16"/>
      <c r="B314" s="59"/>
      <c r="C314" s="183"/>
      <c r="D314" s="184"/>
      <c r="E314" s="185"/>
      <c r="F314" s="186"/>
      <c r="G314" s="29"/>
    </row>
    <row r="315" spans="1:6" ht="13.5" customHeight="1">
      <c r="A315" s="66" t="s">
        <v>439</v>
      </c>
      <c r="D315" s="69"/>
      <c r="E315" s="69"/>
      <c r="F315" s="69"/>
    </row>
    <row r="316" spans="1:6" ht="12.75">
      <c r="A316" s="66"/>
      <c r="D316" s="69"/>
      <c r="E316" s="69"/>
      <c r="F316" s="69"/>
    </row>
    <row r="317" spans="1:7" ht="25.5" customHeight="1">
      <c r="A317" s="7" t="s">
        <v>295</v>
      </c>
      <c r="B317" s="7" t="s">
        <v>297</v>
      </c>
      <c r="C317" s="5" t="s">
        <v>298</v>
      </c>
      <c r="D317" s="44" t="s">
        <v>479</v>
      </c>
      <c r="E317" s="51" t="s">
        <v>480</v>
      </c>
      <c r="F317" s="5" t="s">
        <v>269</v>
      </c>
      <c r="G317" s="43" t="s">
        <v>481</v>
      </c>
    </row>
    <row r="318" spans="1:21" ht="27" customHeight="1">
      <c r="A318" s="130" t="s">
        <v>164</v>
      </c>
      <c r="B318" s="127">
        <v>3635</v>
      </c>
      <c r="C318" s="344" t="s">
        <v>378</v>
      </c>
      <c r="D318" s="200">
        <v>600</v>
      </c>
      <c r="E318" s="267">
        <v>350</v>
      </c>
      <c r="F318" s="267">
        <v>0</v>
      </c>
      <c r="G318" s="158">
        <f>F318/E318*100</f>
        <v>0</v>
      </c>
      <c r="U318" s="134"/>
    </row>
    <row r="319" spans="1:7" ht="18" customHeight="1">
      <c r="A319" s="130" t="s">
        <v>164</v>
      </c>
      <c r="B319" s="127">
        <v>3635</v>
      </c>
      <c r="C319" s="131" t="s">
        <v>411</v>
      </c>
      <c r="D319" s="200">
        <v>8000</v>
      </c>
      <c r="E319" s="267">
        <v>8000</v>
      </c>
      <c r="F319" s="267">
        <v>864</v>
      </c>
      <c r="G319" s="158">
        <f>F319/E319*100</f>
        <v>10.8</v>
      </c>
    </row>
    <row r="320" spans="1:7" ht="12.75">
      <c r="A320" s="179"/>
      <c r="B320" s="196"/>
      <c r="C320" s="195" t="s">
        <v>892</v>
      </c>
      <c r="D320" s="180">
        <f>SUM(D318:D319)</f>
        <v>8600</v>
      </c>
      <c r="E320" s="181">
        <f>SUM(E318:E319)</f>
        <v>8350</v>
      </c>
      <c r="F320" s="210">
        <f>SUM(F318:F319)</f>
        <v>864</v>
      </c>
      <c r="G320" s="96">
        <f>F320/E320*100</f>
        <v>10.347305389221557</v>
      </c>
    </row>
    <row r="321" spans="1:7" ht="12.75">
      <c r="A321" s="16"/>
      <c r="B321" s="59"/>
      <c r="C321" s="183"/>
      <c r="D321" s="184"/>
      <c r="E321" s="185"/>
      <c r="F321" s="186"/>
      <c r="G321" s="187"/>
    </row>
    <row r="322" spans="1:256" s="105" customFormat="1" ht="12.75">
      <c r="A322" s="188"/>
      <c r="B322" s="198"/>
      <c r="C322" s="197" t="s">
        <v>893</v>
      </c>
      <c r="D322" s="189">
        <f>D320+D313</f>
        <v>8900</v>
      </c>
      <c r="E322" s="190">
        <f>E313+E320</f>
        <v>8650</v>
      </c>
      <c r="F322" s="191">
        <f>F313+F320</f>
        <v>891</v>
      </c>
      <c r="G322" s="26">
        <f>F322/E322*100</f>
        <v>10.300578034682081</v>
      </c>
      <c r="H322" s="109"/>
      <c r="I322" s="28"/>
      <c r="J322" s="28"/>
      <c r="K322" s="28"/>
      <c r="L322" s="28"/>
      <c r="M322" s="28"/>
      <c r="N322" s="28"/>
      <c r="O322" s="69"/>
      <c r="P322" s="69"/>
      <c r="Q322" s="134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  <c r="BI322" s="15"/>
      <c r="BJ322" s="15"/>
      <c r="BK322" s="15"/>
      <c r="BL322" s="15"/>
      <c r="BM322" s="15"/>
      <c r="BN322" s="15"/>
      <c r="BO322" s="15"/>
      <c r="BP322" s="15"/>
      <c r="BQ322" s="15"/>
      <c r="BR322" s="15"/>
      <c r="BS322" s="15"/>
      <c r="BT322" s="15"/>
      <c r="BU322" s="15"/>
      <c r="BV322" s="15"/>
      <c r="BW322" s="15"/>
      <c r="BX322" s="15"/>
      <c r="BY322" s="15"/>
      <c r="BZ322" s="15"/>
      <c r="CA322" s="15"/>
      <c r="CB322" s="15"/>
      <c r="CC322" s="15"/>
      <c r="CD322" s="15"/>
      <c r="CE322" s="15"/>
      <c r="CF322" s="15"/>
      <c r="CG322" s="15"/>
      <c r="CH322" s="15"/>
      <c r="CI322" s="15"/>
      <c r="CJ322" s="15"/>
      <c r="CK322" s="15"/>
      <c r="CL322" s="15"/>
      <c r="CM322" s="15"/>
      <c r="CN322" s="15"/>
      <c r="CO322" s="15"/>
      <c r="CP322" s="15"/>
      <c r="CQ322" s="15"/>
      <c r="CR322" s="15"/>
      <c r="CS322" s="15"/>
      <c r="CT322" s="15"/>
      <c r="CU322" s="15"/>
      <c r="CV322" s="15"/>
      <c r="CW322" s="15"/>
      <c r="CX322" s="15"/>
      <c r="CY322" s="15"/>
      <c r="CZ322" s="15"/>
      <c r="DA322" s="15"/>
      <c r="DB322" s="15"/>
      <c r="DC322" s="15"/>
      <c r="DD322" s="15"/>
      <c r="DE322" s="15"/>
      <c r="DF322" s="15"/>
      <c r="DG322" s="15"/>
      <c r="DH322" s="15"/>
      <c r="DI322" s="15"/>
      <c r="DJ322" s="15"/>
      <c r="DK322" s="15"/>
      <c r="DL322" s="15"/>
      <c r="DM322" s="15"/>
      <c r="DN322" s="15"/>
      <c r="DO322" s="15"/>
      <c r="DP322" s="15"/>
      <c r="DQ322" s="15"/>
      <c r="DR322" s="15"/>
      <c r="DS322" s="15"/>
      <c r="DT322" s="15"/>
      <c r="DU322" s="15"/>
      <c r="DV322" s="15"/>
      <c r="DW322" s="15"/>
      <c r="DX322" s="15"/>
      <c r="DY322" s="15"/>
      <c r="DZ322" s="15"/>
      <c r="EA322" s="15"/>
      <c r="EB322" s="15"/>
      <c r="EC322" s="15"/>
      <c r="ED322" s="15"/>
      <c r="EE322" s="15"/>
      <c r="EF322" s="15"/>
      <c r="EG322" s="15"/>
      <c r="EH322" s="15"/>
      <c r="EI322" s="15"/>
      <c r="EJ322" s="15"/>
      <c r="EK322" s="15"/>
      <c r="EL322" s="15"/>
      <c r="EM322" s="15"/>
      <c r="EN322" s="15"/>
      <c r="EO322" s="15"/>
      <c r="EP322" s="15"/>
      <c r="EQ322" s="15"/>
      <c r="ER322" s="15"/>
      <c r="ES322" s="15"/>
      <c r="ET322" s="15"/>
      <c r="EU322" s="15"/>
      <c r="EV322" s="15"/>
      <c r="EW322" s="15"/>
      <c r="EX322" s="15"/>
      <c r="EY322" s="15"/>
      <c r="EZ322" s="15"/>
      <c r="FA322" s="15"/>
      <c r="FB322" s="15"/>
      <c r="FC322" s="15"/>
      <c r="FD322" s="15"/>
      <c r="FE322" s="15"/>
      <c r="FF322" s="15"/>
      <c r="FG322" s="15"/>
      <c r="FH322" s="15"/>
      <c r="FI322" s="15"/>
      <c r="FJ322" s="15"/>
      <c r="FK322" s="15"/>
      <c r="FL322" s="15"/>
      <c r="FM322" s="15"/>
      <c r="FN322" s="15"/>
      <c r="FO322" s="15"/>
      <c r="FP322" s="15"/>
      <c r="FQ322" s="15"/>
      <c r="FR322" s="15"/>
      <c r="FS322" s="15"/>
      <c r="FT322" s="15"/>
      <c r="FU322" s="15"/>
      <c r="FV322" s="15"/>
      <c r="FW322" s="15"/>
      <c r="FX322" s="15"/>
      <c r="FY322" s="15"/>
      <c r="FZ322" s="15"/>
      <c r="GA322" s="15"/>
      <c r="GB322" s="15"/>
      <c r="GC322" s="15"/>
      <c r="GD322" s="15"/>
      <c r="GE322" s="15"/>
      <c r="GF322" s="15"/>
      <c r="GG322" s="15"/>
      <c r="GH322" s="15"/>
      <c r="GI322" s="15"/>
      <c r="GJ322" s="15"/>
      <c r="GK322" s="15"/>
      <c r="GL322" s="15"/>
      <c r="GM322" s="15"/>
      <c r="GN322" s="15"/>
      <c r="GO322" s="15"/>
      <c r="GP322" s="15"/>
      <c r="GQ322" s="15"/>
      <c r="GR322" s="15"/>
      <c r="GS322" s="15"/>
      <c r="GT322" s="15"/>
      <c r="GU322" s="15"/>
      <c r="GV322" s="15"/>
      <c r="GW322" s="15"/>
      <c r="GX322" s="15"/>
      <c r="GY322" s="15"/>
      <c r="GZ322" s="15"/>
      <c r="HA322" s="15"/>
      <c r="HB322" s="15"/>
      <c r="HC322" s="15"/>
      <c r="HD322" s="15"/>
      <c r="HE322" s="15"/>
      <c r="HF322" s="15"/>
      <c r="HG322" s="15"/>
      <c r="HH322" s="15"/>
      <c r="HI322" s="15"/>
      <c r="HJ322" s="15"/>
      <c r="HK322" s="15"/>
      <c r="HL322" s="15"/>
      <c r="HM322" s="15"/>
      <c r="HN322" s="15"/>
      <c r="HO322" s="15"/>
      <c r="HP322" s="15"/>
      <c r="HQ322" s="15"/>
      <c r="HR322" s="15"/>
      <c r="HS322" s="15"/>
      <c r="HT322" s="15"/>
      <c r="HU322" s="15"/>
      <c r="HV322" s="15"/>
      <c r="HW322" s="15"/>
      <c r="HX322" s="15"/>
      <c r="HY322" s="15"/>
      <c r="HZ322" s="15"/>
      <c r="IA322" s="15"/>
      <c r="IB322" s="15"/>
      <c r="IC322" s="15"/>
      <c r="ID322" s="15"/>
      <c r="IE322" s="15"/>
      <c r="IF322" s="15"/>
      <c r="IG322" s="15"/>
      <c r="IH322" s="15"/>
      <c r="II322" s="15"/>
      <c r="IJ322" s="15"/>
      <c r="IK322" s="15"/>
      <c r="IL322" s="15"/>
      <c r="IM322" s="15"/>
      <c r="IN322" s="15"/>
      <c r="IO322" s="15"/>
      <c r="IP322" s="15"/>
      <c r="IQ322" s="15"/>
      <c r="IR322" s="15"/>
      <c r="IS322" s="15"/>
      <c r="IT322" s="15"/>
      <c r="IU322" s="15"/>
      <c r="IV322" s="15"/>
    </row>
    <row r="323" ht="12.75">
      <c r="D323" s="69"/>
    </row>
    <row r="324" spans="1:256" s="28" customFormat="1" ht="15.75">
      <c r="A324" s="64" t="s">
        <v>595</v>
      </c>
      <c r="D324" s="69"/>
      <c r="E324" s="69"/>
      <c r="F324" s="69"/>
      <c r="O324" s="69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  <c r="BV324" s="15"/>
      <c r="BW324" s="15"/>
      <c r="BX324" s="15"/>
      <c r="BY324" s="15"/>
      <c r="BZ324" s="15"/>
      <c r="CA324" s="15"/>
      <c r="CB324" s="15"/>
      <c r="CC324" s="15"/>
      <c r="CD324" s="15"/>
      <c r="CE324" s="15"/>
      <c r="CF324" s="15"/>
      <c r="CG324" s="15"/>
      <c r="CH324" s="15"/>
      <c r="CI324" s="15"/>
      <c r="CJ324" s="15"/>
      <c r="CK324" s="15"/>
      <c r="CL324" s="15"/>
      <c r="CM324" s="15"/>
      <c r="CN324" s="15"/>
      <c r="CO324" s="15"/>
      <c r="CP324" s="15"/>
      <c r="CQ324" s="15"/>
      <c r="CR324" s="15"/>
      <c r="CS324" s="15"/>
      <c r="CT324" s="15"/>
      <c r="CU324" s="15"/>
      <c r="CV324" s="15"/>
      <c r="CW324" s="15"/>
      <c r="CX324" s="15"/>
      <c r="CY324" s="15"/>
      <c r="CZ324" s="15"/>
      <c r="DA324" s="15"/>
      <c r="DB324" s="15"/>
      <c r="DC324" s="15"/>
      <c r="DD324" s="15"/>
      <c r="DE324" s="15"/>
      <c r="DF324" s="15"/>
      <c r="DG324" s="15"/>
      <c r="DH324" s="15"/>
      <c r="DI324" s="15"/>
      <c r="DJ324" s="15"/>
      <c r="DK324" s="15"/>
      <c r="DL324" s="15"/>
      <c r="DM324" s="15"/>
      <c r="DN324" s="15"/>
      <c r="DO324" s="15"/>
      <c r="DP324" s="15"/>
      <c r="DQ324" s="15"/>
      <c r="DR324" s="15"/>
      <c r="DS324" s="15"/>
      <c r="DT324" s="15"/>
      <c r="DU324" s="15"/>
      <c r="DV324" s="15"/>
      <c r="DW324" s="15"/>
      <c r="DX324" s="15"/>
      <c r="DY324" s="15"/>
      <c r="DZ324" s="15"/>
      <c r="EA324" s="15"/>
      <c r="EB324" s="15"/>
      <c r="EC324" s="15"/>
      <c r="ED324" s="15"/>
      <c r="EE324" s="15"/>
      <c r="EF324" s="15"/>
      <c r="EG324" s="15"/>
      <c r="EH324" s="15"/>
      <c r="EI324" s="15"/>
      <c r="EJ324" s="15"/>
      <c r="EK324" s="15"/>
      <c r="EL324" s="15"/>
      <c r="EM324" s="15"/>
      <c r="EN324" s="15"/>
      <c r="EO324" s="15"/>
      <c r="EP324" s="15"/>
      <c r="EQ324" s="15"/>
      <c r="ER324" s="15"/>
      <c r="ES324" s="15"/>
      <c r="ET324" s="15"/>
      <c r="EU324" s="15"/>
      <c r="EV324" s="15"/>
      <c r="EW324" s="15"/>
      <c r="EX324" s="15"/>
      <c r="EY324" s="15"/>
      <c r="EZ324" s="15"/>
      <c r="FA324" s="15"/>
      <c r="FB324" s="15"/>
      <c r="FC324" s="15"/>
      <c r="FD324" s="15"/>
      <c r="FE324" s="15"/>
      <c r="FF324" s="15"/>
      <c r="FG324" s="15"/>
      <c r="FH324" s="15"/>
      <c r="FI324" s="15"/>
      <c r="FJ324" s="15"/>
      <c r="FK324" s="15"/>
      <c r="FL324" s="15"/>
      <c r="FM324" s="15"/>
      <c r="FN324" s="15"/>
      <c r="FO324" s="15"/>
      <c r="FP324" s="15"/>
      <c r="FQ324" s="15"/>
      <c r="FR324" s="15"/>
      <c r="FS324" s="15"/>
      <c r="FT324" s="15"/>
      <c r="FU324" s="15"/>
      <c r="FV324" s="15"/>
      <c r="FW324" s="15"/>
      <c r="FX324" s="15"/>
      <c r="FY324" s="15"/>
      <c r="FZ324" s="15"/>
      <c r="GA324" s="15"/>
      <c r="GB324" s="15"/>
      <c r="GC324" s="15"/>
      <c r="GD324" s="15"/>
      <c r="GE324" s="15"/>
      <c r="GF324" s="15"/>
      <c r="GG324" s="15"/>
      <c r="GH324" s="15"/>
      <c r="GI324" s="15"/>
      <c r="GJ324" s="15"/>
      <c r="GK324" s="15"/>
      <c r="GL324" s="15"/>
      <c r="GM324" s="15"/>
      <c r="GN324" s="15"/>
      <c r="GO324" s="15"/>
      <c r="GP324" s="15"/>
      <c r="GQ324" s="15"/>
      <c r="GR324" s="15"/>
      <c r="GS324" s="15"/>
      <c r="GT324" s="15"/>
      <c r="GU324" s="15"/>
      <c r="GV324" s="15"/>
      <c r="GW324" s="15"/>
      <c r="GX324" s="15"/>
      <c r="GY324" s="15"/>
      <c r="GZ324" s="15"/>
      <c r="HA324" s="15"/>
      <c r="HB324" s="15"/>
      <c r="HC324" s="15"/>
      <c r="HD324" s="15"/>
      <c r="HE324" s="15"/>
      <c r="HF324" s="15"/>
      <c r="HG324" s="15"/>
      <c r="HH324" s="15"/>
      <c r="HI324" s="15"/>
      <c r="HJ324" s="15"/>
      <c r="HK324" s="15"/>
      <c r="HL324" s="15"/>
      <c r="HM324" s="15"/>
      <c r="HN324" s="15"/>
      <c r="HO324" s="15"/>
      <c r="HP324" s="15"/>
      <c r="HQ324" s="15"/>
      <c r="HR324" s="15"/>
      <c r="HS324" s="15"/>
      <c r="HT324" s="15"/>
      <c r="HU324" s="15"/>
      <c r="HV324" s="15"/>
      <c r="HW324" s="15"/>
      <c r="HX324" s="15"/>
      <c r="HY324" s="15"/>
      <c r="HZ324" s="15"/>
      <c r="IA324" s="15"/>
      <c r="IB324" s="15"/>
      <c r="IC324" s="15"/>
      <c r="ID324" s="15"/>
      <c r="IE324" s="15"/>
      <c r="IF324" s="15"/>
      <c r="IG324" s="15"/>
      <c r="IH324" s="15"/>
      <c r="II324" s="15"/>
      <c r="IJ324" s="15"/>
      <c r="IK324" s="15"/>
      <c r="IL324" s="15"/>
      <c r="IM324" s="15"/>
      <c r="IN324" s="15"/>
      <c r="IO324" s="15"/>
      <c r="IP324" s="15"/>
      <c r="IQ324" s="15"/>
      <c r="IR324" s="15"/>
      <c r="IS324" s="15"/>
      <c r="IT324" s="15"/>
      <c r="IU324" s="15"/>
      <c r="IV324" s="15"/>
    </row>
    <row r="325" spans="2:256" s="28" customFormat="1" ht="12.75">
      <c r="B325"/>
      <c r="C325"/>
      <c r="D325" s="15"/>
      <c r="E325" s="15"/>
      <c r="F325" s="15"/>
      <c r="G325"/>
      <c r="O325" s="69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15"/>
      <c r="BT325" s="15"/>
      <c r="BU325" s="15"/>
      <c r="BV325" s="15"/>
      <c r="BW325" s="15"/>
      <c r="BX325" s="15"/>
      <c r="BY325" s="15"/>
      <c r="BZ325" s="15"/>
      <c r="CA325" s="15"/>
      <c r="CB325" s="15"/>
      <c r="CC325" s="15"/>
      <c r="CD325" s="15"/>
      <c r="CE325" s="15"/>
      <c r="CF325" s="15"/>
      <c r="CG325" s="15"/>
      <c r="CH325" s="15"/>
      <c r="CI325" s="15"/>
      <c r="CJ325" s="15"/>
      <c r="CK325" s="15"/>
      <c r="CL325" s="15"/>
      <c r="CM325" s="15"/>
      <c r="CN325" s="15"/>
      <c r="CO325" s="15"/>
      <c r="CP325" s="15"/>
      <c r="CQ325" s="15"/>
      <c r="CR325" s="15"/>
      <c r="CS325" s="15"/>
      <c r="CT325" s="15"/>
      <c r="CU325" s="15"/>
      <c r="CV325" s="15"/>
      <c r="CW325" s="15"/>
      <c r="CX325" s="15"/>
      <c r="CY325" s="15"/>
      <c r="CZ325" s="15"/>
      <c r="DA325" s="15"/>
      <c r="DB325" s="15"/>
      <c r="DC325" s="15"/>
      <c r="DD325" s="15"/>
      <c r="DE325" s="15"/>
      <c r="DF325" s="15"/>
      <c r="DG325" s="15"/>
      <c r="DH325" s="15"/>
      <c r="DI325" s="15"/>
      <c r="DJ325" s="15"/>
      <c r="DK325" s="15"/>
      <c r="DL325" s="15"/>
      <c r="DM325" s="15"/>
      <c r="DN325" s="15"/>
      <c r="DO325" s="15"/>
      <c r="DP325" s="15"/>
      <c r="DQ325" s="15"/>
      <c r="DR325" s="15"/>
      <c r="DS325" s="15"/>
      <c r="DT325" s="15"/>
      <c r="DU325" s="15"/>
      <c r="DV325" s="15"/>
      <c r="DW325" s="15"/>
      <c r="DX325" s="15"/>
      <c r="DY325" s="15"/>
      <c r="DZ325" s="15"/>
      <c r="EA325" s="15"/>
      <c r="EB325" s="15"/>
      <c r="EC325" s="15"/>
      <c r="ED325" s="15"/>
      <c r="EE325" s="15"/>
      <c r="EF325" s="15"/>
      <c r="EG325" s="15"/>
      <c r="EH325" s="15"/>
      <c r="EI325" s="15"/>
      <c r="EJ325" s="15"/>
      <c r="EK325" s="15"/>
      <c r="EL325" s="15"/>
      <c r="EM325" s="15"/>
      <c r="EN325" s="15"/>
      <c r="EO325" s="15"/>
      <c r="EP325" s="15"/>
      <c r="EQ325" s="15"/>
      <c r="ER325" s="15"/>
      <c r="ES325" s="15"/>
      <c r="ET325" s="15"/>
      <c r="EU325" s="15"/>
      <c r="EV325" s="15"/>
      <c r="EW325" s="15"/>
      <c r="EX325" s="15"/>
      <c r="EY325" s="15"/>
      <c r="EZ325" s="15"/>
      <c r="FA325" s="15"/>
      <c r="FB325" s="15"/>
      <c r="FC325" s="15"/>
      <c r="FD325" s="15"/>
      <c r="FE325" s="15"/>
      <c r="FF325" s="15"/>
      <c r="FG325" s="15"/>
      <c r="FH325" s="15"/>
      <c r="FI325" s="15"/>
      <c r="FJ325" s="15"/>
      <c r="FK325" s="15"/>
      <c r="FL325" s="15"/>
      <c r="FM325" s="15"/>
      <c r="FN325" s="15"/>
      <c r="FO325" s="15"/>
      <c r="FP325" s="15"/>
      <c r="FQ325" s="15"/>
      <c r="FR325" s="15"/>
      <c r="FS325" s="15"/>
      <c r="FT325" s="15"/>
      <c r="FU325" s="15"/>
      <c r="FV325" s="15"/>
      <c r="FW325" s="15"/>
      <c r="FX325" s="15"/>
      <c r="FY325" s="15"/>
      <c r="FZ325" s="15"/>
      <c r="GA325" s="15"/>
      <c r="GB325" s="15"/>
      <c r="GC325" s="15"/>
      <c r="GD325" s="15"/>
      <c r="GE325" s="15"/>
      <c r="GF325" s="15"/>
      <c r="GG325" s="15"/>
      <c r="GH325" s="15"/>
      <c r="GI325" s="15"/>
      <c r="GJ325" s="15"/>
      <c r="GK325" s="15"/>
      <c r="GL325" s="15"/>
      <c r="GM325" s="15"/>
      <c r="GN325" s="15"/>
      <c r="GO325" s="15"/>
      <c r="GP325" s="15"/>
      <c r="GQ325" s="15"/>
      <c r="GR325" s="15"/>
      <c r="GS325" s="15"/>
      <c r="GT325" s="15"/>
      <c r="GU325" s="15"/>
      <c r="GV325" s="15"/>
      <c r="GW325" s="15"/>
      <c r="GX325" s="15"/>
      <c r="GY325" s="15"/>
      <c r="GZ325" s="15"/>
      <c r="HA325" s="15"/>
      <c r="HB325" s="15"/>
      <c r="HC325" s="15"/>
      <c r="HD325" s="15"/>
      <c r="HE325" s="15"/>
      <c r="HF325" s="15"/>
      <c r="HG325" s="15"/>
      <c r="HH325" s="15"/>
      <c r="HI325" s="15"/>
      <c r="HJ325" s="15"/>
      <c r="HK325" s="15"/>
      <c r="HL325" s="15"/>
      <c r="HM325" s="15"/>
      <c r="HN325" s="15"/>
      <c r="HO325" s="15"/>
      <c r="HP325" s="15"/>
      <c r="HQ325" s="15"/>
      <c r="HR325" s="15"/>
      <c r="HS325" s="15"/>
      <c r="HT325" s="15"/>
      <c r="HU325" s="15"/>
      <c r="HV325" s="15"/>
      <c r="HW325" s="15"/>
      <c r="HX325" s="15"/>
      <c r="HY325" s="15"/>
      <c r="HZ325" s="15"/>
      <c r="IA325" s="15"/>
      <c r="IB325" s="15"/>
      <c r="IC325" s="15"/>
      <c r="ID325" s="15"/>
      <c r="IE325" s="15"/>
      <c r="IF325" s="15"/>
      <c r="IG325" s="15"/>
      <c r="IH325" s="15"/>
      <c r="II325" s="15"/>
      <c r="IJ325" s="15"/>
      <c r="IK325" s="15"/>
      <c r="IL325" s="15"/>
      <c r="IM325" s="15"/>
      <c r="IN325" s="15"/>
      <c r="IO325" s="15"/>
      <c r="IP325" s="15"/>
      <c r="IQ325" s="15"/>
      <c r="IR325" s="15"/>
      <c r="IS325" s="15"/>
      <c r="IT325" s="15"/>
      <c r="IU325" s="15"/>
      <c r="IV325" s="15"/>
    </row>
    <row r="326" spans="1:256" s="28" customFormat="1" ht="15" customHeight="1">
      <c r="A326" s="55" t="s">
        <v>436</v>
      </c>
      <c r="B326"/>
      <c r="C326"/>
      <c r="D326" s="15"/>
      <c r="E326" s="15"/>
      <c r="F326" s="15"/>
      <c r="G326"/>
      <c r="O326" s="69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5"/>
      <c r="BW326" s="15"/>
      <c r="BX326" s="15"/>
      <c r="BY326" s="15"/>
      <c r="BZ326" s="15"/>
      <c r="CA326" s="15"/>
      <c r="CB326" s="15"/>
      <c r="CC326" s="15"/>
      <c r="CD326" s="15"/>
      <c r="CE326" s="15"/>
      <c r="CF326" s="15"/>
      <c r="CG326" s="15"/>
      <c r="CH326" s="15"/>
      <c r="CI326" s="15"/>
      <c r="CJ326" s="15"/>
      <c r="CK326" s="15"/>
      <c r="CL326" s="15"/>
      <c r="CM326" s="15"/>
      <c r="CN326" s="15"/>
      <c r="CO326" s="15"/>
      <c r="CP326" s="15"/>
      <c r="CQ326" s="15"/>
      <c r="CR326" s="15"/>
      <c r="CS326" s="15"/>
      <c r="CT326" s="15"/>
      <c r="CU326" s="15"/>
      <c r="CV326" s="15"/>
      <c r="CW326" s="15"/>
      <c r="CX326" s="15"/>
      <c r="CY326" s="15"/>
      <c r="CZ326" s="15"/>
      <c r="DA326" s="15"/>
      <c r="DB326" s="15"/>
      <c r="DC326" s="15"/>
      <c r="DD326" s="15"/>
      <c r="DE326" s="15"/>
      <c r="DF326" s="15"/>
      <c r="DG326" s="15"/>
      <c r="DH326" s="15"/>
      <c r="DI326" s="15"/>
      <c r="DJ326" s="15"/>
      <c r="DK326" s="15"/>
      <c r="DL326" s="15"/>
      <c r="DM326" s="15"/>
      <c r="DN326" s="15"/>
      <c r="DO326" s="15"/>
      <c r="DP326" s="15"/>
      <c r="DQ326" s="15"/>
      <c r="DR326" s="15"/>
      <c r="DS326" s="15"/>
      <c r="DT326" s="15"/>
      <c r="DU326" s="15"/>
      <c r="DV326" s="15"/>
      <c r="DW326" s="15"/>
      <c r="DX326" s="15"/>
      <c r="DY326" s="15"/>
      <c r="DZ326" s="15"/>
      <c r="EA326" s="15"/>
      <c r="EB326" s="15"/>
      <c r="EC326" s="15"/>
      <c r="ED326" s="15"/>
      <c r="EE326" s="15"/>
      <c r="EF326" s="15"/>
      <c r="EG326" s="15"/>
      <c r="EH326" s="15"/>
      <c r="EI326" s="15"/>
      <c r="EJ326" s="15"/>
      <c r="EK326" s="15"/>
      <c r="EL326" s="15"/>
      <c r="EM326" s="15"/>
      <c r="EN326" s="15"/>
      <c r="EO326" s="15"/>
      <c r="EP326" s="15"/>
      <c r="EQ326" s="15"/>
      <c r="ER326" s="15"/>
      <c r="ES326" s="15"/>
      <c r="ET326" s="15"/>
      <c r="EU326" s="15"/>
      <c r="EV326" s="15"/>
      <c r="EW326" s="15"/>
      <c r="EX326" s="15"/>
      <c r="EY326" s="15"/>
      <c r="EZ326" s="15"/>
      <c r="FA326" s="15"/>
      <c r="FB326" s="15"/>
      <c r="FC326" s="15"/>
      <c r="FD326" s="15"/>
      <c r="FE326" s="15"/>
      <c r="FF326" s="15"/>
      <c r="FG326" s="15"/>
      <c r="FH326" s="15"/>
      <c r="FI326" s="15"/>
      <c r="FJ326" s="15"/>
      <c r="FK326" s="15"/>
      <c r="FL326" s="15"/>
      <c r="FM326" s="15"/>
      <c r="FN326" s="15"/>
      <c r="FO326" s="15"/>
      <c r="FP326" s="15"/>
      <c r="FQ326" s="15"/>
      <c r="FR326" s="15"/>
      <c r="FS326" s="15"/>
      <c r="FT326" s="15"/>
      <c r="FU326" s="15"/>
      <c r="FV326" s="15"/>
      <c r="FW326" s="15"/>
      <c r="FX326" s="15"/>
      <c r="FY326" s="15"/>
      <c r="FZ326" s="15"/>
      <c r="GA326" s="15"/>
      <c r="GB326" s="15"/>
      <c r="GC326" s="15"/>
      <c r="GD326" s="15"/>
      <c r="GE326" s="15"/>
      <c r="GF326" s="15"/>
      <c r="GG326" s="15"/>
      <c r="GH326" s="15"/>
      <c r="GI326" s="15"/>
      <c r="GJ326" s="15"/>
      <c r="GK326" s="15"/>
      <c r="GL326" s="15"/>
      <c r="GM326" s="15"/>
      <c r="GN326" s="15"/>
      <c r="GO326" s="15"/>
      <c r="GP326" s="15"/>
      <c r="GQ326" s="15"/>
      <c r="GR326" s="15"/>
      <c r="GS326" s="15"/>
      <c r="GT326" s="15"/>
      <c r="GU326" s="15"/>
      <c r="GV326" s="15"/>
      <c r="GW326" s="15"/>
      <c r="GX326" s="15"/>
      <c r="GY326" s="15"/>
      <c r="GZ326" s="15"/>
      <c r="HA326" s="15"/>
      <c r="HB326" s="15"/>
      <c r="HC326" s="15"/>
      <c r="HD326" s="15"/>
      <c r="HE326" s="15"/>
      <c r="HF326" s="15"/>
      <c r="HG326" s="15"/>
      <c r="HH326" s="15"/>
      <c r="HI326" s="15"/>
      <c r="HJ326" s="15"/>
      <c r="HK326" s="15"/>
      <c r="HL326" s="15"/>
      <c r="HM326" s="15"/>
      <c r="HN326" s="15"/>
      <c r="HO326" s="15"/>
      <c r="HP326" s="15"/>
      <c r="HQ326" s="15"/>
      <c r="HR326" s="15"/>
      <c r="HS326" s="15"/>
      <c r="HT326" s="15"/>
      <c r="HU326" s="15"/>
      <c r="HV326" s="15"/>
      <c r="HW326" s="15"/>
      <c r="HX326" s="15"/>
      <c r="HY326" s="15"/>
      <c r="HZ326" s="15"/>
      <c r="IA326" s="15"/>
      <c r="IB326" s="15"/>
      <c r="IC326" s="15"/>
      <c r="ID326" s="15"/>
      <c r="IE326" s="15"/>
      <c r="IF326" s="15"/>
      <c r="IG326" s="15"/>
      <c r="IH326" s="15"/>
      <c r="II326" s="15"/>
      <c r="IJ326" s="15"/>
      <c r="IK326" s="15"/>
      <c r="IL326" s="15"/>
      <c r="IM326" s="15"/>
      <c r="IN326" s="15"/>
      <c r="IO326" s="15"/>
      <c r="IP326" s="15"/>
      <c r="IQ326" s="15"/>
      <c r="IR326" s="15"/>
      <c r="IS326" s="15"/>
      <c r="IT326" s="15"/>
      <c r="IU326" s="15"/>
      <c r="IV326" s="15"/>
    </row>
    <row r="327" spans="1:256" s="28" customFormat="1" ht="12.75">
      <c r="A327" s="55"/>
      <c r="B327"/>
      <c r="C327"/>
      <c r="D327" s="15"/>
      <c r="E327" s="15"/>
      <c r="F327" s="15"/>
      <c r="G327"/>
      <c r="O327" s="69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5"/>
      <c r="BL327" s="15"/>
      <c r="BM327" s="15"/>
      <c r="BN327" s="15"/>
      <c r="BO327" s="15"/>
      <c r="BP327" s="15"/>
      <c r="BQ327" s="15"/>
      <c r="BR327" s="15"/>
      <c r="BS327" s="15"/>
      <c r="BT327" s="15"/>
      <c r="BU327" s="15"/>
      <c r="BV327" s="15"/>
      <c r="BW327" s="15"/>
      <c r="BX327" s="15"/>
      <c r="BY327" s="15"/>
      <c r="BZ327" s="15"/>
      <c r="CA327" s="15"/>
      <c r="CB327" s="15"/>
      <c r="CC327" s="15"/>
      <c r="CD327" s="15"/>
      <c r="CE327" s="15"/>
      <c r="CF327" s="15"/>
      <c r="CG327" s="15"/>
      <c r="CH327" s="15"/>
      <c r="CI327" s="15"/>
      <c r="CJ327" s="15"/>
      <c r="CK327" s="15"/>
      <c r="CL327" s="15"/>
      <c r="CM327" s="15"/>
      <c r="CN327" s="15"/>
      <c r="CO327" s="15"/>
      <c r="CP327" s="15"/>
      <c r="CQ327" s="15"/>
      <c r="CR327" s="15"/>
      <c r="CS327" s="15"/>
      <c r="CT327" s="15"/>
      <c r="CU327" s="15"/>
      <c r="CV327" s="15"/>
      <c r="CW327" s="15"/>
      <c r="CX327" s="15"/>
      <c r="CY327" s="15"/>
      <c r="CZ327" s="15"/>
      <c r="DA327" s="15"/>
      <c r="DB327" s="15"/>
      <c r="DC327" s="15"/>
      <c r="DD327" s="15"/>
      <c r="DE327" s="15"/>
      <c r="DF327" s="15"/>
      <c r="DG327" s="15"/>
      <c r="DH327" s="15"/>
      <c r="DI327" s="15"/>
      <c r="DJ327" s="15"/>
      <c r="DK327" s="15"/>
      <c r="DL327" s="15"/>
      <c r="DM327" s="15"/>
      <c r="DN327" s="15"/>
      <c r="DO327" s="15"/>
      <c r="DP327" s="15"/>
      <c r="DQ327" s="15"/>
      <c r="DR327" s="15"/>
      <c r="DS327" s="15"/>
      <c r="DT327" s="15"/>
      <c r="DU327" s="15"/>
      <c r="DV327" s="15"/>
      <c r="DW327" s="15"/>
      <c r="DX327" s="15"/>
      <c r="DY327" s="15"/>
      <c r="DZ327" s="15"/>
      <c r="EA327" s="15"/>
      <c r="EB327" s="15"/>
      <c r="EC327" s="15"/>
      <c r="ED327" s="15"/>
      <c r="EE327" s="15"/>
      <c r="EF327" s="15"/>
      <c r="EG327" s="15"/>
      <c r="EH327" s="15"/>
      <c r="EI327" s="15"/>
      <c r="EJ327" s="15"/>
      <c r="EK327" s="15"/>
      <c r="EL327" s="15"/>
      <c r="EM327" s="15"/>
      <c r="EN327" s="15"/>
      <c r="EO327" s="15"/>
      <c r="EP327" s="15"/>
      <c r="EQ327" s="15"/>
      <c r="ER327" s="15"/>
      <c r="ES327" s="15"/>
      <c r="ET327" s="15"/>
      <c r="EU327" s="15"/>
      <c r="EV327" s="15"/>
      <c r="EW327" s="15"/>
      <c r="EX327" s="15"/>
      <c r="EY327" s="15"/>
      <c r="EZ327" s="15"/>
      <c r="FA327" s="15"/>
      <c r="FB327" s="15"/>
      <c r="FC327" s="15"/>
      <c r="FD327" s="15"/>
      <c r="FE327" s="15"/>
      <c r="FF327" s="15"/>
      <c r="FG327" s="15"/>
      <c r="FH327" s="15"/>
      <c r="FI327" s="15"/>
      <c r="FJ327" s="15"/>
      <c r="FK327" s="15"/>
      <c r="FL327" s="15"/>
      <c r="FM327" s="15"/>
      <c r="FN327" s="15"/>
      <c r="FO327" s="15"/>
      <c r="FP327" s="15"/>
      <c r="FQ327" s="15"/>
      <c r="FR327" s="15"/>
      <c r="FS327" s="15"/>
      <c r="FT327" s="15"/>
      <c r="FU327" s="15"/>
      <c r="FV327" s="15"/>
      <c r="FW327" s="15"/>
      <c r="FX327" s="15"/>
      <c r="FY327" s="15"/>
      <c r="FZ327" s="15"/>
      <c r="GA327" s="15"/>
      <c r="GB327" s="15"/>
      <c r="GC327" s="15"/>
      <c r="GD327" s="15"/>
      <c r="GE327" s="15"/>
      <c r="GF327" s="15"/>
      <c r="GG327" s="15"/>
      <c r="GH327" s="15"/>
      <c r="GI327" s="15"/>
      <c r="GJ327" s="15"/>
      <c r="GK327" s="15"/>
      <c r="GL327" s="15"/>
      <c r="GM327" s="15"/>
      <c r="GN327" s="15"/>
      <c r="GO327" s="15"/>
      <c r="GP327" s="15"/>
      <c r="GQ327" s="15"/>
      <c r="GR327" s="15"/>
      <c r="GS327" s="15"/>
      <c r="GT327" s="15"/>
      <c r="GU327" s="15"/>
      <c r="GV327" s="15"/>
      <c r="GW327" s="15"/>
      <c r="GX327" s="15"/>
      <c r="GY327" s="15"/>
      <c r="GZ327" s="15"/>
      <c r="HA327" s="15"/>
      <c r="HB327" s="15"/>
      <c r="HC327" s="15"/>
      <c r="HD327" s="15"/>
      <c r="HE327" s="15"/>
      <c r="HF327" s="15"/>
      <c r="HG327" s="15"/>
      <c r="HH327" s="15"/>
      <c r="HI327" s="15"/>
      <c r="HJ327" s="15"/>
      <c r="HK327" s="15"/>
      <c r="HL327" s="15"/>
      <c r="HM327" s="15"/>
      <c r="HN327" s="15"/>
      <c r="HO327" s="15"/>
      <c r="HP327" s="15"/>
      <c r="HQ327" s="15"/>
      <c r="HR327" s="15"/>
      <c r="HS327" s="15"/>
      <c r="HT327" s="15"/>
      <c r="HU327" s="15"/>
      <c r="HV327" s="15"/>
      <c r="HW327" s="15"/>
      <c r="HX327" s="15"/>
      <c r="HY327" s="15"/>
      <c r="HZ327" s="15"/>
      <c r="IA327" s="15"/>
      <c r="IB327" s="15"/>
      <c r="IC327" s="15"/>
      <c r="ID327" s="15"/>
      <c r="IE327" s="15"/>
      <c r="IF327" s="15"/>
      <c r="IG327" s="15"/>
      <c r="IH327" s="15"/>
      <c r="II327" s="15"/>
      <c r="IJ327" s="15"/>
      <c r="IK327" s="15"/>
      <c r="IL327" s="15"/>
      <c r="IM327" s="15"/>
      <c r="IN327" s="15"/>
      <c r="IO327" s="15"/>
      <c r="IP327" s="15"/>
      <c r="IQ327" s="15"/>
      <c r="IR327" s="15"/>
      <c r="IS327" s="15"/>
      <c r="IT327" s="15"/>
      <c r="IU327" s="15"/>
      <c r="IV327" s="15"/>
    </row>
    <row r="328" spans="1:256" s="28" customFormat="1" ht="26.25" customHeight="1">
      <c r="A328" s="7" t="s">
        <v>295</v>
      </c>
      <c r="B328" s="7" t="s">
        <v>297</v>
      </c>
      <c r="C328" s="5" t="s">
        <v>298</v>
      </c>
      <c r="D328" s="44" t="s">
        <v>479</v>
      </c>
      <c r="E328" s="51" t="s">
        <v>480</v>
      </c>
      <c r="F328" s="5" t="s">
        <v>269</v>
      </c>
      <c r="G328" s="43" t="s">
        <v>481</v>
      </c>
      <c r="O328" s="69"/>
      <c r="P328" s="15"/>
      <c r="Q328" s="15"/>
      <c r="R328" s="134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  <c r="BV328" s="15"/>
      <c r="BW328" s="15"/>
      <c r="BX328" s="15"/>
      <c r="BY328" s="15"/>
      <c r="BZ328" s="15"/>
      <c r="CA328" s="15"/>
      <c r="CB328" s="15"/>
      <c r="CC328" s="15"/>
      <c r="CD328" s="15"/>
      <c r="CE328" s="15"/>
      <c r="CF328" s="15"/>
      <c r="CG328" s="15"/>
      <c r="CH328" s="15"/>
      <c r="CI328" s="15"/>
      <c r="CJ328" s="15"/>
      <c r="CK328" s="15"/>
      <c r="CL328" s="15"/>
      <c r="CM328" s="15"/>
      <c r="CN328" s="15"/>
      <c r="CO328" s="15"/>
      <c r="CP328" s="15"/>
      <c r="CQ328" s="15"/>
      <c r="CR328" s="15"/>
      <c r="CS328" s="15"/>
      <c r="CT328" s="15"/>
      <c r="CU328" s="15"/>
      <c r="CV328" s="15"/>
      <c r="CW328" s="15"/>
      <c r="CX328" s="15"/>
      <c r="CY328" s="15"/>
      <c r="CZ328" s="15"/>
      <c r="DA328" s="15"/>
      <c r="DB328" s="15"/>
      <c r="DC328" s="15"/>
      <c r="DD328" s="15"/>
      <c r="DE328" s="15"/>
      <c r="DF328" s="15"/>
      <c r="DG328" s="15"/>
      <c r="DH328" s="15"/>
      <c r="DI328" s="15"/>
      <c r="DJ328" s="15"/>
      <c r="DK328" s="15"/>
      <c r="DL328" s="15"/>
      <c r="DM328" s="15"/>
      <c r="DN328" s="15"/>
      <c r="DO328" s="15"/>
      <c r="DP328" s="15"/>
      <c r="DQ328" s="15"/>
      <c r="DR328" s="15"/>
      <c r="DS328" s="15"/>
      <c r="DT328" s="15"/>
      <c r="DU328" s="15"/>
      <c r="DV328" s="15"/>
      <c r="DW328" s="15"/>
      <c r="DX328" s="15"/>
      <c r="DY328" s="15"/>
      <c r="DZ328" s="15"/>
      <c r="EA328" s="15"/>
      <c r="EB328" s="15"/>
      <c r="EC328" s="15"/>
      <c r="ED328" s="15"/>
      <c r="EE328" s="15"/>
      <c r="EF328" s="15"/>
      <c r="EG328" s="15"/>
      <c r="EH328" s="15"/>
      <c r="EI328" s="15"/>
      <c r="EJ328" s="15"/>
      <c r="EK328" s="15"/>
      <c r="EL328" s="15"/>
      <c r="EM328" s="15"/>
      <c r="EN328" s="15"/>
      <c r="EO328" s="15"/>
      <c r="EP328" s="15"/>
      <c r="EQ328" s="15"/>
      <c r="ER328" s="15"/>
      <c r="ES328" s="15"/>
      <c r="ET328" s="15"/>
      <c r="EU328" s="15"/>
      <c r="EV328" s="15"/>
      <c r="EW328" s="15"/>
      <c r="EX328" s="15"/>
      <c r="EY328" s="15"/>
      <c r="EZ328" s="15"/>
      <c r="FA328" s="15"/>
      <c r="FB328" s="15"/>
      <c r="FC328" s="15"/>
      <c r="FD328" s="15"/>
      <c r="FE328" s="15"/>
      <c r="FF328" s="15"/>
      <c r="FG328" s="15"/>
      <c r="FH328" s="15"/>
      <c r="FI328" s="15"/>
      <c r="FJ328" s="15"/>
      <c r="FK328" s="15"/>
      <c r="FL328" s="15"/>
      <c r="FM328" s="15"/>
      <c r="FN328" s="15"/>
      <c r="FO328" s="15"/>
      <c r="FP328" s="15"/>
      <c r="FQ328" s="15"/>
      <c r="FR328" s="15"/>
      <c r="FS328" s="15"/>
      <c r="FT328" s="15"/>
      <c r="FU328" s="15"/>
      <c r="FV328" s="15"/>
      <c r="FW328" s="15"/>
      <c r="FX328" s="15"/>
      <c r="FY328" s="15"/>
      <c r="FZ328" s="15"/>
      <c r="GA328" s="15"/>
      <c r="GB328" s="15"/>
      <c r="GC328" s="15"/>
      <c r="GD328" s="15"/>
      <c r="GE328" s="15"/>
      <c r="GF328" s="15"/>
      <c r="GG328" s="15"/>
      <c r="GH328" s="15"/>
      <c r="GI328" s="15"/>
      <c r="GJ328" s="15"/>
      <c r="GK328" s="15"/>
      <c r="GL328" s="15"/>
      <c r="GM328" s="15"/>
      <c r="GN328" s="15"/>
      <c r="GO328" s="15"/>
      <c r="GP328" s="15"/>
      <c r="GQ328" s="15"/>
      <c r="GR328" s="15"/>
      <c r="GS328" s="15"/>
      <c r="GT328" s="15"/>
      <c r="GU328" s="15"/>
      <c r="GV328" s="15"/>
      <c r="GW328" s="15"/>
      <c r="GX328" s="15"/>
      <c r="GY328" s="15"/>
      <c r="GZ328" s="15"/>
      <c r="HA328" s="15"/>
      <c r="HB328" s="15"/>
      <c r="HC328" s="15"/>
      <c r="HD328" s="15"/>
      <c r="HE328" s="15"/>
      <c r="HF328" s="15"/>
      <c r="HG328" s="15"/>
      <c r="HH328" s="15"/>
      <c r="HI328" s="15"/>
      <c r="HJ328" s="15"/>
      <c r="HK328" s="15"/>
      <c r="HL328" s="15"/>
      <c r="HM328" s="15"/>
      <c r="HN328" s="15"/>
      <c r="HO328" s="15"/>
      <c r="HP328" s="15"/>
      <c r="HQ328" s="15"/>
      <c r="HR328" s="15"/>
      <c r="HS328" s="15"/>
      <c r="HT328" s="15"/>
      <c r="HU328" s="15"/>
      <c r="HV328" s="15"/>
      <c r="HW328" s="15"/>
      <c r="HX328" s="15"/>
      <c r="HY328" s="15"/>
      <c r="HZ328" s="15"/>
      <c r="IA328" s="15"/>
      <c r="IB328" s="15"/>
      <c r="IC328" s="15"/>
      <c r="ID328" s="15"/>
      <c r="IE328" s="15"/>
      <c r="IF328" s="15"/>
      <c r="IG328" s="15"/>
      <c r="IH328" s="15"/>
      <c r="II328" s="15"/>
      <c r="IJ328" s="15"/>
      <c r="IK328" s="15"/>
      <c r="IL328" s="15"/>
      <c r="IM328" s="15"/>
      <c r="IN328" s="15"/>
      <c r="IO328" s="15"/>
      <c r="IP328" s="15"/>
      <c r="IQ328" s="15"/>
      <c r="IR328" s="15"/>
      <c r="IS328" s="15"/>
      <c r="IT328" s="15"/>
      <c r="IU328" s="15"/>
      <c r="IV328" s="15"/>
    </row>
    <row r="329" spans="1:256" s="28" customFormat="1" ht="25.5" customHeight="1">
      <c r="A329" s="130" t="s">
        <v>165</v>
      </c>
      <c r="B329" s="127">
        <v>2212</v>
      </c>
      <c r="C329" s="118" t="s">
        <v>401</v>
      </c>
      <c r="D329" s="200">
        <v>2040</v>
      </c>
      <c r="E329" s="267">
        <v>2040</v>
      </c>
      <c r="F329" s="267">
        <v>221</v>
      </c>
      <c r="G329" s="158">
        <f aca="true" t="shared" si="11" ref="G329:G337">F329/E329*100</f>
        <v>10.833333333333334</v>
      </c>
      <c r="O329" s="15"/>
      <c r="P329" s="15"/>
      <c r="Q329" s="15"/>
      <c r="R329" s="15"/>
      <c r="S329" s="15"/>
      <c r="T329" s="134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  <c r="BX329" s="15"/>
      <c r="BY329" s="15"/>
      <c r="BZ329" s="15"/>
      <c r="CA329" s="15"/>
      <c r="CB329" s="15"/>
      <c r="CC329" s="15"/>
      <c r="CD329" s="15"/>
      <c r="CE329" s="15"/>
      <c r="CF329" s="15"/>
      <c r="CG329" s="15"/>
      <c r="CH329" s="15"/>
      <c r="CI329" s="15"/>
      <c r="CJ329" s="15"/>
      <c r="CK329" s="15"/>
      <c r="CL329" s="15"/>
      <c r="CM329" s="15"/>
      <c r="CN329" s="15"/>
      <c r="CO329" s="15"/>
      <c r="CP329" s="15"/>
      <c r="CQ329" s="15"/>
      <c r="CR329" s="15"/>
      <c r="CS329" s="15"/>
      <c r="CT329" s="15"/>
      <c r="CU329" s="15"/>
      <c r="CV329" s="15"/>
      <c r="CW329" s="15"/>
      <c r="CX329" s="15"/>
      <c r="CY329" s="15"/>
      <c r="CZ329" s="15"/>
      <c r="DA329" s="15"/>
      <c r="DB329" s="15"/>
      <c r="DC329" s="15"/>
      <c r="DD329" s="15"/>
      <c r="DE329" s="15"/>
      <c r="DF329" s="15"/>
      <c r="DG329" s="15"/>
      <c r="DH329" s="15"/>
      <c r="DI329" s="15"/>
      <c r="DJ329" s="15"/>
      <c r="DK329" s="15"/>
      <c r="DL329" s="15"/>
      <c r="DM329" s="15"/>
      <c r="DN329" s="15"/>
      <c r="DO329" s="15"/>
      <c r="DP329" s="15"/>
      <c r="DQ329" s="15"/>
      <c r="DR329" s="15"/>
      <c r="DS329" s="15"/>
      <c r="DT329" s="15"/>
      <c r="DU329" s="15"/>
      <c r="DV329" s="15"/>
      <c r="DW329" s="15"/>
      <c r="DX329" s="15"/>
      <c r="DY329" s="15"/>
      <c r="DZ329" s="15"/>
      <c r="EA329" s="15"/>
      <c r="EB329" s="15"/>
      <c r="EC329" s="15"/>
      <c r="ED329" s="15"/>
      <c r="EE329" s="15"/>
      <c r="EF329" s="15"/>
      <c r="EG329" s="15"/>
      <c r="EH329" s="15"/>
      <c r="EI329" s="15"/>
      <c r="EJ329" s="15"/>
      <c r="EK329" s="15"/>
      <c r="EL329" s="15"/>
      <c r="EM329" s="15"/>
      <c r="EN329" s="15"/>
      <c r="EO329" s="15"/>
      <c r="EP329" s="15"/>
      <c r="EQ329" s="15"/>
      <c r="ER329" s="15"/>
      <c r="ES329" s="15"/>
      <c r="ET329" s="15"/>
      <c r="EU329" s="15"/>
      <c r="EV329" s="15"/>
      <c r="EW329" s="15"/>
      <c r="EX329" s="15"/>
      <c r="EY329" s="15"/>
      <c r="EZ329" s="15"/>
      <c r="FA329" s="15"/>
      <c r="FB329" s="15"/>
      <c r="FC329" s="15"/>
      <c r="FD329" s="15"/>
      <c r="FE329" s="15"/>
      <c r="FF329" s="15"/>
      <c r="FG329" s="15"/>
      <c r="FH329" s="15"/>
      <c r="FI329" s="15"/>
      <c r="FJ329" s="15"/>
      <c r="FK329" s="15"/>
      <c r="FL329" s="15"/>
      <c r="FM329" s="15"/>
      <c r="FN329" s="15"/>
      <c r="FO329" s="15"/>
      <c r="FP329" s="15"/>
      <c r="FQ329" s="15"/>
      <c r="FR329" s="15"/>
      <c r="FS329" s="15"/>
      <c r="FT329" s="15"/>
      <c r="FU329" s="15"/>
      <c r="FV329" s="15"/>
      <c r="FW329" s="15"/>
      <c r="FX329" s="15"/>
      <c r="FY329" s="15"/>
      <c r="FZ329" s="15"/>
      <c r="GA329" s="15"/>
      <c r="GB329" s="15"/>
      <c r="GC329" s="15"/>
      <c r="GD329" s="15"/>
      <c r="GE329" s="15"/>
      <c r="GF329" s="15"/>
      <c r="GG329" s="15"/>
      <c r="GH329" s="15"/>
      <c r="GI329" s="15"/>
      <c r="GJ329" s="15"/>
      <c r="GK329" s="15"/>
      <c r="GL329" s="15"/>
      <c r="GM329" s="15"/>
      <c r="GN329" s="15"/>
      <c r="GO329" s="15"/>
      <c r="GP329" s="15"/>
      <c r="GQ329" s="15"/>
      <c r="GR329" s="15"/>
      <c r="GS329" s="15"/>
      <c r="GT329" s="15"/>
      <c r="GU329" s="15"/>
      <c r="GV329" s="15"/>
      <c r="GW329" s="15"/>
      <c r="GX329" s="15"/>
      <c r="GY329" s="15"/>
      <c r="GZ329" s="15"/>
      <c r="HA329" s="15"/>
      <c r="HB329" s="15"/>
      <c r="HC329" s="15"/>
      <c r="HD329" s="15"/>
      <c r="HE329" s="15"/>
      <c r="HF329" s="15"/>
      <c r="HG329" s="15"/>
      <c r="HH329" s="15"/>
      <c r="HI329" s="15"/>
      <c r="HJ329" s="15"/>
      <c r="HK329" s="15"/>
      <c r="HL329" s="15"/>
      <c r="HM329" s="15"/>
      <c r="HN329" s="15"/>
      <c r="HO329" s="15"/>
      <c r="HP329" s="15"/>
      <c r="HQ329" s="15"/>
      <c r="HR329" s="15"/>
      <c r="HS329" s="15"/>
      <c r="HT329" s="15"/>
      <c r="HU329" s="15"/>
      <c r="HV329" s="15"/>
      <c r="HW329" s="15"/>
      <c r="HX329" s="15"/>
      <c r="HY329" s="15"/>
      <c r="HZ329" s="15"/>
      <c r="IA329" s="15"/>
      <c r="IB329" s="15"/>
      <c r="IC329" s="15"/>
      <c r="ID329" s="15"/>
      <c r="IE329" s="15"/>
      <c r="IF329" s="15"/>
      <c r="IG329" s="15"/>
      <c r="IH329" s="15"/>
      <c r="II329" s="15"/>
      <c r="IJ329" s="15"/>
      <c r="IK329" s="15"/>
      <c r="IL329" s="15"/>
      <c r="IM329" s="15"/>
      <c r="IN329" s="15"/>
      <c r="IO329" s="15"/>
      <c r="IP329" s="15"/>
      <c r="IQ329" s="15"/>
      <c r="IR329" s="15"/>
      <c r="IS329" s="15"/>
      <c r="IT329" s="15"/>
      <c r="IU329" s="15"/>
      <c r="IV329" s="15"/>
    </row>
    <row r="330" spans="1:256" s="28" customFormat="1" ht="18.75" customHeight="1">
      <c r="A330" s="130" t="s">
        <v>165</v>
      </c>
      <c r="B330" s="127">
        <v>2212</v>
      </c>
      <c r="C330" s="131" t="s">
        <v>402</v>
      </c>
      <c r="D330" s="200">
        <v>28000</v>
      </c>
      <c r="E330" s="155">
        <v>0</v>
      </c>
      <c r="F330" s="267">
        <v>0</v>
      </c>
      <c r="G330" s="158" t="s">
        <v>890</v>
      </c>
      <c r="O330" s="15"/>
      <c r="P330" s="15"/>
      <c r="Q330" s="15"/>
      <c r="R330" s="15"/>
      <c r="S330" s="15"/>
      <c r="T330" s="134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  <c r="BV330" s="15"/>
      <c r="BW330" s="15"/>
      <c r="BX330" s="15"/>
      <c r="BY330" s="15"/>
      <c r="BZ330" s="15"/>
      <c r="CA330" s="15"/>
      <c r="CB330" s="15"/>
      <c r="CC330" s="15"/>
      <c r="CD330" s="15"/>
      <c r="CE330" s="15"/>
      <c r="CF330" s="15"/>
      <c r="CG330" s="15"/>
      <c r="CH330" s="15"/>
      <c r="CI330" s="15"/>
      <c r="CJ330" s="15"/>
      <c r="CK330" s="15"/>
      <c r="CL330" s="15"/>
      <c r="CM330" s="15"/>
      <c r="CN330" s="15"/>
      <c r="CO330" s="15"/>
      <c r="CP330" s="15"/>
      <c r="CQ330" s="15"/>
      <c r="CR330" s="15"/>
      <c r="CS330" s="15"/>
      <c r="CT330" s="15"/>
      <c r="CU330" s="15"/>
      <c r="CV330" s="15"/>
      <c r="CW330" s="15"/>
      <c r="CX330" s="15"/>
      <c r="CY330" s="15"/>
      <c r="CZ330" s="15"/>
      <c r="DA330" s="15"/>
      <c r="DB330" s="15"/>
      <c r="DC330" s="15"/>
      <c r="DD330" s="15"/>
      <c r="DE330" s="15"/>
      <c r="DF330" s="15"/>
      <c r="DG330" s="15"/>
      <c r="DH330" s="15"/>
      <c r="DI330" s="15"/>
      <c r="DJ330" s="15"/>
      <c r="DK330" s="15"/>
      <c r="DL330" s="15"/>
      <c r="DM330" s="15"/>
      <c r="DN330" s="15"/>
      <c r="DO330" s="15"/>
      <c r="DP330" s="15"/>
      <c r="DQ330" s="15"/>
      <c r="DR330" s="15"/>
      <c r="DS330" s="15"/>
      <c r="DT330" s="15"/>
      <c r="DU330" s="15"/>
      <c r="DV330" s="15"/>
      <c r="DW330" s="15"/>
      <c r="DX330" s="15"/>
      <c r="DY330" s="15"/>
      <c r="DZ330" s="15"/>
      <c r="EA330" s="15"/>
      <c r="EB330" s="15"/>
      <c r="EC330" s="15"/>
      <c r="ED330" s="15"/>
      <c r="EE330" s="15"/>
      <c r="EF330" s="15"/>
      <c r="EG330" s="15"/>
      <c r="EH330" s="15"/>
      <c r="EI330" s="15"/>
      <c r="EJ330" s="15"/>
      <c r="EK330" s="15"/>
      <c r="EL330" s="15"/>
      <c r="EM330" s="15"/>
      <c r="EN330" s="15"/>
      <c r="EO330" s="15"/>
      <c r="EP330" s="15"/>
      <c r="EQ330" s="15"/>
      <c r="ER330" s="15"/>
      <c r="ES330" s="15"/>
      <c r="ET330" s="15"/>
      <c r="EU330" s="15"/>
      <c r="EV330" s="15"/>
      <c r="EW330" s="15"/>
      <c r="EX330" s="15"/>
      <c r="EY330" s="15"/>
      <c r="EZ330" s="15"/>
      <c r="FA330" s="15"/>
      <c r="FB330" s="15"/>
      <c r="FC330" s="15"/>
      <c r="FD330" s="15"/>
      <c r="FE330" s="15"/>
      <c r="FF330" s="15"/>
      <c r="FG330" s="15"/>
      <c r="FH330" s="15"/>
      <c r="FI330" s="15"/>
      <c r="FJ330" s="15"/>
      <c r="FK330" s="15"/>
      <c r="FL330" s="15"/>
      <c r="FM330" s="15"/>
      <c r="FN330" s="15"/>
      <c r="FO330" s="15"/>
      <c r="FP330" s="15"/>
      <c r="FQ330" s="15"/>
      <c r="FR330" s="15"/>
      <c r="FS330" s="15"/>
      <c r="FT330" s="15"/>
      <c r="FU330" s="15"/>
      <c r="FV330" s="15"/>
      <c r="FW330" s="15"/>
      <c r="FX330" s="15"/>
      <c r="FY330" s="15"/>
      <c r="FZ330" s="15"/>
      <c r="GA330" s="15"/>
      <c r="GB330" s="15"/>
      <c r="GC330" s="15"/>
      <c r="GD330" s="15"/>
      <c r="GE330" s="15"/>
      <c r="GF330" s="15"/>
      <c r="GG330" s="15"/>
      <c r="GH330" s="15"/>
      <c r="GI330" s="15"/>
      <c r="GJ330" s="15"/>
      <c r="GK330" s="15"/>
      <c r="GL330" s="15"/>
      <c r="GM330" s="15"/>
      <c r="GN330" s="15"/>
      <c r="GO330" s="15"/>
      <c r="GP330" s="15"/>
      <c r="GQ330" s="15"/>
      <c r="GR330" s="15"/>
      <c r="GS330" s="15"/>
      <c r="GT330" s="15"/>
      <c r="GU330" s="15"/>
      <c r="GV330" s="15"/>
      <c r="GW330" s="15"/>
      <c r="GX330" s="15"/>
      <c r="GY330" s="15"/>
      <c r="GZ330" s="15"/>
      <c r="HA330" s="15"/>
      <c r="HB330" s="15"/>
      <c r="HC330" s="15"/>
      <c r="HD330" s="15"/>
      <c r="HE330" s="15"/>
      <c r="HF330" s="15"/>
      <c r="HG330" s="15"/>
      <c r="HH330" s="15"/>
      <c r="HI330" s="15"/>
      <c r="HJ330" s="15"/>
      <c r="HK330" s="15"/>
      <c r="HL330" s="15"/>
      <c r="HM330" s="15"/>
      <c r="HN330" s="15"/>
      <c r="HO330" s="15"/>
      <c r="HP330" s="15"/>
      <c r="HQ330" s="15"/>
      <c r="HR330" s="15"/>
      <c r="HS330" s="15"/>
      <c r="HT330" s="15"/>
      <c r="HU330" s="15"/>
      <c r="HV330" s="15"/>
      <c r="HW330" s="15"/>
      <c r="HX330" s="15"/>
      <c r="HY330" s="15"/>
      <c r="HZ330" s="15"/>
      <c r="IA330" s="15"/>
      <c r="IB330" s="15"/>
      <c r="IC330" s="15"/>
      <c r="ID330" s="15"/>
      <c r="IE330" s="15"/>
      <c r="IF330" s="15"/>
      <c r="IG330" s="15"/>
      <c r="IH330" s="15"/>
      <c r="II330" s="15"/>
      <c r="IJ330" s="15"/>
      <c r="IK330" s="15"/>
      <c r="IL330" s="15"/>
      <c r="IM330" s="15"/>
      <c r="IN330" s="15"/>
      <c r="IO330" s="15"/>
      <c r="IP330" s="15"/>
      <c r="IQ330" s="15"/>
      <c r="IR330" s="15"/>
      <c r="IS330" s="15"/>
      <c r="IT330" s="15"/>
      <c r="IU330" s="15"/>
      <c r="IV330" s="15"/>
    </row>
    <row r="331" spans="1:256" s="28" customFormat="1" ht="15" customHeight="1">
      <c r="A331" s="130" t="s">
        <v>165</v>
      </c>
      <c r="B331" s="127">
        <v>2221</v>
      </c>
      <c r="C331" s="118" t="s">
        <v>403</v>
      </c>
      <c r="D331" s="200">
        <v>140</v>
      </c>
      <c r="E331" s="155">
        <v>140</v>
      </c>
      <c r="F331" s="267">
        <v>107</v>
      </c>
      <c r="G331" s="158">
        <f t="shared" si="11"/>
        <v>76.42857142857142</v>
      </c>
      <c r="O331" s="15"/>
      <c r="P331" s="15"/>
      <c r="Q331" s="15"/>
      <c r="R331" s="15"/>
      <c r="S331" s="15"/>
      <c r="T331" s="134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/>
      <c r="BY331" s="15"/>
      <c r="BZ331" s="15"/>
      <c r="CA331" s="15"/>
      <c r="CB331" s="15"/>
      <c r="CC331" s="15"/>
      <c r="CD331" s="15"/>
      <c r="CE331" s="15"/>
      <c r="CF331" s="15"/>
      <c r="CG331" s="15"/>
      <c r="CH331" s="15"/>
      <c r="CI331" s="15"/>
      <c r="CJ331" s="15"/>
      <c r="CK331" s="15"/>
      <c r="CL331" s="15"/>
      <c r="CM331" s="15"/>
      <c r="CN331" s="15"/>
      <c r="CO331" s="15"/>
      <c r="CP331" s="15"/>
      <c r="CQ331" s="15"/>
      <c r="CR331" s="15"/>
      <c r="CS331" s="15"/>
      <c r="CT331" s="15"/>
      <c r="CU331" s="15"/>
      <c r="CV331" s="15"/>
      <c r="CW331" s="15"/>
      <c r="CX331" s="15"/>
      <c r="CY331" s="15"/>
      <c r="CZ331" s="15"/>
      <c r="DA331" s="15"/>
      <c r="DB331" s="15"/>
      <c r="DC331" s="15"/>
      <c r="DD331" s="15"/>
      <c r="DE331" s="15"/>
      <c r="DF331" s="15"/>
      <c r="DG331" s="15"/>
      <c r="DH331" s="15"/>
      <c r="DI331" s="15"/>
      <c r="DJ331" s="15"/>
      <c r="DK331" s="15"/>
      <c r="DL331" s="15"/>
      <c r="DM331" s="15"/>
      <c r="DN331" s="15"/>
      <c r="DO331" s="15"/>
      <c r="DP331" s="15"/>
      <c r="DQ331" s="15"/>
      <c r="DR331" s="15"/>
      <c r="DS331" s="15"/>
      <c r="DT331" s="15"/>
      <c r="DU331" s="15"/>
      <c r="DV331" s="15"/>
      <c r="DW331" s="15"/>
      <c r="DX331" s="15"/>
      <c r="DY331" s="15"/>
      <c r="DZ331" s="15"/>
      <c r="EA331" s="15"/>
      <c r="EB331" s="15"/>
      <c r="EC331" s="15"/>
      <c r="ED331" s="15"/>
      <c r="EE331" s="15"/>
      <c r="EF331" s="15"/>
      <c r="EG331" s="15"/>
      <c r="EH331" s="15"/>
      <c r="EI331" s="15"/>
      <c r="EJ331" s="15"/>
      <c r="EK331" s="15"/>
      <c r="EL331" s="15"/>
      <c r="EM331" s="15"/>
      <c r="EN331" s="15"/>
      <c r="EO331" s="15"/>
      <c r="EP331" s="15"/>
      <c r="EQ331" s="15"/>
      <c r="ER331" s="15"/>
      <c r="ES331" s="15"/>
      <c r="ET331" s="15"/>
      <c r="EU331" s="15"/>
      <c r="EV331" s="15"/>
      <c r="EW331" s="15"/>
      <c r="EX331" s="15"/>
      <c r="EY331" s="15"/>
      <c r="EZ331" s="15"/>
      <c r="FA331" s="15"/>
      <c r="FB331" s="15"/>
      <c r="FC331" s="15"/>
      <c r="FD331" s="15"/>
      <c r="FE331" s="15"/>
      <c r="FF331" s="15"/>
      <c r="FG331" s="15"/>
      <c r="FH331" s="15"/>
      <c r="FI331" s="15"/>
      <c r="FJ331" s="15"/>
      <c r="FK331" s="15"/>
      <c r="FL331" s="15"/>
      <c r="FM331" s="15"/>
      <c r="FN331" s="15"/>
      <c r="FO331" s="15"/>
      <c r="FP331" s="15"/>
      <c r="FQ331" s="15"/>
      <c r="FR331" s="15"/>
      <c r="FS331" s="15"/>
      <c r="FT331" s="15"/>
      <c r="FU331" s="15"/>
      <c r="FV331" s="15"/>
      <c r="FW331" s="15"/>
      <c r="FX331" s="15"/>
      <c r="FY331" s="15"/>
      <c r="FZ331" s="15"/>
      <c r="GA331" s="15"/>
      <c r="GB331" s="15"/>
      <c r="GC331" s="15"/>
      <c r="GD331" s="15"/>
      <c r="GE331" s="15"/>
      <c r="GF331" s="15"/>
      <c r="GG331" s="15"/>
      <c r="GH331" s="15"/>
      <c r="GI331" s="15"/>
      <c r="GJ331" s="15"/>
      <c r="GK331" s="15"/>
      <c r="GL331" s="15"/>
      <c r="GM331" s="15"/>
      <c r="GN331" s="15"/>
      <c r="GO331" s="15"/>
      <c r="GP331" s="15"/>
      <c r="GQ331" s="15"/>
      <c r="GR331" s="15"/>
      <c r="GS331" s="15"/>
      <c r="GT331" s="15"/>
      <c r="GU331" s="15"/>
      <c r="GV331" s="15"/>
      <c r="GW331" s="15"/>
      <c r="GX331" s="15"/>
      <c r="GY331" s="15"/>
      <c r="GZ331" s="15"/>
      <c r="HA331" s="15"/>
      <c r="HB331" s="15"/>
      <c r="HC331" s="15"/>
      <c r="HD331" s="15"/>
      <c r="HE331" s="15"/>
      <c r="HF331" s="15"/>
      <c r="HG331" s="15"/>
      <c r="HH331" s="15"/>
      <c r="HI331" s="15"/>
      <c r="HJ331" s="15"/>
      <c r="HK331" s="15"/>
      <c r="HL331" s="15"/>
      <c r="HM331" s="15"/>
      <c r="HN331" s="15"/>
      <c r="HO331" s="15"/>
      <c r="HP331" s="15"/>
      <c r="HQ331" s="15"/>
      <c r="HR331" s="15"/>
      <c r="HS331" s="15"/>
      <c r="HT331" s="15"/>
      <c r="HU331" s="15"/>
      <c r="HV331" s="15"/>
      <c r="HW331" s="15"/>
      <c r="HX331" s="15"/>
      <c r="HY331" s="15"/>
      <c r="HZ331" s="15"/>
      <c r="IA331" s="15"/>
      <c r="IB331" s="15"/>
      <c r="IC331" s="15"/>
      <c r="ID331" s="15"/>
      <c r="IE331" s="15"/>
      <c r="IF331" s="15"/>
      <c r="IG331" s="15"/>
      <c r="IH331" s="15"/>
      <c r="II331" s="15"/>
      <c r="IJ331" s="15"/>
      <c r="IK331" s="15"/>
      <c r="IL331" s="15"/>
      <c r="IM331" s="15"/>
      <c r="IN331" s="15"/>
      <c r="IO331" s="15"/>
      <c r="IP331" s="15"/>
      <c r="IQ331" s="15"/>
      <c r="IR331" s="15"/>
      <c r="IS331" s="15"/>
      <c r="IT331" s="15"/>
      <c r="IU331" s="15"/>
      <c r="IV331" s="15"/>
    </row>
    <row r="332" spans="1:256" s="28" customFormat="1" ht="14.25" customHeight="1">
      <c r="A332" s="130" t="s">
        <v>165</v>
      </c>
      <c r="B332" s="127">
        <v>2223</v>
      </c>
      <c r="C332" s="118" t="s">
        <v>995</v>
      </c>
      <c r="D332" s="200">
        <v>350</v>
      </c>
      <c r="E332" s="155">
        <v>350</v>
      </c>
      <c r="F332" s="267">
        <v>240</v>
      </c>
      <c r="G332" s="158">
        <f>F332/E332*100</f>
        <v>68.57142857142857</v>
      </c>
      <c r="O332" s="15"/>
      <c r="P332" s="15"/>
      <c r="Q332" s="15"/>
      <c r="R332" s="15"/>
      <c r="S332" s="15"/>
      <c r="T332" s="134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  <c r="BV332" s="15"/>
      <c r="BW332" s="15"/>
      <c r="BX332" s="15"/>
      <c r="BY332" s="15"/>
      <c r="BZ332" s="15"/>
      <c r="CA332" s="15"/>
      <c r="CB332" s="15"/>
      <c r="CC332" s="15"/>
      <c r="CD332" s="15"/>
      <c r="CE332" s="15"/>
      <c r="CF332" s="15"/>
      <c r="CG332" s="15"/>
      <c r="CH332" s="15"/>
      <c r="CI332" s="15"/>
      <c r="CJ332" s="15"/>
      <c r="CK332" s="15"/>
      <c r="CL332" s="15"/>
      <c r="CM332" s="15"/>
      <c r="CN332" s="15"/>
      <c r="CO332" s="15"/>
      <c r="CP332" s="15"/>
      <c r="CQ332" s="15"/>
      <c r="CR332" s="15"/>
      <c r="CS332" s="15"/>
      <c r="CT332" s="15"/>
      <c r="CU332" s="15"/>
      <c r="CV332" s="15"/>
      <c r="CW332" s="15"/>
      <c r="CX332" s="15"/>
      <c r="CY332" s="15"/>
      <c r="CZ332" s="15"/>
      <c r="DA332" s="15"/>
      <c r="DB332" s="15"/>
      <c r="DC332" s="15"/>
      <c r="DD332" s="15"/>
      <c r="DE332" s="15"/>
      <c r="DF332" s="15"/>
      <c r="DG332" s="15"/>
      <c r="DH332" s="15"/>
      <c r="DI332" s="15"/>
      <c r="DJ332" s="15"/>
      <c r="DK332" s="15"/>
      <c r="DL332" s="15"/>
      <c r="DM332" s="15"/>
      <c r="DN332" s="15"/>
      <c r="DO332" s="15"/>
      <c r="DP332" s="15"/>
      <c r="DQ332" s="15"/>
      <c r="DR332" s="15"/>
      <c r="DS332" s="15"/>
      <c r="DT332" s="15"/>
      <c r="DU332" s="15"/>
      <c r="DV332" s="15"/>
      <c r="DW332" s="15"/>
      <c r="DX332" s="15"/>
      <c r="DY332" s="15"/>
      <c r="DZ332" s="15"/>
      <c r="EA332" s="15"/>
      <c r="EB332" s="15"/>
      <c r="EC332" s="15"/>
      <c r="ED332" s="15"/>
      <c r="EE332" s="15"/>
      <c r="EF332" s="15"/>
      <c r="EG332" s="15"/>
      <c r="EH332" s="15"/>
      <c r="EI332" s="15"/>
      <c r="EJ332" s="15"/>
      <c r="EK332" s="15"/>
      <c r="EL332" s="15"/>
      <c r="EM332" s="15"/>
      <c r="EN332" s="15"/>
      <c r="EO332" s="15"/>
      <c r="EP332" s="15"/>
      <c r="EQ332" s="15"/>
      <c r="ER332" s="15"/>
      <c r="ES332" s="15"/>
      <c r="ET332" s="15"/>
      <c r="EU332" s="15"/>
      <c r="EV332" s="15"/>
      <c r="EW332" s="15"/>
      <c r="EX332" s="15"/>
      <c r="EY332" s="15"/>
      <c r="EZ332" s="15"/>
      <c r="FA332" s="15"/>
      <c r="FB332" s="15"/>
      <c r="FC332" s="15"/>
      <c r="FD332" s="15"/>
      <c r="FE332" s="15"/>
      <c r="FF332" s="15"/>
      <c r="FG332" s="15"/>
      <c r="FH332" s="15"/>
      <c r="FI332" s="15"/>
      <c r="FJ332" s="15"/>
      <c r="FK332" s="15"/>
      <c r="FL332" s="15"/>
      <c r="FM332" s="15"/>
      <c r="FN332" s="15"/>
      <c r="FO332" s="15"/>
      <c r="FP332" s="15"/>
      <c r="FQ332" s="15"/>
      <c r="FR332" s="15"/>
      <c r="FS332" s="15"/>
      <c r="FT332" s="15"/>
      <c r="FU332" s="15"/>
      <c r="FV332" s="15"/>
      <c r="FW332" s="15"/>
      <c r="FX332" s="15"/>
      <c r="FY332" s="15"/>
      <c r="FZ332" s="15"/>
      <c r="GA332" s="15"/>
      <c r="GB332" s="15"/>
      <c r="GC332" s="15"/>
      <c r="GD332" s="15"/>
      <c r="GE332" s="15"/>
      <c r="GF332" s="15"/>
      <c r="GG332" s="15"/>
      <c r="GH332" s="15"/>
      <c r="GI332" s="15"/>
      <c r="GJ332" s="15"/>
      <c r="GK332" s="15"/>
      <c r="GL332" s="15"/>
      <c r="GM332" s="15"/>
      <c r="GN332" s="15"/>
      <c r="GO332" s="15"/>
      <c r="GP332" s="15"/>
      <c r="GQ332" s="15"/>
      <c r="GR332" s="15"/>
      <c r="GS332" s="15"/>
      <c r="GT332" s="15"/>
      <c r="GU332" s="15"/>
      <c r="GV332" s="15"/>
      <c r="GW332" s="15"/>
      <c r="GX332" s="15"/>
      <c r="GY332" s="15"/>
      <c r="GZ332" s="15"/>
      <c r="HA332" s="15"/>
      <c r="HB332" s="15"/>
      <c r="HC332" s="15"/>
      <c r="HD332" s="15"/>
      <c r="HE332" s="15"/>
      <c r="HF332" s="15"/>
      <c r="HG332" s="15"/>
      <c r="HH332" s="15"/>
      <c r="HI332" s="15"/>
      <c r="HJ332" s="15"/>
      <c r="HK332" s="15"/>
      <c r="HL332" s="15"/>
      <c r="HM332" s="15"/>
      <c r="HN332" s="15"/>
      <c r="HO332" s="15"/>
      <c r="HP332" s="15"/>
      <c r="HQ332" s="15"/>
      <c r="HR332" s="15"/>
      <c r="HS332" s="15"/>
      <c r="HT332" s="15"/>
      <c r="HU332" s="15"/>
      <c r="HV332" s="15"/>
      <c r="HW332" s="15"/>
      <c r="HX332" s="15"/>
      <c r="HY332" s="15"/>
      <c r="HZ332" s="15"/>
      <c r="IA332" s="15"/>
      <c r="IB332" s="15"/>
      <c r="IC332" s="15"/>
      <c r="ID332" s="15"/>
      <c r="IE332" s="15"/>
      <c r="IF332" s="15"/>
      <c r="IG332" s="15"/>
      <c r="IH332" s="15"/>
      <c r="II332" s="15"/>
      <c r="IJ332" s="15"/>
      <c r="IK332" s="15"/>
      <c r="IL332" s="15"/>
      <c r="IM332" s="15"/>
      <c r="IN332" s="15"/>
      <c r="IO332" s="15"/>
      <c r="IP332" s="15"/>
      <c r="IQ332" s="15"/>
      <c r="IR332" s="15"/>
      <c r="IS332" s="15"/>
      <c r="IT332" s="15"/>
      <c r="IU332" s="15"/>
      <c r="IV332" s="15"/>
    </row>
    <row r="333" spans="1:256" s="28" customFormat="1" ht="25.5" customHeight="1">
      <c r="A333" s="130" t="s">
        <v>165</v>
      </c>
      <c r="B333" s="127">
        <v>2221</v>
      </c>
      <c r="C333" s="118" t="s">
        <v>945</v>
      </c>
      <c r="D333" s="200">
        <v>256200</v>
      </c>
      <c r="E333" s="155">
        <v>257822</v>
      </c>
      <c r="F333" s="267">
        <v>211021</v>
      </c>
      <c r="G333" s="269">
        <f>F333/E333*100</f>
        <v>81.84755373862588</v>
      </c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  <c r="BV333" s="15"/>
      <c r="BW333" s="15"/>
      <c r="BX333" s="15"/>
      <c r="BY333" s="15"/>
      <c r="BZ333" s="15"/>
      <c r="CA333" s="15"/>
      <c r="CB333" s="15"/>
      <c r="CC333" s="15"/>
      <c r="CD333" s="15"/>
      <c r="CE333" s="15"/>
      <c r="CF333" s="15"/>
      <c r="CG333" s="15"/>
      <c r="CH333" s="15"/>
      <c r="CI333" s="15"/>
      <c r="CJ333" s="15"/>
      <c r="CK333" s="15"/>
      <c r="CL333" s="15"/>
      <c r="CM333" s="15"/>
      <c r="CN333" s="15"/>
      <c r="CO333" s="15"/>
      <c r="CP333" s="15"/>
      <c r="CQ333" s="15"/>
      <c r="CR333" s="15"/>
      <c r="CS333" s="15"/>
      <c r="CT333" s="15"/>
      <c r="CU333" s="15"/>
      <c r="CV333" s="15"/>
      <c r="CW333" s="15"/>
      <c r="CX333" s="15"/>
      <c r="CY333" s="15"/>
      <c r="CZ333" s="15"/>
      <c r="DA333" s="15"/>
      <c r="DB333" s="15"/>
      <c r="DC333" s="15"/>
      <c r="DD333" s="15"/>
      <c r="DE333" s="15"/>
      <c r="DF333" s="15"/>
      <c r="DG333" s="15"/>
      <c r="DH333" s="15"/>
      <c r="DI333" s="15"/>
      <c r="DJ333" s="15"/>
      <c r="DK333" s="15"/>
      <c r="DL333" s="15"/>
      <c r="DM333" s="15"/>
      <c r="DN333" s="15"/>
      <c r="DO333" s="15"/>
      <c r="DP333" s="15"/>
      <c r="DQ333" s="15"/>
      <c r="DR333" s="15"/>
      <c r="DS333" s="15"/>
      <c r="DT333" s="15"/>
      <c r="DU333" s="15"/>
      <c r="DV333" s="15"/>
      <c r="DW333" s="15"/>
      <c r="DX333" s="15"/>
      <c r="DY333" s="15"/>
      <c r="DZ333" s="15"/>
      <c r="EA333" s="15"/>
      <c r="EB333" s="15"/>
      <c r="EC333" s="15"/>
      <c r="ED333" s="15"/>
      <c r="EE333" s="15"/>
      <c r="EF333" s="15"/>
      <c r="EG333" s="15"/>
      <c r="EH333" s="15"/>
      <c r="EI333" s="15"/>
      <c r="EJ333" s="15"/>
      <c r="EK333" s="15"/>
      <c r="EL333" s="15"/>
      <c r="EM333" s="15"/>
      <c r="EN333" s="15"/>
      <c r="EO333" s="15"/>
      <c r="EP333" s="15"/>
      <c r="EQ333" s="15"/>
      <c r="ER333" s="15"/>
      <c r="ES333" s="15"/>
      <c r="ET333" s="15"/>
      <c r="EU333" s="15"/>
      <c r="EV333" s="15"/>
      <c r="EW333" s="15"/>
      <c r="EX333" s="15"/>
      <c r="EY333" s="15"/>
      <c r="EZ333" s="15"/>
      <c r="FA333" s="15"/>
      <c r="FB333" s="15"/>
      <c r="FC333" s="15"/>
      <c r="FD333" s="15"/>
      <c r="FE333" s="15"/>
      <c r="FF333" s="15"/>
      <c r="FG333" s="15"/>
      <c r="FH333" s="15"/>
      <c r="FI333" s="15"/>
      <c r="FJ333" s="15"/>
      <c r="FK333" s="15"/>
      <c r="FL333" s="15"/>
      <c r="FM333" s="15"/>
      <c r="FN333" s="15"/>
      <c r="FO333" s="15"/>
      <c r="FP333" s="15"/>
      <c r="FQ333" s="15"/>
      <c r="FR333" s="15"/>
      <c r="FS333" s="15"/>
      <c r="FT333" s="15"/>
      <c r="FU333" s="15"/>
      <c r="FV333" s="15"/>
      <c r="FW333" s="15"/>
      <c r="FX333" s="15"/>
      <c r="FY333" s="15"/>
      <c r="FZ333" s="15"/>
      <c r="GA333" s="15"/>
      <c r="GB333" s="15"/>
      <c r="GC333" s="15"/>
      <c r="GD333" s="15"/>
      <c r="GE333" s="15"/>
      <c r="GF333" s="15"/>
      <c r="GG333" s="15"/>
      <c r="GH333" s="15"/>
      <c r="GI333" s="15"/>
      <c r="GJ333" s="15"/>
      <c r="GK333" s="15"/>
      <c r="GL333" s="15"/>
      <c r="GM333" s="15"/>
      <c r="GN333" s="15"/>
      <c r="GO333" s="15"/>
      <c r="GP333" s="15"/>
      <c r="GQ333" s="15"/>
      <c r="GR333" s="15"/>
      <c r="GS333" s="15"/>
      <c r="GT333" s="15"/>
      <c r="GU333" s="15"/>
      <c r="GV333" s="15"/>
      <c r="GW333" s="15"/>
      <c r="GX333" s="15"/>
      <c r="GY333" s="15"/>
      <c r="GZ333" s="15"/>
      <c r="HA333" s="15"/>
      <c r="HB333" s="15"/>
      <c r="HC333" s="15"/>
      <c r="HD333" s="15"/>
      <c r="HE333" s="15"/>
      <c r="HF333" s="15"/>
      <c r="HG333" s="15"/>
      <c r="HH333" s="15"/>
      <c r="HI333" s="15"/>
      <c r="HJ333" s="15"/>
      <c r="HK333" s="15"/>
      <c r="HL333" s="15"/>
      <c r="HM333" s="15"/>
      <c r="HN333" s="15"/>
      <c r="HO333" s="15"/>
      <c r="HP333" s="15"/>
      <c r="HQ333" s="15"/>
      <c r="HR333" s="15"/>
      <c r="HS333" s="15"/>
      <c r="HT333" s="15"/>
      <c r="HU333" s="15"/>
      <c r="HV333" s="15"/>
      <c r="HW333" s="15"/>
      <c r="HX333" s="15"/>
      <c r="HY333" s="15"/>
      <c r="HZ333" s="15"/>
      <c r="IA333" s="15"/>
      <c r="IB333" s="15"/>
      <c r="IC333" s="15"/>
      <c r="ID333" s="15"/>
      <c r="IE333" s="15"/>
      <c r="IF333" s="15"/>
      <c r="IG333" s="15"/>
      <c r="IH333" s="15"/>
      <c r="II333" s="15"/>
      <c r="IJ333" s="15"/>
      <c r="IK333" s="15"/>
      <c r="IL333" s="15"/>
      <c r="IM333" s="15"/>
      <c r="IN333" s="15"/>
      <c r="IO333" s="15"/>
      <c r="IP333" s="15"/>
      <c r="IQ333" s="15"/>
      <c r="IR333" s="15"/>
      <c r="IS333" s="15"/>
      <c r="IT333" s="15"/>
      <c r="IU333" s="15"/>
      <c r="IV333" s="15"/>
    </row>
    <row r="334" spans="1:256" s="28" customFormat="1" ht="25.5">
      <c r="A334" s="130" t="s">
        <v>165</v>
      </c>
      <c r="B334" s="127">
        <v>2242</v>
      </c>
      <c r="C334" s="118" t="s">
        <v>235</v>
      </c>
      <c r="D334" s="200">
        <v>284699</v>
      </c>
      <c r="E334" s="155">
        <v>434977</v>
      </c>
      <c r="F334" s="267">
        <v>308705</v>
      </c>
      <c r="G334" s="158">
        <f t="shared" si="11"/>
        <v>70.97041912560894</v>
      </c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5"/>
      <c r="BW334" s="15"/>
      <c r="BX334" s="15"/>
      <c r="BY334" s="15"/>
      <c r="BZ334" s="15"/>
      <c r="CA334" s="15"/>
      <c r="CB334" s="15"/>
      <c r="CC334" s="15"/>
      <c r="CD334" s="15"/>
      <c r="CE334" s="15"/>
      <c r="CF334" s="15"/>
      <c r="CG334" s="15"/>
      <c r="CH334" s="15"/>
      <c r="CI334" s="15"/>
      <c r="CJ334" s="15"/>
      <c r="CK334" s="15"/>
      <c r="CL334" s="15"/>
      <c r="CM334" s="15"/>
      <c r="CN334" s="15"/>
      <c r="CO334" s="15"/>
      <c r="CP334" s="15"/>
      <c r="CQ334" s="15"/>
      <c r="CR334" s="15"/>
      <c r="CS334" s="15"/>
      <c r="CT334" s="15"/>
      <c r="CU334" s="15"/>
      <c r="CV334" s="15"/>
      <c r="CW334" s="15"/>
      <c r="CX334" s="15"/>
      <c r="CY334" s="15"/>
      <c r="CZ334" s="15"/>
      <c r="DA334" s="15"/>
      <c r="DB334" s="15"/>
      <c r="DC334" s="15"/>
      <c r="DD334" s="15"/>
      <c r="DE334" s="15"/>
      <c r="DF334" s="15"/>
      <c r="DG334" s="15"/>
      <c r="DH334" s="15"/>
      <c r="DI334" s="15"/>
      <c r="DJ334" s="15"/>
      <c r="DK334" s="15"/>
      <c r="DL334" s="15"/>
      <c r="DM334" s="15"/>
      <c r="DN334" s="15"/>
      <c r="DO334" s="15"/>
      <c r="DP334" s="15"/>
      <c r="DQ334" s="15"/>
      <c r="DR334" s="15"/>
      <c r="DS334" s="15"/>
      <c r="DT334" s="15"/>
      <c r="DU334" s="15"/>
      <c r="DV334" s="15"/>
      <c r="DW334" s="15"/>
      <c r="DX334" s="15"/>
      <c r="DY334" s="15"/>
      <c r="DZ334" s="15"/>
      <c r="EA334" s="15"/>
      <c r="EB334" s="15"/>
      <c r="EC334" s="15"/>
      <c r="ED334" s="15"/>
      <c r="EE334" s="15"/>
      <c r="EF334" s="15"/>
      <c r="EG334" s="15"/>
      <c r="EH334" s="15"/>
      <c r="EI334" s="15"/>
      <c r="EJ334" s="15"/>
      <c r="EK334" s="15"/>
      <c r="EL334" s="15"/>
      <c r="EM334" s="15"/>
      <c r="EN334" s="15"/>
      <c r="EO334" s="15"/>
      <c r="EP334" s="15"/>
      <c r="EQ334" s="15"/>
      <c r="ER334" s="15"/>
      <c r="ES334" s="15"/>
      <c r="ET334" s="15"/>
      <c r="EU334" s="15"/>
      <c r="EV334" s="15"/>
      <c r="EW334" s="15"/>
      <c r="EX334" s="15"/>
      <c r="EY334" s="15"/>
      <c r="EZ334" s="15"/>
      <c r="FA334" s="15"/>
      <c r="FB334" s="15"/>
      <c r="FC334" s="15"/>
      <c r="FD334" s="15"/>
      <c r="FE334" s="15"/>
      <c r="FF334" s="15"/>
      <c r="FG334" s="15"/>
      <c r="FH334" s="15"/>
      <c r="FI334" s="15"/>
      <c r="FJ334" s="15"/>
      <c r="FK334" s="15"/>
      <c r="FL334" s="15"/>
      <c r="FM334" s="15"/>
      <c r="FN334" s="15"/>
      <c r="FO334" s="15"/>
      <c r="FP334" s="15"/>
      <c r="FQ334" s="15"/>
      <c r="FR334" s="15"/>
      <c r="FS334" s="15"/>
      <c r="FT334" s="15"/>
      <c r="FU334" s="15"/>
      <c r="FV334" s="15"/>
      <c r="FW334" s="15"/>
      <c r="FX334" s="15"/>
      <c r="FY334" s="15"/>
      <c r="FZ334" s="15"/>
      <c r="GA334" s="15"/>
      <c r="GB334" s="15"/>
      <c r="GC334" s="15"/>
      <c r="GD334" s="15"/>
      <c r="GE334" s="15"/>
      <c r="GF334" s="15"/>
      <c r="GG334" s="15"/>
      <c r="GH334" s="15"/>
      <c r="GI334" s="15"/>
      <c r="GJ334" s="15"/>
      <c r="GK334" s="15"/>
      <c r="GL334" s="15"/>
      <c r="GM334" s="15"/>
      <c r="GN334" s="15"/>
      <c r="GO334" s="15"/>
      <c r="GP334" s="15"/>
      <c r="GQ334" s="15"/>
      <c r="GR334" s="15"/>
      <c r="GS334" s="15"/>
      <c r="GT334" s="15"/>
      <c r="GU334" s="15"/>
      <c r="GV334" s="15"/>
      <c r="GW334" s="15"/>
      <c r="GX334" s="15"/>
      <c r="GY334" s="15"/>
      <c r="GZ334" s="15"/>
      <c r="HA334" s="15"/>
      <c r="HB334" s="15"/>
      <c r="HC334" s="15"/>
      <c r="HD334" s="15"/>
      <c r="HE334" s="15"/>
      <c r="HF334" s="15"/>
      <c r="HG334" s="15"/>
      <c r="HH334" s="15"/>
      <c r="HI334" s="15"/>
      <c r="HJ334" s="15"/>
      <c r="HK334" s="15"/>
      <c r="HL334" s="15"/>
      <c r="HM334" s="15"/>
      <c r="HN334" s="15"/>
      <c r="HO334" s="15"/>
      <c r="HP334" s="15"/>
      <c r="HQ334" s="15"/>
      <c r="HR334" s="15"/>
      <c r="HS334" s="15"/>
      <c r="HT334" s="15"/>
      <c r="HU334" s="15"/>
      <c r="HV334" s="15"/>
      <c r="HW334" s="15"/>
      <c r="HX334" s="15"/>
      <c r="HY334" s="15"/>
      <c r="HZ334" s="15"/>
      <c r="IA334" s="15"/>
      <c r="IB334" s="15"/>
      <c r="IC334" s="15"/>
      <c r="ID334" s="15"/>
      <c r="IE334" s="15"/>
      <c r="IF334" s="15"/>
      <c r="IG334" s="15"/>
      <c r="IH334" s="15"/>
      <c r="II334" s="15"/>
      <c r="IJ334" s="15"/>
      <c r="IK334" s="15"/>
      <c r="IL334" s="15"/>
      <c r="IM334" s="15"/>
      <c r="IN334" s="15"/>
      <c r="IO334" s="15"/>
      <c r="IP334" s="15"/>
      <c r="IQ334" s="15"/>
      <c r="IR334" s="15"/>
      <c r="IS334" s="15"/>
      <c r="IT334" s="15"/>
      <c r="IU334" s="15"/>
      <c r="IV334" s="15"/>
    </row>
    <row r="335" spans="1:256" s="28" customFormat="1" ht="27.75" customHeight="1">
      <c r="A335" s="130" t="s">
        <v>165</v>
      </c>
      <c r="B335" s="127" t="s">
        <v>236</v>
      </c>
      <c r="C335" s="118" t="s">
        <v>8</v>
      </c>
      <c r="D335" s="200">
        <v>30230</v>
      </c>
      <c r="E335" s="267">
        <v>30230</v>
      </c>
      <c r="F335" s="267">
        <v>18266</v>
      </c>
      <c r="G335" s="158">
        <f t="shared" si="11"/>
        <v>60.42342044326827</v>
      </c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  <c r="BT335" s="15"/>
      <c r="BU335" s="15"/>
      <c r="BV335" s="15"/>
      <c r="BW335" s="15"/>
      <c r="BX335" s="15"/>
      <c r="BY335" s="15"/>
      <c r="BZ335" s="15"/>
      <c r="CA335" s="15"/>
      <c r="CB335" s="15"/>
      <c r="CC335" s="15"/>
      <c r="CD335" s="15"/>
      <c r="CE335" s="15"/>
      <c r="CF335" s="15"/>
      <c r="CG335" s="15"/>
      <c r="CH335" s="15"/>
      <c r="CI335" s="15"/>
      <c r="CJ335" s="15"/>
      <c r="CK335" s="15"/>
      <c r="CL335" s="15"/>
      <c r="CM335" s="15"/>
      <c r="CN335" s="15"/>
      <c r="CO335" s="15"/>
      <c r="CP335" s="15"/>
      <c r="CQ335" s="15"/>
      <c r="CR335" s="15"/>
      <c r="CS335" s="15"/>
      <c r="CT335" s="15"/>
      <c r="CU335" s="15"/>
      <c r="CV335" s="15"/>
      <c r="CW335" s="15"/>
      <c r="CX335" s="15"/>
      <c r="CY335" s="15"/>
      <c r="CZ335" s="15"/>
      <c r="DA335" s="15"/>
      <c r="DB335" s="15"/>
      <c r="DC335" s="15"/>
      <c r="DD335" s="15"/>
      <c r="DE335" s="15"/>
      <c r="DF335" s="15"/>
      <c r="DG335" s="15"/>
      <c r="DH335" s="15"/>
      <c r="DI335" s="15"/>
      <c r="DJ335" s="15"/>
      <c r="DK335" s="15"/>
      <c r="DL335" s="15"/>
      <c r="DM335" s="15"/>
      <c r="DN335" s="15"/>
      <c r="DO335" s="15"/>
      <c r="DP335" s="15"/>
      <c r="DQ335" s="15"/>
      <c r="DR335" s="15"/>
      <c r="DS335" s="15"/>
      <c r="DT335" s="15"/>
      <c r="DU335" s="15"/>
      <c r="DV335" s="15"/>
      <c r="DW335" s="15"/>
      <c r="DX335" s="15"/>
      <c r="DY335" s="15"/>
      <c r="DZ335" s="15"/>
      <c r="EA335" s="15"/>
      <c r="EB335" s="15"/>
      <c r="EC335" s="15"/>
      <c r="ED335" s="15"/>
      <c r="EE335" s="15"/>
      <c r="EF335" s="15"/>
      <c r="EG335" s="15"/>
      <c r="EH335" s="15"/>
      <c r="EI335" s="15"/>
      <c r="EJ335" s="15"/>
      <c r="EK335" s="15"/>
      <c r="EL335" s="15"/>
      <c r="EM335" s="15"/>
      <c r="EN335" s="15"/>
      <c r="EO335" s="15"/>
      <c r="EP335" s="15"/>
      <c r="EQ335" s="15"/>
      <c r="ER335" s="15"/>
      <c r="ES335" s="15"/>
      <c r="ET335" s="15"/>
      <c r="EU335" s="15"/>
      <c r="EV335" s="15"/>
      <c r="EW335" s="15"/>
      <c r="EX335" s="15"/>
      <c r="EY335" s="15"/>
      <c r="EZ335" s="15"/>
      <c r="FA335" s="15"/>
      <c r="FB335" s="15"/>
      <c r="FC335" s="15"/>
      <c r="FD335" s="15"/>
      <c r="FE335" s="15"/>
      <c r="FF335" s="15"/>
      <c r="FG335" s="15"/>
      <c r="FH335" s="15"/>
      <c r="FI335" s="15"/>
      <c r="FJ335" s="15"/>
      <c r="FK335" s="15"/>
      <c r="FL335" s="15"/>
      <c r="FM335" s="15"/>
      <c r="FN335" s="15"/>
      <c r="FO335" s="15"/>
      <c r="FP335" s="15"/>
      <c r="FQ335" s="15"/>
      <c r="FR335" s="15"/>
      <c r="FS335" s="15"/>
      <c r="FT335" s="15"/>
      <c r="FU335" s="15"/>
      <c r="FV335" s="15"/>
      <c r="FW335" s="15"/>
      <c r="FX335" s="15"/>
      <c r="FY335" s="15"/>
      <c r="FZ335" s="15"/>
      <c r="GA335" s="15"/>
      <c r="GB335" s="15"/>
      <c r="GC335" s="15"/>
      <c r="GD335" s="15"/>
      <c r="GE335" s="15"/>
      <c r="GF335" s="15"/>
      <c r="GG335" s="15"/>
      <c r="GH335" s="15"/>
      <c r="GI335" s="15"/>
      <c r="GJ335" s="15"/>
      <c r="GK335" s="15"/>
      <c r="GL335" s="15"/>
      <c r="GM335" s="15"/>
      <c r="GN335" s="15"/>
      <c r="GO335" s="15"/>
      <c r="GP335" s="15"/>
      <c r="GQ335" s="15"/>
      <c r="GR335" s="15"/>
      <c r="GS335" s="15"/>
      <c r="GT335" s="15"/>
      <c r="GU335" s="15"/>
      <c r="GV335" s="15"/>
      <c r="GW335" s="15"/>
      <c r="GX335" s="15"/>
      <c r="GY335" s="15"/>
      <c r="GZ335" s="15"/>
      <c r="HA335" s="15"/>
      <c r="HB335" s="15"/>
      <c r="HC335" s="15"/>
      <c r="HD335" s="15"/>
      <c r="HE335" s="15"/>
      <c r="HF335" s="15"/>
      <c r="HG335" s="15"/>
      <c r="HH335" s="15"/>
      <c r="HI335" s="15"/>
      <c r="HJ335" s="15"/>
      <c r="HK335" s="15"/>
      <c r="HL335" s="15"/>
      <c r="HM335" s="15"/>
      <c r="HN335" s="15"/>
      <c r="HO335" s="15"/>
      <c r="HP335" s="15"/>
      <c r="HQ335" s="15"/>
      <c r="HR335" s="15"/>
      <c r="HS335" s="15"/>
      <c r="HT335" s="15"/>
      <c r="HU335" s="15"/>
      <c r="HV335" s="15"/>
      <c r="HW335" s="15"/>
      <c r="HX335" s="15"/>
      <c r="HY335" s="15"/>
      <c r="HZ335" s="15"/>
      <c r="IA335" s="15"/>
      <c r="IB335" s="15"/>
      <c r="IC335" s="15"/>
      <c r="ID335" s="15"/>
      <c r="IE335" s="15"/>
      <c r="IF335" s="15"/>
      <c r="IG335" s="15"/>
      <c r="IH335" s="15"/>
      <c r="II335" s="15"/>
      <c r="IJ335" s="15"/>
      <c r="IK335" s="15"/>
      <c r="IL335" s="15"/>
      <c r="IM335" s="15"/>
      <c r="IN335" s="15"/>
      <c r="IO335" s="15"/>
      <c r="IP335" s="15"/>
      <c r="IQ335" s="15"/>
      <c r="IR335" s="15"/>
      <c r="IS335" s="15"/>
      <c r="IT335" s="15"/>
      <c r="IU335" s="15"/>
      <c r="IV335" s="15"/>
    </row>
    <row r="336" spans="1:256" s="28" customFormat="1" ht="50.25" customHeight="1">
      <c r="A336" s="130" t="s">
        <v>165</v>
      </c>
      <c r="B336" s="127">
        <v>2299</v>
      </c>
      <c r="C336" s="266" t="s">
        <v>944</v>
      </c>
      <c r="D336" s="200">
        <v>0</v>
      </c>
      <c r="E336" s="267">
        <v>891</v>
      </c>
      <c r="F336" s="267">
        <v>890</v>
      </c>
      <c r="G336" s="158">
        <f t="shared" si="11"/>
        <v>99.88776655443323</v>
      </c>
      <c r="O336" s="15"/>
      <c r="P336" s="15"/>
      <c r="Q336" s="15"/>
      <c r="R336" s="15"/>
      <c r="S336" s="15"/>
      <c r="T336" s="15"/>
      <c r="U336" s="134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  <c r="BV336" s="15"/>
      <c r="BW336" s="15"/>
      <c r="BX336" s="15"/>
      <c r="BY336" s="15"/>
      <c r="BZ336" s="15"/>
      <c r="CA336" s="15"/>
      <c r="CB336" s="15"/>
      <c r="CC336" s="15"/>
      <c r="CD336" s="15"/>
      <c r="CE336" s="15"/>
      <c r="CF336" s="15"/>
      <c r="CG336" s="15"/>
      <c r="CH336" s="15"/>
      <c r="CI336" s="15"/>
      <c r="CJ336" s="15"/>
      <c r="CK336" s="15"/>
      <c r="CL336" s="15"/>
      <c r="CM336" s="15"/>
      <c r="CN336" s="15"/>
      <c r="CO336" s="15"/>
      <c r="CP336" s="15"/>
      <c r="CQ336" s="15"/>
      <c r="CR336" s="15"/>
      <c r="CS336" s="15"/>
      <c r="CT336" s="15"/>
      <c r="CU336" s="15"/>
      <c r="CV336" s="15"/>
      <c r="CW336" s="15"/>
      <c r="CX336" s="15"/>
      <c r="CY336" s="15"/>
      <c r="CZ336" s="15"/>
      <c r="DA336" s="15"/>
      <c r="DB336" s="15"/>
      <c r="DC336" s="15"/>
      <c r="DD336" s="15"/>
      <c r="DE336" s="15"/>
      <c r="DF336" s="15"/>
      <c r="DG336" s="15"/>
      <c r="DH336" s="15"/>
      <c r="DI336" s="15"/>
      <c r="DJ336" s="15"/>
      <c r="DK336" s="15"/>
      <c r="DL336" s="15"/>
      <c r="DM336" s="15"/>
      <c r="DN336" s="15"/>
      <c r="DO336" s="15"/>
      <c r="DP336" s="15"/>
      <c r="DQ336" s="15"/>
      <c r="DR336" s="15"/>
      <c r="DS336" s="15"/>
      <c r="DT336" s="15"/>
      <c r="DU336" s="15"/>
      <c r="DV336" s="15"/>
      <c r="DW336" s="15"/>
      <c r="DX336" s="15"/>
      <c r="DY336" s="15"/>
      <c r="DZ336" s="15"/>
      <c r="EA336" s="15"/>
      <c r="EB336" s="15"/>
      <c r="EC336" s="15"/>
      <c r="ED336" s="15"/>
      <c r="EE336" s="15"/>
      <c r="EF336" s="15"/>
      <c r="EG336" s="15"/>
      <c r="EH336" s="15"/>
      <c r="EI336" s="15"/>
      <c r="EJ336" s="15"/>
      <c r="EK336" s="15"/>
      <c r="EL336" s="15"/>
      <c r="EM336" s="15"/>
      <c r="EN336" s="15"/>
      <c r="EO336" s="15"/>
      <c r="EP336" s="15"/>
      <c r="EQ336" s="15"/>
      <c r="ER336" s="15"/>
      <c r="ES336" s="15"/>
      <c r="ET336" s="15"/>
      <c r="EU336" s="15"/>
      <c r="EV336" s="15"/>
      <c r="EW336" s="15"/>
      <c r="EX336" s="15"/>
      <c r="EY336" s="15"/>
      <c r="EZ336" s="15"/>
      <c r="FA336" s="15"/>
      <c r="FB336" s="15"/>
      <c r="FC336" s="15"/>
      <c r="FD336" s="15"/>
      <c r="FE336" s="15"/>
      <c r="FF336" s="15"/>
      <c r="FG336" s="15"/>
      <c r="FH336" s="15"/>
      <c r="FI336" s="15"/>
      <c r="FJ336" s="15"/>
      <c r="FK336" s="15"/>
      <c r="FL336" s="15"/>
      <c r="FM336" s="15"/>
      <c r="FN336" s="15"/>
      <c r="FO336" s="15"/>
      <c r="FP336" s="15"/>
      <c r="FQ336" s="15"/>
      <c r="FR336" s="15"/>
      <c r="FS336" s="15"/>
      <c r="FT336" s="15"/>
      <c r="FU336" s="15"/>
      <c r="FV336" s="15"/>
      <c r="FW336" s="15"/>
      <c r="FX336" s="15"/>
      <c r="FY336" s="15"/>
      <c r="FZ336" s="15"/>
      <c r="GA336" s="15"/>
      <c r="GB336" s="15"/>
      <c r="GC336" s="15"/>
      <c r="GD336" s="15"/>
      <c r="GE336" s="15"/>
      <c r="GF336" s="15"/>
      <c r="GG336" s="15"/>
      <c r="GH336" s="15"/>
      <c r="GI336" s="15"/>
      <c r="GJ336" s="15"/>
      <c r="GK336" s="15"/>
      <c r="GL336" s="15"/>
      <c r="GM336" s="15"/>
      <c r="GN336" s="15"/>
      <c r="GO336" s="15"/>
      <c r="GP336" s="15"/>
      <c r="GQ336" s="15"/>
      <c r="GR336" s="15"/>
      <c r="GS336" s="15"/>
      <c r="GT336" s="15"/>
      <c r="GU336" s="15"/>
      <c r="GV336" s="15"/>
      <c r="GW336" s="15"/>
      <c r="GX336" s="15"/>
      <c r="GY336" s="15"/>
      <c r="GZ336" s="15"/>
      <c r="HA336" s="15"/>
      <c r="HB336" s="15"/>
      <c r="HC336" s="15"/>
      <c r="HD336" s="15"/>
      <c r="HE336" s="15"/>
      <c r="HF336" s="15"/>
      <c r="HG336" s="15"/>
      <c r="HH336" s="15"/>
      <c r="HI336" s="15"/>
      <c r="HJ336" s="15"/>
      <c r="HK336" s="15"/>
      <c r="HL336" s="15"/>
      <c r="HM336" s="15"/>
      <c r="HN336" s="15"/>
      <c r="HO336" s="15"/>
      <c r="HP336" s="15"/>
      <c r="HQ336" s="15"/>
      <c r="HR336" s="15"/>
      <c r="HS336" s="15"/>
      <c r="HT336" s="15"/>
      <c r="HU336" s="15"/>
      <c r="HV336" s="15"/>
      <c r="HW336" s="15"/>
      <c r="HX336" s="15"/>
      <c r="HY336" s="15"/>
      <c r="HZ336" s="15"/>
      <c r="IA336" s="15"/>
      <c r="IB336" s="15"/>
      <c r="IC336" s="15"/>
      <c r="ID336" s="15"/>
      <c r="IE336" s="15"/>
      <c r="IF336" s="15"/>
      <c r="IG336" s="15"/>
      <c r="IH336" s="15"/>
      <c r="II336" s="15"/>
      <c r="IJ336" s="15"/>
      <c r="IK336" s="15"/>
      <c r="IL336" s="15"/>
      <c r="IM336" s="15"/>
      <c r="IN336" s="15"/>
      <c r="IO336" s="15"/>
      <c r="IP336" s="15"/>
      <c r="IQ336" s="15"/>
      <c r="IR336" s="15"/>
      <c r="IS336" s="15"/>
      <c r="IT336" s="15"/>
      <c r="IU336" s="15"/>
      <c r="IV336" s="15"/>
    </row>
    <row r="337" spans="1:21" ht="12.75">
      <c r="A337" s="179"/>
      <c r="B337" s="196"/>
      <c r="C337" s="195" t="s">
        <v>891</v>
      </c>
      <c r="D337" s="180">
        <f>SUM(D329:D336)</f>
        <v>601659</v>
      </c>
      <c r="E337" s="180">
        <f>SUM(E329:E336)</f>
        <v>726450</v>
      </c>
      <c r="F337" s="180">
        <f>SUM(F329:F336)</f>
        <v>539450</v>
      </c>
      <c r="G337" s="96">
        <f t="shared" si="11"/>
        <v>74.25837979213986</v>
      </c>
      <c r="U337" s="134"/>
    </row>
    <row r="338" spans="1:21" ht="12.75">
      <c r="A338" s="164"/>
      <c r="B338" s="165"/>
      <c r="C338" s="382"/>
      <c r="D338" s="184"/>
      <c r="E338" s="185"/>
      <c r="F338" s="229"/>
      <c r="G338" s="99"/>
      <c r="U338" s="134"/>
    </row>
    <row r="339" spans="1:256" s="28" customFormat="1" ht="13.5" customHeight="1">
      <c r="A339" s="847" t="s">
        <v>1023</v>
      </c>
      <c r="B339" s="847"/>
      <c r="C339" s="847"/>
      <c r="D339" s="186"/>
      <c r="E339" s="186"/>
      <c r="F339" s="536"/>
      <c r="G339" s="336"/>
      <c r="O339" s="69"/>
      <c r="P339" s="15"/>
      <c r="Q339" s="15"/>
      <c r="R339" s="15"/>
      <c r="S339" s="15"/>
      <c r="T339" s="15"/>
      <c r="U339" s="134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  <c r="BV339" s="15"/>
      <c r="BW339" s="15"/>
      <c r="BX339" s="15"/>
      <c r="BY339" s="15"/>
      <c r="BZ339" s="15"/>
      <c r="CA339" s="15"/>
      <c r="CB339" s="15"/>
      <c r="CC339" s="15"/>
      <c r="CD339" s="15"/>
      <c r="CE339" s="15"/>
      <c r="CF339" s="15"/>
      <c r="CG339" s="15"/>
      <c r="CH339" s="15"/>
      <c r="CI339" s="15"/>
      <c r="CJ339" s="15"/>
      <c r="CK339" s="15"/>
      <c r="CL339" s="15"/>
      <c r="CM339" s="15"/>
      <c r="CN339" s="15"/>
      <c r="CO339" s="15"/>
      <c r="CP339" s="15"/>
      <c r="CQ339" s="15"/>
      <c r="CR339" s="15"/>
      <c r="CS339" s="15"/>
      <c r="CT339" s="15"/>
      <c r="CU339" s="15"/>
      <c r="CV339" s="15"/>
      <c r="CW339" s="15"/>
      <c r="CX339" s="15"/>
      <c r="CY339" s="15"/>
      <c r="CZ339" s="15"/>
      <c r="DA339" s="15"/>
      <c r="DB339" s="15"/>
      <c r="DC339" s="15"/>
      <c r="DD339" s="15"/>
      <c r="DE339" s="15"/>
      <c r="DF339" s="15"/>
      <c r="DG339" s="15"/>
      <c r="DH339" s="15"/>
      <c r="DI339" s="15"/>
      <c r="DJ339" s="15"/>
      <c r="DK339" s="15"/>
      <c r="DL339" s="15"/>
      <c r="DM339" s="15"/>
      <c r="DN339" s="15"/>
      <c r="DO339" s="15"/>
      <c r="DP339" s="15"/>
      <c r="DQ339" s="15"/>
      <c r="DR339" s="15"/>
      <c r="DS339" s="15"/>
      <c r="DT339" s="15"/>
      <c r="DU339" s="15"/>
      <c r="DV339" s="15"/>
      <c r="DW339" s="15"/>
      <c r="DX339" s="15"/>
      <c r="DY339" s="15"/>
      <c r="DZ339" s="15"/>
      <c r="EA339" s="15"/>
      <c r="EB339" s="15"/>
      <c r="EC339" s="15"/>
      <c r="ED339" s="15"/>
      <c r="EE339" s="15"/>
      <c r="EF339" s="15"/>
      <c r="EG339" s="15"/>
      <c r="EH339" s="15"/>
      <c r="EI339" s="15"/>
      <c r="EJ339" s="15"/>
      <c r="EK339" s="15"/>
      <c r="EL339" s="15"/>
      <c r="EM339" s="15"/>
      <c r="EN339" s="15"/>
      <c r="EO339" s="15"/>
      <c r="EP339" s="15"/>
      <c r="EQ339" s="15"/>
      <c r="ER339" s="15"/>
      <c r="ES339" s="15"/>
      <c r="ET339" s="15"/>
      <c r="EU339" s="15"/>
      <c r="EV339" s="15"/>
      <c r="EW339" s="15"/>
      <c r="EX339" s="15"/>
      <c r="EY339" s="15"/>
      <c r="EZ339" s="15"/>
      <c r="FA339" s="15"/>
      <c r="FB339" s="15"/>
      <c r="FC339" s="15"/>
      <c r="FD339" s="15"/>
      <c r="FE339" s="15"/>
      <c r="FF339" s="15"/>
      <c r="FG339" s="15"/>
      <c r="FH339" s="15"/>
      <c r="FI339" s="15"/>
      <c r="FJ339" s="15"/>
      <c r="FK339" s="15"/>
      <c r="FL339" s="15"/>
      <c r="FM339" s="15"/>
      <c r="FN339" s="15"/>
      <c r="FO339" s="15"/>
      <c r="FP339" s="15"/>
      <c r="FQ339" s="15"/>
      <c r="FR339" s="15"/>
      <c r="FS339" s="15"/>
      <c r="FT339" s="15"/>
      <c r="FU339" s="15"/>
      <c r="FV339" s="15"/>
      <c r="FW339" s="15"/>
      <c r="FX339" s="15"/>
      <c r="FY339" s="15"/>
      <c r="FZ339" s="15"/>
      <c r="GA339" s="15"/>
      <c r="GB339" s="15"/>
      <c r="GC339" s="15"/>
      <c r="GD339" s="15"/>
      <c r="GE339" s="15"/>
      <c r="GF339" s="15"/>
      <c r="GG339" s="15"/>
      <c r="GH339" s="15"/>
      <c r="GI339" s="15"/>
      <c r="GJ339" s="15"/>
      <c r="GK339" s="15"/>
      <c r="GL339" s="15"/>
      <c r="GM339" s="15"/>
      <c r="GN339" s="15"/>
      <c r="GO339" s="15"/>
      <c r="GP339" s="15"/>
      <c r="GQ339" s="15"/>
      <c r="GR339" s="15"/>
      <c r="GS339" s="15"/>
      <c r="GT339" s="15"/>
      <c r="GU339" s="15"/>
      <c r="GV339" s="15"/>
      <c r="GW339" s="15"/>
      <c r="GX339" s="15"/>
      <c r="GY339" s="15"/>
      <c r="GZ339" s="15"/>
      <c r="HA339" s="15"/>
      <c r="HB339" s="15"/>
      <c r="HC339" s="15"/>
      <c r="HD339" s="15"/>
      <c r="HE339" s="15"/>
      <c r="HF339" s="15"/>
      <c r="HG339" s="15"/>
      <c r="HH339" s="15"/>
      <c r="HI339" s="15"/>
      <c r="HJ339" s="15"/>
      <c r="HK339" s="15"/>
      <c r="HL339" s="15"/>
      <c r="HM339" s="15"/>
      <c r="HN339" s="15"/>
      <c r="HO339" s="15"/>
      <c r="HP339" s="15"/>
      <c r="HQ339" s="15"/>
      <c r="HR339" s="15"/>
      <c r="HS339" s="15"/>
      <c r="HT339" s="15"/>
      <c r="HU339" s="15"/>
      <c r="HV339" s="15"/>
      <c r="HW339" s="15"/>
      <c r="HX339" s="15"/>
      <c r="HY339" s="15"/>
      <c r="HZ339" s="15"/>
      <c r="IA339" s="15"/>
      <c r="IB339" s="15"/>
      <c r="IC339" s="15"/>
      <c r="ID339" s="15"/>
      <c r="IE339" s="15"/>
      <c r="IF339" s="15"/>
      <c r="IG339" s="15"/>
      <c r="IH339" s="15"/>
      <c r="II339" s="15"/>
      <c r="IJ339" s="15"/>
      <c r="IK339" s="15"/>
      <c r="IL339" s="15"/>
      <c r="IM339" s="15"/>
      <c r="IN339" s="15"/>
      <c r="IO339" s="15"/>
      <c r="IP339" s="15"/>
      <c r="IQ339" s="15"/>
      <c r="IR339" s="15"/>
      <c r="IS339" s="15"/>
      <c r="IT339" s="15"/>
      <c r="IU339" s="15"/>
      <c r="IV339" s="15"/>
    </row>
    <row r="340" spans="1:256" s="28" customFormat="1" ht="13.5" customHeight="1">
      <c r="A340" s="20"/>
      <c r="B340" s="20"/>
      <c r="C340" s="20"/>
      <c r="D340" s="186"/>
      <c r="E340" s="186"/>
      <c r="F340" s="186"/>
      <c r="G340" s="336"/>
      <c r="O340" s="69"/>
      <c r="P340" s="15"/>
      <c r="Q340" s="15"/>
      <c r="R340" s="15"/>
      <c r="S340" s="15"/>
      <c r="T340" s="15"/>
      <c r="U340" s="134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  <c r="BV340" s="15"/>
      <c r="BW340" s="15"/>
      <c r="BX340" s="15"/>
      <c r="BY340" s="15"/>
      <c r="BZ340" s="15"/>
      <c r="CA340" s="15"/>
      <c r="CB340" s="15"/>
      <c r="CC340" s="15"/>
      <c r="CD340" s="15"/>
      <c r="CE340" s="15"/>
      <c r="CF340" s="15"/>
      <c r="CG340" s="15"/>
      <c r="CH340" s="15"/>
      <c r="CI340" s="15"/>
      <c r="CJ340" s="15"/>
      <c r="CK340" s="15"/>
      <c r="CL340" s="15"/>
      <c r="CM340" s="15"/>
      <c r="CN340" s="15"/>
      <c r="CO340" s="15"/>
      <c r="CP340" s="15"/>
      <c r="CQ340" s="15"/>
      <c r="CR340" s="15"/>
      <c r="CS340" s="15"/>
      <c r="CT340" s="15"/>
      <c r="CU340" s="15"/>
      <c r="CV340" s="15"/>
      <c r="CW340" s="15"/>
      <c r="CX340" s="15"/>
      <c r="CY340" s="15"/>
      <c r="CZ340" s="15"/>
      <c r="DA340" s="15"/>
      <c r="DB340" s="15"/>
      <c r="DC340" s="15"/>
      <c r="DD340" s="15"/>
      <c r="DE340" s="15"/>
      <c r="DF340" s="15"/>
      <c r="DG340" s="15"/>
      <c r="DH340" s="15"/>
      <c r="DI340" s="15"/>
      <c r="DJ340" s="15"/>
      <c r="DK340" s="15"/>
      <c r="DL340" s="15"/>
      <c r="DM340" s="15"/>
      <c r="DN340" s="15"/>
      <c r="DO340" s="15"/>
      <c r="DP340" s="15"/>
      <c r="DQ340" s="15"/>
      <c r="DR340" s="15"/>
      <c r="DS340" s="15"/>
      <c r="DT340" s="15"/>
      <c r="DU340" s="15"/>
      <c r="DV340" s="15"/>
      <c r="DW340" s="15"/>
      <c r="DX340" s="15"/>
      <c r="DY340" s="15"/>
      <c r="DZ340" s="15"/>
      <c r="EA340" s="15"/>
      <c r="EB340" s="15"/>
      <c r="EC340" s="15"/>
      <c r="ED340" s="15"/>
      <c r="EE340" s="15"/>
      <c r="EF340" s="15"/>
      <c r="EG340" s="15"/>
      <c r="EH340" s="15"/>
      <c r="EI340" s="15"/>
      <c r="EJ340" s="15"/>
      <c r="EK340" s="15"/>
      <c r="EL340" s="15"/>
      <c r="EM340" s="15"/>
      <c r="EN340" s="15"/>
      <c r="EO340" s="15"/>
      <c r="EP340" s="15"/>
      <c r="EQ340" s="15"/>
      <c r="ER340" s="15"/>
      <c r="ES340" s="15"/>
      <c r="ET340" s="15"/>
      <c r="EU340" s="15"/>
      <c r="EV340" s="15"/>
      <c r="EW340" s="15"/>
      <c r="EX340" s="15"/>
      <c r="EY340" s="15"/>
      <c r="EZ340" s="15"/>
      <c r="FA340" s="15"/>
      <c r="FB340" s="15"/>
      <c r="FC340" s="15"/>
      <c r="FD340" s="15"/>
      <c r="FE340" s="15"/>
      <c r="FF340" s="15"/>
      <c r="FG340" s="15"/>
      <c r="FH340" s="15"/>
      <c r="FI340" s="15"/>
      <c r="FJ340" s="15"/>
      <c r="FK340" s="15"/>
      <c r="FL340" s="15"/>
      <c r="FM340" s="15"/>
      <c r="FN340" s="15"/>
      <c r="FO340" s="15"/>
      <c r="FP340" s="15"/>
      <c r="FQ340" s="15"/>
      <c r="FR340" s="15"/>
      <c r="FS340" s="15"/>
      <c r="FT340" s="15"/>
      <c r="FU340" s="15"/>
      <c r="FV340" s="15"/>
      <c r="FW340" s="15"/>
      <c r="FX340" s="15"/>
      <c r="FY340" s="15"/>
      <c r="FZ340" s="15"/>
      <c r="GA340" s="15"/>
      <c r="GB340" s="15"/>
      <c r="GC340" s="15"/>
      <c r="GD340" s="15"/>
      <c r="GE340" s="15"/>
      <c r="GF340" s="15"/>
      <c r="GG340" s="15"/>
      <c r="GH340" s="15"/>
      <c r="GI340" s="15"/>
      <c r="GJ340" s="15"/>
      <c r="GK340" s="15"/>
      <c r="GL340" s="15"/>
      <c r="GM340" s="15"/>
      <c r="GN340" s="15"/>
      <c r="GO340" s="15"/>
      <c r="GP340" s="15"/>
      <c r="GQ340" s="15"/>
      <c r="GR340" s="15"/>
      <c r="GS340" s="15"/>
      <c r="GT340" s="15"/>
      <c r="GU340" s="15"/>
      <c r="GV340" s="15"/>
      <c r="GW340" s="15"/>
      <c r="GX340" s="15"/>
      <c r="GY340" s="15"/>
      <c r="GZ340" s="15"/>
      <c r="HA340" s="15"/>
      <c r="HB340" s="15"/>
      <c r="HC340" s="15"/>
      <c r="HD340" s="15"/>
      <c r="HE340" s="15"/>
      <c r="HF340" s="15"/>
      <c r="HG340" s="15"/>
      <c r="HH340" s="15"/>
      <c r="HI340" s="15"/>
      <c r="HJ340" s="15"/>
      <c r="HK340" s="15"/>
      <c r="HL340" s="15"/>
      <c r="HM340" s="15"/>
      <c r="HN340" s="15"/>
      <c r="HO340" s="15"/>
      <c r="HP340" s="15"/>
      <c r="HQ340" s="15"/>
      <c r="HR340" s="15"/>
      <c r="HS340" s="15"/>
      <c r="HT340" s="15"/>
      <c r="HU340" s="15"/>
      <c r="HV340" s="15"/>
      <c r="HW340" s="15"/>
      <c r="HX340" s="15"/>
      <c r="HY340" s="15"/>
      <c r="HZ340" s="15"/>
      <c r="IA340" s="15"/>
      <c r="IB340" s="15"/>
      <c r="IC340" s="15"/>
      <c r="ID340" s="15"/>
      <c r="IE340" s="15"/>
      <c r="IF340" s="15"/>
      <c r="IG340" s="15"/>
      <c r="IH340" s="15"/>
      <c r="II340" s="15"/>
      <c r="IJ340" s="15"/>
      <c r="IK340" s="15"/>
      <c r="IL340" s="15"/>
      <c r="IM340" s="15"/>
      <c r="IN340" s="15"/>
      <c r="IO340" s="15"/>
      <c r="IP340" s="15"/>
      <c r="IQ340" s="15"/>
      <c r="IR340" s="15"/>
      <c r="IS340" s="15"/>
      <c r="IT340" s="15"/>
      <c r="IU340" s="15"/>
      <c r="IV340" s="15"/>
    </row>
    <row r="341" spans="1:256" s="28" customFormat="1" ht="25.5" customHeight="1">
      <c r="A341" s="7" t="s">
        <v>295</v>
      </c>
      <c r="B341" s="7" t="s">
        <v>297</v>
      </c>
      <c r="C341" s="5" t="s">
        <v>298</v>
      </c>
      <c r="D341" s="44" t="s">
        <v>479</v>
      </c>
      <c r="E341" s="51" t="s">
        <v>480</v>
      </c>
      <c r="F341" s="5" t="s">
        <v>269</v>
      </c>
      <c r="G341" s="43" t="s">
        <v>481</v>
      </c>
      <c r="O341" s="69"/>
      <c r="P341" s="15"/>
      <c r="Q341" s="15"/>
      <c r="R341" s="15"/>
      <c r="S341" s="15"/>
      <c r="T341" s="15"/>
      <c r="U341" s="134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  <c r="BV341" s="15"/>
      <c r="BW341" s="15"/>
      <c r="BX341" s="15"/>
      <c r="BY341" s="15"/>
      <c r="BZ341" s="15"/>
      <c r="CA341" s="15"/>
      <c r="CB341" s="15"/>
      <c r="CC341" s="15"/>
      <c r="CD341" s="15"/>
      <c r="CE341" s="15"/>
      <c r="CF341" s="15"/>
      <c r="CG341" s="15"/>
      <c r="CH341" s="15"/>
      <c r="CI341" s="15"/>
      <c r="CJ341" s="15"/>
      <c r="CK341" s="15"/>
      <c r="CL341" s="15"/>
      <c r="CM341" s="15"/>
      <c r="CN341" s="15"/>
      <c r="CO341" s="15"/>
      <c r="CP341" s="15"/>
      <c r="CQ341" s="15"/>
      <c r="CR341" s="15"/>
      <c r="CS341" s="15"/>
      <c r="CT341" s="15"/>
      <c r="CU341" s="15"/>
      <c r="CV341" s="15"/>
      <c r="CW341" s="15"/>
      <c r="CX341" s="15"/>
      <c r="CY341" s="15"/>
      <c r="CZ341" s="15"/>
      <c r="DA341" s="15"/>
      <c r="DB341" s="15"/>
      <c r="DC341" s="15"/>
      <c r="DD341" s="15"/>
      <c r="DE341" s="15"/>
      <c r="DF341" s="15"/>
      <c r="DG341" s="15"/>
      <c r="DH341" s="15"/>
      <c r="DI341" s="15"/>
      <c r="DJ341" s="15"/>
      <c r="DK341" s="15"/>
      <c r="DL341" s="15"/>
      <c r="DM341" s="15"/>
      <c r="DN341" s="15"/>
      <c r="DO341" s="15"/>
      <c r="DP341" s="15"/>
      <c r="DQ341" s="15"/>
      <c r="DR341" s="15"/>
      <c r="DS341" s="15"/>
      <c r="DT341" s="15"/>
      <c r="DU341" s="15"/>
      <c r="DV341" s="15"/>
      <c r="DW341" s="15"/>
      <c r="DX341" s="15"/>
      <c r="DY341" s="15"/>
      <c r="DZ341" s="15"/>
      <c r="EA341" s="15"/>
      <c r="EB341" s="15"/>
      <c r="EC341" s="15"/>
      <c r="ED341" s="15"/>
      <c r="EE341" s="15"/>
      <c r="EF341" s="15"/>
      <c r="EG341" s="15"/>
      <c r="EH341" s="15"/>
      <c r="EI341" s="15"/>
      <c r="EJ341" s="15"/>
      <c r="EK341" s="15"/>
      <c r="EL341" s="15"/>
      <c r="EM341" s="15"/>
      <c r="EN341" s="15"/>
      <c r="EO341" s="15"/>
      <c r="EP341" s="15"/>
      <c r="EQ341" s="15"/>
      <c r="ER341" s="15"/>
      <c r="ES341" s="15"/>
      <c r="ET341" s="15"/>
      <c r="EU341" s="15"/>
      <c r="EV341" s="15"/>
      <c r="EW341" s="15"/>
      <c r="EX341" s="15"/>
      <c r="EY341" s="15"/>
      <c r="EZ341" s="15"/>
      <c r="FA341" s="15"/>
      <c r="FB341" s="15"/>
      <c r="FC341" s="15"/>
      <c r="FD341" s="15"/>
      <c r="FE341" s="15"/>
      <c r="FF341" s="15"/>
      <c r="FG341" s="15"/>
      <c r="FH341" s="15"/>
      <c r="FI341" s="15"/>
      <c r="FJ341" s="15"/>
      <c r="FK341" s="15"/>
      <c r="FL341" s="15"/>
      <c r="FM341" s="15"/>
      <c r="FN341" s="15"/>
      <c r="FO341" s="15"/>
      <c r="FP341" s="15"/>
      <c r="FQ341" s="15"/>
      <c r="FR341" s="15"/>
      <c r="FS341" s="15"/>
      <c r="FT341" s="15"/>
      <c r="FU341" s="15"/>
      <c r="FV341" s="15"/>
      <c r="FW341" s="15"/>
      <c r="FX341" s="15"/>
      <c r="FY341" s="15"/>
      <c r="FZ341" s="15"/>
      <c r="GA341" s="15"/>
      <c r="GB341" s="15"/>
      <c r="GC341" s="15"/>
      <c r="GD341" s="15"/>
      <c r="GE341" s="15"/>
      <c r="GF341" s="15"/>
      <c r="GG341" s="15"/>
      <c r="GH341" s="15"/>
      <c r="GI341" s="15"/>
      <c r="GJ341" s="15"/>
      <c r="GK341" s="15"/>
      <c r="GL341" s="15"/>
      <c r="GM341" s="15"/>
      <c r="GN341" s="15"/>
      <c r="GO341" s="15"/>
      <c r="GP341" s="15"/>
      <c r="GQ341" s="15"/>
      <c r="GR341" s="15"/>
      <c r="GS341" s="15"/>
      <c r="GT341" s="15"/>
      <c r="GU341" s="15"/>
      <c r="GV341" s="15"/>
      <c r="GW341" s="15"/>
      <c r="GX341" s="15"/>
      <c r="GY341" s="15"/>
      <c r="GZ341" s="15"/>
      <c r="HA341" s="15"/>
      <c r="HB341" s="15"/>
      <c r="HC341" s="15"/>
      <c r="HD341" s="15"/>
      <c r="HE341" s="15"/>
      <c r="HF341" s="15"/>
      <c r="HG341" s="15"/>
      <c r="HH341" s="15"/>
      <c r="HI341" s="15"/>
      <c r="HJ341" s="15"/>
      <c r="HK341" s="15"/>
      <c r="HL341" s="15"/>
      <c r="HM341" s="15"/>
      <c r="HN341" s="15"/>
      <c r="HO341" s="15"/>
      <c r="HP341" s="15"/>
      <c r="HQ341" s="15"/>
      <c r="HR341" s="15"/>
      <c r="HS341" s="15"/>
      <c r="HT341" s="15"/>
      <c r="HU341" s="15"/>
      <c r="HV341" s="15"/>
      <c r="HW341" s="15"/>
      <c r="HX341" s="15"/>
      <c r="HY341" s="15"/>
      <c r="HZ341" s="15"/>
      <c r="IA341" s="15"/>
      <c r="IB341" s="15"/>
      <c r="IC341" s="15"/>
      <c r="ID341" s="15"/>
      <c r="IE341" s="15"/>
      <c r="IF341" s="15"/>
      <c r="IG341" s="15"/>
      <c r="IH341" s="15"/>
      <c r="II341" s="15"/>
      <c r="IJ341" s="15"/>
      <c r="IK341" s="15"/>
      <c r="IL341" s="15"/>
      <c r="IM341" s="15"/>
      <c r="IN341" s="15"/>
      <c r="IO341" s="15"/>
      <c r="IP341" s="15"/>
      <c r="IQ341" s="15"/>
      <c r="IR341" s="15"/>
      <c r="IS341" s="15"/>
      <c r="IT341" s="15"/>
      <c r="IU341" s="15"/>
      <c r="IV341" s="15"/>
    </row>
    <row r="342" spans="1:256" s="28" customFormat="1" ht="14.25" customHeight="1">
      <c r="A342" s="130" t="s">
        <v>30</v>
      </c>
      <c r="B342" s="130" t="s">
        <v>1021</v>
      </c>
      <c r="C342" s="118" t="s">
        <v>1025</v>
      </c>
      <c r="D342" s="200">
        <v>73300</v>
      </c>
      <c r="E342" s="267">
        <v>69988</v>
      </c>
      <c r="F342" s="267">
        <v>33131</v>
      </c>
      <c r="G342" s="158">
        <f>F342/E342*100</f>
        <v>47.33811510544665</v>
      </c>
      <c r="O342" s="69"/>
      <c r="P342" s="15"/>
      <c r="Q342" s="15"/>
      <c r="R342" s="15"/>
      <c r="S342" s="15"/>
      <c r="T342" s="15"/>
      <c r="U342" s="134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  <c r="BV342" s="15"/>
      <c r="BW342" s="15"/>
      <c r="BX342" s="15"/>
      <c r="BY342" s="15"/>
      <c r="BZ342" s="15"/>
      <c r="CA342" s="15"/>
      <c r="CB342" s="15"/>
      <c r="CC342" s="15"/>
      <c r="CD342" s="15"/>
      <c r="CE342" s="15"/>
      <c r="CF342" s="15"/>
      <c r="CG342" s="15"/>
      <c r="CH342" s="15"/>
      <c r="CI342" s="15"/>
      <c r="CJ342" s="15"/>
      <c r="CK342" s="15"/>
      <c r="CL342" s="15"/>
      <c r="CM342" s="15"/>
      <c r="CN342" s="15"/>
      <c r="CO342" s="15"/>
      <c r="CP342" s="15"/>
      <c r="CQ342" s="15"/>
      <c r="CR342" s="15"/>
      <c r="CS342" s="15"/>
      <c r="CT342" s="15"/>
      <c r="CU342" s="15"/>
      <c r="CV342" s="15"/>
      <c r="CW342" s="15"/>
      <c r="CX342" s="15"/>
      <c r="CY342" s="15"/>
      <c r="CZ342" s="15"/>
      <c r="DA342" s="15"/>
      <c r="DB342" s="15"/>
      <c r="DC342" s="15"/>
      <c r="DD342" s="15"/>
      <c r="DE342" s="15"/>
      <c r="DF342" s="15"/>
      <c r="DG342" s="15"/>
      <c r="DH342" s="15"/>
      <c r="DI342" s="15"/>
      <c r="DJ342" s="15"/>
      <c r="DK342" s="15"/>
      <c r="DL342" s="15"/>
      <c r="DM342" s="15"/>
      <c r="DN342" s="15"/>
      <c r="DO342" s="15"/>
      <c r="DP342" s="15"/>
      <c r="DQ342" s="15"/>
      <c r="DR342" s="15"/>
      <c r="DS342" s="15"/>
      <c r="DT342" s="15"/>
      <c r="DU342" s="15"/>
      <c r="DV342" s="15"/>
      <c r="DW342" s="15"/>
      <c r="DX342" s="15"/>
      <c r="DY342" s="15"/>
      <c r="DZ342" s="15"/>
      <c r="EA342" s="15"/>
      <c r="EB342" s="15"/>
      <c r="EC342" s="15"/>
      <c r="ED342" s="15"/>
      <c r="EE342" s="15"/>
      <c r="EF342" s="15"/>
      <c r="EG342" s="15"/>
      <c r="EH342" s="15"/>
      <c r="EI342" s="15"/>
      <c r="EJ342" s="15"/>
      <c r="EK342" s="15"/>
      <c r="EL342" s="15"/>
      <c r="EM342" s="15"/>
      <c r="EN342" s="15"/>
      <c r="EO342" s="15"/>
      <c r="EP342" s="15"/>
      <c r="EQ342" s="15"/>
      <c r="ER342" s="15"/>
      <c r="ES342" s="15"/>
      <c r="ET342" s="15"/>
      <c r="EU342" s="15"/>
      <c r="EV342" s="15"/>
      <c r="EW342" s="15"/>
      <c r="EX342" s="15"/>
      <c r="EY342" s="15"/>
      <c r="EZ342" s="15"/>
      <c r="FA342" s="15"/>
      <c r="FB342" s="15"/>
      <c r="FC342" s="15"/>
      <c r="FD342" s="15"/>
      <c r="FE342" s="15"/>
      <c r="FF342" s="15"/>
      <c r="FG342" s="15"/>
      <c r="FH342" s="15"/>
      <c r="FI342" s="15"/>
      <c r="FJ342" s="15"/>
      <c r="FK342" s="15"/>
      <c r="FL342" s="15"/>
      <c r="FM342" s="15"/>
      <c r="FN342" s="15"/>
      <c r="FO342" s="15"/>
      <c r="FP342" s="15"/>
      <c r="FQ342" s="15"/>
      <c r="FR342" s="15"/>
      <c r="FS342" s="15"/>
      <c r="FT342" s="15"/>
      <c r="FU342" s="15"/>
      <c r="FV342" s="15"/>
      <c r="FW342" s="15"/>
      <c r="FX342" s="15"/>
      <c r="FY342" s="15"/>
      <c r="FZ342" s="15"/>
      <c r="GA342" s="15"/>
      <c r="GB342" s="15"/>
      <c r="GC342" s="15"/>
      <c r="GD342" s="15"/>
      <c r="GE342" s="15"/>
      <c r="GF342" s="15"/>
      <c r="GG342" s="15"/>
      <c r="GH342" s="15"/>
      <c r="GI342" s="15"/>
      <c r="GJ342" s="15"/>
      <c r="GK342" s="15"/>
      <c r="GL342" s="15"/>
      <c r="GM342" s="15"/>
      <c r="GN342" s="15"/>
      <c r="GO342" s="15"/>
      <c r="GP342" s="15"/>
      <c r="GQ342" s="15"/>
      <c r="GR342" s="15"/>
      <c r="GS342" s="15"/>
      <c r="GT342" s="15"/>
      <c r="GU342" s="15"/>
      <c r="GV342" s="15"/>
      <c r="GW342" s="15"/>
      <c r="GX342" s="15"/>
      <c r="GY342" s="15"/>
      <c r="GZ342" s="15"/>
      <c r="HA342" s="15"/>
      <c r="HB342" s="15"/>
      <c r="HC342" s="15"/>
      <c r="HD342" s="15"/>
      <c r="HE342" s="15"/>
      <c r="HF342" s="15"/>
      <c r="HG342" s="15"/>
      <c r="HH342" s="15"/>
      <c r="HI342" s="15"/>
      <c r="HJ342" s="15"/>
      <c r="HK342" s="15"/>
      <c r="HL342" s="15"/>
      <c r="HM342" s="15"/>
      <c r="HN342" s="15"/>
      <c r="HO342" s="15"/>
      <c r="HP342" s="15"/>
      <c r="HQ342" s="15"/>
      <c r="HR342" s="15"/>
      <c r="HS342" s="15"/>
      <c r="HT342" s="15"/>
      <c r="HU342" s="15"/>
      <c r="HV342" s="15"/>
      <c r="HW342" s="15"/>
      <c r="HX342" s="15"/>
      <c r="HY342" s="15"/>
      <c r="HZ342" s="15"/>
      <c r="IA342" s="15"/>
      <c r="IB342" s="15"/>
      <c r="IC342" s="15"/>
      <c r="ID342" s="15"/>
      <c r="IE342" s="15"/>
      <c r="IF342" s="15"/>
      <c r="IG342" s="15"/>
      <c r="IH342" s="15"/>
      <c r="II342" s="15"/>
      <c r="IJ342" s="15"/>
      <c r="IK342" s="15"/>
      <c r="IL342" s="15"/>
      <c r="IM342" s="15"/>
      <c r="IN342" s="15"/>
      <c r="IO342" s="15"/>
      <c r="IP342" s="15"/>
      <c r="IQ342" s="15"/>
      <c r="IR342" s="15"/>
      <c r="IS342" s="15"/>
      <c r="IT342" s="15"/>
      <c r="IU342" s="15"/>
      <c r="IV342" s="15"/>
    </row>
    <row r="343" spans="1:256" s="28" customFormat="1" ht="14.25" customHeight="1">
      <c r="A343" s="130" t="s">
        <v>31</v>
      </c>
      <c r="B343" s="130" t="s">
        <v>1021</v>
      </c>
      <c r="C343" s="118" t="s">
        <v>1024</v>
      </c>
      <c r="D343" s="200">
        <v>106700</v>
      </c>
      <c r="E343" s="267">
        <v>72383</v>
      </c>
      <c r="F343" s="267">
        <v>10719</v>
      </c>
      <c r="G343" s="158">
        <f>F343/E343*100</f>
        <v>14.808725805783126</v>
      </c>
      <c r="O343" s="69"/>
      <c r="P343" s="15"/>
      <c r="Q343" s="15"/>
      <c r="R343" s="15"/>
      <c r="S343" s="15"/>
      <c r="T343" s="15"/>
      <c r="U343" s="134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  <c r="BU343" s="15"/>
      <c r="BV343" s="15"/>
      <c r="BW343" s="15"/>
      <c r="BX343" s="15"/>
      <c r="BY343" s="15"/>
      <c r="BZ343" s="15"/>
      <c r="CA343" s="15"/>
      <c r="CB343" s="15"/>
      <c r="CC343" s="15"/>
      <c r="CD343" s="15"/>
      <c r="CE343" s="15"/>
      <c r="CF343" s="15"/>
      <c r="CG343" s="15"/>
      <c r="CH343" s="15"/>
      <c r="CI343" s="15"/>
      <c r="CJ343" s="15"/>
      <c r="CK343" s="15"/>
      <c r="CL343" s="15"/>
      <c r="CM343" s="15"/>
      <c r="CN343" s="15"/>
      <c r="CO343" s="15"/>
      <c r="CP343" s="15"/>
      <c r="CQ343" s="15"/>
      <c r="CR343" s="15"/>
      <c r="CS343" s="15"/>
      <c r="CT343" s="15"/>
      <c r="CU343" s="15"/>
      <c r="CV343" s="15"/>
      <c r="CW343" s="15"/>
      <c r="CX343" s="15"/>
      <c r="CY343" s="15"/>
      <c r="CZ343" s="15"/>
      <c r="DA343" s="15"/>
      <c r="DB343" s="15"/>
      <c r="DC343" s="15"/>
      <c r="DD343" s="15"/>
      <c r="DE343" s="15"/>
      <c r="DF343" s="15"/>
      <c r="DG343" s="15"/>
      <c r="DH343" s="15"/>
      <c r="DI343" s="15"/>
      <c r="DJ343" s="15"/>
      <c r="DK343" s="15"/>
      <c r="DL343" s="15"/>
      <c r="DM343" s="15"/>
      <c r="DN343" s="15"/>
      <c r="DO343" s="15"/>
      <c r="DP343" s="15"/>
      <c r="DQ343" s="15"/>
      <c r="DR343" s="15"/>
      <c r="DS343" s="15"/>
      <c r="DT343" s="15"/>
      <c r="DU343" s="15"/>
      <c r="DV343" s="15"/>
      <c r="DW343" s="15"/>
      <c r="DX343" s="15"/>
      <c r="DY343" s="15"/>
      <c r="DZ343" s="15"/>
      <c r="EA343" s="15"/>
      <c r="EB343" s="15"/>
      <c r="EC343" s="15"/>
      <c r="ED343" s="15"/>
      <c r="EE343" s="15"/>
      <c r="EF343" s="15"/>
      <c r="EG343" s="15"/>
      <c r="EH343" s="15"/>
      <c r="EI343" s="15"/>
      <c r="EJ343" s="15"/>
      <c r="EK343" s="15"/>
      <c r="EL343" s="15"/>
      <c r="EM343" s="15"/>
      <c r="EN343" s="15"/>
      <c r="EO343" s="15"/>
      <c r="EP343" s="15"/>
      <c r="EQ343" s="15"/>
      <c r="ER343" s="15"/>
      <c r="ES343" s="15"/>
      <c r="ET343" s="15"/>
      <c r="EU343" s="15"/>
      <c r="EV343" s="15"/>
      <c r="EW343" s="15"/>
      <c r="EX343" s="15"/>
      <c r="EY343" s="15"/>
      <c r="EZ343" s="15"/>
      <c r="FA343" s="15"/>
      <c r="FB343" s="15"/>
      <c r="FC343" s="15"/>
      <c r="FD343" s="15"/>
      <c r="FE343" s="15"/>
      <c r="FF343" s="15"/>
      <c r="FG343" s="15"/>
      <c r="FH343" s="15"/>
      <c r="FI343" s="15"/>
      <c r="FJ343" s="15"/>
      <c r="FK343" s="15"/>
      <c r="FL343" s="15"/>
      <c r="FM343" s="15"/>
      <c r="FN343" s="15"/>
      <c r="FO343" s="15"/>
      <c r="FP343" s="15"/>
      <c r="FQ343" s="15"/>
      <c r="FR343" s="15"/>
      <c r="FS343" s="15"/>
      <c r="FT343" s="15"/>
      <c r="FU343" s="15"/>
      <c r="FV343" s="15"/>
      <c r="FW343" s="15"/>
      <c r="FX343" s="15"/>
      <c r="FY343" s="15"/>
      <c r="FZ343" s="15"/>
      <c r="GA343" s="15"/>
      <c r="GB343" s="15"/>
      <c r="GC343" s="15"/>
      <c r="GD343" s="15"/>
      <c r="GE343" s="15"/>
      <c r="GF343" s="15"/>
      <c r="GG343" s="15"/>
      <c r="GH343" s="15"/>
      <c r="GI343" s="15"/>
      <c r="GJ343" s="15"/>
      <c r="GK343" s="15"/>
      <c r="GL343" s="15"/>
      <c r="GM343" s="15"/>
      <c r="GN343" s="15"/>
      <c r="GO343" s="15"/>
      <c r="GP343" s="15"/>
      <c r="GQ343" s="15"/>
      <c r="GR343" s="15"/>
      <c r="GS343" s="15"/>
      <c r="GT343" s="15"/>
      <c r="GU343" s="15"/>
      <c r="GV343" s="15"/>
      <c r="GW343" s="15"/>
      <c r="GX343" s="15"/>
      <c r="GY343" s="15"/>
      <c r="GZ343" s="15"/>
      <c r="HA343" s="15"/>
      <c r="HB343" s="15"/>
      <c r="HC343" s="15"/>
      <c r="HD343" s="15"/>
      <c r="HE343" s="15"/>
      <c r="HF343" s="15"/>
      <c r="HG343" s="15"/>
      <c r="HH343" s="15"/>
      <c r="HI343" s="15"/>
      <c r="HJ343" s="15"/>
      <c r="HK343" s="15"/>
      <c r="HL343" s="15"/>
      <c r="HM343" s="15"/>
      <c r="HN343" s="15"/>
      <c r="HO343" s="15"/>
      <c r="HP343" s="15"/>
      <c r="HQ343" s="15"/>
      <c r="HR343" s="15"/>
      <c r="HS343" s="15"/>
      <c r="HT343" s="15"/>
      <c r="HU343" s="15"/>
      <c r="HV343" s="15"/>
      <c r="HW343" s="15"/>
      <c r="HX343" s="15"/>
      <c r="HY343" s="15"/>
      <c r="HZ343" s="15"/>
      <c r="IA343" s="15"/>
      <c r="IB343" s="15"/>
      <c r="IC343" s="15"/>
      <c r="ID343" s="15"/>
      <c r="IE343" s="15"/>
      <c r="IF343" s="15"/>
      <c r="IG343" s="15"/>
      <c r="IH343" s="15"/>
      <c r="II343" s="15"/>
      <c r="IJ343" s="15"/>
      <c r="IK343" s="15"/>
      <c r="IL343" s="15"/>
      <c r="IM343" s="15"/>
      <c r="IN343" s="15"/>
      <c r="IO343" s="15"/>
      <c r="IP343" s="15"/>
      <c r="IQ343" s="15"/>
      <c r="IR343" s="15"/>
      <c r="IS343" s="15"/>
      <c r="IT343" s="15"/>
      <c r="IU343" s="15"/>
      <c r="IV343" s="15"/>
    </row>
    <row r="344" spans="1:256" s="28" customFormat="1" ht="14.25" customHeight="1">
      <c r="A344" s="179"/>
      <c r="B344" s="196"/>
      <c r="C344" s="195" t="s">
        <v>1207</v>
      </c>
      <c r="D344" s="182">
        <f>SUM(D342:D343)</f>
        <v>180000</v>
      </c>
      <c r="E344" s="182">
        <f>SUM(E342:E343)</f>
        <v>142371</v>
      </c>
      <c r="F344" s="210">
        <f>SUM(F342:F343)</f>
        <v>43850</v>
      </c>
      <c r="G344" s="208">
        <f>F344/E344*100</f>
        <v>30.799811759417295</v>
      </c>
      <c r="O344" s="69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  <c r="BV344" s="15"/>
      <c r="BW344" s="15"/>
      <c r="BX344" s="15"/>
      <c r="BY344" s="15"/>
      <c r="BZ344" s="15"/>
      <c r="CA344" s="15"/>
      <c r="CB344" s="15"/>
      <c r="CC344" s="15"/>
      <c r="CD344" s="15"/>
      <c r="CE344" s="15"/>
      <c r="CF344" s="15"/>
      <c r="CG344" s="15"/>
      <c r="CH344" s="15"/>
      <c r="CI344" s="15"/>
      <c r="CJ344" s="15"/>
      <c r="CK344" s="15"/>
      <c r="CL344" s="15"/>
      <c r="CM344" s="15"/>
      <c r="CN344" s="15"/>
      <c r="CO344" s="15"/>
      <c r="CP344" s="15"/>
      <c r="CQ344" s="15"/>
      <c r="CR344" s="15"/>
      <c r="CS344" s="15"/>
      <c r="CT344" s="15"/>
      <c r="CU344" s="15"/>
      <c r="CV344" s="15"/>
      <c r="CW344" s="15"/>
      <c r="CX344" s="15"/>
      <c r="CY344" s="15"/>
      <c r="CZ344" s="15"/>
      <c r="DA344" s="15"/>
      <c r="DB344" s="15"/>
      <c r="DC344" s="15"/>
      <c r="DD344" s="15"/>
      <c r="DE344" s="15"/>
      <c r="DF344" s="15"/>
      <c r="DG344" s="15"/>
      <c r="DH344" s="15"/>
      <c r="DI344" s="15"/>
      <c r="DJ344" s="15"/>
      <c r="DK344" s="15"/>
      <c r="DL344" s="15"/>
      <c r="DM344" s="15"/>
      <c r="DN344" s="15"/>
      <c r="DO344" s="15"/>
      <c r="DP344" s="15"/>
      <c r="DQ344" s="15"/>
      <c r="DR344" s="15"/>
      <c r="DS344" s="15"/>
      <c r="DT344" s="15"/>
      <c r="DU344" s="15"/>
      <c r="DV344" s="15"/>
      <c r="DW344" s="15"/>
      <c r="DX344" s="15"/>
      <c r="DY344" s="15"/>
      <c r="DZ344" s="15"/>
      <c r="EA344" s="15"/>
      <c r="EB344" s="15"/>
      <c r="EC344" s="15"/>
      <c r="ED344" s="15"/>
      <c r="EE344" s="15"/>
      <c r="EF344" s="15"/>
      <c r="EG344" s="15"/>
      <c r="EH344" s="15"/>
      <c r="EI344" s="15"/>
      <c r="EJ344" s="15"/>
      <c r="EK344" s="15"/>
      <c r="EL344" s="15"/>
      <c r="EM344" s="15"/>
      <c r="EN344" s="15"/>
      <c r="EO344" s="15"/>
      <c r="EP344" s="15"/>
      <c r="EQ344" s="15"/>
      <c r="ER344" s="15"/>
      <c r="ES344" s="15"/>
      <c r="ET344" s="15"/>
      <c r="EU344" s="15"/>
      <c r="EV344" s="15"/>
      <c r="EW344" s="15"/>
      <c r="EX344" s="15"/>
      <c r="EY344" s="15"/>
      <c r="EZ344" s="15"/>
      <c r="FA344" s="15"/>
      <c r="FB344" s="15"/>
      <c r="FC344" s="15"/>
      <c r="FD344" s="15"/>
      <c r="FE344" s="15"/>
      <c r="FF344" s="15"/>
      <c r="FG344" s="15"/>
      <c r="FH344" s="15"/>
      <c r="FI344" s="15"/>
      <c r="FJ344" s="15"/>
      <c r="FK344" s="15"/>
      <c r="FL344" s="15"/>
      <c r="FM344" s="15"/>
      <c r="FN344" s="15"/>
      <c r="FO344" s="15"/>
      <c r="FP344" s="15"/>
      <c r="FQ344" s="15"/>
      <c r="FR344" s="15"/>
      <c r="FS344" s="15"/>
      <c r="FT344" s="15"/>
      <c r="FU344" s="15"/>
      <c r="FV344" s="15"/>
      <c r="FW344" s="15"/>
      <c r="FX344" s="15"/>
      <c r="FY344" s="15"/>
      <c r="FZ344" s="15"/>
      <c r="GA344" s="15"/>
      <c r="GB344" s="15"/>
      <c r="GC344" s="15"/>
      <c r="GD344" s="15"/>
      <c r="GE344" s="15"/>
      <c r="GF344" s="15"/>
      <c r="GG344" s="15"/>
      <c r="GH344" s="15"/>
      <c r="GI344" s="15"/>
      <c r="GJ344" s="15"/>
      <c r="GK344" s="15"/>
      <c r="GL344" s="15"/>
      <c r="GM344" s="15"/>
      <c r="GN344" s="15"/>
      <c r="GO344" s="15"/>
      <c r="GP344" s="15"/>
      <c r="GQ344" s="15"/>
      <c r="GR344" s="15"/>
      <c r="GS344" s="15"/>
      <c r="GT344" s="15"/>
      <c r="GU344" s="15"/>
      <c r="GV344" s="15"/>
      <c r="GW344" s="15"/>
      <c r="GX344" s="15"/>
      <c r="GY344" s="15"/>
      <c r="GZ344" s="15"/>
      <c r="HA344" s="15"/>
      <c r="HB344" s="15"/>
      <c r="HC344" s="15"/>
      <c r="HD344" s="15"/>
      <c r="HE344" s="15"/>
      <c r="HF344" s="15"/>
      <c r="HG344" s="15"/>
      <c r="HH344" s="15"/>
      <c r="HI344" s="15"/>
      <c r="HJ344" s="15"/>
      <c r="HK344" s="15"/>
      <c r="HL344" s="15"/>
      <c r="HM344" s="15"/>
      <c r="HN344" s="15"/>
      <c r="HO344" s="15"/>
      <c r="HP344" s="15"/>
      <c r="HQ344" s="15"/>
      <c r="HR344" s="15"/>
      <c r="HS344" s="15"/>
      <c r="HT344" s="15"/>
      <c r="HU344" s="15"/>
      <c r="HV344" s="15"/>
      <c r="HW344" s="15"/>
      <c r="HX344" s="15"/>
      <c r="HY344" s="15"/>
      <c r="HZ344" s="15"/>
      <c r="IA344" s="15"/>
      <c r="IB344" s="15"/>
      <c r="IC344" s="15"/>
      <c r="ID344" s="15"/>
      <c r="IE344" s="15"/>
      <c r="IF344" s="15"/>
      <c r="IG344" s="15"/>
      <c r="IH344" s="15"/>
      <c r="II344" s="15"/>
      <c r="IJ344" s="15"/>
      <c r="IK344" s="15"/>
      <c r="IL344" s="15"/>
      <c r="IM344" s="15"/>
      <c r="IN344" s="15"/>
      <c r="IO344" s="15"/>
      <c r="IP344" s="15"/>
      <c r="IQ344" s="15"/>
      <c r="IR344" s="15"/>
      <c r="IS344" s="15"/>
      <c r="IT344" s="15"/>
      <c r="IU344" s="15"/>
      <c r="IV344" s="15"/>
    </row>
    <row r="345" spans="1:7" ht="12.75">
      <c r="A345" s="16"/>
      <c r="B345" s="59"/>
      <c r="C345" s="183"/>
      <c r="D345" s="184"/>
      <c r="E345" s="185"/>
      <c r="F345" s="229"/>
      <c r="G345" s="99"/>
    </row>
    <row r="346" spans="1:256" s="28" customFormat="1" ht="14.25" customHeight="1">
      <c r="A346" s="847" t="s">
        <v>175</v>
      </c>
      <c r="B346" s="847"/>
      <c r="C346" s="847"/>
      <c r="D346" s="818"/>
      <c r="E346" s="818"/>
      <c r="F346" s="61"/>
      <c r="G346" s="70"/>
      <c r="O346" s="69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  <c r="BT346" s="15"/>
      <c r="BU346" s="15"/>
      <c r="BV346" s="15"/>
      <c r="BW346" s="15"/>
      <c r="BX346" s="15"/>
      <c r="BY346" s="15"/>
      <c r="BZ346" s="15"/>
      <c r="CA346" s="15"/>
      <c r="CB346" s="15"/>
      <c r="CC346" s="15"/>
      <c r="CD346" s="15"/>
      <c r="CE346" s="15"/>
      <c r="CF346" s="15"/>
      <c r="CG346" s="15"/>
      <c r="CH346" s="15"/>
      <c r="CI346" s="15"/>
      <c r="CJ346" s="15"/>
      <c r="CK346" s="15"/>
      <c r="CL346" s="15"/>
      <c r="CM346" s="15"/>
      <c r="CN346" s="15"/>
      <c r="CO346" s="15"/>
      <c r="CP346" s="15"/>
      <c r="CQ346" s="15"/>
      <c r="CR346" s="15"/>
      <c r="CS346" s="15"/>
      <c r="CT346" s="15"/>
      <c r="CU346" s="15"/>
      <c r="CV346" s="15"/>
      <c r="CW346" s="15"/>
      <c r="CX346" s="15"/>
      <c r="CY346" s="15"/>
      <c r="CZ346" s="15"/>
      <c r="DA346" s="15"/>
      <c r="DB346" s="15"/>
      <c r="DC346" s="15"/>
      <c r="DD346" s="15"/>
      <c r="DE346" s="15"/>
      <c r="DF346" s="15"/>
      <c r="DG346" s="15"/>
      <c r="DH346" s="15"/>
      <c r="DI346" s="15"/>
      <c r="DJ346" s="15"/>
      <c r="DK346" s="15"/>
      <c r="DL346" s="15"/>
      <c r="DM346" s="15"/>
      <c r="DN346" s="15"/>
      <c r="DO346" s="15"/>
      <c r="DP346" s="15"/>
      <c r="DQ346" s="15"/>
      <c r="DR346" s="15"/>
      <c r="DS346" s="15"/>
      <c r="DT346" s="15"/>
      <c r="DU346" s="15"/>
      <c r="DV346" s="15"/>
      <c r="DW346" s="15"/>
      <c r="DX346" s="15"/>
      <c r="DY346" s="15"/>
      <c r="DZ346" s="15"/>
      <c r="EA346" s="15"/>
      <c r="EB346" s="15"/>
      <c r="EC346" s="15"/>
      <c r="ED346" s="15"/>
      <c r="EE346" s="15"/>
      <c r="EF346" s="15"/>
      <c r="EG346" s="15"/>
      <c r="EH346" s="15"/>
      <c r="EI346" s="15"/>
      <c r="EJ346" s="15"/>
      <c r="EK346" s="15"/>
      <c r="EL346" s="15"/>
      <c r="EM346" s="15"/>
      <c r="EN346" s="15"/>
      <c r="EO346" s="15"/>
      <c r="EP346" s="15"/>
      <c r="EQ346" s="15"/>
      <c r="ER346" s="15"/>
      <c r="ES346" s="15"/>
      <c r="ET346" s="15"/>
      <c r="EU346" s="15"/>
      <c r="EV346" s="15"/>
      <c r="EW346" s="15"/>
      <c r="EX346" s="15"/>
      <c r="EY346" s="15"/>
      <c r="EZ346" s="15"/>
      <c r="FA346" s="15"/>
      <c r="FB346" s="15"/>
      <c r="FC346" s="15"/>
      <c r="FD346" s="15"/>
      <c r="FE346" s="15"/>
      <c r="FF346" s="15"/>
      <c r="FG346" s="15"/>
      <c r="FH346" s="15"/>
      <c r="FI346" s="15"/>
      <c r="FJ346" s="15"/>
      <c r="FK346" s="15"/>
      <c r="FL346" s="15"/>
      <c r="FM346" s="15"/>
      <c r="FN346" s="15"/>
      <c r="FO346" s="15"/>
      <c r="FP346" s="15"/>
      <c r="FQ346" s="15"/>
      <c r="FR346" s="15"/>
      <c r="FS346" s="15"/>
      <c r="FT346" s="15"/>
      <c r="FU346" s="15"/>
      <c r="FV346" s="15"/>
      <c r="FW346" s="15"/>
      <c r="FX346" s="15"/>
      <c r="FY346" s="15"/>
      <c r="FZ346" s="15"/>
      <c r="GA346" s="15"/>
      <c r="GB346" s="15"/>
      <c r="GC346" s="15"/>
      <c r="GD346" s="15"/>
      <c r="GE346" s="15"/>
      <c r="GF346" s="15"/>
      <c r="GG346" s="15"/>
      <c r="GH346" s="15"/>
      <c r="GI346" s="15"/>
      <c r="GJ346" s="15"/>
      <c r="GK346" s="15"/>
      <c r="GL346" s="15"/>
      <c r="GM346" s="15"/>
      <c r="GN346" s="15"/>
      <c r="GO346" s="15"/>
      <c r="GP346" s="15"/>
      <c r="GQ346" s="15"/>
      <c r="GR346" s="15"/>
      <c r="GS346" s="15"/>
      <c r="GT346" s="15"/>
      <c r="GU346" s="15"/>
      <c r="GV346" s="15"/>
      <c r="GW346" s="15"/>
      <c r="GX346" s="15"/>
      <c r="GY346" s="15"/>
      <c r="GZ346" s="15"/>
      <c r="HA346" s="15"/>
      <c r="HB346" s="15"/>
      <c r="HC346" s="15"/>
      <c r="HD346" s="15"/>
      <c r="HE346" s="15"/>
      <c r="HF346" s="15"/>
      <c r="HG346" s="15"/>
      <c r="HH346" s="15"/>
      <c r="HI346" s="15"/>
      <c r="HJ346" s="15"/>
      <c r="HK346" s="15"/>
      <c r="HL346" s="15"/>
      <c r="HM346" s="15"/>
      <c r="HN346" s="15"/>
      <c r="HO346" s="15"/>
      <c r="HP346" s="15"/>
      <c r="HQ346" s="15"/>
      <c r="HR346" s="15"/>
      <c r="HS346" s="15"/>
      <c r="HT346" s="15"/>
      <c r="HU346" s="15"/>
      <c r="HV346" s="15"/>
      <c r="HW346" s="15"/>
      <c r="HX346" s="15"/>
      <c r="HY346" s="15"/>
      <c r="HZ346" s="15"/>
      <c r="IA346" s="15"/>
      <c r="IB346" s="15"/>
      <c r="IC346" s="15"/>
      <c r="ID346" s="15"/>
      <c r="IE346" s="15"/>
      <c r="IF346" s="15"/>
      <c r="IG346" s="15"/>
      <c r="IH346" s="15"/>
      <c r="II346" s="15"/>
      <c r="IJ346" s="15"/>
      <c r="IK346" s="15"/>
      <c r="IL346" s="15"/>
      <c r="IM346" s="15"/>
      <c r="IN346" s="15"/>
      <c r="IO346" s="15"/>
      <c r="IP346" s="15"/>
      <c r="IQ346" s="15"/>
      <c r="IR346" s="15"/>
      <c r="IS346" s="15"/>
      <c r="IT346" s="15"/>
      <c r="IU346" s="15"/>
      <c r="IV346" s="15"/>
    </row>
    <row r="347" spans="1:256" s="28" customFormat="1" ht="14.25" customHeight="1">
      <c r="A347" s="20"/>
      <c r="B347" s="20"/>
      <c r="C347" s="20"/>
      <c r="D347" s="61"/>
      <c r="E347" s="61"/>
      <c r="F347" s="61"/>
      <c r="G347" s="70"/>
      <c r="O347" s="69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  <c r="BF347" s="15"/>
      <c r="BG347" s="15"/>
      <c r="BH347" s="15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/>
      <c r="BS347" s="15"/>
      <c r="BT347" s="15"/>
      <c r="BU347" s="15"/>
      <c r="BV347" s="15"/>
      <c r="BW347" s="15"/>
      <c r="BX347" s="15"/>
      <c r="BY347" s="15"/>
      <c r="BZ347" s="15"/>
      <c r="CA347" s="15"/>
      <c r="CB347" s="15"/>
      <c r="CC347" s="15"/>
      <c r="CD347" s="15"/>
      <c r="CE347" s="15"/>
      <c r="CF347" s="15"/>
      <c r="CG347" s="15"/>
      <c r="CH347" s="15"/>
      <c r="CI347" s="15"/>
      <c r="CJ347" s="15"/>
      <c r="CK347" s="15"/>
      <c r="CL347" s="15"/>
      <c r="CM347" s="15"/>
      <c r="CN347" s="15"/>
      <c r="CO347" s="15"/>
      <c r="CP347" s="15"/>
      <c r="CQ347" s="15"/>
      <c r="CR347" s="15"/>
      <c r="CS347" s="15"/>
      <c r="CT347" s="15"/>
      <c r="CU347" s="15"/>
      <c r="CV347" s="15"/>
      <c r="CW347" s="15"/>
      <c r="CX347" s="15"/>
      <c r="CY347" s="15"/>
      <c r="CZ347" s="15"/>
      <c r="DA347" s="15"/>
      <c r="DB347" s="15"/>
      <c r="DC347" s="15"/>
      <c r="DD347" s="15"/>
      <c r="DE347" s="15"/>
      <c r="DF347" s="15"/>
      <c r="DG347" s="15"/>
      <c r="DH347" s="15"/>
      <c r="DI347" s="15"/>
      <c r="DJ347" s="15"/>
      <c r="DK347" s="15"/>
      <c r="DL347" s="15"/>
      <c r="DM347" s="15"/>
      <c r="DN347" s="15"/>
      <c r="DO347" s="15"/>
      <c r="DP347" s="15"/>
      <c r="DQ347" s="15"/>
      <c r="DR347" s="15"/>
      <c r="DS347" s="15"/>
      <c r="DT347" s="15"/>
      <c r="DU347" s="15"/>
      <c r="DV347" s="15"/>
      <c r="DW347" s="15"/>
      <c r="DX347" s="15"/>
      <c r="DY347" s="15"/>
      <c r="DZ347" s="15"/>
      <c r="EA347" s="15"/>
      <c r="EB347" s="15"/>
      <c r="EC347" s="15"/>
      <c r="ED347" s="15"/>
      <c r="EE347" s="15"/>
      <c r="EF347" s="15"/>
      <c r="EG347" s="15"/>
      <c r="EH347" s="15"/>
      <c r="EI347" s="15"/>
      <c r="EJ347" s="15"/>
      <c r="EK347" s="15"/>
      <c r="EL347" s="15"/>
      <c r="EM347" s="15"/>
      <c r="EN347" s="15"/>
      <c r="EO347" s="15"/>
      <c r="EP347" s="15"/>
      <c r="EQ347" s="15"/>
      <c r="ER347" s="15"/>
      <c r="ES347" s="15"/>
      <c r="ET347" s="15"/>
      <c r="EU347" s="15"/>
      <c r="EV347" s="15"/>
      <c r="EW347" s="15"/>
      <c r="EX347" s="15"/>
      <c r="EY347" s="15"/>
      <c r="EZ347" s="15"/>
      <c r="FA347" s="15"/>
      <c r="FB347" s="15"/>
      <c r="FC347" s="15"/>
      <c r="FD347" s="15"/>
      <c r="FE347" s="15"/>
      <c r="FF347" s="15"/>
      <c r="FG347" s="15"/>
      <c r="FH347" s="15"/>
      <c r="FI347" s="15"/>
      <c r="FJ347" s="15"/>
      <c r="FK347" s="15"/>
      <c r="FL347" s="15"/>
      <c r="FM347" s="15"/>
      <c r="FN347" s="15"/>
      <c r="FO347" s="15"/>
      <c r="FP347" s="15"/>
      <c r="FQ347" s="15"/>
      <c r="FR347" s="15"/>
      <c r="FS347" s="15"/>
      <c r="FT347" s="15"/>
      <c r="FU347" s="15"/>
      <c r="FV347" s="15"/>
      <c r="FW347" s="15"/>
      <c r="FX347" s="15"/>
      <c r="FY347" s="15"/>
      <c r="FZ347" s="15"/>
      <c r="GA347" s="15"/>
      <c r="GB347" s="15"/>
      <c r="GC347" s="15"/>
      <c r="GD347" s="15"/>
      <c r="GE347" s="15"/>
      <c r="GF347" s="15"/>
      <c r="GG347" s="15"/>
      <c r="GH347" s="15"/>
      <c r="GI347" s="15"/>
      <c r="GJ347" s="15"/>
      <c r="GK347" s="15"/>
      <c r="GL347" s="15"/>
      <c r="GM347" s="15"/>
      <c r="GN347" s="15"/>
      <c r="GO347" s="15"/>
      <c r="GP347" s="15"/>
      <c r="GQ347" s="15"/>
      <c r="GR347" s="15"/>
      <c r="GS347" s="15"/>
      <c r="GT347" s="15"/>
      <c r="GU347" s="15"/>
      <c r="GV347" s="15"/>
      <c r="GW347" s="15"/>
      <c r="GX347" s="15"/>
      <c r="GY347" s="15"/>
      <c r="GZ347" s="15"/>
      <c r="HA347" s="15"/>
      <c r="HB347" s="15"/>
      <c r="HC347" s="15"/>
      <c r="HD347" s="15"/>
      <c r="HE347" s="15"/>
      <c r="HF347" s="15"/>
      <c r="HG347" s="15"/>
      <c r="HH347" s="15"/>
      <c r="HI347" s="15"/>
      <c r="HJ347" s="15"/>
      <c r="HK347" s="15"/>
      <c r="HL347" s="15"/>
      <c r="HM347" s="15"/>
      <c r="HN347" s="15"/>
      <c r="HO347" s="15"/>
      <c r="HP347" s="15"/>
      <c r="HQ347" s="15"/>
      <c r="HR347" s="15"/>
      <c r="HS347" s="15"/>
      <c r="HT347" s="15"/>
      <c r="HU347" s="15"/>
      <c r="HV347" s="15"/>
      <c r="HW347" s="15"/>
      <c r="HX347" s="15"/>
      <c r="HY347" s="15"/>
      <c r="HZ347" s="15"/>
      <c r="IA347" s="15"/>
      <c r="IB347" s="15"/>
      <c r="IC347" s="15"/>
      <c r="ID347" s="15"/>
      <c r="IE347" s="15"/>
      <c r="IF347" s="15"/>
      <c r="IG347" s="15"/>
      <c r="IH347" s="15"/>
      <c r="II347" s="15"/>
      <c r="IJ347" s="15"/>
      <c r="IK347" s="15"/>
      <c r="IL347" s="15"/>
      <c r="IM347" s="15"/>
      <c r="IN347" s="15"/>
      <c r="IO347" s="15"/>
      <c r="IP347" s="15"/>
      <c r="IQ347" s="15"/>
      <c r="IR347" s="15"/>
      <c r="IS347" s="15"/>
      <c r="IT347" s="15"/>
      <c r="IU347" s="15"/>
      <c r="IV347" s="15"/>
    </row>
    <row r="348" spans="1:256" s="28" customFormat="1" ht="25.5" customHeight="1">
      <c r="A348" s="7" t="s">
        <v>295</v>
      </c>
      <c r="B348" s="7" t="s">
        <v>297</v>
      </c>
      <c r="C348" s="5" t="s">
        <v>298</v>
      </c>
      <c r="D348" s="44" t="s">
        <v>479</v>
      </c>
      <c r="E348" s="51" t="s">
        <v>480</v>
      </c>
      <c r="F348" s="5" t="s">
        <v>269</v>
      </c>
      <c r="G348" s="43" t="s">
        <v>481</v>
      </c>
      <c r="O348" s="69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  <c r="BF348" s="15"/>
      <c r="BG348" s="15"/>
      <c r="BH348" s="15"/>
      <c r="BI348" s="15"/>
      <c r="BJ348" s="15"/>
      <c r="BK348" s="15"/>
      <c r="BL348" s="15"/>
      <c r="BM348" s="15"/>
      <c r="BN348" s="15"/>
      <c r="BO348" s="15"/>
      <c r="BP348" s="15"/>
      <c r="BQ348" s="15"/>
      <c r="BR348" s="15"/>
      <c r="BS348" s="15"/>
      <c r="BT348" s="15"/>
      <c r="BU348" s="15"/>
      <c r="BV348" s="15"/>
      <c r="BW348" s="15"/>
      <c r="BX348" s="15"/>
      <c r="BY348" s="15"/>
      <c r="BZ348" s="15"/>
      <c r="CA348" s="15"/>
      <c r="CB348" s="15"/>
      <c r="CC348" s="15"/>
      <c r="CD348" s="15"/>
      <c r="CE348" s="15"/>
      <c r="CF348" s="15"/>
      <c r="CG348" s="15"/>
      <c r="CH348" s="15"/>
      <c r="CI348" s="15"/>
      <c r="CJ348" s="15"/>
      <c r="CK348" s="15"/>
      <c r="CL348" s="15"/>
      <c r="CM348" s="15"/>
      <c r="CN348" s="15"/>
      <c r="CO348" s="15"/>
      <c r="CP348" s="15"/>
      <c r="CQ348" s="15"/>
      <c r="CR348" s="15"/>
      <c r="CS348" s="15"/>
      <c r="CT348" s="15"/>
      <c r="CU348" s="15"/>
      <c r="CV348" s="15"/>
      <c r="CW348" s="15"/>
      <c r="CX348" s="15"/>
      <c r="CY348" s="15"/>
      <c r="CZ348" s="15"/>
      <c r="DA348" s="15"/>
      <c r="DB348" s="15"/>
      <c r="DC348" s="15"/>
      <c r="DD348" s="15"/>
      <c r="DE348" s="15"/>
      <c r="DF348" s="15"/>
      <c r="DG348" s="15"/>
      <c r="DH348" s="15"/>
      <c r="DI348" s="15"/>
      <c r="DJ348" s="15"/>
      <c r="DK348" s="15"/>
      <c r="DL348" s="15"/>
      <c r="DM348" s="15"/>
      <c r="DN348" s="15"/>
      <c r="DO348" s="15"/>
      <c r="DP348" s="15"/>
      <c r="DQ348" s="15"/>
      <c r="DR348" s="15"/>
      <c r="DS348" s="15"/>
      <c r="DT348" s="15"/>
      <c r="DU348" s="15"/>
      <c r="DV348" s="15"/>
      <c r="DW348" s="15"/>
      <c r="DX348" s="15"/>
      <c r="DY348" s="15"/>
      <c r="DZ348" s="15"/>
      <c r="EA348" s="15"/>
      <c r="EB348" s="15"/>
      <c r="EC348" s="15"/>
      <c r="ED348" s="15"/>
      <c r="EE348" s="15"/>
      <c r="EF348" s="15"/>
      <c r="EG348" s="15"/>
      <c r="EH348" s="15"/>
      <c r="EI348" s="15"/>
      <c r="EJ348" s="15"/>
      <c r="EK348" s="15"/>
      <c r="EL348" s="15"/>
      <c r="EM348" s="15"/>
      <c r="EN348" s="15"/>
      <c r="EO348" s="15"/>
      <c r="EP348" s="15"/>
      <c r="EQ348" s="15"/>
      <c r="ER348" s="15"/>
      <c r="ES348" s="15"/>
      <c r="ET348" s="15"/>
      <c r="EU348" s="15"/>
      <c r="EV348" s="15"/>
      <c r="EW348" s="15"/>
      <c r="EX348" s="15"/>
      <c r="EY348" s="15"/>
      <c r="EZ348" s="15"/>
      <c r="FA348" s="15"/>
      <c r="FB348" s="15"/>
      <c r="FC348" s="15"/>
      <c r="FD348" s="15"/>
      <c r="FE348" s="15"/>
      <c r="FF348" s="15"/>
      <c r="FG348" s="15"/>
      <c r="FH348" s="15"/>
      <c r="FI348" s="15"/>
      <c r="FJ348" s="15"/>
      <c r="FK348" s="15"/>
      <c r="FL348" s="15"/>
      <c r="FM348" s="15"/>
      <c r="FN348" s="15"/>
      <c r="FO348" s="15"/>
      <c r="FP348" s="15"/>
      <c r="FQ348" s="15"/>
      <c r="FR348" s="15"/>
      <c r="FS348" s="15"/>
      <c r="FT348" s="15"/>
      <c r="FU348" s="15"/>
      <c r="FV348" s="15"/>
      <c r="FW348" s="15"/>
      <c r="FX348" s="15"/>
      <c r="FY348" s="15"/>
      <c r="FZ348" s="15"/>
      <c r="GA348" s="15"/>
      <c r="GB348" s="15"/>
      <c r="GC348" s="15"/>
      <c r="GD348" s="15"/>
      <c r="GE348" s="15"/>
      <c r="GF348" s="15"/>
      <c r="GG348" s="15"/>
      <c r="GH348" s="15"/>
      <c r="GI348" s="15"/>
      <c r="GJ348" s="15"/>
      <c r="GK348" s="15"/>
      <c r="GL348" s="15"/>
      <c r="GM348" s="15"/>
      <c r="GN348" s="15"/>
      <c r="GO348" s="15"/>
      <c r="GP348" s="15"/>
      <c r="GQ348" s="15"/>
      <c r="GR348" s="15"/>
      <c r="GS348" s="15"/>
      <c r="GT348" s="15"/>
      <c r="GU348" s="15"/>
      <c r="GV348" s="15"/>
      <c r="GW348" s="15"/>
      <c r="GX348" s="15"/>
      <c r="GY348" s="15"/>
      <c r="GZ348" s="15"/>
      <c r="HA348" s="15"/>
      <c r="HB348" s="15"/>
      <c r="HC348" s="15"/>
      <c r="HD348" s="15"/>
      <c r="HE348" s="15"/>
      <c r="HF348" s="15"/>
      <c r="HG348" s="15"/>
      <c r="HH348" s="15"/>
      <c r="HI348" s="15"/>
      <c r="HJ348" s="15"/>
      <c r="HK348" s="15"/>
      <c r="HL348" s="15"/>
      <c r="HM348" s="15"/>
      <c r="HN348" s="15"/>
      <c r="HO348" s="15"/>
      <c r="HP348" s="15"/>
      <c r="HQ348" s="15"/>
      <c r="HR348" s="15"/>
      <c r="HS348" s="15"/>
      <c r="HT348" s="15"/>
      <c r="HU348" s="15"/>
      <c r="HV348" s="15"/>
      <c r="HW348" s="15"/>
      <c r="HX348" s="15"/>
      <c r="HY348" s="15"/>
      <c r="HZ348" s="15"/>
      <c r="IA348" s="15"/>
      <c r="IB348" s="15"/>
      <c r="IC348" s="15"/>
      <c r="ID348" s="15"/>
      <c r="IE348" s="15"/>
      <c r="IF348" s="15"/>
      <c r="IG348" s="15"/>
      <c r="IH348" s="15"/>
      <c r="II348" s="15"/>
      <c r="IJ348" s="15"/>
      <c r="IK348" s="15"/>
      <c r="IL348" s="15"/>
      <c r="IM348" s="15"/>
      <c r="IN348" s="15"/>
      <c r="IO348" s="15"/>
      <c r="IP348" s="15"/>
      <c r="IQ348" s="15"/>
      <c r="IR348" s="15"/>
      <c r="IS348" s="15"/>
      <c r="IT348" s="15"/>
      <c r="IU348" s="15"/>
      <c r="IV348" s="15"/>
    </row>
    <row r="349" spans="1:256" s="28" customFormat="1" ht="13.5" customHeight="1">
      <c r="A349" s="130" t="s">
        <v>165</v>
      </c>
      <c r="B349" s="127">
        <v>2212</v>
      </c>
      <c r="C349" s="118" t="s">
        <v>177</v>
      </c>
      <c r="D349" s="200">
        <f>D350+D351+D352</f>
        <v>803100</v>
      </c>
      <c r="E349" s="200">
        <f>E350+E351+E352</f>
        <v>945281</v>
      </c>
      <c r="F349" s="427">
        <f>F350+F351+F352</f>
        <v>699223</v>
      </c>
      <c r="G349" s="158">
        <f aca="true" t="shared" si="12" ref="G349:G354">F349/E349*100</f>
        <v>73.96985658232843</v>
      </c>
      <c r="O349" s="69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/>
      <c r="BF349" s="15"/>
      <c r="BG349" s="15"/>
      <c r="BH349" s="15"/>
      <c r="BI349" s="15"/>
      <c r="BJ349" s="15"/>
      <c r="BK349" s="15"/>
      <c r="BL349" s="15"/>
      <c r="BM349" s="15"/>
      <c r="BN349" s="15"/>
      <c r="BO349" s="15"/>
      <c r="BP349" s="15"/>
      <c r="BQ349" s="15"/>
      <c r="BR349" s="15"/>
      <c r="BS349" s="15"/>
      <c r="BT349" s="15"/>
      <c r="BU349" s="15"/>
      <c r="BV349" s="15"/>
      <c r="BW349" s="15"/>
      <c r="BX349" s="15"/>
      <c r="BY349" s="15"/>
      <c r="BZ349" s="15"/>
      <c r="CA349" s="15"/>
      <c r="CB349" s="15"/>
      <c r="CC349" s="15"/>
      <c r="CD349" s="15"/>
      <c r="CE349" s="15"/>
      <c r="CF349" s="15"/>
      <c r="CG349" s="15"/>
      <c r="CH349" s="15"/>
      <c r="CI349" s="15"/>
      <c r="CJ349" s="15"/>
      <c r="CK349" s="15"/>
      <c r="CL349" s="15"/>
      <c r="CM349" s="15"/>
      <c r="CN349" s="15"/>
      <c r="CO349" s="15"/>
      <c r="CP349" s="15"/>
      <c r="CQ349" s="15"/>
      <c r="CR349" s="15"/>
      <c r="CS349" s="15"/>
      <c r="CT349" s="15"/>
      <c r="CU349" s="15"/>
      <c r="CV349" s="15"/>
      <c r="CW349" s="15"/>
      <c r="CX349" s="15"/>
      <c r="CY349" s="15"/>
      <c r="CZ349" s="15"/>
      <c r="DA349" s="15"/>
      <c r="DB349" s="15"/>
      <c r="DC349" s="15"/>
      <c r="DD349" s="15"/>
      <c r="DE349" s="15"/>
      <c r="DF349" s="15"/>
      <c r="DG349" s="15"/>
      <c r="DH349" s="15"/>
      <c r="DI349" s="15"/>
      <c r="DJ349" s="15"/>
      <c r="DK349" s="15"/>
      <c r="DL349" s="15"/>
      <c r="DM349" s="15"/>
      <c r="DN349" s="15"/>
      <c r="DO349" s="15"/>
      <c r="DP349" s="15"/>
      <c r="DQ349" s="15"/>
      <c r="DR349" s="15"/>
      <c r="DS349" s="15"/>
      <c r="DT349" s="15"/>
      <c r="DU349" s="15"/>
      <c r="DV349" s="15"/>
      <c r="DW349" s="15"/>
      <c r="DX349" s="15"/>
      <c r="DY349" s="15"/>
      <c r="DZ349" s="15"/>
      <c r="EA349" s="15"/>
      <c r="EB349" s="15"/>
      <c r="EC349" s="15"/>
      <c r="ED349" s="15"/>
      <c r="EE349" s="15"/>
      <c r="EF349" s="15"/>
      <c r="EG349" s="15"/>
      <c r="EH349" s="15"/>
      <c r="EI349" s="15"/>
      <c r="EJ349" s="15"/>
      <c r="EK349" s="15"/>
      <c r="EL349" s="15"/>
      <c r="EM349" s="15"/>
      <c r="EN349" s="15"/>
      <c r="EO349" s="15"/>
      <c r="EP349" s="15"/>
      <c r="EQ349" s="15"/>
      <c r="ER349" s="15"/>
      <c r="ES349" s="15"/>
      <c r="ET349" s="15"/>
      <c r="EU349" s="15"/>
      <c r="EV349" s="15"/>
      <c r="EW349" s="15"/>
      <c r="EX349" s="15"/>
      <c r="EY349" s="15"/>
      <c r="EZ349" s="15"/>
      <c r="FA349" s="15"/>
      <c r="FB349" s="15"/>
      <c r="FC349" s="15"/>
      <c r="FD349" s="15"/>
      <c r="FE349" s="15"/>
      <c r="FF349" s="15"/>
      <c r="FG349" s="15"/>
      <c r="FH349" s="15"/>
      <c r="FI349" s="15"/>
      <c r="FJ349" s="15"/>
      <c r="FK349" s="15"/>
      <c r="FL349" s="15"/>
      <c r="FM349" s="15"/>
      <c r="FN349" s="15"/>
      <c r="FO349" s="15"/>
      <c r="FP349" s="15"/>
      <c r="FQ349" s="15"/>
      <c r="FR349" s="15"/>
      <c r="FS349" s="15"/>
      <c r="FT349" s="15"/>
      <c r="FU349" s="15"/>
      <c r="FV349" s="15"/>
      <c r="FW349" s="15"/>
      <c r="FX349" s="15"/>
      <c r="FY349" s="15"/>
      <c r="FZ349" s="15"/>
      <c r="GA349" s="15"/>
      <c r="GB349" s="15"/>
      <c r="GC349" s="15"/>
      <c r="GD349" s="15"/>
      <c r="GE349" s="15"/>
      <c r="GF349" s="15"/>
      <c r="GG349" s="15"/>
      <c r="GH349" s="15"/>
      <c r="GI349" s="15"/>
      <c r="GJ349" s="15"/>
      <c r="GK349" s="15"/>
      <c r="GL349" s="15"/>
      <c r="GM349" s="15"/>
      <c r="GN349" s="15"/>
      <c r="GO349" s="15"/>
      <c r="GP349" s="15"/>
      <c r="GQ349" s="15"/>
      <c r="GR349" s="15"/>
      <c r="GS349" s="15"/>
      <c r="GT349" s="15"/>
      <c r="GU349" s="15"/>
      <c r="GV349" s="15"/>
      <c r="GW349" s="15"/>
      <c r="GX349" s="15"/>
      <c r="GY349" s="15"/>
      <c r="GZ349" s="15"/>
      <c r="HA349" s="15"/>
      <c r="HB349" s="15"/>
      <c r="HC349" s="15"/>
      <c r="HD349" s="15"/>
      <c r="HE349" s="15"/>
      <c r="HF349" s="15"/>
      <c r="HG349" s="15"/>
      <c r="HH349" s="15"/>
      <c r="HI349" s="15"/>
      <c r="HJ349" s="15"/>
      <c r="HK349" s="15"/>
      <c r="HL349" s="15"/>
      <c r="HM349" s="15"/>
      <c r="HN349" s="15"/>
      <c r="HO349" s="15"/>
      <c r="HP349" s="15"/>
      <c r="HQ349" s="15"/>
      <c r="HR349" s="15"/>
      <c r="HS349" s="15"/>
      <c r="HT349" s="15"/>
      <c r="HU349" s="15"/>
      <c r="HV349" s="15"/>
      <c r="HW349" s="15"/>
      <c r="HX349" s="15"/>
      <c r="HY349" s="15"/>
      <c r="HZ349" s="15"/>
      <c r="IA349" s="15"/>
      <c r="IB349" s="15"/>
      <c r="IC349" s="15"/>
      <c r="ID349" s="15"/>
      <c r="IE349" s="15"/>
      <c r="IF349" s="15"/>
      <c r="IG349" s="15"/>
      <c r="IH349" s="15"/>
      <c r="II349" s="15"/>
      <c r="IJ349" s="15"/>
      <c r="IK349" s="15"/>
      <c r="IL349" s="15"/>
      <c r="IM349" s="15"/>
      <c r="IN349" s="15"/>
      <c r="IO349" s="15"/>
      <c r="IP349" s="15"/>
      <c r="IQ349" s="15"/>
      <c r="IR349" s="15"/>
      <c r="IS349" s="15"/>
      <c r="IT349" s="15"/>
      <c r="IU349" s="15"/>
      <c r="IV349" s="15"/>
    </row>
    <row r="350" spans="1:256" s="28" customFormat="1" ht="15" customHeight="1">
      <c r="A350" s="130"/>
      <c r="B350" s="549" t="s">
        <v>176</v>
      </c>
      <c r="C350" s="550" t="s">
        <v>822</v>
      </c>
      <c r="D350" s="551">
        <v>557400</v>
      </c>
      <c r="E350" s="552">
        <v>639581</v>
      </c>
      <c r="F350" s="552">
        <v>527904</v>
      </c>
      <c r="G350" s="553">
        <f t="shared" si="12"/>
        <v>82.5390372759666</v>
      </c>
      <c r="O350" s="69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15"/>
      <c r="BT350" s="15"/>
      <c r="BU350" s="15"/>
      <c r="BV350" s="15"/>
      <c r="BW350" s="15"/>
      <c r="BX350" s="15"/>
      <c r="BY350" s="15"/>
      <c r="BZ350" s="15"/>
      <c r="CA350" s="15"/>
      <c r="CB350" s="15"/>
      <c r="CC350" s="15"/>
      <c r="CD350" s="15"/>
      <c r="CE350" s="15"/>
      <c r="CF350" s="15"/>
      <c r="CG350" s="15"/>
      <c r="CH350" s="15"/>
      <c r="CI350" s="15"/>
      <c r="CJ350" s="15"/>
      <c r="CK350" s="15"/>
      <c r="CL350" s="15"/>
      <c r="CM350" s="15"/>
      <c r="CN350" s="15"/>
      <c r="CO350" s="15"/>
      <c r="CP350" s="15"/>
      <c r="CQ350" s="15"/>
      <c r="CR350" s="15"/>
      <c r="CS350" s="15"/>
      <c r="CT350" s="15"/>
      <c r="CU350" s="15"/>
      <c r="CV350" s="15"/>
      <c r="CW350" s="15"/>
      <c r="CX350" s="15"/>
      <c r="CY350" s="15"/>
      <c r="CZ350" s="15"/>
      <c r="DA350" s="15"/>
      <c r="DB350" s="15"/>
      <c r="DC350" s="15"/>
      <c r="DD350" s="15"/>
      <c r="DE350" s="15"/>
      <c r="DF350" s="15"/>
      <c r="DG350" s="15"/>
      <c r="DH350" s="15"/>
      <c r="DI350" s="15"/>
      <c r="DJ350" s="15"/>
      <c r="DK350" s="15"/>
      <c r="DL350" s="15"/>
      <c r="DM350" s="15"/>
      <c r="DN350" s="15"/>
      <c r="DO350" s="15"/>
      <c r="DP350" s="15"/>
      <c r="DQ350" s="15"/>
      <c r="DR350" s="15"/>
      <c r="DS350" s="15"/>
      <c r="DT350" s="15"/>
      <c r="DU350" s="15"/>
      <c r="DV350" s="15"/>
      <c r="DW350" s="15"/>
      <c r="DX350" s="15"/>
      <c r="DY350" s="15"/>
      <c r="DZ350" s="15"/>
      <c r="EA350" s="15"/>
      <c r="EB350" s="15"/>
      <c r="EC350" s="15"/>
      <c r="ED350" s="15"/>
      <c r="EE350" s="15"/>
      <c r="EF350" s="15"/>
      <c r="EG350" s="15"/>
      <c r="EH350" s="15"/>
      <c r="EI350" s="15"/>
      <c r="EJ350" s="15"/>
      <c r="EK350" s="15"/>
      <c r="EL350" s="15"/>
      <c r="EM350" s="15"/>
      <c r="EN350" s="15"/>
      <c r="EO350" s="15"/>
      <c r="EP350" s="15"/>
      <c r="EQ350" s="15"/>
      <c r="ER350" s="15"/>
      <c r="ES350" s="15"/>
      <c r="ET350" s="15"/>
      <c r="EU350" s="15"/>
      <c r="EV350" s="15"/>
      <c r="EW350" s="15"/>
      <c r="EX350" s="15"/>
      <c r="EY350" s="15"/>
      <c r="EZ350" s="15"/>
      <c r="FA350" s="15"/>
      <c r="FB350" s="15"/>
      <c r="FC350" s="15"/>
      <c r="FD350" s="15"/>
      <c r="FE350" s="15"/>
      <c r="FF350" s="15"/>
      <c r="FG350" s="15"/>
      <c r="FH350" s="15"/>
      <c r="FI350" s="15"/>
      <c r="FJ350" s="15"/>
      <c r="FK350" s="15"/>
      <c r="FL350" s="15"/>
      <c r="FM350" s="15"/>
      <c r="FN350" s="15"/>
      <c r="FO350" s="15"/>
      <c r="FP350" s="15"/>
      <c r="FQ350" s="15"/>
      <c r="FR350" s="15"/>
      <c r="FS350" s="15"/>
      <c r="FT350" s="15"/>
      <c r="FU350" s="15"/>
      <c r="FV350" s="15"/>
      <c r="FW350" s="15"/>
      <c r="FX350" s="15"/>
      <c r="FY350" s="15"/>
      <c r="FZ350" s="15"/>
      <c r="GA350" s="15"/>
      <c r="GB350" s="15"/>
      <c r="GC350" s="15"/>
      <c r="GD350" s="15"/>
      <c r="GE350" s="15"/>
      <c r="GF350" s="15"/>
      <c r="GG350" s="15"/>
      <c r="GH350" s="15"/>
      <c r="GI350" s="15"/>
      <c r="GJ350" s="15"/>
      <c r="GK350" s="15"/>
      <c r="GL350" s="15"/>
      <c r="GM350" s="15"/>
      <c r="GN350" s="15"/>
      <c r="GO350" s="15"/>
      <c r="GP350" s="15"/>
      <c r="GQ350" s="15"/>
      <c r="GR350" s="15"/>
      <c r="GS350" s="15"/>
      <c r="GT350" s="15"/>
      <c r="GU350" s="15"/>
      <c r="GV350" s="15"/>
      <c r="GW350" s="15"/>
      <c r="GX350" s="15"/>
      <c r="GY350" s="15"/>
      <c r="GZ350" s="15"/>
      <c r="HA350" s="15"/>
      <c r="HB350" s="15"/>
      <c r="HC350" s="15"/>
      <c r="HD350" s="15"/>
      <c r="HE350" s="15"/>
      <c r="HF350" s="15"/>
      <c r="HG350" s="15"/>
      <c r="HH350" s="15"/>
      <c r="HI350" s="15"/>
      <c r="HJ350" s="15"/>
      <c r="HK350" s="15"/>
      <c r="HL350" s="15"/>
      <c r="HM350" s="15"/>
      <c r="HN350" s="15"/>
      <c r="HO350" s="15"/>
      <c r="HP350" s="15"/>
      <c r="HQ350" s="15"/>
      <c r="HR350" s="15"/>
      <c r="HS350" s="15"/>
      <c r="HT350" s="15"/>
      <c r="HU350" s="15"/>
      <c r="HV350" s="15"/>
      <c r="HW350" s="15"/>
      <c r="HX350" s="15"/>
      <c r="HY350" s="15"/>
      <c r="HZ350" s="15"/>
      <c r="IA350" s="15"/>
      <c r="IB350" s="15"/>
      <c r="IC350" s="15"/>
      <c r="ID350" s="15"/>
      <c r="IE350" s="15"/>
      <c r="IF350" s="15"/>
      <c r="IG350" s="15"/>
      <c r="IH350" s="15"/>
      <c r="II350" s="15"/>
      <c r="IJ350" s="15"/>
      <c r="IK350" s="15"/>
      <c r="IL350" s="15"/>
      <c r="IM350" s="15"/>
      <c r="IN350" s="15"/>
      <c r="IO350" s="15"/>
      <c r="IP350" s="15"/>
      <c r="IQ350" s="15"/>
      <c r="IR350" s="15"/>
      <c r="IS350" s="15"/>
      <c r="IT350" s="15"/>
      <c r="IU350" s="15"/>
      <c r="IV350" s="15"/>
    </row>
    <row r="351" spans="1:256" s="28" customFormat="1" ht="15" customHeight="1">
      <c r="A351" s="130"/>
      <c r="B351" s="554"/>
      <c r="C351" s="550" t="s">
        <v>1022</v>
      </c>
      <c r="D351" s="551">
        <v>210000</v>
      </c>
      <c r="E351" s="552">
        <v>258000</v>
      </c>
      <c r="F351" s="552">
        <v>165365</v>
      </c>
      <c r="G351" s="553">
        <f t="shared" si="12"/>
        <v>64.09496124031008</v>
      </c>
      <c r="O351" s="69"/>
      <c r="P351" s="15"/>
      <c r="Q351" s="15"/>
      <c r="R351" s="15"/>
      <c r="S351" s="15"/>
      <c r="T351" s="134"/>
      <c r="U351" s="134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  <c r="BT351" s="15"/>
      <c r="BU351" s="15"/>
      <c r="BV351" s="15"/>
      <c r="BW351" s="15"/>
      <c r="BX351" s="15"/>
      <c r="BY351" s="15"/>
      <c r="BZ351" s="15"/>
      <c r="CA351" s="15"/>
      <c r="CB351" s="15"/>
      <c r="CC351" s="15"/>
      <c r="CD351" s="15"/>
      <c r="CE351" s="15"/>
      <c r="CF351" s="15"/>
      <c r="CG351" s="15"/>
      <c r="CH351" s="15"/>
      <c r="CI351" s="15"/>
      <c r="CJ351" s="15"/>
      <c r="CK351" s="15"/>
      <c r="CL351" s="15"/>
      <c r="CM351" s="15"/>
      <c r="CN351" s="15"/>
      <c r="CO351" s="15"/>
      <c r="CP351" s="15"/>
      <c r="CQ351" s="15"/>
      <c r="CR351" s="15"/>
      <c r="CS351" s="15"/>
      <c r="CT351" s="15"/>
      <c r="CU351" s="15"/>
      <c r="CV351" s="15"/>
      <c r="CW351" s="15"/>
      <c r="CX351" s="15"/>
      <c r="CY351" s="15"/>
      <c r="CZ351" s="15"/>
      <c r="DA351" s="15"/>
      <c r="DB351" s="15"/>
      <c r="DC351" s="15"/>
      <c r="DD351" s="15"/>
      <c r="DE351" s="15"/>
      <c r="DF351" s="15"/>
      <c r="DG351" s="15"/>
      <c r="DH351" s="15"/>
      <c r="DI351" s="15"/>
      <c r="DJ351" s="15"/>
      <c r="DK351" s="15"/>
      <c r="DL351" s="15"/>
      <c r="DM351" s="15"/>
      <c r="DN351" s="15"/>
      <c r="DO351" s="15"/>
      <c r="DP351" s="15"/>
      <c r="DQ351" s="15"/>
      <c r="DR351" s="15"/>
      <c r="DS351" s="15"/>
      <c r="DT351" s="15"/>
      <c r="DU351" s="15"/>
      <c r="DV351" s="15"/>
      <c r="DW351" s="15"/>
      <c r="DX351" s="15"/>
      <c r="DY351" s="15"/>
      <c r="DZ351" s="15"/>
      <c r="EA351" s="15"/>
      <c r="EB351" s="15"/>
      <c r="EC351" s="15"/>
      <c r="ED351" s="15"/>
      <c r="EE351" s="15"/>
      <c r="EF351" s="15"/>
      <c r="EG351" s="15"/>
      <c r="EH351" s="15"/>
      <c r="EI351" s="15"/>
      <c r="EJ351" s="15"/>
      <c r="EK351" s="15"/>
      <c r="EL351" s="15"/>
      <c r="EM351" s="15"/>
      <c r="EN351" s="15"/>
      <c r="EO351" s="15"/>
      <c r="EP351" s="15"/>
      <c r="EQ351" s="15"/>
      <c r="ER351" s="15"/>
      <c r="ES351" s="15"/>
      <c r="ET351" s="15"/>
      <c r="EU351" s="15"/>
      <c r="EV351" s="15"/>
      <c r="EW351" s="15"/>
      <c r="EX351" s="15"/>
      <c r="EY351" s="15"/>
      <c r="EZ351" s="15"/>
      <c r="FA351" s="15"/>
      <c r="FB351" s="15"/>
      <c r="FC351" s="15"/>
      <c r="FD351" s="15"/>
      <c r="FE351" s="15"/>
      <c r="FF351" s="15"/>
      <c r="FG351" s="15"/>
      <c r="FH351" s="15"/>
      <c r="FI351" s="15"/>
      <c r="FJ351" s="15"/>
      <c r="FK351" s="15"/>
      <c r="FL351" s="15"/>
      <c r="FM351" s="15"/>
      <c r="FN351" s="15"/>
      <c r="FO351" s="15"/>
      <c r="FP351" s="15"/>
      <c r="FQ351" s="15"/>
      <c r="FR351" s="15"/>
      <c r="FS351" s="15"/>
      <c r="FT351" s="15"/>
      <c r="FU351" s="15"/>
      <c r="FV351" s="15"/>
      <c r="FW351" s="15"/>
      <c r="FX351" s="15"/>
      <c r="FY351" s="15"/>
      <c r="FZ351" s="15"/>
      <c r="GA351" s="15"/>
      <c r="GB351" s="15"/>
      <c r="GC351" s="15"/>
      <c r="GD351" s="15"/>
      <c r="GE351" s="15"/>
      <c r="GF351" s="15"/>
      <c r="GG351" s="15"/>
      <c r="GH351" s="15"/>
      <c r="GI351" s="15"/>
      <c r="GJ351" s="15"/>
      <c r="GK351" s="15"/>
      <c r="GL351" s="15"/>
      <c r="GM351" s="15"/>
      <c r="GN351" s="15"/>
      <c r="GO351" s="15"/>
      <c r="GP351" s="15"/>
      <c r="GQ351" s="15"/>
      <c r="GR351" s="15"/>
      <c r="GS351" s="15"/>
      <c r="GT351" s="15"/>
      <c r="GU351" s="15"/>
      <c r="GV351" s="15"/>
      <c r="GW351" s="15"/>
      <c r="GX351" s="15"/>
      <c r="GY351" s="15"/>
      <c r="GZ351" s="15"/>
      <c r="HA351" s="15"/>
      <c r="HB351" s="15"/>
      <c r="HC351" s="15"/>
      <c r="HD351" s="15"/>
      <c r="HE351" s="15"/>
      <c r="HF351" s="15"/>
      <c r="HG351" s="15"/>
      <c r="HH351" s="15"/>
      <c r="HI351" s="15"/>
      <c r="HJ351" s="15"/>
      <c r="HK351" s="15"/>
      <c r="HL351" s="15"/>
      <c r="HM351" s="15"/>
      <c r="HN351" s="15"/>
      <c r="HO351" s="15"/>
      <c r="HP351" s="15"/>
      <c r="HQ351" s="15"/>
      <c r="HR351" s="15"/>
      <c r="HS351" s="15"/>
      <c r="HT351" s="15"/>
      <c r="HU351" s="15"/>
      <c r="HV351" s="15"/>
      <c r="HW351" s="15"/>
      <c r="HX351" s="15"/>
      <c r="HY351" s="15"/>
      <c r="HZ351" s="15"/>
      <c r="IA351" s="15"/>
      <c r="IB351" s="15"/>
      <c r="IC351" s="15"/>
      <c r="ID351" s="15"/>
      <c r="IE351" s="15"/>
      <c r="IF351" s="15"/>
      <c r="IG351" s="15"/>
      <c r="IH351" s="15"/>
      <c r="II351" s="15"/>
      <c r="IJ351" s="15"/>
      <c r="IK351" s="15"/>
      <c r="IL351" s="15"/>
      <c r="IM351" s="15"/>
      <c r="IN351" s="15"/>
      <c r="IO351" s="15"/>
      <c r="IP351" s="15"/>
      <c r="IQ351" s="15"/>
      <c r="IR351" s="15"/>
      <c r="IS351" s="15"/>
      <c r="IT351" s="15"/>
      <c r="IU351" s="15"/>
      <c r="IV351" s="15"/>
    </row>
    <row r="352" spans="1:256" s="28" customFormat="1" ht="15" customHeight="1">
      <c r="A352" s="130"/>
      <c r="B352" s="554"/>
      <c r="C352" s="550" t="s">
        <v>26</v>
      </c>
      <c r="D352" s="551">
        <v>35700</v>
      </c>
      <c r="E352" s="552">
        <v>47700</v>
      </c>
      <c r="F352" s="552">
        <v>5954</v>
      </c>
      <c r="G352" s="553">
        <f t="shared" si="12"/>
        <v>12.482180293501049</v>
      </c>
      <c r="O352" s="69"/>
      <c r="P352" s="15"/>
      <c r="Q352" s="15"/>
      <c r="R352" s="15"/>
      <c r="S352" s="15"/>
      <c r="T352" s="134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/>
      <c r="BF352" s="15"/>
      <c r="BG352" s="15"/>
      <c r="BH352" s="15"/>
      <c r="BI352" s="15"/>
      <c r="BJ352" s="15"/>
      <c r="BK352" s="15"/>
      <c r="BL352" s="15"/>
      <c r="BM352" s="15"/>
      <c r="BN352" s="15"/>
      <c r="BO352" s="15"/>
      <c r="BP352" s="15"/>
      <c r="BQ352" s="15"/>
      <c r="BR352" s="15"/>
      <c r="BS352" s="15"/>
      <c r="BT352" s="15"/>
      <c r="BU352" s="15"/>
      <c r="BV352" s="15"/>
      <c r="BW352" s="15"/>
      <c r="BX352" s="15"/>
      <c r="BY352" s="15"/>
      <c r="BZ352" s="15"/>
      <c r="CA352" s="15"/>
      <c r="CB352" s="15"/>
      <c r="CC352" s="15"/>
      <c r="CD352" s="15"/>
      <c r="CE352" s="15"/>
      <c r="CF352" s="15"/>
      <c r="CG352" s="15"/>
      <c r="CH352" s="15"/>
      <c r="CI352" s="15"/>
      <c r="CJ352" s="15"/>
      <c r="CK352" s="15"/>
      <c r="CL352" s="15"/>
      <c r="CM352" s="15"/>
      <c r="CN352" s="15"/>
      <c r="CO352" s="15"/>
      <c r="CP352" s="15"/>
      <c r="CQ352" s="15"/>
      <c r="CR352" s="15"/>
      <c r="CS352" s="15"/>
      <c r="CT352" s="15"/>
      <c r="CU352" s="15"/>
      <c r="CV352" s="15"/>
      <c r="CW352" s="15"/>
      <c r="CX352" s="15"/>
      <c r="CY352" s="15"/>
      <c r="CZ352" s="15"/>
      <c r="DA352" s="15"/>
      <c r="DB352" s="15"/>
      <c r="DC352" s="15"/>
      <c r="DD352" s="15"/>
      <c r="DE352" s="15"/>
      <c r="DF352" s="15"/>
      <c r="DG352" s="15"/>
      <c r="DH352" s="15"/>
      <c r="DI352" s="15"/>
      <c r="DJ352" s="15"/>
      <c r="DK352" s="15"/>
      <c r="DL352" s="15"/>
      <c r="DM352" s="15"/>
      <c r="DN352" s="15"/>
      <c r="DO352" s="15"/>
      <c r="DP352" s="15"/>
      <c r="DQ352" s="15"/>
      <c r="DR352" s="15"/>
      <c r="DS352" s="15"/>
      <c r="DT352" s="15"/>
      <c r="DU352" s="15"/>
      <c r="DV352" s="15"/>
      <c r="DW352" s="15"/>
      <c r="DX352" s="15"/>
      <c r="DY352" s="15"/>
      <c r="DZ352" s="15"/>
      <c r="EA352" s="15"/>
      <c r="EB352" s="15"/>
      <c r="EC352" s="15"/>
      <c r="ED352" s="15"/>
      <c r="EE352" s="15"/>
      <c r="EF352" s="15"/>
      <c r="EG352" s="15"/>
      <c r="EH352" s="15"/>
      <c r="EI352" s="15"/>
      <c r="EJ352" s="15"/>
      <c r="EK352" s="15"/>
      <c r="EL352" s="15"/>
      <c r="EM352" s="15"/>
      <c r="EN352" s="15"/>
      <c r="EO352" s="15"/>
      <c r="EP352" s="15"/>
      <c r="EQ352" s="15"/>
      <c r="ER352" s="15"/>
      <c r="ES352" s="15"/>
      <c r="ET352" s="15"/>
      <c r="EU352" s="15"/>
      <c r="EV352" s="15"/>
      <c r="EW352" s="15"/>
      <c r="EX352" s="15"/>
      <c r="EY352" s="15"/>
      <c r="EZ352" s="15"/>
      <c r="FA352" s="15"/>
      <c r="FB352" s="15"/>
      <c r="FC352" s="15"/>
      <c r="FD352" s="15"/>
      <c r="FE352" s="15"/>
      <c r="FF352" s="15"/>
      <c r="FG352" s="15"/>
      <c r="FH352" s="15"/>
      <c r="FI352" s="15"/>
      <c r="FJ352" s="15"/>
      <c r="FK352" s="15"/>
      <c r="FL352" s="15"/>
      <c r="FM352" s="15"/>
      <c r="FN352" s="15"/>
      <c r="FO352" s="15"/>
      <c r="FP352" s="15"/>
      <c r="FQ352" s="15"/>
      <c r="FR352" s="15"/>
      <c r="FS352" s="15"/>
      <c r="FT352" s="15"/>
      <c r="FU352" s="15"/>
      <c r="FV352" s="15"/>
      <c r="FW352" s="15"/>
      <c r="FX352" s="15"/>
      <c r="FY352" s="15"/>
      <c r="FZ352" s="15"/>
      <c r="GA352" s="15"/>
      <c r="GB352" s="15"/>
      <c r="GC352" s="15"/>
      <c r="GD352" s="15"/>
      <c r="GE352" s="15"/>
      <c r="GF352" s="15"/>
      <c r="GG352" s="15"/>
      <c r="GH352" s="15"/>
      <c r="GI352" s="15"/>
      <c r="GJ352" s="15"/>
      <c r="GK352" s="15"/>
      <c r="GL352" s="15"/>
      <c r="GM352" s="15"/>
      <c r="GN352" s="15"/>
      <c r="GO352" s="15"/>
      <c r="GP352" s="15"/>
      <c r="GQ352" s="15"/>
      <c r="GR352" s="15"/>
      <c r="GS352" s="15"/>
      <c r="GT352" s="15"/>
      <c r="GU352" s="15"/>
      <c r="GV352" s="15"/>
      <c r="GW352" s="15"/>
      <c r="GX352" s="15"/>
      <c r="GY352" s="15"/>
      <c r="GZ352" s="15"/>
      <c r="HA352" s="15"/>
      <c r="HB352" s="15"/>
      <c r="HC352" s="15"/>
      <c r="HD352" s="15"/>
      <c r="HE352" s="15"/>
      <c r="HF352" s="15"/>
      <c r="HG352" s="15"/>
      <c r="HH352" s="15"/>
      <c r="HI352" s="15"/>
      <c r="HJ352" s="15"/>
      <c r="HK352" s="15"/>
      <c r="HL352" s="15"/>
      <c r="HM352" s="15"/>
      <c r="HN352" s="15"/>
      <c r="HO352" s="15"/>
      <c r="HP352" s="15"/>
      <c r="HQ352" s="15"/>
      <c r="HR352" s="15"/>
      <c r="HS352" s="15"/>
      <c r="HT352" s="15"/>
      <c r="HU352" s="15"/>
      <c r="HV352" s="15"/>
      <c r="HW352" s="15"/>
      <c r="HX352" s="15"/>
      <c r="HY352" s="15"/>
      <c r="HZ352" s="15"/>
      <c r="IA352" s="15"/>
      <c r="IB352" s="15"/>
      <c r="IC352" s="15"/>
      <c r="ID352" s="15"/>
      <c r="IE352" s="15"/>
      <c r="IF352" s="15"/>
      <c r="IG352" s="15"/>
      <c r="IH352" s="15"/>
      <c r="II352" s="15"/>
      <c r="IJ352" s="15"/>
      <c r="IK352" s="15"/>
      <c r="IL352" s="15"/>
      <c r="IM352" s="15"/>
      <c r="IN352" s="15"/>
      <c r="IO352" s="15"/>
      <c r="IP352" s="15"/>
      <c r="IQ352" s="15"/>
      <c r="IR352" s="15"/>
      <c r="IS352" s="15"/>
      <c r="IT352" s="15"/>
      <c r="IU352" s="15"/>
      <c r="IV352" s="15"/>
    </row>
    <row r="353" spans="1:256" s="28" customFormat="1" ht="15" customHeight="1">
      <c r="A353" s="130" t="s">
        <v>165</v>
      </c>
      <c r="B353" s="127">
        <v>2212</v>
      </c>
      <c r="C353" s="548" t="s">
        <v>823</v>
      </c>
      <c r="D353" s="200">
        <v>14000</v>
      </c>
      <c r="E353" s="267">
        <v>62034</v>
      </c>
      <c r="F353" s="267">
        <v>3806</v>
      </c>
      <c r="G353" s="158">
        <f t="shared" si="12"/>
        <v>6.135345133313989</v>
      </c>
      <c r="O353" s="69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  <c r="BT353" s="15"/>
      <c r="BU353" s="15"/>
      <c r="BV353" s="15"/>
      <c r="BW353" s="15"/>
      <c r="BX353" s="15"/>
      <c r="BY353" s="15"/>
      <c r="BZ353" s="15"/>
      <c r="CA353" s="15"/>
      <c r="CB353" s="15"/>
      <c r="CC353" s="15"/>
      <c r="CD353" s="15"/>
      <c r="CE353" s="15"/>
      <c r="CF353" s="15"/>
      <c r="CG353" s="15"/>
      <c r="CH353" s="15"/>
      <c r="CI353" s="15"/>
      <c r="CJ353" s="15"/>
      <c r="CK353" s="15"/>
      <c r="CL353" s="15"/>
      <c r="CM353" s="15"/>
      <c r="CN353" s="15"/>
      <c r="CO353" s="15"/>
      <c r="CP353" s="15"/>
      <c r="CQ353" s="15"/>
      <c r="CR353" s="15"/>
      <c r="CS353" s="15"/>
      <c r="CT353" s="15"/>
      <c r="CU353" s="15"/>
      <c r="CV353" s="15"/>
      <c r="CW353" s="15"/>
      <c r="CX353" s="15"/>
      <c r="CY353" s="15"/>
      <c r="CZ353" s="15"/>
      <c r="DA353" s="15"/>
      <c r="DB353" s="15"/>
      <c r="DC353" s="15"/>
      <c r="DD353" s="15"/>
      <c r="DE353" s="15"/>
      <c r="DF353" s="15"/>
      <c r="DG353" s="15"/>
      <c r="DH353" s="15"/>
      <c r="DI353" s="15"/>
      <c r="DJ353" s="15"/>
      <c r="DK353" s="15"/>
      <c r="DL353" s="15"/>
      <c r="DM353" s="15"/>
      <c r="DN353" s="15"/>
      <c r="DO353" s="15"/>
      <c r="DP353" s="15"/>
      <c r="DQ353" s="15"/>
      <c r="DR353" s="15"/>
      <c r="DS353" s="15"/>
      <c r="DT353" s="15"/>
      <c r="DU353" s="15"/>
      <c r="DV353" s="15"/>
      <c r="DW353" s="15"/>
      <c r="DX353" s="15"/>
      <c r="DY353" s="15"/>
      <c r="DZ353" s="15"/>
      <c r="EA353" s="15"/>
      <c r="EB353" s="15"/>
      <c r="EC353" s="15"/>
      <c r="ED353" s="15"/>
      <c r="EE353" s="15"/>
      <c r="EF353" s="15"/>
      <c r="EG353" s="15"/>
      <c r="EH353" s="15"/>
      <c r="EI353" s="15"/>
      <c r="EJ353" s="15"/>
      <c r="EK353" s="15"/>
      <c r="EL353" s="15"/>
      <c r="EM353" s="15"/>
      <c r="EN353" s="15"/>
      <c r="EO353" s="15"/>
      <c r="EP353" s="15"/>
      <c r="EQ353" s="15"/>
      <c r="ER353" s="15"/>
      <c r="ES353" s="15"/>
      <c r="ET353" s="15"/>
      <c r="EU353" s="15"/>
      <c r="EV353" s="15"/>
      <c r="EW353" s="15"/>
      <c r="EX353" s="15"/>
      <c r="EY353" s="15"/>
      <c r="EZ353" s="15"/>
      <c r="FA353" s="15"/>
      <c r="FB353" s="15"/>
      <c r="FC353" s="15"/>
      <c r="FD353" s="15"/>
      <c r="FE353" s="15"/>
      <c r="FF353" s="15"/>
      <c r="FG353" s="15"/>
      <c r="FH353" s="15"/>
      <c r="FI353" s="15"/>
      <c r="FJ353" s="15"/>
      <c r="FK353" s="15"/>
      <c r="FL353" s="15"/>
      <c r="FM353" s="15"/>
      <c r="FN353" s="15"/>
      <c r="FO353" s="15"/>
      <c r="FP353" s="15"/>
      <c r="FQ353" s="15"/>
      <c r="FR353" s="15"/>
      <c r="FS353" s="15"/>
      <c r="FT353" s="15"/>
      <c r="FU353" s="15"/>
      <c r="FV353" s="15"/>
      <c r="FW353" s="15"/>
      <c r="FX353" s="15"/>
      <c r="FY353" s="15"/>
      <c r="FZ353" s="15"/>
      <c r="GA353" s="15"/>
      <c r="GB353" s="15"/>
      <c r="GC353" s="15"/>
      <c r="GD353" s="15"/>
      <c r="GE353" s="15"/>
      <c r="GF353" s="15"/>
      <c r="GG353" s="15"/>
      <c r="GH353" s="15"/>
      <c r="GI353" s="15"/>
      <c r="GJ353" s="15"/>
      <c r="GK353" s="15"/>
      <c r="GL353" s="15"/>
      <c r="GM353" s="15"/>
      <c r="GN353" s="15"/>
      <c r="GO353" s="15"/>
      <c r="GP353" s="15"/>
      <c r="GQ353" s="15"/>
      <c r="GR353" s="15"/>
      <c r="GS353" s="15"/>
      <c r="GT353" s="15"/>
      <c r="GU353" s="15"/>
      <c r="GV353" s="15"/>
      <c r="GW353" s="15"/>
      <c r="GX353" s="15"/>
      <c r="GY353" s="15"/>
      <c r="GZ353" s="15"/>
      <c r="HA353" s="15"/>
      <c r="HB353" s="15"/>
      <c r="HC353" s="15"/>
      <c r="HD353" s="15"/>
      <c r="HE353" s="15"/>
      <c r="HF353" s="15"/>
      <c r="HG353" s="15"/>
      <c r="HH353" s="15"/>
      <c r="HI353" s="15"/>
      <c r="HJ353" s="15"/>
      <c r="HK353" s="15"/>
      <c r="HL353" s="15"/>
      <c r="HM353" s="15"/>
      <c r="HN353" s="15"/>
      <c r="HO353" s="15"/>
      <c r="HP353" s="15"/>
      <c r="HQ353" s="15"/>
      <c r="HR353" s="15"/>
      <c r="HS353" s="15"/>
      <c r="HT353" s="15"/>
      <c r="HU353" s="15"/>
      <c r="HV353" s="15"/>
      <c r="HW353" s="15"/>
      <c r="HX353" s="15"/>
      <c r="HY353" s="15"/>
      <c r="HZ353" s="15"/>
      <c r="IA353" s="15"/>
      <c r="IB353" s="15"/>
      <c r="IC353" s="15"/>
      <c r="ID353" s="15"/>
      <c r="IE353" s="15"/>
      <c r="IF353" s="15"/>
      <c r="IG353" s="15"/>
      <c r="IH353" s="15"/>
      <c r="II353" s="15"/>
      <c r="IJ353" s="15"/>
      <c r="IK353" s="15"/>
      <c r="IL353" s="15"/>
      <c r="IM353" s="15"/>
      <c r="IN353" s="15"/>
      <c r="IO353" s="15"/>
      <c r="IP353" s="15"/>
      <c r="IQ353" s="15"/>
      <c r="IR353" s="15"/>
      <c r="IS353" s="15"/>
      <c r="IT353" s="15"/>
      <c r="IU353" s="15"/>
      <c r="IV353" s="15"/>
    </row>
    <row r="354" spans="1:256" s="28" customFormat="1" ht="14.25" customHeight="1">
      <c r="A354" s="179"/>
      <c r="B354" s="196"/>
      <c r="C354" s="195" t="s">
        <v>1205</v>
      </c>
      <c r="D354" s="182">
        <f>D349+D353</f>
        <v>817100</v>
      </c>
      <c r="E354" s="182">
        <f>E349+E353</f>
        <v>1007315</v>
      </c>
      <c r="F354" s="210">
        <f>F349+F353</f>
        <v>703029</v>
      </c>
      <c r="G354" s="208">
        <f t="shared" si="12"/>
        <v>69.79236882206659</v>
      </c>
      <c r="O354" s="69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  <c r="BT354" s="15"/>
      <c r="BU354" s="15"/>
      <c r="BV354" s="15"/>
      <c r="BW354" s="15"/>
      <c r="BX354" s="15"/>
      <c r="BY354" s="15"/>
      <c r="BZ354" s="15"/>
      <c r="CA354" s="15"/>
      <c r="CB354" s="15"/>
      <c r="CC354" s="15"/>
      <c r="CD354" s="15"/>
      <c r="CE354" s="15"/>
      <c r="CF354" s="15"/>
      <c r="CG354" s="15"/>
      <c r="CH354" s="15"/>
      <c r="CI354" s="15"/>
      <c r="CJ354" s="15"/>
      <c r="CK354" s="15"/>
      <c r="CL354" s="15"/>
      <c r="CM354" s="15"/>
      <c r="CN354" s="15"/>
      <c r="CO354" s="15"/>
      <c r="CP354" s="15"/>
      <c r="CQ354" s="15"/>
      <c r="CR354" s="15"/>
      <c r="CS354" s="15"/>
      <c r="CT354" s="15"/>
      <c r="CU354" s="15"/>
      <c r="CV354" s="15"/>
      <c r="CW354" s="15"/>
      <c r="CX354" s="15"/>
      <c r="CY354" s="15"/>
      <c r="CZ354" s="15"/>
      <c r="DA354" s="15"/>
      <c r="DB354" s="15"/>
      <c r="DC354" s="15"/>
      <c r="DD354" s="15"/>
      <c r="DE354" s="15"/>
      <c r="DF354" s="15"/>
      <c r="DG354" s="15"/>
      <c r="DH354" s="15"/>
      <c r="DI354" s="15"/>
      <c r="DJ354" s="15"/>
      <c r="DK354" s="15"/>
      <c r="DL354" s="15"/>
      <c r="DM354" s="15"/>
      <c r="DN354" s="15"/>
      <c r="DO354" s="15"/>
      <c r="DP354" s="15"/>
      <c r="DQ354" s="15"/>
      <c r="DR354" s="15"/>
      <c r="DS354" s="15"/>
      <c r="DT354" s="15"/>
      <c r="DU354" s="15"/>
      <c r="DV354" s="15"/>
      <c r="DW354" s="15"/>
      <c r="DX354" s="15"/>
      <c r="DY354" s="15"/>
      <c r="DZ354" s="15"/>
      <c r="EA354" s="15"/>
      <c r="EB354" s="15"/>
      <c r="EC354" s="15"/>
      <c r="ED354" s="15"/>
      <c r="EE354" s="15"/>
      <c r="EF354" s="15"/>
      <c r="EG354" s="15"/>
      <c r="EH354" s="15"/>
      <c r="EI354" s="15"/>
      <c r="EJ354" s="15"/>
      <c r="EK354" s="15"/>
      <c r="EL354" s="15"/>
      <c r="EM354" s="15"/>
      <c r="EN354" s="15"/>
      <c r="EO354" s="15"/>
      <c r="EP354" s="15"/>
      <c r="EQ354" s="15"/>
      <c r="ER354" s="15"/>
      <c r="ES354" s="15"/>
      <c r="ET354" s="15"/>
      <c r="EU354" s="15"/>
      <c r="EV354" s="15"/>
      <c r="EW354" s="15"/>
      <c r="EX354" s="15"/>
      <c r="EY354" s="15"/>
      <c r="EZ354" s="15"/>
      <c r="FA354" s="15"/>
      <c r="FB354" s="15"/>
      <c r="FC354" s="15"/>
      <c r="FD354" s="15"/>
      <c r="FE354" s="15"/>
      <c r="FF354" s="15"/>
      <c r="FG354" s="15"/>
      <c r="FH354" s="15"/>
      <c r="FI354" s="15"/>
      <c r="FJ354" s="15"/>
      <c r="FK354" s="15"/>
      <c r="FL354" s="15"/>
      <c r="FM354" s="15"/>
      <c r="FN354" s="15"/>
      <c r="FO354" s="15"/>
      <c r="FP354" s="15"/>
      <c r="FQ354" s="15"/>
      <c r="FR354" s="15"/>
      <c r="FS354" s="15"/>
      <c r="FT354" s="15"/>
      <c r="FU354" s="15"/>
      <c r="FV354" s="15"/>
      <c r="FW354" s="15"/>
      <c r="FX354" s="15"/>
      <c r="FY354" s="15"/>
      <c r="FZ354" s="15"/>
      <c r="GA354" s="15"/>
      <c r="GB354" s="15"/>
      <c r="GC354" s="15"/>
      <c r="GD354" s="15"/>
      <c r="GE354" s="15"/>
      <c r="GF354" s="15"/>
      <c r="GG354" s="15"/>
      <c r="GH354" s="15"/>
      <c r="GI354" s="15"/>
      <c r="GJ354" s="15"/>
      <c r="GK354" s="15"/>
      <c r="GL354" s="15"/>
      <c r="GM354" s="15"/>
      <c r="GN354" s="15"/>
      <c r="GO354" s="15"/>
      <c r="GP354" s="15"/>
      <c r="GQ354" s="15"/>
      <c r="GR354" s="15"/>
      <c r="GS354" s="15"/>
      <c r="GT354" s="15"/>
      <c r="GU354" s="15"/>
      <c r="GV354" s="15"/>
      <c r="GW354" s="15"/>
      <c r="GX354" s="15"/>
      <c r="GY354" s="15"/>
      <c r="GZ354" s="15"/>
      <c r="HA354" s="15"/>
      <c r="HB354" s="15"/>
      <c r="HC354" s="15"/>
      <c r="HD354" s="15"/>
      <c r="HE354" s="15"/>
      <c r="HF354" s="15"/>
      <c r="HG354" s="15"/>
      <c r="HH354" s="15"/>
      <c r="HI354" s="15"/>
      <c r="HJ354" s="15"/>
      <c r="HK354" s="15"/>
      <c r="HL354" s="15"/>
      <c r="HM354" s="15"/>
      <c r="HN354" s="15"/>
      <c r="HO354" s="15"/>
      <c r="HP354" s="15"/>
      <c r="HQ354" s="15"/>
      <c r="HR354" s="15"/>
      <c r="HS354" s="15"/>
      <c r="HT354" s="15"/>
      <c r="HU354" s="15"/>
      <c r="HV354" s="15"/>
      <c r="HW354" s="15"/>
      <c r="HX354" s="15"/>
      <c r="HY354" s="15"/>
      <c r="HZ354" s="15"/>
      <c r="IA354" s="15"/>
      <c r="IB354" s="15"/>
      <c r="IC354" s="15"/>
      <c r="ID354" s="15"/>
      <c r="IE354" s="15"/>
      <c r="IF354" s="15"/>
      <c r="IG354" s="15"/>
      <c r="IH354" s="15"/>
      <c r="II354" s="15"/>
      <c r="IJ354" s="15"/>
      <c r="IK354" s="15"/>
      <c r="IL354" s="15"/>
      <c r="IM354" s="15"/>
      <c r="IN354" s="15"/>
      <c r="IO354" s="15"/>
      <c r="IP354" s="15"/>
      <c r="IQ354" s="15"/>
      <c r="IR354" s="15"/>
      <c r="IS354" s="15"/>
      <c r="IT354" s="15"/>
      <c r="IU354" s="15"/>
      <c r="IV354" s="15"/>
    </row>
    <row r="355" spans="1:256" s="28" customFormat="1" ht="14.25" customHeight="1">
      <c r="A355" s="16"/>
      <c r="B355" s="59"/>
      <c r="C355" s="183"/>
      <c r="D355" s="186"/>
      <c r="E355" s="186"/>
      <c r="F355" s="186"/>
      <c r="G355" s="336"/>
      <c r="O355" s="69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  <c r="BC355" s="15"/>
      <c r="BD355" s="15"/>
      <c r="BE355" s="15"/>
      <c r="BF355" s="15"/>
      <c r="BG355" s="15"/>
      <c r="BH355" s="15"/>
      <c r="BI355" s="15"/>
      <c r="BJ355" s="15"/>
      <c r="BK355" s="15"/>
      <c r="BL355" s="15"/>
      <c r="BM355" s="15"/>
      <c r="BN355" s="15"/>
      <c r="BO355" s="15"/>
      <c r="BP355" s="15"/>
      <c r="BQ355" s="15"/>
      <c r="BR355" s="15"/>
      <c r="BS355" s="15"/>
      <c r="BT355" s="15"/>
      <c r="BU355" s="15"/>
      <c r="BV355" s="15"/>
      <c r="BW355" s="15"/>
      <c r="BX355" s="15"/>
      <c r="BY355" s="15"/>
      <c r="BZ355" s="15"/>
      <c r="CA355" s="15"/>
      <c r="CB355" s="15"/>
      <c r="CC355" s="15"/>
      <c r="CD355" s="15"/>
      <c r="CE355" s="15"/>
      <c r="CF355" s="15"/>
      <c r="CG355" s="15"/>
      <c r="CH355" s="15"/>
      <c r="CI355" s="15"/>
      <c r="CJ355" s="15"/>
      <c r="CK355" s="15"/>
      <c r="CL355" s="15"/>
      <c r="CM355" s="15"/>
      <c r="CN355" s="15"/>
      <c r="CO355" s="15"/>
      <c r="CP355" s="15"/>
      <c r="CQ355" s="15"/>
      <c r="CR355" s="15"/>
      <c r="CS355" s="15"/>
      <c r="CT355" s="15"/>
      <c r="CU355" s="15"/>
      <c r="CV355" s="15"/>
      <c r="CW355" s="15"/>
      <c r="CX355" s="15"/>
      <c r="CY355" s="15"/>
      <c r="CZ355" s="15"/>
      <c r="DA355" s="15"/>
      <c r="DB355" s="15"/>
      <c r="DC355" s="15"/>
      <c r="DD355" s="15"/>
      <c r="DE355" s="15"/>
      <c r="DF355" s="15"/>
      <c r="DG355" s="15"/>
      <c r="DH355" s="15"/>
      <c r="DI355" s="15"/>
      <c r="DJ355" s="15"/>
      <c r="DK355" s="15"/>
      <c r="DL355" s="15"/>
      <c r="DM355" s="15"/>
      <c r="DN355" s="15"/>
      <c r="DO355" s="15"/>
      <c r="DP355" s="15"/>
      <c r="DQ355" s="15"/>
      <c r="DR355" s="15"/>
      <c r="DS355" s="15"/>
      <c r="DT355" s="15"/>
      <c r="DU355" s="15"/>
      <c r="DV355" s="15"/>
      <c r="DW355" s="15"/>
      <c r="DX355" s="15"/>
      <c r="DY355" s="15"/>
      <c r="DZ355" s="15"/>
      <c r="EA355" s="15"/>
      <c r="EB355" s="15"/>
      <c r="EC355" s="15"/>
      <c r="ED355" s="15"/>
      <c r="EE355" s="15"/>
      <c r="EF355" s="15"/>
      <c r="EG355" s="15"/>
      <c r="EH355" s="15"/>
      <c r="EI355" s="15"/>
      <c r="EJ355" s="15"/>
      <c r="EK355" s="15"/>
      <c r="EL355" s="15"/>
      <c r="EM355" s="15"/>
      <c r="EN355" s="15"/>
      <c r="EO355" s="15"/>
      <c r="EP355" s="15"/>
      <c r="EQ355" s="15"/>
      <c r="ER355" s="15"/>
      <c r="ES355" s="15"/>
      <c r="ET355" s="15"/>
      <c r="EU355" s="15"/>
      <c r="EV355" s="15"/>
      <c r="EW355" s="15"/>
      <c r="EX355" s="15"/>
      <c r="EY355" s="15"/>
      <c r="EZ355" s="15"/>
      <c r="FA355" s="15"/>
      <c r="FB355" s="15"/>
      <c r="FC355" s="15"/>
      <c r="FD355" s="15"/>
      <c r="FE355" s="15"/>
      <c r="FF355" s="15"/>
      <c r="FG355" s="15"/>
      <c r="FH355" s="15"/>
      <c r="FI355" s="15"/>
      <c r="FJ355" s="15"/>
      <c r="FK355" s="15"/>
      <c r="FL355" s="15"/>
      <c r="FM355" s="15"/>
      <c r="FN355" s="15"/>
      <c r="FO355" s="15"/>
      <c r="FP355" s="15"/>
      <c r="FQ355" s="15"/>
      <c r="FR355" s="15"/>
      <c r="FS355" s="15"/>
      <c r="FT355" s="15"/>
      <c r="FU355" s="15"/>
      <c r="FV355" s="15"/>
      <c r="FW355" s="15"/>
      <c r="FX355" s="15"/>
      <c r="FY355" s="15"/>
      <c r="FZ355" s="15"/>
      <c r="GA355" s="15"/>
      <c r="GB355" s="15"/>
      <c r="GC355" s="15"/>
      <c r="GD355" s="15"/>
      <c r="GE355" s="15"/>
      <c r="GF355" s="15"/>
      <c r="GG355" s="15"/>
      <c r="GH355" s="15"/>
      <c r="GI355" s="15"/>
      <c r="GJ355" s="15"/>
      <c r="GK355" s="15"/>
      <c r="GL355" s="15"/>
      <c r="GM355" s="15"/>
      <c r="GN355" s="15"/>
      <c r="GO355" s="15"/>
      <c r="GP355" s="15"/>
      <c r="GQ355" s="15"/>
      <c r="GR355" s="15"/>
      <c r="GS355" s="15"/>
      <c r="GT355" s="15"/>
      <c r="GU355" s="15"/>
      <c r="GV355" s="15"/>
      <c r="GW355" s="15"/>
      <c r="GX355" s="15"/>
      <c r="GY355" s="15"/>
      <c r="GZ355" s="15"/>
      <c r="HA355" s="15"/>
      <c r="HB355" s="15"/>
      <c r="HC355" s="15"/>
      <c r="HD355" s="15"/>
      <c r="HE355" s="15"/>
      <c r="HF355" s="15"/>
      <c r="HG355" s="15"/>
      <c r="HH355" s="15"/>
      <c r="HI355" s="15"/>
      <c r="HJ355" s="15"/>
      <c r="HK355" s="15"/>
      <c r="HL355" s="15"/>
      <c r="HM355" s="15"/>
      <c r="HN355" s="15"/>
      <c r="HO355" s="15"/>
      <c r="HP355" s="15"/>
      <c r="HQ355" s="15"/>
      <c r="HR355" s="15"/>
      <c r="HS355" s="15"/>
      <c r="HT355" s="15"/>
      <c r="HU355" s="15"/>
      <c r="HV355" s="15"/>
      <c r="HW355" s="15"/>
      <c r="HX355" s="15"/>
      <c r="HY355" s="15"/>
      <c r="HZ355" s="15"/>
      <c r="IA355" s="15"/>
      <c r="IB355" s="15"/>
      <c r="IC355" s="15"/>
      <c r="ID355" s="15"/>
      <c r="IE355" s="15"/>
      <c r="IF355" s="15"/>
      <c r="IG355" s="15"/>
      <c r="IH355" s="15"/>
      <c r="II355" s="15"/>
      <c r="IJ355" s="15"/>
      <c r="IK355" s="15"/>
      <c r="IL355" s="15"/>
      <c r="IM355" s="15"/>
      <c r="IN355" s="15"/>
      <c r="IO355" s="15"/>
      <c r="IP355" s="15"/>
      <c r="IQ355" s="15"/>
      <c r="IR355" s="15"/>
      <c r="IS355" s="15"/>
      <c r="IT355" s="15"/>
      <c r="IU355" s="15"/>
      <c r="IV355" s="15"/>
    </row>
    <row r="356" spans="1:7" ht="17.25" customHeight="1">
      <c r="A356" s="822" t="s">
        <v>376</v>
      </c>
      <c r="B356" s="822"/>
      <c r="C356" s="822"/>
      <c r="D356" s="450"/>
      <c r="E356" s="450"/>
      <c r="F356" s="450"/>
      <c r="G356" s="99"/>
    </row>
    <row r="357" spans="1:7" ht="25.5" customHeight="1">
      <c r="A357" s="7" t="s">
        <v>295</v>
      </c>
      <c r="B357" s="7" t="s">
        <v>297</v>
      </c>
      <c r="C357" s="5" t="s">
        <v>298</v>
      </c>
      <c r="D357" s="44" t="s">
        <v>479</v>
      </c>
      <c r="E357" s="51" t="s">
        <v>480</v>
      </c>
      <c r="F357" s="5" t="s">
        <v>269</v>
      </c>
      <c r="G357" s="43" t="s">
        <v>481</v>
      </c>
    </row>
    <row r="358" spans="1:22" ht="21" customHeight="1">
      <c r="A358" s="130" t="s">
        <v>165</v>
      </c>
      <c r="B358" s="127">
        <v>2223</v>
      </c>
      <c r="C358" s="131" t="s">
        <v>409</v>
      </c>
      <c r="D358" s="299">
        <v>1500</v>
      </c>
      <c r="E358" s="299">
        <v>1500</v>
      </c>
      <c r="F358" s="299">
        <v>629</v>
      </c>
      <c r="G358" s="157">
        <f aca="true" t="shared" si="13" ref="G358:G363">F358/E358*100</f>
        <v>41.93333333333334</v>
      </c>
      <c r="V358" s="301"/>
    </row>
    <row r="359" spans="1:22" ht="22.5" customHeight="1">
      <c r="A359" s="130" t="s">
        <v>165</v>
      </c>
      <c r="B359" s="127">
        <v>2212</v>
      </c>
      <c r="C359" s="131" t="s">
        <v>84</v>
      </c>
      <c r="D359" s="299">
        <v>0</v>
      </c>
      <c r="E359" s="299">
        <v>5</v>
      </c>
      <c r="F359" s="299">
        <v>5</v>
      </c>
      <c r="G359" s="157">
        <f t="shared" si="13"/>
        <v>100</v>
      </c>
      <c r="V359" s="301"/>
    </row>
    <row r="360" spans="1:22" ht="24" customHeight="1">
      <c r="A360" s="130" t="s">
        <v>165</v>
      </c>
      <c r="B360" s="127">
        <v>2212</v>
      </c>
      <c r="C360" s="131" t="s">
        <v>198</v>
      </c>
      <c r="D360" s="299">
        <v>0</v>
      </c>
      <c r="E360" s="299">
        <v>415</v>
      </c>
      <c r="F360" s="299">
        <v>21</v>
      </c>
      <c r="G360" s="157">
        <f t="shared" si="13"/>
        <v>5.0602409638554215</v>
      </c>
      <c r="V360" s="301"/>
    </row>
    <row r="361" spans="1:22" ht="22.5" customHeight="1">
      <c r="A361" s="130" t="s">
        <v>165</v>
      </c>
      <c r="B361" s="127">
        <v>2212</v>
      </c>
      <c r="C361" s="131" t="s">
        <v>199</v>
      </c>
      <c r="D361" s="299">
        <v>0</v>
      </c>
      <c r="E361" s="299">
        <v>519</v>
      </c>
      <c r="F361" s="299">
        <v>5</v>
      </c>
      <c r="G361" s="157">
        <f t="shared" si="13"/>
        <v>0.9633911368015413</v>
      </c>
      <c r="V361" s="301"/>
    </row>
    <row r="362" spans="1:22" ht="37.5" customHeight="1">
      <c r="A362" s="130" t="s">
        <v>165</v>
      </c>
      <c r="B362" s="127">
        <v>2212</v>
      </c>
      <c r="C362" s="131" t="s">
        <v>515</v>
      </c>
      <c r="D362" s="299">
        <v>0</v>
      </c>
      <c r="E362" s="299">
        <v>52000</v>
      </c>
      <c r="F362" s="299">
        <v>52000</v>
      </c>
      <c r="G362" s="157">
        <f t="shared" si="13"/>
        <v>100</v>
      </c>
      <c r="V362" s="301"/>
    </row>
    <row r="363" spans="1:256" s="105" customFormat="1" ht="14.25" customHeight="1">
      <c r="A363" s="179"/>
      <c r="B363" s="196"/>
      <c r="C363" s="195" t="s">
        <v>892</v>
      </c>
      <c r="D363" s="180">
        <f>SUM(D358:D362)</f>
        <v>1500</v>
      </c>
      <c r="E363" s="180">
        <f>SUM(E358:E362)</f>
        <v>54439</v>
      </c>
      <c r="F363" s="180">
        <f>SUM(F358:F362)</f>
        <v>52660</v>
      </c>
      <c r="G363" s="170">
        <f t="shared" si="13"/>
        <v>96.73212219181102</v>
      </c>
      <c r="H363" s="109"/>
      <c r="I363" s="28"/>
      <c r="J363" s="28"/>
      <c r="K363" s="28"/>
      <c r="L363" s="28"/>
      <c r="M363" s="28"/>
      <c r="N363" s="28"/>
      <c r="O363" s="69"/>
      <c r="P363" s="69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  <c r="CG363" s="15"/>
      <c r="CH363" s="15"/>
      <c r="CI363" s="15"/>
      <c r="CJ363" s="15"/>
      <c r="CK363" s="15"/>
      <c r="CL363" s="15"/>
      <c r="CM363" s="15"/>
      <c r="CN363" s="15"/>
      <c r="CO363" s="15"/>
      <c r="CP363" s="15"/>
      <c r="CQ363" s="15"/>
      <c r="CR363" s="15"/>
      <c r="CS363" s="15"/>
      <c r="CT363" s="15"/>
      <c r="CU363" s="15"/>
      <c r="CV363" s="15"/>
      <c r="CW363" s="15"/>
      <c r="CX363" s="15"/>
      <c r="CY363" s="15"/>
      <c r="CZ363" s="15"/>
      <c r="DA363" s="15"/>
      <c r="DB363" s="15"/>
      <c r="DC363" s="15"/>
      <c r="DD363" s="15"/>
      <c r="DE363" s="15"/>
      <c r="DF363" s="15"/>
      <c r="DG363" s="15"/>
      <c r="DH363" s="15"/>
      <c r="DI363" s="15"/>
      <c r="DJ363" s="15"/>
      <c r="DK363" s="15"/>
      <c r="DL363" s="15"/>
      <c r="DM363" s="15"/>
      <c r="DN363" s="15"/>
      <c r="DO363" s="15"/>
      <c r="DP363" s="15"/>
      <c r="DQ363" s="15"/>
      <c r="DR363" s="15"/>
      <c r="DS363" s="15"/>
      <c r="DT363" s="15"/>
      <c r="DU363" s="15"/>
      <c r="DV363" s="15"/>
      <c r="DW363" s="15"/>
      <c r="DX363" s="15"/>
      <c r="DY363" s="15"/>
      <c r="DZ363" s="15"/>
      <c r="EA363" s="15"/>
      <c r="EB363" s="15"/>
      <c r="EC363" s="15"/>
      <c r="ED363" s="15"/>
      <c r="EE363" s="15"/>
      <c r="EF363" s="15"/>
      <c r="EG363" s="15"/>
      <c r="EH363" s="15"/>
      <c r="EI363" s="15"/>
      <c r="EJ363" s="15"/>
      <c r="EK363" s="15"/>
      <c r="EL363" s="15"/>
      <c r="EM363" s="15"/>
      <c r="EN363" s="15"/>
      <c r="EO363" s="15"/>
      <c r="EP363" s="15"/>
      <c r="EQ363" s="15"/>
      <c r="ER363" s="15"/>
      <c r="ES363" s="15"/>
      <c r="ET363" s="15"/>
      <c r="EU363" s="15"/>
      <c r="EV363" s="15"/>
      <c r="EW363" s="15"/>
      <c r="EX363" s="15"/>
      <c r="EY363" s="15"/>
      <c r="EZ363" s="15"/>
      <c r="FA363" s="15"/>
      <c r="FB363" s="15"/>
      <c r="FC363" s="15"/>
      <c r="FD363" s="15"/>
      <c r="FE363" s="15"/>
      <c r="FF363" s="15"/>
      <c r="FG363" s="15"/>
      <c r="FH363" s="15"/>
      <c r="FI363" s="15"/>
      <c r="FJ363" s="15"/>
      <c r="FK363" s="15"/>
      <c r="FL363" s="15"/>
      <c r="FM363" s="15"/>
      <c r="FN363" s="15"/>
      <c r="FO363" s="15"/>
      <c r="FP363" s="15"/>
      <c r="FQ363" s="15"/>
      <c r="FR363" s="15"/>
      <c r="FS363" s="15"/>
      <c r="FT363" s="15"/>
      <c r="FU363" s="15"/>
      <c r="FV363" s="15"/>
      <c r="FW363" s="15"/>
      <c r="FX363" s="15"/>
      <c r="FY363" s="15"/>
      <c r="FZ363" s="15"/>
      <c r="GA363" s="15"/>
      <c r="GB363" s="15"/>
      <c r="GC363" s="15"/>
      <c r="GD363" s="15"/>
      <c r="GE363" s="15"/>
      <c r="GF363" s="15"/>
      <c r="GG363" s="15"/>
      <c r="GH363" s="15"/>
      <c r="GI363" s="15"/>
      <c r="GJ363" s="15"/>
      <c r="GK363" s="15"/>
      <c r="GL363" s="15"/>
      <c r="GM363" s="15"/>
      <c r="GN363" s="15"/>
      <c r="GO363" s="15"/>
      <c r="GP363" s="15"/>
      <c r="GQ363" s="15"/>
      <c r="GR363" s="15"/>
      <c r="GS363" s="15"/>
      <c r="GT363" s="15"/>
      <c r="GU363" s="15"/>
      <c r="GV363" s="15"/>
      <c r="GW363" s="15"/>
      <c r="GX363" s="15"/>
      <c r="GY363" s="15"/>
      <c r="GZ363" s="15"/>
      <c r="HA363" s="15"/>
      <c r="HB363" s="15"/>
      <c r="HC363" s="15"/>
      <c r="HD363" s="15"/>
      <c r="HE363" s="15"/>
      <c r="HF363" s="15"/>
      <c r="HG363" s="15"/>
      <c r="HH363" s="15"/>
      <c r="HI363" s="15"/>
      <c r="HJ363" s="15"/>
      <c r="HK363" s="15"/>
      <c r="HL363" s="15"/>
      <c r="HM363" s="15"/>
      <c r="HN363" s="15"/>
      <c r="HO363" s="15"/>
      <c r="HP363" s="15"/>
      <c r="HQ363" s="15"/>
      <c r="HR363" s="15"/>
      <c r="HS363" s="15"/>
      <c r="HT363" s="15"/>
      <c r="HU363" s="15"/>
      <c r="HV363" s="15"/>
      <c r="HW363" s="15"/>
      <c r="HX363" s="15"/>
      <c r="HY363" s="15"/>
      <c r="HZ363" s="15"/>
      <c r="IA363" s="15"/>
      <c r="IB363" s="15"/>
      <c r="IC363" s="15"/>
      <c r="ID363" s="15"/>
      <c r="IE363" s="15"/>
      <c r="IF363" s="15"/>
      <c r="IG363" s="15"/>
      <c r="IH363" s="15"/>
      <c r="II363" s="15"/>
      <c r="IJ363" s="15"/>
      <c r="IK363" s="15"/>
      <c r="IL363" s="15"/>
      <c r="IM363" s="15"/>
      <c r="IN363" s="15"/>
      <c r="IO363" s="15"/>
      <c r="IP363" s="15"/>
      <c r="IQ363" s="15"/>
      <c r="IR363" s="15"/>
      <c r="IS363" s="15"/>
      <c r="IT363" s="15"/>
      <c r="IU363" s="15"/>
      <c r="IV363" s="15"/>
    </row>
    <row r="364" spans="1:7" ht="12.75" customHeight="1">
      <c r="A364" s="16"/>
      <c r="B364" s="59"/>
      <c r="C364" s="183"/>
      <c r="D364" s="450"/>
      <c r="E364" s="450"/>
      <c r="F364" s="450"/>
      <c r="G364" s="99"/>
    </row>
    <row r="365" spans="1:256" s="28" customFormat="1" ht="14.25" customHeight="1">
      <c r="A365" s="847" t="s">
        <v>373</v>
      </c>
      <c r="B365" s="847"/>
      <c r="C365" s="847"/>
      <c r="D365" s="818"/>
      <c r="E365" s="186"/>
      <c r="F365" s="186"/>
      <c r="G365" s="336"/>
      <c r="O365" s="69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  <c r="CA365" s="15"/>
      <c r="CB365" s="15"/>
      <c r="CC365" s="15"/>
      <c r="CD365" s="15"/>
      <c r="CE365" s="15"/>
      <c r="CF365" s="15"/>
      <c r="CG365" s="15"/>
      <c r="CH365" s="15"/>
      <c r="CI365" s="15"/>
      <c r="CJ365" s="15"/>
      <c r="CK365" s="15"/>
      <c r="CL365" s="15"/>
      <c r="CM365" s="15"/>
      <c r="CN365" s="15"/>
      <c r="CO365" s="15"/>
      <c r="CP365" s="15"/>
      <c r="CQ365" s="15"/>
      <c r="CR365" s="15"/>
      <c r="CS365" s="15"/>
      <c r="CT365" s="15"/>
      <c r="CU365" s="15"/>
      <c r="CV365" s="15"/>
      <c r="CW365" s="15"/>
      <c r="CX365" s="15"/>
      <c r="CY365" s="15"/>
      <c r="CZ365" s="15"/>
      <c r="DA365" s="15"/>
      <c r="DB365" s="15"/>
      <c r="DC365" s="15"/>
      <c r="DD365" s="15"/>
      <c r="DE365" s="15"/>
      <c r="DF365" s="15"/>
      <c r="DG365" s="15"/>
      <c r="DH365" s="15"/>
      <c r="DI365" s="15"/>
      <c r="DJ365" s="15"/>
      <c r="DK365" s="15"/>
      <c r="DL365" s="15"/>
      <c r="DM365" s="15"/>
      <c r="DN365" s="15"/>
      <c r="DO365" s="15"/>
      <c r="DP365" s="15"/>
      <c r="DQ365" s="15"/>
      <c r="DR365" s="15"/>
      <c r="DS365" s="15"/>
      <c r="DT365" s="15"/>
      <c r="DU365" s="15"/>
      <c r="DV365" s="15"/>
      <c r="DW365" s="15"/>
      <c r="DX365" s="15"/>
      <c r="DY365" s="15"/>
      <c r="DZ365" s="15"/>
      <c r="EA365" s="15"/>
      <c r="EB365" s="15"/>
      <c r="EC365" s="15"/>
      <c r="ED365" s="15"/>
      <c r="EE365" s="15"/>
      <c r="EF365" s="15"/>
      <c r="EG365" s="15"/>
      <c r="EH365" s="15"/>
      <c r="EI365" s="15"/>
      <c r="EJ365" s="15"/>
      <c r="EK365" s="15"/>
      <c r="EL365" s="15"/>
      <c r="EM365" s="15"/>
      <c r="EN365" s="15"/>
      <c r="EO365" s="15"/>
      <c r="EP365" s="15"/>
      <c r="EQ365" s="15"/>
      <c r="ER365" s="15"/>
      <c r="ES365" s="15"/>
      <c r="ET365" s="15"/>
      <c r="EU365" s="15"/>
      <c r="EV365" s="15"/>
      <c r="EW365" s="15"/>
      <c r="EX365" s="15"/>
      <c r="EY365" s="15"/>
      <c r="EZ365" s="15"/>
      <c r="FA365" s="15"/>
      <c r="FB365" s="15"/>
      <c r="FC365" s="15"/>
      <c r="FD365" s="15"/>
      <c r="FE365" s="15"/>
      <c r="FF365" s="15"/>
      <c r="FG365" s="15"/>
      <c r="FH365" s="15"/>
      <c r="FI365" s="15"/>
      <c r="FJ365" s="15"/>
      <c r="FK365" s="15"/>
      <c r="FL365" s="15"/>
      <c r="FM365" s="15"/>
      <c r="FN365" s="15"/>
      <c r="FO365" s="15"/>
      <c r="FP365" s="15"/>
      <c r="FQ365" s="15"/>
      <c r="FR365" s="15"/>
      <c r="FS365" s="15"/>
      <c r="FT365" s="15"/>
      <c r="FU365" s="15"/>
      <c r="FV365" s="15"/>
      <c r="FW365" s="15"/>
      <c r="FX365" s="15"/>
      <c r="FY365" s="15"/>
      <c r="FZ365" s="15"/>
      <c r="GA365" s="15"/>
      <c r="GB365" s="15"/>
      <c r="GC365" s="15"/>
      <c r="GD365" s="15"/>
      <c r="GE365" s="15"/>
      <c r="GF365" s="15"/>
      <c r="GG365" s="15"/>
      <c r="GH365" s="15"/>
      <c r="GI365" s="15"/>
      <c r="GJ365" s="15"/>
      <c r="GK365" s="15"/>
      <c r="GL365" s="15"/>
      <c r="GM365" s="15"/>
      <c r="GN365" s="15"/>
      <c r="GO365" s="15"/>
      <c r="GP365" s="15"/>
      <c r="GQ365" s="15"/>
      <c r="GR365" s="15"/>
      <c r="GS365" s="15"/>
      <c r="GT365" s="15"/>
      <c r="GU365" s="15"/>
      <c r="GV365" s="15"/>
      <c r="GW365" s="15"/>
      <c r="GX365" s="15"/>
      <c r="GY365" s="15"/>
      <c r="GZ365" s="15"/>
      <c r="HA365" s="15"/>
      <c r="HB365" s="15"/>
      <c r="HC365" s="15"/>
      <c r="HD365" s="15"/>
      <c r="HE365" s="15"/>
      <c r="HF365" s="15"/>
      <c r="HG365" s="15"/>
      <c r="HH365" s="15"/>
      <c r="HI365" s="15"/>
      <c r="HJ365" s="15"/>
      <c r="HK365" s="15"/>
      <c r="HL365" s="15"/>
      <c r="HM365" s="15"/>
      <c r="HN365" s="15"/>
      <c r="HO365" s="15"/>
      <c r="HP365" s="15"/>
      <c r="HQ365" s="15"/>
      <c r="HR365" s="15"/>
      <c r="HS365" s="15"/>
      <c r="HT365" s="15"/>
      <c r="HU365" s="15"/>
      <c r="HV365" s="15"/>
      <c r="HW365" s="15"/>
      <c r="HX365" s="15"/>
      <c r="HY365" s="15"/>
      <c r="HZ365" s="15"/>
      <c r="IA365" s="15"/>
      <c r="IB365" s="15"/>
      <c r="IC365" s="15"/>
      <c r="ID365" s="15"/>
      <c r="IE365" s="15"/>
      <c r="IF365" s="15"/>
      <c r="IG365" s="15"/>
      <c r="IH365" s="15"/>
      <c r="II365" s="15"/>
      <c r="IJ365" s="15"/>
      <c r="IK365" s="15"/>
      <c r="IL365" s="15"/>
      <c r="IM365" s="15"/>
      <c r="IN365" s="15"/>
      <c r="IO365" s="15"/>
      <c r="IP365" s="15"/>
      <c r="IQ365" s="15"/>
      <c r="IR365" s="15"/>
      <c r="IS365" s="15"/>
      <c r="IT365" s="15"/>
      <c r="IU365" s="15"/>
      <c r="IV365" s="15"/>
    </row>
    <row r="366" spans="1:256" s="28" customFormat="1" ht="25.5" customHeight="1">
      <c r="A366" s="7" t="s">
        <v>295</v>
      </c>
      <c r="B366" s="7" t="s">
        <v>297</v>
      </c>
      <c r="C366" s="5" t="s">
        <v>298</v>
      </c>
      <c r="D366" s="44" t="s">
        <v>479</v>
      </c>
      <c r="E366" s="51" t="s">
        <v>480</v>
      </c>
      <c r="F366" s="5" t="s">
        <v>269</v>
      </c>
      <c r="G366" s="43" t="s">
        <v>481</v>
      </c>
      <c r="O366" s="69"/>
      <c r="P366" s="15"/>
      <c r="Q366" s="15"/>
      <c r="R366" s="15"/>
      <c r="S366" s="15"/>
      <c r="T366" s="134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  <c r="CB366" s="15"/>
      <c r="CC366" s="15"/>
      <c r="CD366" s="15"/>
      <c r="CE366" s="15"/>
      <c r="CF366" s="15"/>
      <c r="CG366" s="15"/>
      <c r="CH366" s="15"/>
      <c r="CI366" s="15"/>
      <c r="CJ366" s="15"/>
      <c r="CK366" s="15"/>
      <c r="CL366" s="15"/>
      <c r="CM366" s="15"/>
      <c r="CN366" s="15"/>
      <c r="CO366" s="15"/>
      <c r="CP366" s="15"/>
      <c r="CQ366" s="15"/>
      <c r="CR366" s="15"/>
      <c r="CS366" s="15"/>
      <c r="CT366" s="15"/>
      <c r="CU366" s="15"/>
      <c r="CV366" s="15"/>
      <c r="CW366" s="15"/>
      <c r="CX366" s="15"/>
      <c r="CY366" s="15"/>
      <c r="CZ366" s="15"/>
      <c r="DA366" s="15"/>
      <c r="DB366" s="15"/>
      <c r="DC366" s="15"/>
      <c r="DD366" s="15"/>
      <c r="DE366" s="15"/>
      <c r="DF366" s="15"/>
      <c r="DG366" s="15"/>
      <c r="DH366" s="15"/>
      <c r="DI366" s="15"/>
      <c r="DJ366" s="15"/>
      <c r="DK366" s="15"/>
      <c r="DL366" s="15"/>
      <c r="DM366" s="15"/>
      <c r="DN366" s="15"/>
      <c r="DO366" s="15"/>
      <c r="DP366" s="15"/>
      <c r="DQ366" s="15"/>
      <c r="DR366" s="15"/>
      <c r="DS366" s="15"/>
      <c r="DT366" s="15"/>
      <c r="DU366" s="15"/>
      <c r="DV366" s="15"/>
      <c r="DW366" s="15"/>
      <c r="DX366" s="15"/>
      <c r="DY366" s="15"/>
      <c r="DZ366" s="15"/>
      <c r="EA366" s="15"/>
      <c r="EB366" s="15"/>
      <c r="EC366" s="15"/>
      <c r="ED366" s="15"/>
      <c r="EE366" s="15"/>
      <c r="EF366" s="15"/>
      <c r="EG366" s="15"/>
      <c r="EH366" s="15"/>
      <c r="EI366" s="15"/>
      <c r="EJ366" s="15"/>
      <c r="EK366" s="15"/>
      <c r="EL366" s="15"/>
      <c r="EM366" s="15"/>
      <c r="EN366" s="15"/>
      <c r="EO366" s="15"/>
      <c r="EP366" s="15"/>
      <c r="EQ366" s="15"/>
      <c r="ER366" s="15"/>
      <c r="ES366" s="15"/>
      <c r="ET366" s="15"/>
      <c r="EU366" s="15"/>
      <c r="EV366" s="15"/>
      <c r="EW366" s="15"/>
      <c r="EX366" s="15"/>
      <c r="EY366" s="15"/>
      <c r="EZ366" s="15"/>
      <c r="FA366" s="15"/>
      <c r="FB366" s="15"/>
      <c r="FC366" s="15"/>
      <c r="FD366" s="15"/>
      <c r="FE366" s="15"/>
      <c r="FF366" s="15"/>
      <c r="FG366" s="15"/>
      <c r="FH366" s="15"/>
      <c r="FI366" s="15"/>
      <c r="FJ366" s="15"/>
      <c r="FK366" s="15"/>
      <c r="FL366" s="15"/>
      <c r="FM366" s="15"/>
      <c r="FN366" s="15"/>
      <c r="FO366" s="15"/>
      <c r="FP366" s="15"/>
      <c r="FQ366" s="15"/>
      <c r="FR366" s="15"/>
      <c r="FS366" s="15"/>
      <c r="FT366" s="15"/>
      <c r="FU366" s="15"/>
      <c r="FV366" s="15"/>
      <c r="FW366" s="15"/>
      <c r="FX366" s="15"/>
      <c r="FY366" s="15"/>
      <c r="FZ366" s="15"/>
      <c r="GA366" s="15"/>
      <c r="GB366" s="15"/>
      <c r="GC366" s="15"/>
      <c r="GD366" s="15"/>
      <c r="GE366" s="15"/>
      <c r="GF366" s="15"/>
      <c r="GG366" s="15"/>
      <c r="GH366" s="15"/>
      <c r="GI366" s="15"/>
      <c r="GJ366" s="15"/>
      <c r="GK366" s="15"/>
      <c r="GL366" s="15"/>
      <c r="GM366" s="15"/>
      <c r="GN366" s="15"/>
      <c r="GO366" s="15"/>
      <c r="GP366" s="15"/>
      <c r="GQ366" s="15"/>
      <c r="GR366" s="15"/>
      <c r="GS366" s="15"/>
      <c r="GT366" s="15"/>
      <c r="GU366" s="15"/>
      <c r="GV366" s="15"/>
      <c r="GW366" s="15"/>
      <c r="GX366" s="15"/>
      <c r="GY366" s="15"/>
      <c r="GZ366" s="15"/>
      <c r="HA366" s="15"/>
      <c r="HB366" s="15"/>
      <c r="HC366" s="15"/>
      <c r="HD366" s="15"/>
      <c r="HE366" s="15"/>
      <c r="HF366" s="15"/>
      <c r="HG366" s="15"/>
      <c r="HH366" s="15"/>
      <c r="HI366" s="15"/>
      <c r="HJ366" s="15"/>
      <c r="HK366" s="15"/>
      <c r="HL366" s="15"/>
      <c r="HM366" s="15"/>
      <c r="HN366" s="15"/>
      <c r="HO366" s="15"/>
      <c r="HP366" s="15"/>
      <c r="HQ366" s="15"/>
      <c r="HR366" s="15"/>
      <c r="HS366" s="15"/>
      <c r="HT366" s="15"/>
      <c r="HU366" s="15"/>
      <c r="HV366" s="15"/>
      <c r="HW366" s="15"/>
      <c r="HX366" s="15"/>
      <c r="HY366" s="15"/>
      <c r="HZ366" s="15"/>
      <c r="IA366" s="15"/>
      <c r="IB366" s="15"/>
      <c r="IC366" s="15"/>
      <c r="ID366" s="15"/>
      <c r="IE366" s="15"/>
      <c r="IF366" s="15"/>
      <c r="IG366" s="15"/>
      <c r="IH366" s="15"/>
      <c r="II366" s="15"/>
      <c r="IJ366" s="15"/>
      <c r="IK366" s="15"/>
      <c r="IL366" s="15"/>
      <c r="IM366" s="15"/>
      <c r="IN366" s="15"/>
      <c r="IO366" s="15"/>
      <c r="IP366" s="15"/>
      <c r="IQ366" s="15"/>
      <c r="IR366" s="15"/>
      <c r="IS366" s="15"/>
      <c r="IT366" s="15"/>
      <c r="IU366" s="15"/>
      <c r="IV366" s="15"/>
    </row>
    <row r="367" spans="1:256" s="28" customFormat="1" ht="13.5" customHeight="1">
      <c r="A367" s="130" t="s">
        <v>166</v>
      </c>
      <c r="B367" s="130" t="s">
        <v>1029</v>
      </c>
      <c r="C367" s="118" t="s">
        <v>400</v>
      </c>
      <c r="D367" s="200">
        <v>20000</v>
      </c>
      <c r="E367" s="267">
        <v>20000</v>
      </c>
      <c r="F367" s="267">
        <v>15450</v>
      </c>
      <c r="G367" s="158">
        <f>F367/E367*100</f>
        <v>77.25</v>
      </c>
      <c r="O367" s="69"/>
      <c r="P367" s="15"/>
      <c r="Q367" s="15"/>
      <c r="R367" s="15"/>
      <c r="S367" s="15"/>
      <c r="T367" s="15"/>
      <c r="U367" s="134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  <c r="BB367" s="15"/>
      <c r="BC367" s="15"/>
      <c r="BD367" s="15"/>
      <c r="BE367" s="15"/>
      <c r="BF367" s="15"/>
      <c r="BG367" s="15"/>
      <c r="BH367" s="15"/>
      <c r="BI367" s="15"/>
      <c r="BJ367" s="15"/>
      <c r="BK367" s="15"/>
      <c r="BL367" s="15"/>
      <c r="BM367" s="15"/>
      <c r="BN367" s="15"/>
      <c r="BO367" s="15"/>
      <c r="BP367" s="15"/>
      <c r="BQ367" s="15"/>
      <c r="BR367" s="15"/>
      <c r="BS367" s="15"/>
      <c r="BT367" s="15"/>
      <c r="BU367" s="15"/>
      <c r="BV367" s="15"/>
      <c r="BW367" s="15"/>
      <c r="BX367" s="15"/>
      <c r="BY367" s="15"/>
      <c r="BZ367" s="15"/>
      <c r="CA367" s="15"/>
      <c r="CB367" s="15"/>
      <c r="CC367" s="15"/>
      <c r="CD367" s="15"/>
      <c r="CE367" s="15"/>
      <c r="CF367" s="15"/>
      <c r="CG367" s="15"/>
      <c r="CH367" s="15"/>
      <c r="CI367" s="15"/>
      <c r="CJ367" s="15"/>
      <c r="CK367" s="15"/>
      <c r="CL367" s="15"/>
      <c r="CM367" s="15"/>
      <c r="CN367" s="15"/>
      <c r="CO367" s="15"/>
      <c r="CP367" s="15"/>
      <c r="CQ367" s="15"/>
      <c r="CR367" s="15"/>
      <c r="CS367" s="15"/>
      <c r="CT367" s="15"/>
      <c r="CU367" s="15"/>
      <c r="CV367" s="15"/>
      <c r="CW367" s="15"/>
      <c r="CX367" s="15"/>
      <c r="CY367" s="15"/>
      <c r="CZ367" s="15"/>
      <c r="DA367" s="15"/>
      <c r="DB367" s="15"/>
      <c r="DC367" s="15"/>
      <c r="DD367" s="15"/>
      <c r="DE367" s="15"/>
      <c r="DF367" s="15"/>
      <c r="DG367" s="15"/>
      <c r="DH367" s="15"/>
      <c r="DI367" s="15"/>
      <c r="DJ367" s="15"/>
      <c r="DK367" s="15"/>
      <c r="DL367" s="15"/>
      <c r="DM367" s="15"/>
      <c r="DN367" s="15"/>
      <c r="DO367" s="15"/>
      <c r="DP367" s="15"/>
      <c r="DQ367" s="15"/>
      <c r="DR367" s="15"/>
      <c r="DS367" s="15"/>
      <c r="DT367" s="15"/>
      <c r="DU367" s="15"/>
      <c r="DV367" s="15"/>
      <c r="DW367" s="15"/>
      <c r="DX367" s="15"/>
      <c r="DY367" s="15"/>
      <c r="DZ367" s="15"/>
      <c r="EA367" s="15"/>
      <c r="EB367" s="15"/>
      <c r="EC367" s="15"/>
      <c r="ED367" s="15"/>
      <c r="EE367" s="15"/>
      <c r="EF367" s="15"/>
      <c r="EG367" s="15"/>
      <c r="EH367" s="15"/>
      <c r="EI367" s="15"/>
      <c r="EJ367" s="15"/>
      <c r="EK367" s="15"/>
      <c r="EL367" s="15"/>
      <c r="EM367" s="15"/>
      <c r="EN367" s="15"/>
      <c r="EO367" s="15"/>
      <c r="EP367" s="15"/>
      <c r="EQ367" s="15"/>
      <c r="ER367" s="15"/>
      <c r="ES367" s="15"/>
      <c r="ET367" s="15"/>
      <c r="EU367" s="15"/>
      <c r="EV367" s="15"/>
      <c r="EW367" s="15"/>
      <c r="EX367" s="15"/>
      <c r="EY367" s="15"/>
      <c r="EZ367" s="15"/>
      <c r="FA367" s="15"/>
      <c r="FB367" s="15"/>
      <c r="FC367" s="15"/>
      <c r="FD367" s="15"/>
      <c r="FE367" s="15"/>
      <c r="FF367" s="15"/>
      <c r="FG367" s="15"/>
      <c r="FH367" s="15"/>
      <c r="FI367" s="15"/>
      <c r="FJ367" s="15"/>
      <c r="FK367" s="15"/>
      <c r="FL367" s="15"/>
      <c r="FM367" s="15"/>
      <c r="FN367" s="15"/>
      <c r="FO367" s="15"/>
      <c r="FP367" s="15"/>
      <c r="FQ367" s="15"/>
      <c r="FR367" s="15"/>
      <c r="FS367" s="15"/>
      <c r="FT367" s="15"/>
      <c r="FU367" s="15"/>
      <c r="FV367" s="15"/>
      <c r="FW367" s="15"/>
      <c r="FX367" s="15"/>
      <c r="FY367" s="15"/>
      <c r="FZ367" s="15"/>
      <c r="GA367" s="15"/>
      <c r="GB367" s="15"/>
      <c r="GC367" s="15"/>
      <c r="GD367" s="15"/>
      <c r="GE367" s="15"/>
      <c r="GF367" s="15"/>
      <c r="GG367" s="15"/>
      <c r="GH367" s="15"/>
      <c r="GI367" s="15"/>
      <c r="GJ367" s="15"/>
      <c r="GK367" s="15"/>
      <c r="GL367" s="15"/>
      <c r="GM367" s="15"/>
      <c r="GN367" s="15"/>
      <c r="GO367" s="15"/>
      <c r="GP367" s="15"/>
      <c r="GQ367" s="15"/>
      <c r="GR367" s="15"/>
      <c r="GS367" s="15"/>
      <c r="GT367" s="15"/>
      <c r="GU367" s="15"/>
      <c r="GV367" s="15"/>
      <c r="GW367" s="15"/>
      <c r="GX367" s="15"/>
      <c r="GY367" s="15"/>
      <c r="GZ367" s="15"/>
      <c r="HA367" s="15"/>
      <c r="HB367" s="15"/>
      <c r="HC367" s="15"/>
      <c r="HD367" s="15"/>
      <c r="HE367" s="15"/>
      <c r="HF367" s="15"/>
      <c r="HG367" s="15"/>
      <c r="HH367" s="15"/>
      <c r="HI367" s="15"/>
      <c r="HJ367" s="15"/>
      <c r="HK367" s="15"/>
      <c r="HL367" s="15"/>
      <c r="HM367" s="15"/>
      <c r="HN367" s="15"/>
      <c r="HO367" s="15"/>
      <c r="HP367" s="15"/>
      <c r="HQ367" s="15"/>
      <c r="HR367" s="15"/>
      <c r="HS367" s="15"/>
      <c r="HT367" s="15"/>
      <c r="HU367" s="15"/>
      <c r="HV367" s="15"/>
      <c r="HW367" s="15"/>
      <c r="HX367" s="15"/>
      <c r="HY367" s="15"/>
      <c r="HZ367" s="15"/>
      <c r="IA367" s="15"/>
      <c r="IB367" s="15"/>
      <c r="IC367" s="15"/>
      <c r="ID367" s="15"/>
      <c r="IE367" s="15"/>
      <c r="IF367" s="15"/>
      <c r="IG367" s="15"/>
      <c r="IH367" s="15"/>
      <c r="II367" s="15"/>
      <c r="IJ367" s="15"/>
      <c r="IK367" s="15"/>
      <c r="IL367" s="15"/>
      <c r="IM367" s="15"/>
      <c r="IN367" s="15"/>
      <c r="IO367" s="15"/>
      <c r="IP367" s="15"/>
      <c r="IQ367" s="15"/>
      <c r="IR367" s="15"/>
      <c r="IS367" s="15"/>
      <c r="IT367" s="15"/>
      <c r="IU367" s="15"/>
      <c r="IV367" s="15"/>
    </row>
    <row r="368" spans="1:256" s="28" customFormat="1" ht="14.25" customHeight="1">
      <c r="A368" s="179"/>
      <c r="B368" s="196"/>
      <c r="C368" s="195" t="s">
        <v>240</v>
      </c>
      <c r="D368" s="182">
        <f>SUM(D367:D367)</f>
        <v>20000</v>
      </c>
      <c r="E368" s="182">
        <f>SUM(E367:E367)</f>
        <v>20000</v>
      </c>
      <c r="F368" s="182">
        <f>SUM(F367:F367)</f>
        <v>15450</v>
      </c>
      <c r="G368" s="208">
        <f>F368/E368*100</f>
        <v>77.25</v>
      </c>
      <c r="O368" s="69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  <c r="BK368" s="15"/>
      <c r="BL368" s="15"/>
      <c r="BM368" s="15"/>
      <c r="BN368" s="15"/>
      <c r="BO368" s="15"/>
      <c r="BP368" s="15"/>
      <c r="BQ368" s="15"/>
      <c r="BR368" s="15"/>
      <c r="BS368" s="15"/>
      <c r="BT368" s="15"/>
      <c r="BU368" s="15"/>
      <c r="BV368" s="15"/>
      <c r="BW368" s="15"/>
      <c r="BX368" s="15"/>
      <c r="BY368" s="15"/>
      <c r="BZ368" s="15"/>
      <c r="CA368" s="15"/>
      <c r="CB368" s="15"/>
      <c r="CC368" s="15"/>
      <c r="CD368" s="15"/>
      <c r="CE368" s="15"/>
      <c r="CF368" s="15"/>
      <c r="CG368" s="15"/>
      <c r="CH368" s="15"/>
      <c r="CI368" s="15"/>
      <c r="CJ368" s="15"/>
      <c r="CK368" s="15"/>
      <c r="CL368" s="15"/>
      <c r="CM368" s="15"/>
      <c r="CN368" s="15"/>
      <c r="CO368" s="15"/>
      <c r="CP368" s="15"/>
      <c r="CQ368" s="15"/>
      <c r="CR368" s="15"/>
      <c r="CS368" s="15"/>
      <c r="CT368" s="15"/>
      <c r="CU368" s="15"/>
      <c r="CV368" s="15"/>
      <c r="CW368" s="15"/>
      <c r="CX368" s="15"/>
      <c r="CY368" s="15"/>
      <c r="CZ368" s="15"/>
      <c r="DA368" s="15"/>
      <c r="DB368" s="15"/>
      <c r="DC368" s="15"/>
      <c r="DD368" s="15"/>
      <c r="DE368" s="15"/>
      <c r="DF368" s="15"/>
      <c r="DG368" s="15"/>
      <c r="DH368" s="15"/>
      <c r="DI368" s="15"/>
      <c r="DJ368" s="15"/>
      <c r="DK368" s="15"/>
      <c r="DL368" s="15"/>
      <c r="DM368" s="15"/>
      <c r="DN368" s="15"/>
      <c r="DO368" s="15"/>
      <c r="DP368" s="15"/>
      <c r="DQ368" s="15"/>
      <c r="DR368" s="15"/>
      <c r="DS368" s="15"/>
      <c r="DT368" s="15"/>
      <c r="DU368" s="15"/>
      <c r="DV368" s="15"/>
      <c r="DW368" s="15"/>
      <c r="DX368" s="15"/>
      <c r="DY368" s="15"/>
      <c r="DZ368" s="15"/>
      <c r="EA368" s="15"/>
      <c r="EB368" s="15"/>
      <c r="EC368" s="15"/>
      <c r="ED368" s="15"/>
      <c r="EE368" s="15"/>
      <c r="EF368" s="15"/>
      <c r="EG368" s="15"/>
      <c r="EH368" s="15"/>
      <c r="EI368" s="15"/>
      <c r="EJ368" s="15"/>
      <c r="EK368" s="15"/>
      <c r="EL368" s="15"/>
      <c r="EM368" s="15"/>
      <c r="EN368" s="15"/>
      <c r="EO368" s="15"/>
      <c r="EP368" s="15"/>
      <c r="EQ368" s="15"/>
      <c r="ER368" s="15"/>
      <c r="ES368" s="15"/>
      <c r="ET368" s="15"/>
      <c r="EU368" s="15"/>
      <c r="EV368" s="15"/>
      <c r="EW368" s="15"/>
      <c r="EX368" s="15"/>
      <c r="EY368" s="15"/>
      <c r="EZ368" s="15"/>
      <c r="FA368" s="15"/>
      <c r="FB368" s="15"/>
      <c r="FC368" s="15"/>
      <c r="FD368" s="15"/>
      <c r="FE368" s="15"/>
      <c r="FF368" s="15"/>
      <c r="FG368" s="15"/>
      <c r="FH368" s="15"/>
      <c r="FI368" s="15"/>
      <c r="FJ368" s="15"/>
      <c r="FK368" s="15"/>
      <c r="FL368" s="15"/>
      <c r="FM368" s="15"/>
      <c r="FN368" s="15"/>
      <c r="FO368" s="15"/>
      <c r="FP368" s="15"/>
      <c r="FQ368" s="15"/>
      <c r="FR368" s="15"/>
      <c r="FS368" s="15"/>
      <c r="FT368" s="15"/>
      <c r="FU368" s="15"/>
      <c r="FV368" s="15"/>
      <c r="FW368" s="15"/>
      <c r="FX368" s="15"/>
      <c r="FY368" s="15"/>
      <c r="FZ368" s="15"/>
      <c r="GA368" s="15"/>
      <c r="GB368" s="15"/>
      <c r="GC368" s="15"/>
      <c r="GD368" s="15"/>
      <c r="GE368" s="15"/>
      <c r="GF368" s="15"/>
      <c r="GG368" s="15"/>
      <c r="GH368" s="15"/>
      <c r="GI368" s="15"/>
      <c r="GJ368" s="15"/>
      <c r="GK368" s="15"/>
      <c r="GL368" s="15"/>
      <c r="GM368" s="15"/>
      <c r="GN368" s="15"/>
      <c r="GO368" s="15"/>
      <c r="GP368" s="15"/>
      <c r="GQ368" s="15"/>
      <c r="GR368" s="15"/>
      <c r="GS368" s="15"/>
      <c r="GT368" s="15"/>
      <c r="GU368" s="15"/>
      <c r="GV368" s="15"/>
      <c r="GW368" s="15"/>
      <c r="GX368" s="15"/>
      <c r="GY368" s="15"/>
      <c r="GZ368" s="15"/>
      <c r="HA368" s="15"/>
      <c r="HB368" s="15"/>
      <c r="HC368" s="15"/>
      <c r="HD368" s="15"/>
      <c r="HE368" s="15"/>
      <c r="HF368" s="15"/>
      <c r="HG368" s="15"/>
      <c r="HH368" s="15"/>
      <c r="HI368" s="15"/>
      <c r="HJ368" s="15"/>
      <c r="HK368" s="15"/>
      <c r="HL368" s="15"/>
      <c r="HM368" s="15"/>
      <c r="HN368" s="15"/>
      <c r="HO368" s="15"/>
      <c r="HP368" s="15"/>
      <c r="HQ368" s="15"/>
      <c r="HR368" s="15"/>
      <c r="HS368" s="15"/>
      <c r="HT368" s="15"/>
      <c r="HU368" s="15"/>
      <c r="HV368" s="15"/>
      <c r="HW368" s="15"/>
      <c r="HX368" s="15"/>
      <c r="HY368" s="15"/>
      <c r="HZ368" s="15"/>
      <c r="IA368" s="15"/>
      <c r="IB368" s="15"/>
      <c r="IC368" s="15"/>
      <c r="ID368" s="15"/>
      <c r="IE368" s="15"/>
      <c r="IF368" s="15"/>
      <c r="IG368" s="15"/>
      <c r="IH368" s="15"/>
      <c r="II368" s="15"/>
      <c r="IJ368" s="15"/>
      <c r="IK368" s="15"/>
      <c r="IL368" s="15"/>
      <c r="IM368" s="15"/>
      <c r="IN368" s="15"/>
      <c r="IO368" s="15"/>
      <c r="IP368" s="15"/>
      <c r="IQ368" s="15"/>
      <c r="IR368" s="15"/>
      <c r="IS368" s="15"/>
      <c r="IT368" s="15"/>
      <c r="IU368" s="15"/>
      <c r="IV368" s="15"/>
    </row>
    <row r="369" spans="1:256" s="28" customFormat="1" ht="12" customHeight="1">
      <c r="A369" s="16"/>
      <c r="B369" s="59"/>
      <c r="C369" s="183"/>
      <c r="D369" s="186"/>
      <c r="E369" s="186"/>
      <c r="F369" s="229"/>
      <c r="G369" s="336"/>
      <c r="O369" s="69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  <c r="BA369" s="15"/>
      <c r="BB369" s="15"/>
      <c r="BC369" s="15"/>
      <c r="BD369" s="15"/>
      <c r="BE369" s="15"/>
      <c r="BF369" s="15"/>
      <c r="BG369" s="15"/>
      <c r="BH369" s="15"/>
      <c r="BI369" s="15"/>
      <c r="BJ369" s="15"/>
      <c r="BK369" s="15"/>
      <c r="BL369" s="15"/>
      <c r="BM369" s="15"/>
      <c r="BN369" s="15"/>
      <c r="BO369" s="15"/>
      <c r="BP369" s="15"/>
      <c r="BQ369" s="15"/>
      <c r="BR369" s="15"/>
      <c r="BS369" s="15"/>
      <c r="BT369" s="15"/>
      <c r="BU369" s="15"/>
      <c r="BV369" s="15"/>
      <c r="BW369" s="15"/>
      <c r="BX369" s="15"/>
      <c r="BY369" s="15"/>
      <c r="BZ369" s="15"/>
      <c r="CA369" s="15"/>
      <c r="CB369" s="15"/>
      <c r="CC369" s="15"/>
      <c r="CD369" s="15"/>
      <c r="CE369" s="15"/>
      <c r="CF369" s="15"/>
      <c r="CG369" s="15"/>
      <c r="CH369" s="15"/>
      <c r="CI369" s="15"/>
      <c r="CJ369" s="15"/>
      <c r="CK369" s="15"/>
      <c r="CL369" s="15"/>
      <c r="CM369" s="15"/>
      <c r="CN369" s="15"/>
      <c r="CO369" s="15"/>
      <c r="CP369" s="15"/>
      <c r="CQ369" s="15"/>
      <c r="CR369" s="15"/>
      <c r="CS369" s="15"/>
      <c r="CT369" s="15"/>
      <c r="CU369" s="15"/>
      <c r="CV369" s="15"/>
      <c r="CW369" s="15"/>
      <c r="CX369" s="15"/>
      <c r="CY369" s="15"/>
      <c r="CZ369" s="15"/>
      <c r="DA369" s="15"/>
      <c r="DB369" s="15"/>
      <c r="DC369" s="15"/>
      <c r="DD369" s="15"/>
      <c r="DE369" s="15"/>
      <c r="DF369" s="15"/>
      <c r="DG369" s="15"/>
      <c r="DH369" s="15"/>
      <c r="DI369" s="15"/>
      <c r="DJ369" s="15"/>
      <c r="DK369" s="15"/>
      <c r="DL369" s="15"/>
      <c r="DM369" s="15"/>
      <c r="DN369" s="15"/>
      <c r="DO369" s="15"/>
      <c r="DP369" s="15"/>
      <c r="DQ369" s="15"/>
      <c r="DR369" s="15"/>
      <c r="DS369" s="15"/>
      <c r="DT369" s="15"/>
      <c r="DU369" s="15"/>
      <c r="DV369" s="15"/>
      <c r="DW369" s="15"/>
      <c r="DX369" s="15"/>
      <c r="DY369" s="15"/>
      <c r="DZ369" s="15"/>
      <c r="EA369" s="15"/>
      <c r="EB369" s="15"/>
      <c r="EC369" s="15"/>
      <c r="ED369" s="15"/>
      <c r="EE369" s="15"/>
      <c r="EF369" s="15"/>
      <c r="EG369" s="15"/>
      <c r="EH369" s="15"/>
      <c r="EI369" s="15"/>
      <c r="EJ369" s="15"/>
      <c r="EK369" s="15"/>
      <c r="EL369" s="15"/>
      <c r="EM369" s="15"/>
      <c r="EN369" s="15"/>
      <c r="EO369" s="15"/>
      <c r="EP369" s="15"/>
      <c r="EQ369" s="15"/>
      <c r="ER369" s="15"/>
      <c r="ES369" s="15"/>
      <c r="ET369" s="15"/>
      <c r="EU369" s="15"/>
      <c r="EV369" s="15"/>
      <c r="EW369" s="15"/>
      <c r="EX369" s="15"/>
      <c r="EY369" s="15"/>
      <c r="EZ369" s="15"/>
      <c r="FA369" s="15"/>
      <c r="FB369" s="15"/>
      <c r="FC369" s="15"/>
      <c r="FD369" s="15"/>
      <c r="FE369" s="15"/>
      <c r="FF369" s="15"/>
      <c r="FG369" s="15"/>
      <c r="FH369" s="15"/>
      <c r="FI369" s="15"/>
      <c r="FJ369" s="15"/>
      <c r="FK369" s="15"/>
      <c r="FL369" s="15"/>
      <c r="FM369" s="15"/>
      <c r="FN369" s="15"/>
      <c r="FO369" s="15"/>
      <c r="FP369" s="15"/>
      <c r="FQ369" s="15"/>
      <c r="FR369" s="15"/>
      <c r="FS369" s="15"/>
      <c r="FT369" s="15"/>
      <c r="FU369" s="15"/>
      <c r="FV369" s="15"/>
      <c r="FW369" s="15"/>
      <c r="FX369" s="15"/>
      <c r="FY369" s="15"/>
      <c r="FZ369" s="15"/>
      <c r="GA369" s="15"/>
      <c r="GB369" s="15"/>
      <c r="GC369" s="15"/>
      <c r="GD369" s="15"/>
      <c r="GE369" s="15"/>
      <c r="GF369" s="15"/>
      <c r="GG369" s="15"/>
      <c r="GH369" s="15"/>
      <c r="GI369" s="15"/>
      <c r="GJ369" s="15"/>
      <c r="GK369" s="15"/>
      <c r="GL369" s="15"/>
      <c r="GM369" s="15"/>
      <c r="GN369" s="15"/>
      <c r="GO369" s="15"/>
      <c r="GP369" s="15"/>
      <c r="GQ369" s="15"/>
      <c r="GR369" s="15"/>
      <c r="GS369" s="15"/>
      <c r="GT369" s="15"/>
      <c r="GU369" s="15"/>
      <c r="GV369" s="15"/>
      <c r="GW369" s="15"/>
      <c r="GX369" s="15"/>
      <c r="GY369" s="15"/>
      <c r="GZ369" s="15"/>
      <c r="HA369" s="15"/>
      <c r="HB369" s="15"/>
      <c r="HC369" s="15"/>
      <c r="HD369" s="15"/>
      <c r="HE369" s="15"/>
      <c r="HF369" s="15"/>
      <c r="HG369" s="15"/>
      <c r="HH369" s="15"/>
      <c r="HI369" s="15"/>
      <c r="HJ369" s="15"/>
      <c r="HK369" s="15"/>
      <c r="HL369" s="15"/>
      <c r="HM369" s="15"/>
      <c r="HN369" s="15"/>
      <c r="HO369" s="15"/>
      <c r="HP369" s="15"/>
      <c r="HQ369" s="15"/>
      <c r="HR369" s="15"/>
      <c r="HS369" s="15"/>
      <c r="HT369" s="15"/>
      <c r="HU369" s="15"/>
      <c r="HV369" s="15"/>
      <c r="HW369" s="15"/>
      <c r="HX369" s="15"/>
      <c r="HY369" s="15"/>
      <c r="HZ369" s="15"/>
      <c r="IA369" s="15"/>
      <c r="IB369" s="15"/>
      <c r="IC369" s="15"/>
      <c r="ID369" s="15"/>
      <c r="IE369" s="15"/>
      <c r="IF369" s="15"/>
      <c r="IG369" s="15"/>
      <c r="IH369" s="15"/>
      <c r="II369" s="15"/>
      <c r="IJ369" s="15"/>
      <c r="IK369" s="15"/>
      <c r="IL369" s="15"/>
      <c r="IM369" s="15"/>
      <c r="IN369" s="15"/>
      <c r="IO369" s="15"/>
      <c r="IP369" s="15"/>
      <c r="IQ369" s="15"/>
      <c r="IR369" s="15"/>
      <c r="IS369" s="15"/>
      <c r="IT369" s="15"/>
      <c r="IU369" s="15"/>
      <c r="IV369" s="15"/>
    </row>
    <row r="370" spans="1:256" s="28" customFormat="1" ht="15" customHeight="1">
      <c r="A370" s="64" t="s">
        <v>1210</v>
      </c>
      <c r="B370" s="2"/>
      <c r="C370" s="2"/>
      <c r="D370" s="186"/>
      <c r="E370" s="186"/>
      <c r="F370" s="229"/>
      <c r="G370" s="336"/>
      <c r="O370" s="69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5"/>
      <c r="BL370" s="15"/>
      <c r="BM370" s="15"/>
      <c r="BN370" s="15"/>
      <c r="BO370" s="15"/>
      <c r="BP370" s="15"/>
      <c r="BQ370" s="15"/>
      <c r="BR370" s="15"/>
      <c r="BS370" s="15"/>
      <c r="BT370" s="15"/>
      <c r="BU370" s="15"/>
      <c r="BV370" s="15"/>
      <c r="BW370" s="15"/>
      <c r="BX370" s="15"/>
      <c r="BY370" s="15"/>
      <c r="BZ370" s="15"/>
      <c r="CA370" s="15"/>
      <c r="CB370" s="15"/>
      <c r="CC370" s="15"/>
      <c r="CD370" s="15"/>
      <c r="CE370" s="15"/>
      <c r="CF370" s="15"/>
      <c r="CG370" s="15"/>
      <c r="CH370" s="15"/>
      <c r="CI370" s="15"/>
      <c r="CJ370" s="15"/>
      <c r="CK370" s="15"/>
      <c r="CL370" s="15"/>
      <c r="CM370" s="15"/>
      <c r="CN370" s="15"/>
      <c r="CO370" s="15"/>
      <c r="CP370" s="15"/>
      <c r="CQ370" s="15"/>
      <c r="CR370" s="15"/>
      <c r="CS370" s="15"/>
      <c r="CT370" s="15"/>
      <c r="CU370" s="15"/>
      <c r="CV370" s="15"/>
      <c r="CW370" s="15"/>
      <c r="CX370" s="15"/>
      <c r="CY370" s="15"/>
      <c r="CZ370" s="15"/>
      <c r="DA370" s="15"/>
      <c r="DB370" s="15"/>
      <c r="DC370" s="15"/>
      <c r="DD370" s="15"/>
      <c r="DE370" s="15"/>
      <c r="DF370" s="15"/>
      <c r="DG370" s="15"/>
      <c r="DH370" s="15"/>
      <c r="DI370" s="15"/>
      <c r="DJ370" s="15"/>
      <c r="DK370" s="15"/>
      <c r="DL370" s="15"/>
      <c r="DM370" s="15"/>
      <c r="DN370" s="15"/>
      <c r="DO370" s="15"/>
      <c r="DP370" s="15"/>
      <c r="DQ370" s="15"/>
      <c r="DR370" s="15"/>
      <c r="DS370" s="15"/>
      <c r="DT370" s="15"/>
      <c r="DU370" s="15"/>
      <c r="DV370" s="15"/>
      <c r="DW370" s="15"/>
      <c r="DX370" s="15"/>
      <c r="DY370" s="15"/>
      <c r="DZ370" s="15"/>
      <c r="EA370" s="15"/>
      <c r="EB370" s="15"/>
      <c r="EC370" s="15"/>
      <c r="ED370" s="15"/>
      <c r="EE370" s="15"/>
      <c r="EF370" s="15"/>
      <c r="EG370" s="15"/>
      <c r="EH370" s="15"/>
      <c r="EI370" s="15"/>
      <c r="EJ370" s="15"/>
      <c r="EK370" s="15"/>
      <c r="EL370" s="15"/>
      <c r="EM370" s="15"/>
      <c r="EN370" s="15"/>
      <c r="EO370" s="15"/>
      <c r="EP370" s="15"/>
      <c r="EQ370" s="15"/>
      <c r="ER370" s="15"/>
      <c r="ES370" s="15"/>
      <c r="ET370" s="15"/>
      <c r="EU370" s="15"/>
      <c r="EV370" s="15"/>
      <c r="EW370" s="15"/>
      <c r="EX370" s="15"/>
      <c r="EY370" s="15"/>
      <c r="EZ370" s="15"/>
      <c r="FA370" s="15"/>
      <c r="FB370" s="15"/>
      <c r="FC370" s="15"/>
      <c r="FD370" s="15"/>
      <c r="FE370" s="15"/>
      <c r="FF370" s="15"/>
      <c r="FG370" s="15"/>
      <c r="FH370" s="15"/>
      <c r="FI370" s="15"/>
      <c r="FJ370" s="15"/>
      <c r="FK370" s="15"/>
      <c r="FL370" s="15"/>
      <c r="FM370" s="15"/>
      <c r="FN370" s="15"/>
      <c r="FO370" s="15"/>
      <c r="FP370" s="15"/>
      <c r="FQ370" s="15"/>
      <c r="FR370" s="15"/>
      <c r="FS370" s="15"/>
      <c r="FT370" s="15"/>
      <c r="FU370" s="15"/>
      <c r="FV370" s="15"/>
      <c r="FW370" s="15"/>
      <c r="FX370" s="15"/>
      <c r="FY370" s="15"/>
      <c r="FZ370" s="15"/>
      <c r="GA370" s="15"/>
      <c r="GB370" s="15"/>
      <c r="GC370" s="15"/>
      <c r="GD370" s="15"/>
      <c r="GE370" s="15"/>
      <c r="GF370" s="15"/>
      <c r="GG370" s="15"/>
      <c r="GH370" s="15"/>
      <c r="GI370" s="15"/>
      <c r="GJ370" s="15"/>
      <c r="GK370" s="15"/>
      <c r="GL370" s="15"/>
      <c r="GM370" s="15"/>
      <c r="GN370" s="15"/>
      <c r="GO370" s="15"/>
      <c r="GP370" s="15"/>
      <c r="GQ370" s="15"/>
      <c r="GR370" s="15"/>
      <c r="GS370" s="15"/>
      <c r="GT370" s="15"/>
      <c r="GU370" s="15"/>
      <c r="GV370" s="15"/>
      <c r="GW370" s="15"/>
      <c r="GX370" s="15"/>
      <c r="GY370" s="15"/>
      <c r="GZ370" s="15"/>
      <c r="HA370" s="15"/>
      <c r="HB370" s="15"/>
      <c r="HC370" s="15"/>
      <c r="HD370" s="15"/>
      <c r="HE370" s="15"/>
      <c r="HF370" s="15"/>
      <c r="HG370" s="15"/>
      <c r="HH370" s="15"/>
      <c r="HI370" s="15"/>
      <c r="HJ370" s="15"/>
      <c r="HK370" s="15"/>
      <c r="HL370" s="15"/>
      <c r="HM370" s="15"/>
      <c r="HN370" s="15"/>
      <c r="HO370" s="15"/>
      <c r="HP370" s="15"/>
      <c r="HQ370" s="15"/>
      <c r="HR370" s="15"/>
      <c r="HS370" s="15"/>
      <c r="HT370" s="15"/>
      <c r="HU370" s="15"/>
      <c r="HV370" s="15"/>
      <c r="HW370" s="15"/>
      <c r="HX370" s="15"/>
      <c r="HY370" s="15"/>
      <c r="HZ370" s="15"/>
      <c r="IA370" s="15"/>
      <c r="IB370" s="15"/>
      <c r="IC370" s="15"/>
      <c r="ID370" s="15"/>
      <c r="IE370" s="15"/>
      <c r="IF370" s="15"/>
      <c r="IG370" s="15"/>
      <c r="IH370" s="15"/>
      <c r="II370" s="15"/>
      <c r="IJ370" s="15"/>
      <c r="IK370" s="15"/>
      <c r="IL370" s="15"/>
      <c r="IM370" s="15"/>
      <c r="IN370" s="15"/>
      <c r="IO370" s="15"/>
      <c r="IP370" s="15"/>
      <c r="IQ370" s="15"/>
      <c r="IR370" s="15"/>
      <c r="IS370" s="15"/>
      <c r="IT370" s="15"/>
      <c r="IU370" s="15"/>
      <c r="IV370" s="15"/>
    </row>
    <row r="371" spans="1:7" ht="12.75">
      <c r="A371" s="130" t="s">
        <v>1004</v>
      </c>
      <c r="B371" s="130" t="s">
        <v>1030</v>
      </c>
      <c r="C371" s="118" t="s">
        <v>1031</v>
      </c>
      <c r="D371" s="200">
        <v>24400</v>
      </c>
      <c r="E371" s="267">
        <v>24400</v>
      </c>
      <c r="F371" s="267">
        <v>24390</v>
      </c>
      <c r="G371" s="158">
        <f>F371/E371*100</f>
        <v>99.95901639344262</v>
      </c>
    </row>
    <row r="372" spans="1:7" ht="12.75">
      <c r="A372" s="16"/>
      <c r="B372" s="59"/>
      <c r="C372" s="183"/>
      <c r="D372" s="184"/>
      <c r="E372" s="185"/>
      <c r="F372" s="229"/>
      <c r="G372" s="261"/>
    </row>
    <row r="373" spans="1:7" ht="12.75">
      <c r="A373" s="188"/>
      <c r="B373" s="198"/>
      <c r="C373" s="197" t="s">
        <v>893</v>
      </c>
      <c r="D373" s="189">
        <f>D337+D344+D354+D363+D368+D371</f>
        <v>1644659</v>
      </c>
      <c r="E373" s="189">
        <f>E337+E344+E354+E363+E368+E371</f>
        <v>1974975</v>
      </c>
      <c r="F373" s="189">
        <f>F337+F344+F354+F363+F368+F371</f>
        <v>1378829</v>
      </c>
      <c r="G373" s="26">
        <f>F373/E373*100</f>
        <v>69.8150103165863</v>
      </c>
    </row>
    <row r="374" spans="1:7" ht="13.5" customHeight="1">
      <c r="A374" s="16"/>
      <c r="B374" s="59"/>
      <c r="C374" s="183"/>
      <c r="D374" s="184"/>
      <c r="E374" s="185"/>
      <c r="F374" s="229"/>
      <c r="G374" s="99"/>
    </row>
    <row r="375" spans="1:256" s="28" customFormat="1" ht="15.75">
      <c r="A375" s="64" t="s">
        <v>442</v>
      </c>
      <c r="D375" s="69"/>
      <c r="E375" s="69"/>
      <c r="F375" s="69"/>
      <c r="O375" s="69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  <c r="AZ375" s="15"/>
      <c r="BA375" s="15"/>
      <c r="BB375" s="15"/>
      <c r="BC375" s="15"/>
      <c r="BD375" s="15"/>
      <c r="BE375" s="15"/>
      <c r="BF375" s="15"/>
      <c r="BG375" s="15"/>
      <c r="BH375" s="15"/>
      <c r="BI375" s="15"/>
      <c r="BJ375" s="15"/>
      <c r="BK375" s="15"/>
      <c r="BL375" s="15"/>
      <c r="BM375" s="15"/>
      <c r="BN375" s="15"/>
      <c r="BO375" s="15"/>
      <c r="BP375" s="15"/>
      <c r="BQ375" s="15"/>
      <c r="BR375" s="15"/>
      <c r="BS375" s="15"/>
      <c r="BT375" s="15"/>
      <c r="BU375" s="15"/>
      <c r="BV375" s="15"/>
      <c r="BW375" s="15"/>
      <c r="BX375" s="15"/>
      <c r="BY375" s="15"/>
      <c r="BZ375" s="15"/>
      <c r="CA375" s="15"/>
      <c r="CB375" s="15"/>
      <c r="CC375" s="15"/>
      <c r="CD375" s="15"/>
      <c r="CE375" s="15"/>
      <c r="CF375" s="15"/>
      <c r="CG375" s="15"/>
      <c r="CH375" s="15"/>
      <c r="CI375" s="15"/>
      <c r="CJ375" s="15"/>
      <c r="CK375" s="15"/>
      <c r="CL375" s="15"/>
      <c r="CM375" s="15"/>
      <c r="CN375" s="15"/>
      <c r="CO375" s="15"/>
      <c r="CP375" s="15"/>
      <c r="CQ375" s="15"/>
      <c r="CR375" s="15"/>
      <c r="CS375" s="15"/>
      <c r="CT375" s="15"/>
      <c r="CU375" s="15"/>
      <c r="CV375" s="15"/>
      <c r="CW375" s="15"/>
      <c r="CX375" s="15"/>
      <c r="CY375" s="15"/>
      <c r="CZ375" s="15"/>
      <c r="DA375" s="15"/>
      <c r="DB375" s="15"/>
      <c r="DC375" s="15"/>
      <c r="DD375" s="15"/>
      <c r="DE375" s="15"/>
      <c r="DF375" s="15"/>
      <c r="DG375" s="15"/>
      <c r="DH375" s="15"/>
      <c r="DI375" s="15"/>
      <c r="DJ375" s="15"/>
      <c r="DK375" s="15"/>
      <c r="DL375" s="15"/>
      <c r="DM375" s="15"/>
      <c r="DN375" s="15"/>
      <c r="DO375" s="15"/>
      <c r="DP375" s="15"/>
      <c r="DQ375" s="15"/>
      <c r="DR375" s="15"/>
      <c r="DS375" s="15"/>
      <c r="DT375" s="15"/>
      <c r="DU375" s="15"/>
      <c r="DV375" s="15"/>
      <c r="DW375" s="15"/>
      <c r="DX375" s="15"/>
      <c r="DY375" s="15"/>
      <c r="DZ375" s="15"/>
      <c r="EA375" s="15"/>
      <c r="EB375" s="15"/>
      <c r="EC375" s="15"/>
      <c r="ED375" s="15"/>
      <c r="EE375" s="15"/>
      <c r="EF375" s="15"/>
      <c r="EG375" s="15"/>
      <c r="EH375" s="15"/>
      <c r="EI375" s="15"/>
      <c r="EJ375" s="15"/>
      <c r="EK375" s="15"/>
      <c r="EL375" s="15"/>
      <c r="EM375" s="15"/>
      <c r="EN375" s="15"/>
      <c r="EO375" s="15"/>
      <c r="EP375" s="15"/>
      <c r="EQ375" s="15"/>
      <c r="ER375" s="15"/>
      <c r="ES375" s="15"/>
      <c r="ET375" s="15"/>
      <c r="EU375" s="15"/>
      <c r="EV375" s="15"/>
      <c r="EW375" s="15"/>
      <c r="EX375" s="15"/>
      <c r="EY375" s="15"/>
      <c r="EZ375" s="15"/>
      <c r="FA375" s="15"/>
      <c r="FB375" s="15"/>
      <c r="FC375" s="15"/>
      <c r="FD375" s="15"/>
      <c r="FE375" s="15"/>
      <c r="FF375" s="15"/>
      <c r="FG375" s="15"/>
      <c r="FH375" s="15"/>
      <c r="FI375" s="15"/>
      <c r="FJ375" s="15"/>
      <c r="FK375" s="15"/>
      <c r="FL375" s="15"/>
      <c r="FM375" s="15"/>
      <c r="FN375" s="15"/>
      <c r="FO375" s="15"/>
      <c r="FP375" s="15"/>
      <c r="FQ375" s="15"/>
      <c r="FR375" s="15"/>
      <c r="FS375" s="15"/>
      <c r="FT375" s="15"/>
      <c r="FU375" s="15"/>
      <c r="FV375" s="15"/>
      <c r="FW375" s="15"/>
      <c r="FX375" s="15"/>
      <c r="FY375" s="15"/>
      <c r="FZ375" s="15"/>
      <c r="GA375" s="15"/>
      <c r="GB375" s="15"/>
      <c r="GC375" s="15"/>
      <c r="GD375" s="15"/>
      <c r="GE375" s="15"/>
      <c r="GF375" s="15"/>
      <c r="GG375" s="15"/>
      <c r="GH375" s="15"/>
      <c r="GI375" s="15"/>
      <c r="GJ375" s="15"/>
      <c r="GK375" s="15"/>
      <c r="GL375" s="15"/>
      <c r="GM375" s="15"/>
      <c r="GN375" s="15"/>
      <c r="GO375" s="15"/>
      <c r="GP375" s="15"/>
      <c r="GQ375" s="15"/>
      <c r="GR375" s="15"/>
      <c r="GS375" s="15"/>
      <c r="GT375" s="15"/>
      <c r="GU375" s="15"/>
      <c r="GV375" s="15"/>
      <c r="GW375" s="15"/>
      <c r="GX375" s="15"/>
      <c r="GY375" s="15"/>
      <c r="GZ375" s="15"/>
      <c r="HA375" s="15"/>
      <c r="HB375" s="15"/>
      <c r="HC375" s="15"/>
      <c r="HD375" s="15"/>
      <c r="HE375" s="15"/>
      <c r="HF375" s="15"/>
      <c r="HG375" s="15"/>
      <c r="HH375" s="15"/>
      <c r="HI375" s="15"/>
      <c r="HJ375" s="15"/>
      <c r="HK375" s="15"/>
      <c r="HL375" s="15"/>
      <c r="HM375" s="15"/>
      <c r="HN375" s="15"/>
      <c r="HO375" s="15"/>
      <c r="HP375" s="15"/>
      <c r="HQ375" s="15"/>
      <c r="HR375" s="15"/>
      <c r="HS375" s="15"/>
      <c r="HT375" s="15"/>
      <c r="HU375" s="15"/>
      <c r="HV375" s="15"/>
      <c r="HW375" s="15"/>
      <c r="HX375" s="15"/>
      <c r="HY375" s="15"/>
      <c r="HZ375" s="15"/>
      <c r="IA375" s="15"/>
      <c r="IB375" s="15"/>
      <c r="IC375" s="15"/>
      <c r="ID375" s="15"/>
      <c r="IE375" s="15"/>
      <c r="IF375" s="15"/>
      <c r="IG375" s="15"/>
      <c r="IH375" s="15"/>
      <c r="II375" s="15"/>
      <c r="IJ375" s="15"/>
      <c r="IK375" s="15"/>
      <c r="IL375" s="15"/>
      <c r="IM375" s="15"/>
      <c r="IN375" s="15"/>
      <c r="IO375" s="15"/>
      <c r="IP375" s="15"/>
      <c r="IQ375" s="15"/>
      <c r="IR375" s="15"/>
      <c r="IS375" s="15"/>
      <c r="IT375" s="15"/>
      <c r="IU375" s="15"/>
      <c r="IV375" s="15"/>
    </row>
    <row r="376" spans="1:256" s="28" customFormat="1" ht="11.25" customHeight="1">
      <c r="A376" s="64"/>
      <c r="D376" s="69"/>
      <c r="E376" s="69"/>
      <c r="F376" s="69"/>
      <c r="O376" s="69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  <c r="AZ376" s="15"/>
      <c r="BA376" s="15"/>
      <c r="BB376" s="15"/>
      <c r="BC376" s="15"/>
      <c r="BD376" s="15"/>
      <c r="BE376" s="15"/>
      <c r="BF376" s="15"/>
      <c r="BG376" s="15"/>
      <c r="BH376" s="15"/>
      <c r="BI376" s="15"/>
      <c r="BJ376" s="15"/>
      <c r="BK376" s="15"/>
      <c r="BL376" s="15"/>
      <c r="BM376" s="15"/>
      <c r="BN376" s="15"/>
      <c r="BO376" s="15"/>
      <c r="BP376" s="15"/>
      <c r="BQ376" s="15"/>
      <c r="BR376" s="15"/>
      <c r="BS376" s="15"/>
      <c r="BT376" s="15"/>
      <c r="BU376" s="15"/>
      <c r="BV376" s="15"/>
      <c r="BW376" s="15"/>
      <c r="BX376" s="15"/>
      <c r="BY376" s="15"/>
      <c r="BZ376" s="15"/>
      <c r="CA376" s="15"/>
      <c r="CB376" s="15"/>
      <c r="CC376" s="15"/>
      <c r="CD376" s="15"/>
      <c r="CE376" s="15"/>
      <c r="CF376" s="15"/>
      <c r="CG376" s="15"/>
      <c r="CH376" s="15"/>
      <c r="CI376" s="15"/>
      <c r="CJ376" s="15"/>
      <c r="CK376" s="15"/>
      <c r="CL376" s="15"/>
      <c r="CM376" s="15"/>
      <c r="CN376" s="15"/>
      <c r="CO376" s="15"/>
      <c r="CP376" s="15"/>
      <c r="CQ376" s="15"/>
      <c r="CR376" s="15"/>
      <c r="CS376" s="15"/>
      <c r="CT376" s="15"/>
      <c r="CU376" s="15"/>
      <c r="CV376" s="15"/>
      <c r="CW376" s="15"/>
      <c r="CX376" s="15"/>
      <c r="CY376" s="15"/>
      <c r="CZ376" s="15"/>
      <c r="DA376" s="15"/>
      <c r="DB376" s="15"/>
      <c r="DC376" s="15"/>
      <c r="DD376" s="15"/>
      <c r="DE376" s="15"/>
      <c r="DF376" s="15"/>
      <c r="DG376" s="15"/>
      <c r="DH376" s="15"/>
      <c r="DI376" s="15"/>
      <c r="DJ376" s="15"/>
      <c r="DK376" s="15"/>
      <c r="DL376" s="15"/>
      <c r="DM376" s="15"/>
      <c r="DN376" s="15"/>
      <c r="DO376" s="15"/>
      <c r="DP376" s="15"/>
      <c r="DQ376" s="15"/>
      <c r="DR376" s="15"/>
      <c r="DS376" s="15"/>
      <c r="DT376" s="15"/>
      <c r="DU376" s="15"/>
      <c r="DV376" s="15"/>
      <c r="DW376" s="15"/>
      <c r="DX376" s="15"/>
      <c r="DY376" s="15"/>
      <c r="DZ376" s="15"/>
      <c r="EA376" s="15"/>
      <c r="EB376" s="15"/>
      <c r="EC376" s="15"/>
      <c r="ED376" s="15"/>
      <c r="EE376" s="15"/>
      <c r="EF376" s="15"/>
      <c r="EG376" s="15"/>
      <c r="EH376" s="15"/>
      <c r="EI376" s="15"/>
      <c r="EJ376" s="15"/>
      <c r="EK376" s="15"/>
      <c r="EL376" s="15"/>
      <c r="EM376" s="15"/>
      <c r="EN376" s="15"/>
      <c r="EO376" s="15"/>
      <c r="EP376" s="15"/>
      <c r="EQ376" s="15"/>
      <c r="ER376" s="15"/>
      <c r="ES376" s="15"/>
      <c r="ET376" s="15"/>
      <c r="EU376" s="15"/>
      <c r="EV376" s="15"/>
      <c r="EW376" s="15"/>
      <c r="EX376" s="15"/>
      <c r="EY376" s="15"/>
      <c r="EZ376" s="15"/>
      <c r="FA376" s="15"/>
      <c r="FB376" s="15"/>
      <c r="FC376" s="15"/>
      <c r="FD376" s="15"/>
      <c r="FE376" s="15"/>
      <c r="FF376" s="15"/>
      <c r="FG376" s="15"/>
      <c r="FH376" s="15"/>
      <c r="FI376" s="15"/>
      <c r="FJ376" s="15"/>
      <c r="FK376" s="15"/>
      <c r="FL376" s="15"/>
      <c r="FM376" s="15"/>
      <c r="FN376" s="15"/>
      <c r="FO376" s="15"/>
      <c r="FP376" s="15"/>
      <c r="FQ376" s="15"/>
      <c r="FR376" s="15"/>
      <c r="FS376" s="15"/>
      <c r="FT376" s="15"/>
      <c r="FU376" s="15"/>
      <c r="FV376" s="15"/>
      <c r="FW376" s="15"/>
      <c r="FX376" s="15"/>
      <c r="FY376" s="15"/>
      <c r="FZ376" s="15"/>
      <c r="GA376" s="15"/>
      <c r="GB376" s="15"/>
      <c r="GC376" s="15"/>
      <c r="GD376" s="15"/>
      <c r="GE376" s="15"/>
      <c r="GF376" s="15"/>
      <c r="GG376" s="15"/>
      <c r="GH376" s="15"/>
      <c r="GI376" s="15"/>
      <c r="GJ376" s="15"/>
      <c r="GK376" s="15"/>
      <c r="GL376" s="15"/>
      <c r="GM376" s="15"/>
      <c r="GN376" s="15"/>
      <c r="GO376" s="15"/>
      <c r="GP376" s="15"/>
      <c r="GQ376" s="15"/>
      <c r="GR376" s="15"/>
      <c r="GS376" s="15"/>
      <c r="GT376" s="15"/>
      <c r="GU376" s="15"/>
      <c r="GV376" s="15"/>
      <c r="GW376" s="15"/>
      <c r="GX376" s="15"/>
      <c r="GY376" s="15"/>
      <c r="GZ376" s="15"/>
      <c r="HA376" s="15"/>
      <c r="HB376" s="15"/>
      <c r="HC376" s="15"/>
      <c r="HD376" s="15"/>
      <c r="HE376" s="15"/>
      <c r="HF376" s="15"/>
      <c r="HG376" s="15"/>
      <c r="HH376" s="15"/>
      <c r="HI376" s="15"/>
      <c r="HJ376" s="15"/>
      <c r="HK376" s="15"/>
      <c r="HL376" s="15"/>
      <c r="HM376" s="15"/>
      <c r="HN376" s="15"/>
      <c r="HO376" s="15"/>
      <c r="HP376" s="15"/>
      <c r="HQ376" s="15"/>
      <c r="HR376" s="15"/>
      <c r="HS376" s="15"/>
      <c r="HT376" s="15"/>
      <c r="HU376" s="15"/>
      <c r="HV376" s="15"/>
      <c r="HW376" s="15"/>
      <c r="HX376" s="15"/>
      <c r="HY376" s="15"/>
      <c r="HZ376" s="15"/>
      <c r="IA376" s="15"/>
      <c r="IB376" s="15"/>
      <c r="IC376" s="15"/>
      <c r="ID376" s="15"/>
      <c r="IE376" s="15"/>
      <c r="IF376" s="15"/>
      <c r="IG376" s="15"/>
      <c r="IH376" s="15"/>
      <c r="II376" s="15"/>
      <c r="IJ376" s="15"/>
      <c r="IK376" s="15"/>
      <c r="IL376" s="15"/>
      <c r="IM376" s="15"/>
      <c r="IN376" s="15"/>
      <c r="IO376" s="15"/>
      <c r="IP376" s="15"/>
      <c r="IQ376" s="15"/>
      <c r="IR376" s="15"/>
      <c r="IS376" s="15"/>
      <c r="IT376" s="15"/>
      <c r="IU376" s="15"/>
      <c r="IV376" s="15"/>
    </row>
    <row r="377" spans="1:7" ht="14.25" customHeight="1">
      <c r="A377" s="55" t="s">
        <v>436</v>
      </c>
      <c r="D377" s="184"/>
      <c r="E377" s="185"/>
      <c r="F377" s="229"/>
      <c r="G377" s="204"/>
    </row>
    <row r="378" spans="1:7" ht="12" customHeight="1">
      <c r="A378" s="55"/>
      <c r="D378" s="184"/>
      <c r="E378" s="185"/>
      <c r="F378" s="229"/>
      <c r="G378" s="204"/>
    </row>
    <row r="379" spans="1:256" s="28" customFormat="1" ht="25.5" customHeight="1">
      <c r="A379" s="7" t="s">
        <v>295</v>
      </c>
      <c r="B379" s="7" t="s">
        <v>297</v>
      </c>
      <c r="C379" s="5" t="s">
        <v>298</v>
      </c>
      <c r="D379" s="44" t="s">
        <v>479</v>
      </c>
      <c r="E379" s="51" t="s">
        <v>480</v>
      </c>
      <c r="F379" s="5" t="s">
        <v>269</v>
      </c>
      <c r="G379" s="43" t="s">
        <v>481</v>
      </c>
      <c r="O379" s="69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  <c r="BF379" s="15"/>
      <c r="BG379" s="15"/>
      <c r="BH379" s="15"/>
      <c r="BI379" s="15"/>
      <c r="BJ379" s="15"/>
      <c r="BK379" s="15"/>
      <c r="BL379" s="15"/>
      <c r="BM379" s="15"/>
      <c r="BN379" s="15"/>
      <c r="BO379" s="15"/>
      <c r="BP379" s="15"/>
      <c r="BQ379" s="15"/>
      <c r="BR379" s="15"/>
      <c r="BS379" s="15"/>
      <c r="BT379" s="15"/>
      <c r="BU379" s="15"/>
      <c r="BV379" s="15"/>
      <c r="BW379" s="15"/>
      <c r="BX379" s="15"/>
      <c r="BY379" s="15"/>
      <c r="BZ379" s="15"/>
      <c r="CA379" s="15"/>
      <c r="CB379" s="15"/>
      <c r="CC379" s="15"/>
      <c r="CD379" s="15"/>
      <c r="CE379" s="15"/>
      <c r="CF379" s="15"/>
      <c r="CG379" s="15"/>
      <c r="CH379" s="15"/>
      <c r="CI379" s="15"/>
      <c r="CJ379" s="15"/>
      <c r="CK379" s="15"/>
      <c r="CL379" s="15"/>
      <c r="CM379" s="15"/>
      <c r="CN379" s="15"/>
      <c r="CO379" s="15"/>
      <c r="CP379" s="15"/>
      <c r="CQ379" s="15"/>
      <c r="CR379" s="15"/>
      <c r="CS379" s="15"/>
      <c r="CT379" s="15"/>
      <c r="CU379" s="15"/>
      <c r="CV379" s="15"/>
      <c r="CW379" s="15"/>
      <c r="CX379" s="15"/>
      <c r="CY379" s="15"/>
      <c r="CZ379" s="15"/>
      <c r="DA379" s="15"/>
      <c r="DB379" s="15"/>
      <c r="DC379" s="15"/>
      <c r="DD379" s="15"/>
      <c r="DE379" s="15"/>
      <c r="DF379" s="15"/>
      <c r="DG379" s="15"/>
      <c r="DH379" s="15"/>
      <c r="DI379" s="15"/>
      <c r="DJ379" s="15"/>
      <c r="DK379" s="15"/>
      <c r="DL379" s="15"/>
      <c r="DM379" s="15"/>
      <c r="DN379" s="15"/>
      <c r="DO379" s="15"/>
      <c r="DP379" s="15"/>
      <c r="DQ379" s="15"/>
      <c r="DR379" s="15"/>
      <c r="DS379" s="15"/>
      <c r="DT379" s="15"/>
      <c r="DU379" s="15"/>
      <c r="DV379" s="15"/>
      <c r="DW379" s="15"/>
      <c r="DX379" s="15"/>
      <c r="DY379" s="15"/>
      <c r="DZ379" s="15"/>
      <c r="EA379" s="15"/>
      <c r="EB379" s="15"/>
      <c r="EC379" s="15"/>
      <c r="ED379" s="15"/>
      <c r="EE379" s="15"/>
      <c r="EF379" s="15"/>
      <c r="EG379" s="15"/>
      <c r="EH379" s="15"/>
      <c r="EI379" s="15"/>
      <c r="EJ379" s="15"/>
      <c r="EK379" s="15"/>
      <c r="EL379" s="15"/>
      <c r="EM379" s="15"/>
      <c r="EN379" s="15"/>
      <c r="EO379" s="15"/>
      <c r="EP379" s="15"/>
      <c r="EQ379" s="15"/>
      <c r="ER379" s="15"/>
      <c r="ES379" s="15"/>
      <c r="ET379" s="15"/>
      <c r="EU379" s="15"/>
      <c r="EV379" s="15"/>
      <c r="EW379" s="15"/>
      <c r="EX379" s="15"/>
      <c r="EY379" s="15"/>
      <c r="EZ379" s="15"/>
      <c r="FA379" s="15"/>
      <c r="FB379" s="15"/>
      <c r="FC379" s="15"/>
      <c r="FD379" s="15"/>
      <c r="FE379" s="15"/>
      <c r="FF379" s="15"/>
      <c r="FG379" s="15"/>
      <c r="FH379" s="15"/>
      <c r="FI379" s="15"/>
      <c r="FJ379" s="15"/>
      <c r="FK379" s="15"/>
      <c r="FL379" s="15"/>
      <c r="FM379" s="15"/>
      <c r="FN379" s="15"/>
      <c r="FO379" s="15"/>
      <c r="FP379" s="15"/>
      <c r="FQ379" s="15"/>
      <c r="FR379" s="15"/>
      <c r="FS379" s="15"/>
      <c r="FT379" s="15"/>
      <c r="FU379" s="15"/>
      <c r="FV379" s="15"/>
      <c r="FW379" s="15"/>
      <c r="FX379" s="15"/>
      <c r="FY379" s="15"/>
      <c r="FZ379" s="15"/>
      <c r="GA379" s="15"/>
      <c r="GB379" s="15"/>
      <c r="GC379" s="15"/>
      <c r="GD379" s="15"/>
      <c r="GE379" s="15"/>
      <c r="GF379" s="15"/>
      <c r="GG379" s="15"/>
      <c r="GH379" s="15"/>
      <c r="GI379" s="15"/>
      <c r="GJ379" s="15"/>
      <c r="GK379" s="15"/>
      <c r="GL379" s="15"/>
      <c r="GM379" s="15"/>
      <c r="GN379" s="15"/>
      <c r="GO379" s="15"/>
      <c r="GP379" s="15"/>
      <c r="GQ379" s="15"/>
      <c r="GR379" s="15"/>
      <c r="GS379" s="15"/>
      <c r="GT379" s="15"/>
      <c r="GU379" s="15"/>
      <c r="GV379" s="15"/>
      <c r="GW379" s="15"/>
      <c r="GX379" s="15"/>
      <c r="GY379" s="15"/>
      <c r="GZ379" s="15"/>
      <c r="HA379" s="15"/>
      <c r="HB379" s="15"/>
      <c r="HC379" s="15"/>
      <c r="HD379" s="15"/>
      <c r="HE379" s="15"/>
      <c r="HF379" s="15"/>
      <c r="HG379" s="15"/>
      <c r="HH379" s="15"/>
      <c r="HI379" s="15"/>
      <c r="HJ379" s="15"/>
      <c r="HK379" s="15"/>
      <c r="HL379" s="15"/>
      <c r="HM379" s="15"/>
      <c r="HN379" s="15"/>
      <c r="HO379" s="15"/>
      <c r="HP379" s="15"/>
      <c r="HQ379" s="15"/>
      <c r="HR379" s="15"/>
      <c r="HS379" s="15"/>
      <c r="HT379" s="15"/>
      <c r="HU379" s="15"/>
      <c r="HV379" s="15"/>
      <c r="HW379" s="15"/>
      <c r="HX379" s="15"/>
      <c r="HY379" s="15"/>
      <c r="HZ379" s="15"/>
      <c r="IA379" s="15"/>
      <c r="IB379" s="15"/>
      <c r="IC379" s="15"/>
      <c r="ID379" s="15"/>
      <c r="IE379" s="15"/>
      <c r="IF379" s="15"/>
      <c r="IG379" s="15"/>
      <c r="IH379" s="15"/>
      <c r="II379" s="15"/>
      <c r="IJ379" s="15"/>
      <c r="IK379" s="15"/>
      <c r="IL379" s="15"/>
      <c r="IM379" s="15"/>
      <c r="IN379" s="15"/>
      <c r="IO379" s="15"/>
      <c r="IP379" s="15"/>
      <c r="IQ379" s="15"/>
      <c r="IR379" s="15"/>
      <c r="IS379" s="15"/>
      <c r="IT379" s="15"/>
      <c r="IU379" s="15"/>
      <c r="IV379" s="15"/>
    </row>
    <row r="380" spans="1:256" s="28" customFormat="1" ht="15" customHeight="1">
      <c r="A380" s="130" t="s">
        <v>167</v>
      </c>
      <c r="B380" s="127">
        <v>4332</v>
      </c>
      <c r="C380" s="266" t="s">
        <v>824</v>
      </c>
      <c r="D380" s="427">
        <v>1000</v>
      </c>
      <c r="E380" s="267">
        <v>1000</v>
      </c>
      <c r="F380" s="267">
        <v>549</v>
      </c>
      <c r="G380" s="158">
        <f aca="true" t="shared" si="14" ref="G380:G386">F380/E380*100</f>
        <v>54.900000000000006</v>
      </c>
      <c r="O380" s="69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  <c r="BA380" s="15"/>
      <c r="BB380" s="15"/>
      <c r="BC380" s="15"/>
      <c r="BD380" s="15"/>
      <c r="BE380" s="15"/>
      <c r="BF380" s="15"/>
      <c r="BG380" s="15"/>
      <c r="BH380" s="15"/>
      <c r="BI380" s="15"/>
      <c r="BJ380" s="15"/>
      <c r="BK380" s="15"/>
      <c r="BL380" s="15"/>
      <c r="BM380" s="15"/>
      <c r="BN380" s="15"/>
      <c r="BO380" s="15"/>
      <c r="BP380" s="15"/>
      <c r="BQ380" s="15"/>
      <c r="BR380" s="15"/>
      <c r="BS380" s="15"/>
      <c r="BT380" s="15"/>
      <c r="BU380" s="15"/>
      <c r="BV380" s="15"/>
      <c r="BW380" s="15"/>
      <c r="BX380" s="15"/>
      <c r="BY380" s="15"/>
      <c r="BZ380" s="15"/>
      <c r="CA380" s="15"/>
      <c r="CB380" s="15"/>
      <c r="CC380" s="15"/>
      <c r="CD380" s="15"/>
      <c r="CE380" s="15"/>
      <c r="CF380" s="15"/>
      <c r="CG380" s="15"/>
      <c r="CH380" s="15"/>
      <c r="CI380" s="15"/>
      <c r="CJ380" s="15"/>
      <c r="CK380" s="15"/>
      <c r="CL380" s="15"/>
      <c r="CM380" s="15"/>
      <c r="CN380" s="15"/>
      <c r="CO380" s="15"/>
      <c r="CP380" s="15"/>
      <c r="CQ380" s="15"/>
      <c r="CR380" s="15"/>
      <c r="CS380" s="15"/>
      <c r="CT380" s="15"/>
      <c r="CU380" s="15"/>
      <c r="CV380" s="15"/>
      <c r="CW380" s="15"/>
      <c r="CX380" s="15"/>
      <c r="CY380" s="15"/>
      <c r="CZ380" s="15"/>
      <c r="DA380" s="15"/>
      <c r="DB380" s="15"/>
      <c r="DC380" s="15"/>
      <c r="DD380" s="15"/>
      <c r="DE380" s="15"/>
      <c r="DF380" s="15"/>
      <c r="DG380" s="15"/>
      <c r="DH380" s="15"/>
      <c r="DI380" s="15"/>
      <c r="DJ380" s="15"/>
      <c r="DK380" s="15"/>
      <c r="DL380" s="15"/>
      <c r="DM380" s="15"/>
      <c r="DN380" s="15"/>
      <c r="DO380" s="15"/>
      <c r="DP380" s="15"/>
      <c r="DQ380" s="15"/>
      <c r="DR380" s="15"/>
      <c r="DS380" s="15"/>
      <c r="DT380" s="15"/>
      <c r="DU380" s="15"/>
      <c r="DV380" s="15"/>
      <c r="DW380" s="15"/>
      <c r="DX380" s="15"/>
      <c r="DY380" s="15"/>
      <c r="DZ380" s="15"/>
      <c r="EA380" s="15"/>
      <c r="EB380" s="15"/>
      <c r="EC380" s="15"/>
      <c r="ED380" s="15"/>
      <c r="EE380" s="15"/>
      <c r="EF380" s="15"/>
      <c r="EG380" s="15"/>
      <c r="EH380" s="15"/>
      <c r="EI380" s="15"/>
      <c r="EJ380" s="15"/>
      <c r="EK380" s="15"/>
      <c r="EL380" s="15"/>
      <c r="EM380" s="15"/>
      <c r="EN380" s="15"/>
      <c r="EO380" s="15"/>
      <c r="EP380" s="15"/>
      <c r="EQ380" s="15"/>
      <c r="ER380" s="15"/>
      <c r="ES380" s="15"/>
      <c r="ET380" s="15"/>
      <c r="EU380" s="15"/>
      <c r="EV380" s="15"/>
      <c r="EW380" s="15"/>
      <c r="EX380" s="15"/>
      <c r="EY380" s="15"/>
      <c r="EZ380" s="15"/>
      <c r="FA380" s="15"/>
      <c r="FB380" s="15"/>
      <c r="FC380" s="15"/>
      <c r="FD380" s="15"/>
      <c r="FE380" s="15"/>
      <c r="FF380" s="15"/>
      <c r="FG380" s="15"/>
      <c r="FH380" s="15"/>
      <c r="FI380" s="15"/>
      <c r="FJ380" s="15"/>
      <c r="FK380" s="15"/>
      <c r="FL380" s="15"/>
      <c r="FM380" s="15"/>
      <c r="FN380" s="15"/>
      <c r="FO380" s="15"/>
      <c r="FP380" s="15"/>
      <c r="FQ380" s="15"/>
      <c r="FR380" s="15"/>
      <c r="FS380" s="15"/>
      <c r="FT380" s="15"/>
      <c r="FU380" s="15"/>
      <c r="FV380" s="15"/>
      <c r="FW380" s="15"/>
      <c r="FX380" s="15"/>
      <c r="FY380" s="15"/>
      <c r="FZ380" s="15"/>
      <c r="GA380" s="15"/>
      <c r="GB380" s="15"/>
      <c r="GC380" s="15"/>
      <c r="GD380" s="15"/>
      <c r="GE380" s="15"/>
      <c r="GF380" s="15"/>
      <c r="GG380" s="15"/>
      <c r="GH380" s="15"/>
      <c r="GI380" s="15"/>
      <c r="GJ380" s="15"/>
      <c r="GK380" s="15"/>
      <c r="GL380" s="15"/>
      <c r="GM380" s="15"/>
      <c r="GN380" s="15"/>
      <c r="GO380" s="15"/>
      <c r="GP380" s="15"/>
      <c r="GQ380" s="15"/>
      <c r="GR380" s="15"/>
      <c r="GS380" s="15"/>
      <c r="GT380" s="15"/>
      <c r="GU380" s="15"/>
      <c r="GV380" s="15"/>
      <c r="GW380" s="15"/>
      <c r="GX380" s="15"/>
      <c r="GY380" s="15"/>
      <c r="GZ380" s="15"/>
      <c r="HA380" s="15"/>
      <c r="HB380" s="15"/>
      <c r="HC380" s="15"/>
      <c r="HD380" s="15"/>
      <c r="HE380" s="15"/>
      <c r="HF380" s="15"/>
      <c r="HG380" s="15"/>
      <c r="HH380" s="15"/>
      <c r="HI380" s="15"/>
      <c r="HJ380" s="15"/>
      <c r="HK380" s="15"/>
      <c r="HL380" s="15"/>
      <c r="HM380" s="15"/>
      <c r="HN380" s="15"/>
      <c r="HO380" s="15"/>
      <c r="HP380" s="15"/>
      <c r="HQ380" s="15"/>
      <c r="HR380" s="15"/>
      <c r="HS380" s="15"/>
      <c r="HT380" s="15"/>
      <c r="HU380" s="15"/>
      <c r="HV380" s="15"/>
      <c r="HW380" s="15"/>
      <c r="HX380" s="15"/>
      <c r="HY380" s="15"/>
      <c r="HZ380" s="15"/>
      <c r="IA380" s="15"/>
      <c r="IB380" s="15"/>
      <c r="IC380" s="15"/>
      <c r="ID380" s="15"/>
      <c r="IE380" s="15"/>
      <c r="IF380" s="15"/>
      <c r="IG380" s="15"/>
      <c r="IH380" s="15"/>
      <c r="II380" s="15"/>
      <c r="IJ380" s="15"/>
      <c r="IK380" s="15"/>
      <c r="IL380" s="15"/>
      <c r="IM380" s="15"/>
      <c r="IN380" s="15"/>
      <c r="IO380" s="15"/>
      <c r="IP380" s="15"/>
      <c r="IQ380" s="15"/>
      <c r="IR380" s="15"/>
      <c r="IS380" s="15"/>
      <c r="IT380" s="15"/>
      <c r="IU380" s="15"/>
      <c r="IV380" s="15"/>
    </row>
    <row r="381" spans="1:256" s="28" customFormat="1" ht="15" customHeight="1">
      <c r="A381" s="130" t="s">
        <v>167</v>
      </c>
      <c r="B381" s="127">
        <v>4339</v>
      </c>
      <c r="C381" s="266" t="s">
        <v>981</v>
      </c>
      <c r="D381" s="427">
        <v>860</v>
      </c>
      <c r="E381" s="267">
        <v>1390</v>
      </c>
      <c r="F381" s="267">
        <v>1076</v>
      </c>
      <c r="G381" s="158">
        <f t="shared" si="14"/>
        <v>77.41007194244605</v>
      </c>
      <c r="O381" s="69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  <c r="AZ381" s="15"/>
      <c r="BA381" s="15"/>
      <c r="BB381" s="15"/>
      <c r="BC381" s="15"/>
      <c r="BD381" s="15"/>
      <c r="BE381" s="15"/>
      <c r="BF381" s="15"/>
      <c r="BG381" s="15"/>
      <c r="BH381" s="15"/>
      <c r="BI381" s="15"/>
      <c r="BJ381" s="15"/>
      <c r="BK381" s="15"/>
      <c r="BL381" s="15"/>
      <c r="BM381" s="15"/>
      <c r="BN381" s="15"/>
      <c r="BO381" s="15"/>
      <c r="BP381" s="15"/>
      <c r="BQ381" s="15"/>
      <c r="BR381" s="15"/>
      <c r="BS381" s="15"/>
      <c r="BT381" s="15"/>
      <c r="BU381" s="15"/>
      <c r="BV381" s="15"/>
      <c r="BW381" s="15"/>
      <c r="BX381" s="15"/>
      <c r="BY381" s="15"/>
      <c r="BZ381" s="15"/>
      <c r="CA381" s="15"/>
      <c r="CB381" s="15"/>
      <c r="CC381" s="15"/>
      <c r="CD381" s="15"/>
      <c r="CE381" s="15"/>
      <c r="CF381" s="15"/>
      <c r="CG381" s="15"/>
      <c r="CH381" s="15"/>
      <c r="CI381" s="15"/>
      <c r="CJ381" s="15"/>
      <c r="CK381" s="15"/>
      <c r="CL381" s="15"/>
      <c r="CM381" s="15"/>
      <c r="CN381" s="15"/>
      <c r="CO381" s="15"/>
      <c r="CP381" s="15"/>
      <c r="CQ381" s="15"/>
      <c r="CR381" s="15"/>
      <c r="CS381" s="15"/>
      <c r="CT381" s="15"/>
      <c r="CU381" s="15"/>
      <c r="CV381" s="15"/>
      <c r="CW381" s="15"/>
      <c r="CX381" s="15"/>
      <c r="CY381" s="15"/>
      <c r="CZ381" s="15"/>
      <c r="DA381" s="15"/>
      <c r="DB381" s="15"/>
      <c r="DC381" s="15"/>
      <c r="DD381" s="15"/>
      <c r="DE381" s="15"/>
      <c r="DF381" s="15"/>
      <c r="DG381" s="15"/>
      <c r="DH381" s="15"/>
      <c r="DI381" s="15"/>
      <c r="DJ381" s="15"/>
      <c r="DK381" s="15"/>
      <c r="DL381" s="15"/>
      <c r="DM381" s="15"/>
      <c r="DN381" s="15"/>
      <c r="DO381" s="15"/>
      <c r="DP381" s="15"/>
      <c r="DQ381" s="15"/>
      <c r="DR381" s="15"/>
      <c r="DS381" s="15"/>
      <c r="DT381" s="15"/>
      <c r="DU381" s="15"/>
      <c r="DV381" s="15"/>
      <c r="DW381" s="15"/>
      <c r="DX381" s="15"/>
      <c r="DY381" s="15"/>
      <c r="DZ381" s="15"/>
      <c r="EA381" s="15"/>
      <c r="EB381" s="15"/>
      <c r="EC381" s="15"/>
      <c r="ED381" s="15"/>
      <c r="EE381" s="15"/>
      <c r="EF381" s="15"/>
      <c r="EG381" s="15"/>
      <c r="EH381" s="15"/>
      <c r="EI381" s="15"/>
      <c r="EJ381" s="15"/>
      <c r="EK381" s="15"/>
      <c r="EL381" s="15"/>
      <c r="EM381" s="15"/>
      <c r="EN381" s="15"/>
      <c r="EO381" s="15"/>
      <c r="EP381" s="15"/>
      <c r="EQ381" s="15"/>
      <c r="ER381" s="15"/>
      <c r="ES381" s="15"/>
      <c r="ET381" s="15"/>
      <c r="EU381" s="15"/>
      <c r="EV381" s="15"/>
      <c r="EW381" s="15"/>
      <c r="EX381" s="15"/>
      <c r="EY381" s="15"/>
      <c r="EZ381" s="15"/>
      <c r="FA381" s="15"/>
      <c r="FB381" s="15"/>
      <c r="FC381" s="15"/>
      <c r="FD381" s="15"/>
      <c r="FE381" s="15"/>
      <c r="FF381" s="15"/>
      <c r="FG381" s="15"/>
      <c r="FH381" s="15"/>
      <c r="FI381" s="15"/>
      <c r="FJ381" s="15"/>
      <c r="FK381" s="15"/>
      <c r="FL381" s="15"/>
      <c r="FM381" s="15"/>
      <c r="FN381" s="15"/>
      <c r="FO381" s="15"/>
      <c r="FP381" s="15"/>
      <c r="FQ381" s="15"/>
      <c r="FR381" s="15"/>
      <c r="FS381" s="15"/>
      <c r="FT381" s="15"/>
      <c r="FU381" s="15"/>
      <c r="FV381" s="15"/>
      <c r="FW381" s="15"/>
      <c r="FX381" s="15"/>
      <c r="FY381" s="15"/>
      <c r="FZ381" s="15"/>
      <c r="GA381" s="15"/>
      <c r="GB381" s="15"/>
      <c r="GC381" s="15"/>
      <c r="GD381" s="15"/>
      <c r="GE381" s="15"/>
      <c r="GF381" s="15"/>
      <c r="GG381" s="15"/>
      <c r="GH381" s="15"/>
      <c r="GI381" s="15"/>
      <c r="GJ381" s="15"/>
      <c r="GK381" s="15"/>
      <c r="GL381" s="15"/>
      <c r="GM381" s="15"/>
      <c r="GN381" s="15"/>
      <c r="GO381" s="15"/>
      <c r="GP381" s="15"/>
      <c r="GQ381" s="15"/>
      <c r="GR381" s="15"/>
      <c r="GS381" s="15"/>
      <c r="GT381" s="15"/>
      <c r="GU381" s="15"/>
      <c r="GV381" s="15"/>
      <c r="GW381" s="15"/>
      <c r="GX381" s="15"/>
      <c r="GY381" s="15"/>
      <c r="GZ381" s="15"/>
      <c r="HA381" s="15"/>
      <c r="HB381" s="15"/>
      <c r="HC381" s="15"/>
      <c r="HD381" s="15"/>
      <c r="HE381" s="15"/>
      <c r="HF381" s="15"/>
      <c r="HG381" s="15"/>
      <c r="HH381" s="15"/>
      <c r="HI381" s="15"/>
      <c r="HJ381" s="15"/>
      <c r="HK381" s="15"/>
      <c r="HL381" s="15"/>
      <c r="HM381" s="15"/>
      <c r="HN381" s="15"/>
      <c r="HO381" s="15"/>
      <c r="HP381" s="15"/>
      <c r="HQ381" s="15"/>
      <c r="HR381" s="15"/>
      <c r="HS381" s="15"/>
      <c r="HT381" s="15"/>
      <c r="HU381" s="15"/>
      <c r="HV381" s="15"/>
      <c r="HW381" s="15"/>
      <c r="HX381" s="15"/>
      <c r="HY381" s="15"/>
      <c r="HZ381" s="15"/>
      <c r="IA381" s="15"/>
      <c r="IB381" s="15"/>
      <c r="IC381" s="15"/>
      <c r="ID381" s="15"/>
      <c r="IE381" s="15"/>
      <c r="IF381" s="15"/>
      <c r="IG381" s="15"/>
      <c r="IH381" s="15"/>
      <c r="II381" s="15"/>
      <c r="IJ381" s="15"/>
      <c r="IK381" s="15"/>
      <c r="IL381" s="15"/>
      <c r="IM381" s="15"/>
      <c r="IN381" s="15"/>
      <c r="IO381" s="15"/>
      <c r="IP381" s="15"/>
      <c r="IQ381" s="15"/>
      <c r="IR381" s="15"/>
      <c r="IS381" s="15"/>
      <c r="IT381" s="15"/>
      <c r="IU381" s="15"/>
      <c r="IV381" s="15"/>
    </row>
    <row r="382" spans="1:256" s="28" customFormat="1" ht="25.5" customHeight="1">
      <c r="A382" s="130" t="s">
        <v>167</v>
      </c>
      <c r="B382" s="127">
        <v>4339</v>
      </c>
      <c r="C382" s="266" t="s">
        <v>372</v>
      </c>
      <c r="D382" s="427">
        <v>400</v>
      </c>
      <c r="E382" s="267">
        <v>400</v>
      </c>
      <c r="F382" s="267">
        <v>142</v>
      </c>
      <c r="G382" s="158">
        <f t="shared" si="14"/>
        <v>35.5</v>
      </c>
      <c r="O382" s="69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5"/>
      <c r="BL382" s="15"/>
      <c r="BM382" s="15"/>
      <c r="BN382" s="15"/>
      <c r="BO382" s="15"/>
      <c r="BP382" s="15"/>
      <c r="BQ382" s="15"/>
      <c r="BR382" s="15"/>
      <c r="BS382" s="15"/>
      <c r="BT382" s="15"/>
      <c r="BU382" s="15"/>
      <c r="BV382" s="15"/>
      <c r="BW382" s="15"/>
      <c r="BX382" s="15"/>
      <c r="BY382" s="15"/>
      <c r="BZ382" s="15"/>
      <c r="CA382" s="15"/>
      <c r="CB382" s="15"/>
      <c r="CC382" s="15"/>
      <c r="CD382" s="15"/>
      <c r="CE382" s="15"/>
      <c r="CF382" s="15"/>
      <c r="CG382" s="15"/>
      <c r="CH382" s="15"/>
      <c r="CI382" s="15"/>
      <c r="CJ382" s="15"/>
      <c r="CK382" s="15"/>
      <c r="CL382" s="15"/>
      <c r="CM382" s="15"/>
      <c r="CN382" s="15"/>
      <c r="CO382" s="15"/>
      <c r="CP382" s="15"/>
      <c r="CQ382" s="15"/>
      <c r="CR382" s="15"/>
      <c r="CS382" s="15"/>
      <c r="CT382" s="15"/>
      <c r="CU382" s="15"/>
      <c r="CV382" s="15"/>
      <c r="CW382" s="15"/>
      <c r="CX382" s="15"/>
      <c r="CY382" s="15"/>
      <c r="CZ382" s="15"/>
      <c r="DA382" s="15"/>
      <c r="DB382" s="15"/>
      <c r="DC382" s="15"/>
      <c r="DD382" s="15"/>
      <c r="DE382" s="15"/>
      <c r="DF382" s="15"/>
      <c r="DG382" s="15"/>
      <c r="DH382" s="15"/>
      <c r="DI382" s="15"/>
      <c r="DJ382" s="15"/>
      <c r="DK382" s="15"/>
      <c r="DL382" s="15"/>
      <c r="DM382" s="15"/>
      <c r="DN382" s="15"/>
      <c r="DO382" s="15"/>
      <c r="DP382" s="15"/>
      <c r="DQ382" s="15"/>
      <c r="DR382" s="15"/>
      <c r="DS382" s="15"/>
      <c r="DT382" s="15"/>
      <c r="DU382" s="15"/>
      <c r="DV382" s="15"/>
      <c r="DW382" s="15"/>
      <c r="DX382" s="15"/>
      <c r="DY382" s="15"/>
      <c r="DZ382" s="15"/>
      <c r="EA382" s="15"/>
      <c r="EB382" s="15"/>
      <c r="EC382" s="15"/>
      <c r="ED382" s="15"/>
      <c r="EE382" s="15"/>
      <c r="EF382" s="15"/>
      <c r="EG382" s="15"/>
      <c r="EH382" s="15"/>
      <c r="EI382" s="15"/>
      <c r="EJ382" s="15"/>
      <c r="EK382" s="15"/>
      <c r="EL382" s="15"/>
      <c r="EM382" s="15"/>
      <c r="EN382" s="15"/>
      <c r="EO382" s="15"/>
      <c r="EP382" s="15"/>
      <c r="EQ382" s="15"/>
      <c r="ER382" s="15"/>
      <c r="ES382" s="15"/>
      <c r="ET382" s="15"/>
      <c r="EU382" s="15"/>
      <c r="EV382" s="15"/>
      <c r="EW382" s="15"/>
      <c r="EX382" s="15"/>
      <c r="EY382" s="15"/>
      <c r="EZ382" s="15"/>
      <c r="FA382" s="15"/>
      <c r="FB382" s="15"/>
      <c r="FC382" s="15"/>
      <c r="FD382" s="15"/>
      <c r="FE382" s="15"/>
      <c r="FF382" s="15"/>
      <c r="FG382" s="15"/>
      <c r="FH382" s="15"/>
      <c r="FI382" s="15"/>
      <c r="FJ382" s="15"/>
      <c r="FK382" s="15"/>
      <c r="FL382" s="15"/>
      <c r="FM382" s="15"/>
      <c r="FN382" s="15"/>
      <c r="FO382" s="15"/>
      <c r="FP382" s="15"/>
      <c r="FQ382" s="15"/>
      <c r="FR382" s="15"/>
      <c r="FS382" s="15"/>
      <c r="FT382" s="15"/>
      <c r="FU382" s="15"/>
      <c r="FV382" s="15"/>
      <c r="FW382" s="15"/>
      <c r="FX382" s="15"/>
      <c r="FY382" s="15"/>
      <c r="FZ382" s="15"/>
      <c r="GA382" s="15"/>
      <c r="GB382" s="15"/>
      <c r="GC382" s="15"/>
      <c r="GD382" s="15"/>
      <c r="GE382" s="15"/>
      <c r="GF382" s="15"/>
      <c r="GG382" s="15"/>
      <c r="GH382" s="15"/>
      <c r="GI382" s="15"/>
      <c r="GJ382" s="15"/>
      <c r="GK382" s="15"/>
      <c r="GL382" s="15"/>
      <c r="GM382" s="15"/>
      <c r="GN382" s="15"/>
      <c r="GO382" s="15"/>
      <c r="GP382" s="15"/>
      <c r="GQ382" s="15"/>
      <c r="GR382" s="15"/>
      <c r="GS382" s="15"/>
      <c r="GT382" s="15"/>
      <c r="GU382" s="15"/>
      <c r="GV382" s="15"/>
      <c r="GW382" s="15"/>
      <c r="GX382" s="15"/>
      <c r="GY382" s="15"/>
      <c r="GZ382" s="15"/>
      <c r="HA382" s="15"/>
      <c r="HB382" s="15"/>
      <c r="HC382" s="15"/>
      <c r="HD382" s="15"/>
      <c r="HE382" s="15"/>
      <c r="HF382" s="15"/>
      <c r="HG382" s="15"/>
      <c r="HH382" s="15"/>
      <c r="HI382" s="15"/>
      <c r="HJ382" s="15"/>
      <c r="HK382" s="15"/>
      <c r="HL382" s="15"/>
      <c r="HM382" s="15"/>
      <c r="HN382" s="15"/>
      <c r="HO382" s="15"/>
      <c r="HP382" s="15"/>
      <c r="HQ382" s="15"/>
      <c r="HR382" s="15"/>
      <c r="HS382" s="15"/>
      <c r="HT382" s="15"/>
      <c r="HU382" s="15"/>
      <c r="HV382" s="15"/>
      <c r="HW382" s="15"/>
      <c r="HX382" s="15"/>
      <c r="HY382" s="15"/>
      <c r="HZ382" s="15"/>
      <c r="IA382" s="15"/>
      <c r="IB382" s="15"/>
      <c r="IC382" s="15"/>
      <c r="ID382" s="15"/>
      <c r="IE382" s="15"/>
      <c r="IF382" s="15"/>
      <c r="IG382" s="15"/>
      <c r="IH382" s="15"/>
      <c r="II382" s="15"/>
      <c r="IJ382" s="15"/>
      <c r="IK382" s="15"/>
      <c r="IL382" s="15"/>
      <c r="IM382" s="15"/>
      <c r="IN382" s="15"/>
      <c r="IO382" s="15"/>
      <c r="IP382" s="15"/>
      <c r="IQ382" s="15"/>
      <c r="IR382" s="15"/>
      <c r="IS382" s="15"/>
      <c r="IT382" s="15"/>
      <c r="IU382" s="15"/>
      <c r="IV382" s="15"/>
    </row>
    <row r="383" spans="1:256" s="28" customFormat="1" ht="25.5">
      <c r="A383" s="130" t="s">
        <v>167</v>
      </c>
      <c r="B383" s="127">
        <v>4399</v>
      </c>
      <c r="C383" s="266" t="s">
        <v>180</v>
      </c>
      <c r="D383" s="427">
        <v>400</v>
      </c>
      <c r="E383" s="267">
        <v>470</v>
      </c>
      <c r="F383" s="267">
        <v>236</v>
      </c>
      <c r="G383" s="158">
        <f t="shared" si="14"/>
        <v>50.212765957446805</v>
      </c>
      <c r="O383" s="69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  <c r="BH383" s="15"/>
      <c r="BI383" s="15"/>
      <c r="BJ383" s="15"/>
      <c r="BK383" s="15"/>
      <c r="BL383" s="15"/>
      <c r="BM383" s="15"/>
      <c r="BN383" s="15"/>
      <c r="BO383" s="15"/>
      <c r="BP383" s="15"/>
      <c r="BQ383" s="15"/>
      <c r="BR383" s="15"/>
      <c r="BS383" s="15"/>
      <c r="BT383" s="15"/>
      <c r="BU383" s="15"/>
      <c r="BV383" s="15"/>
      <c r="BW383" s="15"/>
      <c r="BX383" s="15"/>
      <c r="BY383" s="15"/>
      <c r="BZ383" s="15"/>
      <c r="CA383" s="15"/>
      <c r="CB383" s="15"/>
      <c r="CC383" s="15"/>
      <c r="CD383" s="15"/>
      <c r="CE383" s="15"/>
      <c r="CF383" s="15"/>
      <c r="CG383" s="15"/>
      <c r="CH383" s="15"/>
      <c r="CI383" s="15"/>
      <c r="CJ383" s="15"/>
      <c r="CK383" s="15"/>
      <c r="CL383" s="15"/>
      <c r="CM383" s="15"/>
      <c r="CN383" s="15"/>
      <c r="CO383" s="15"/>
      <c r="CP383" s="15"/>
      <c r="CQ383" s="15"/>
      <c r="CR383" s="15"/>
      <c r="CS383" s="15"/>
      <c r="CT383" s="15"/>
      <c r="CU383" s="15"/>
      <c r="CV383" s="15"/>
      <c r="CW383" s="15"/>
      <c r="CX383" s="15"/>
      <c r="CY383" s="15"/>
      <c r="CZ383" s="15"/>
      <c r="DA383" s="15"/>
      <c r="DB383" s="15"/>
      <c r="DC383" s="15"/>
      <c r="DD383" s="15"/>
      <c r="DE383" s="15"/>
      <c r="DF383" s="15"/>
      <c r="DG383" s="15"/>
      <c r="DH383" s="15"/>
      <c r="DI383" s="15"/>
      <c r="DJ383" s="15"/>
      <c r="DK383" s="15"/>
      <c r="DL383" s="15"/>
      <c r="DM383" s="15"/>
      <c r="DN383" s="15"/>
      <c r="DO383" s="15"/>
      <c r="DP383" s="15"/>
      <c r="DQ383" s="15"/>
      <c r="DR383" s="15"/>
      <c r="DS383" s="15"/>
      <c r="DT383" s="15"/>
      <c r="DU383" s="15"/>
      <c r="DV383" s="15"/>
      <c r="DW383" s="15"/>
      <c r="DX383" s="15"/>
      <c r="DY383" s="15"/>
      <c r="DZ383" s="15"/>
      <c r="EA383" s="15"/>
      <c r="EB383" s="15"/>
      <c r="EC383" s="15"/>
      <c r="ED383" s="15"/>
      <c r="EE383" s="15"/>
      <c r="EF383" s="15"/>
      <c r="EG383" s="15"/>
      <c r="EH383" s="15"/>
      <c r="EI383" s="15"/>
      <c r="EJ383" s="15"/>
      <c r="EK383" s="15"/>
      <c r="EL383" s="15"/>
      <c r="EM383" s="15"/>
      <c r="EN383" s="15"/>
      <c r="EO383" s="15"/>
      <c r="EP383" s="15"/>
      <c r="EQ383" s="15"/>
      <c r="ER383" s="15"/>
      <c r="ES383" s="15"/>
      <c r="ET383" s="15"/>
      <c r="EU383" s="15"/>
      <c r="EV383" s="15"/>
      <c r="EW383" s="15"/>
      <c r="EX383" s="15"/>
      <c r="EY383" s="15"/>
      <c r="EZ383" s="15"/>
      <c r="FA383" s="15"/>
      <c r="FB383" s="15"/>
      <c r="FC383" s="15"/>
      <c r="FD383" s="15"/>
      <c r="FE383" s="15"/>
      <c r="FF383" s="15"/>
      <c r="FG383" s="15"/>
      <c r="FH383" s="15"/>
      <c r="FI383" s="15"/>
      <c r="FJ383" s="15"/>
      <c r="FK383" s="15"/>
      <c r="FL383" s="15"/>
      <c r="FM383" s="15"/>
      <c r="FN383" s="15"/>
      <c r="FO383" s="15"/>
      <c r="FP383" s="15"/>
      <c r="FQ383" s="15"/>
      <c r="FR383" s="15"/>
      <c r="FS383" s="15"/>
      <c r="FT383" s="15"/>
      <c r="FU383" s="15"/>
      <c r="FV383" s="15"/>
      <c r="FW383" s="15"/>
      <c r="FX383" s="15"/>
      <c r="FY383" s="15"/>
      <c r="FZ383" s="15"/>
      <c r="GA383" s="15"/>
      <c r="GB383" s="15"/>
      <c r="GC383" s="15"/>
      <c r="GD383" s="15"/>
      <c r="GE383" s="15"/>
      <c r="GF383" s="15"/>
      <c r="GG383" s="15"/>
      <c r="GH383" s="15"/>
      <c r="GI383" s="15"/>
      <c r="GJ383" s="15"/>
      <c r="GK383" s="15"/>
      <c r="GL383" s="15"/>
      <c r="GM383" s="15"/>
      <c r="GN383" s="15"/>
      <c r="GO383" s="15"/>
      <c r="GP383" s="15"/>
      <c r="GQ383" s="15"/>
      <c r="GR383" s="15"/>
      <c r="GS383" s="15"/>
      <c r="GT383" s="15"/>
      <c r="GU383" s="15"/>
      <c r="GV383" s="15"/>
      <c r="GW383" s="15"/>
      <c r="GX383" s="15"/>
      <c r="GY383" s="15"/>
      <c r="GZ383" s="15"/>
      <c r="HA383" s="15"/>
      <c r="HB383" s="15"/>
      <c r="HC383" s="15"/>
      <c r="HD383" s="15"/>
      <c r="HE383" s="15"/>
      <c r="HF383" s="15"/>
      <c r="HG383" s="15"/>
      <c r="HH383" s="15"/>
      <c r="HI383" s="15"/>
      <c r="HJ383" s="15"/>
      <c r="HK383" s="15"/>
      <c r="HL383" s="15"/>
      <c r="HM383" s="15"/>
      <c r="HN383" s="15"/>
      <c r="HO383" s="15"/>
      <c r="HP383" s="15"/>
      <c r="HQ383" s="15"/>
      <c r="HR383" s="15"/>
      <c r="HS383" s="15"/>
      <c r="HT383" s="15"/>
      <c r="HU383" s="15"/>
      <c r="HV383" s="15"/>
      <c r="HW383" s="15"/>
      <c r="HX383" s="15"/>
      <c r="HY383" s="15"/>
      <c r="HZ383" s="15"/>
      <c r="IA383" s="15"/>
      <c r="IB383" s="15"/>
      <c r="IC383" s="15"/>
      <c r="ID383" s="15"/>
      <c r="IE383" s="15"/>
      <c r="IF383" s="15"/>
      <c r="IG383" s="15"/>
      <c r="IH383" s="15"/>
      <c r="II383" s="15"/>
      <c r="IJ383" s="15"/>
      <c r="IK383" s="15"/>
      <c r="IL383" s="15"/>
      <c r="IM383" s="15"/>
      <c r="IN383" s="15"/>
      <c r="IO383" s="15"/>
      <c r="IP383" s="15"/>
      <c r="IQ383" s="15"/>
      <c r="IR383" s="15"/>
      <c r="IS383" s="15"/>
      <c r="IT383" s="15"/>
      <c r="IU383" s="15"/>
      <c r="IV383" s="15"/>
    </row>
    <row r="384" spans="1:256" s="28" customFormat="1" ht="13.5" customHeight="1">
      <c r="A384" s="130" t="s">
        <v>167</v>
      </c>
      <c r="B384" s="127">
        <v>4399</v>
      </c>
      <c r="C384" s="266" t="s">
        <v>59</v>
      </c>
      <c r="D384" s="427">
        <v>0</v>
      </c>
      <c r="E384" s="267">
        <v>836</v>
      </c>
      <c r="F384" s="267">
        <v>602</v>
      </c>
      <c r="G384" s="158">
        <f t="shared" si="14"/>
        <v>72.00956937799043</v>
      </c>
      <c r="O384" s="69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  <c r="CA384" s="15"/>
      <c r="CB384" s="15"/>
      <c r="CC384" s="15"/>
      <c r="CD384" s="15"/>
      <c r="CE384" s="15"/>
      <c r="CF384" s="15"/>
      <c r="CG384" s="15"/>
      <c r="CH384" s="15"/>
      <c r="CI384" s="15"/>
      <c r="CJ384" s="15"/>
      <c r="CK384" s="15"/>
      <c r="CL384" s="15"/>
      <c r="CM384" s="15"/>
      <c r="CN384" s="15"/>
      <c r="CO384" s="15"/>
      <c r="CP384" s="15"/>
      <c r="CQ384" s="15"/>
      <c r="CR384" s="15"/>
      <c r="CS384" s="15"/>
      <c r="CT384" s="15"/>
      <c r="CU384" s="15"/>
      <c r="CV384" s="15"/>
      <c r="CW384" s="15"/>
      <c r="CX384" s="15"/>
      <c r="CY384" s="15"/>
      <c r="CZ384" s="15"/>
      <c r="DA384" s="15"/>
      <c r="DB384" s="15"/>
      <c r="DC384" s="15"/>
      <c r="DD384" s="15"/>
      <c r="DE384" s="15"/>
      <c r="DF384" s="15"/>
      <c r="DG384" s="15"/>
      <c r="DH384" s="15"/>
      <c r="DI384" s="15"/>
      <c r="DJ384" s="15"/>
      <c r="DK384" s="15"/>
      <c r="DL384" s="15"/>
      <c r="DM384" s="15"/>
      <c r="DN384" s="15"/>
      <c r="DO384" s="15"/>
      <c r="DP384" s="15"/>
      <c r="DQ384" s="15"/>
      <c r="DR384" s="15"/>
      <c r="DS384" s="15"/>
      <c r="DT384" s="15"/>
      <c r="DU384" s="15"/>
      <c r="DV384" s="15"/>
      <c r="DW384" s="15"/>
      <c r="DX384" s="15"/>
      <c r="DY384" s="15"/>
      <c r="DZ384" s="15"/>
      <c r="EA384" s="15"/>
      <c r="EB384" s="15"/>
      <c r="EC384" s="15"/>
      <c r="ED384" s="15"/>
      <c r="EE384" s="15"/>
      <c r="EF384" s="15"/>
      <c r="EG384" s="15"/>
      <c r="EH384" s="15"/>
      <c r="EI384" s="15"/>
      <c r="EJ384" s="15"/>
      <c r="EK384" s="15"/>
      <c r="EL384" s="15"/>
      <c r="EM384" s="15"/>
      <c r="EN384" s="15"/>
      <c r="EO384" s="15"/>
      <c r="EP384" s="15"/>
      <c r="EQ384" s="15"/>
      <c r="ER384" s="15"/>
      <c r="ES384" s="15"/>
      <c r="ET384" s="15"/>
      <c r="EU384" s="15"/>
      <c r="EV384" s="15"/>
      <c r="EW384" s="15"/>
      <c r="EX384" s="15"/>
      <c r="EY384" s="15"/>
      <c r="EZ384" s="15"/>
      <c r="FA384" s="15"/>
      <c r="FB384" s="15"/>
      <c r="FC384" s="15"/>
      <c r="FD384" s="15"/>
      <c r="FE384" s="15"/>
      <c r="FF384" s="15"/>
      <c r="FG384" s="15"/>
      <c r="FH384" s="15"/>
      <c r="FI384" s="15"/>
      <c r="FJ384" s="15"/>
      <c r="FK384" s="15"/>
      <c r="FL384" s="15"/>
      <c r="FM384" s="15"/>
      <c r="FN384" s="15"/>
      <c r="FO384" s="15"/>
      <c r="FP384" s="15"/>
      <c r="FQ384" s="15"/>
      <c r="FR384" s="15"/>
      <c r="FS384" s="15"/>
      <c r="FT384" s="15"/>
      <c r="FU384" s="15"/>
      <c r="FV384" s="15"/>
      <c r="FW384" s="15"/>
      <c r="FX384" s="15"/>
      <c r="FY384" s="15"/>
      <c r="FZ384" s="15"/>
      <c r="GA384" s="15"/>
      <c r="GB384" s="15"/>
      <c r="GC384" s="15"/>
      <c r="GD384" s="15"/>
      <c r="GE384" s="15"/>
      <c r="GF384" s="15"/>
      <c r="GG384" s="15"/>
      <c r="GH384" s="15"/>
      <c r="GI384" s="15"/>
      <c r="GJ384" s="15"/>
      <c r="GK384" s="15"/>
      <c r="GL384" s="15"/>
      <c r="GM384" s="15"/>
      <c r="GN384" s="15"/>
      <c r="GO384" s="15"/>
      <c r="GP384" s="15"/>
      <c r="GQ384" s="15"/>
      <c r="GR384" s="15"/>
      <c r="GS384" s="15"/>
      <c r="GT384" s="15"/>
      <c r="GU384" s="15"/>
      <c r="GV384" s="15"/>
      <c r="GW384" s="15"/>
      <c r="GX384" s="15"/>
      <c r="GY384" s="15"/>
      <c r="GZ384" s="15"/>
      <c r="HA384" s="15"/>
      <c r="HB384" s="15"/>
      <c r="HC384" s="15"/>
      <c r="HD384" s="15"/>
      <c r="HE384" s="15"/>
      <c r="HF384" s="15"/>
      <c r="HG384" s="15"/>
      <c r="HH384" s="15"/>
      <c r="HI384" s="15"/>
      <c r="HJ384" s="15"/>
      <c r="HK384" s="15"/>
      <c r="HL384" s="15"/>
      <c r="HM384" s="15"/>
      <c r="HN384" s="15"/>
      <c r="HO384" s="15"/>
      <c r="HP384" s="15"/>
      <c r="HQ384" s="15"/>
      <c r="HR384" s="15"/>
      <c r="HS384" s="15"/>
      <c r="HT384" s="15"/>
      <c r="HU384" s="15"/>
      <c r="HV384" s="15"/>
      <c r="HW384" s="15"/>
      <c r="HX384" s="15"/>
      <c r="HY384" s="15"/>
      <c r="HZ384" s="15"/>
      <c r="IA384" s="15"/>
      <c r="IB384" s="15"/>
      <c r="IC384" s="15"/>
      <c r="ID384" s="15"/>
      <c r="IE384" s="15"/>
      <c r="IF384" s="15"/>
      <c r="IG384" s="15"/>
      <c r="IH384" s="15"/>
      <c r="II384" s="15"/>
      <c r="IJ384" s="15"/>
      <c r="IK384" s="15"/>
      <c r="IL384" s="15"/>
      <c r="IM384" s="15"/>
      <c r="IN384" s="15"/>
      <c r="IO384" s="15"/>
      <c r="IP384" s="15"/>
      <c r="IQ384" s="15"/>
      <c r="IR384" s="15"/>
      <c r="IS384" s="15"/>
      <c r="IT384" s="15"/>
      <c r="IU384" s="15"/>
      <c r="IV384" s="15"/>
    </row>
    <row r="385" spans="1:256" s="28" customFormat="1" ht="24.75" customHeight="1">
      <c r="A385" s="130" t="s">
        <v>167</v>
      </c>
      <c r="B385" s="127">
        <v>4342</v>
      </c>
      <c r="C385" s="266" t="s">
        <v>382</v>
      </c>
      <c r="D385" s="427">
        <v>0</v>
      </c>
      <c r="E385" s="267">
        <v>100</v>
      </c>
      <c r="F385" s="267">
        <v>100</v>
      </c>
      <c r="G385" s="158">
        <f t="shared" si="14"/>
        <v>100</v>
      </c>
      <c r="O385" s="69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15"/>
      <c r="BY385" s="15"/>
      <c r="BZ385" s="15"/>
      <c r="CA385" s="15"/>
      <c r="CB385" s="15"/>
      <c r="CC385" s="15"/>
      <c r="CD385" s="15"/>
      <c r="CE385" s="15"/>
      <c r="CF385" s="15"/>
      <c r="CG385" s="15"/>
      <c r="CH385" s="15"/>
      <c r="CI385" s="15"/>
      <c r="CJ385" s="15"/>
      <c r="CK385" s="15"/>
      <c r="CL385" s="15"/>
      <c r="CM385" s="15"/>
      <c r="CN385" s="15"/>
      <c r="CO385" s="15"/>
      <c r="CP385" s="15"/>
      <c r="CQ385" s="15"/>
      <c r="CR385" s="15"/>
      <c r="CS385" s="15"/>
      <c r="CT385" s="15"/>
      <c r="CU385" s="15"/>
      <c r="CV385" s="15"/>
      <c r="CW385" s="15"/>
      <c r="CX385" s="15"/>
      <c r="CY385" s="15"/>
      <c r="CZ385" s="15"/>
      <c r="DA385" s="15"/>
      <c r="DB385" s="15"/>
      <c r="DC385" s="15"/>
      <c r="DD385" s="15"/>
      <c r="DE385" s="15"/>
      <c r="DF385" s="15"/>
      <c r="DG385" s="15"/>
      <c r="DH385" s="15"/>
      <c r="DI385" s="15"/>
      <c r="DJ385" s="15"/>
      <c r="DK385" s="15"/>
      <c r="DL385" s="15"/>
      <c r="DM385" s="15"/>
      <c r="DN385" s="15"/>
      <c r="DO385" s="15"/>
      <c r="DP385" s="15"/>
      <c r="DQ385" s="15"/>
      <c r="DR385" s="15"/>
      <c r="DS385" s="15"/>
      <c r="DT385" s="15"/>
      <c r="DU385" s="15"/>
      <c r="DV385" s="15"/>
      <c r="DW385" s="15"/>
      <c r="DX385" s="15"/>
      <c r="DY385" s="15"/>
      <c r="DZ385" s="15"/>
      <c r="EA385" s="15"/>
      <c r="EB385" s="15"/>
      <c r="EC385" s="15"/>
      <c r="ED385" s="15"/>
      <c r="EE385" s="15"/>
      <c r="EF385" s="15"/>
      <c r="EG385" s="15"/>
      <c r="EH385" s="15"/>
      <c r="EI385" s="15"/>
      <c r="EJ385" s="15"/>
      <c r="EK385" s="15"/>
      <c r="EL385" s="15"/>
      <c r="EM385" s="15"/>
      <c r="EN385" s="15"/>
      <c r="EO385" s="15"/>
      <c r="EP385" s="15"/>
      <c r="EQ385" s="15"/>
      <c r="ER385" s="15"/>
      <c r="ES385" s="15"/>
      <c r="ET385" s="15"/>
      <c r="EU385" s="15"/>
      <c r="EV385" s="15"/>
      <c r="EW385" s="15"/>
      <c r="EX385" s="15"/>
      <c r="EY385" s="15"/>
      <c r="EZ385" s="15"/>
      <c r="FA385" s="15"/>
      <c r="FB385" s="15"/>
      <c r="FC385" s="15"/>
      <c r="FD385" s="15"/>
      <c r="FE385" s="15"/>
      <c r="FF385" s="15"/>
      <c r="FG385" s="15"/>
      <c r="FH385" s="15"/>
      <c r="FI385" s="15"/>
      <c r="FJ385" s="15"/>
      <c r="FK385" s="15"/>
      <c r="FL385" s="15"/>
      <c r="FM385" s="15"/>
      <c r="FN385" s="15"/>
      <c r="FO385" s="15"/>
      <c r="FP385" s="15"/>
      <c r="FQ385" s="15"/>
      <c r="FR385" s="15"/>
      <c r="FS385" s="15"/>
      <c r="FT385" s="15"/>
      <c r="FU385" s="15"/>
      <c r="FV385" s="15"/>
      <c r="FW385" s="15"/>
      <c r="FX385" s="15"/>
      <c r="FY385" s="15"/>
      <c r="FZ385" s="15"/>
      <c r="GA385" s="15"/>
      <c r="GB385" s="15"/>
      <c r="GC385" s="15"/>
      <c r="GD385" s="15"/>
      <c r="GE385" s="15"/>
      <c r="GF385" s="15"/>
      <c r="GG385" s="15"/>
      <c r="GH385" s="15"/>
      <c r="GI385" s="15"/>
      <c r="GJ385" s="15"/>
      <c r="GK385" s="15"/>
      <c r="GL385" s="15"/>
      <c r="GM385" s="15"/>
      <c r="GN385" s="15"/>
      <c r="GO385" s="15"/>
      <c r="GP385" s="15"/>
      <c r="GQ385" s="15"/>
      <c r="GR385" s="15"/>
      <c r="GS385" s="15"/>
      <c r="GT385" s="15"/>
      <c r="GU385" s="15"/>
      <c r="GV385" s="15"/>
      <c r="GW385" s="15"/>
      <c r="GX385" s="15"/>
      <c r="GY385" s="15"/>
      <c r="GZ385" s="15"/>
      <c r="HA385" s="15"/>
      <c r="HB385" s="15"/>
      <c r="HC385" s="15"/>
      <c r="HD385" s="15"/>
      <c r="HE385" s="15"/>
      <c r="HF385" s="15"/>
      <c r="HG385" s="15"/>
      <c r="HH385" s="15"/>
      <c r="HI385" s="15"/>
      <c r="HJ385" s="15"/>
      <c r="HK385" s="15"/>
      <c r="HL385" s="15"/>
      <c r="HM385" s="15"/>
      <c r="HN385" s="15"/>
      <c r="HO385" s="15"/>
      <c r="HP385" s="15"/>
      <c r="HQ385" s="15"/>
      <c r="HR385" s="15"/>
      <c r="HS385" s="15"/>
      <c r="HT385" s="15"/>
      <c r="HU385" s="15"/>
      <c r="HV385" s="15"/>
      <c r="HW385" s="15"/>
      <c r="HX385" s="15"/>
      <c r="HY385" s="15"/>
      <c r="HZ385" s="15"/>
      <c r="IA385" s="15"/>
      <c r="IB385" s="15"/>
      <c r="IC385" s="15"/>
      <c r="ID385" s="15"/>
      <c r="IE385" s="15"/>
      <c r="IF385" s="15"/>
      <c r="IG385" s="15"/>
      <c r="IH385" s="15"/>
      <c r="II385" s="15"/>
      <c r="IJ385" s="15"/>
      <c r="IK385" s="15"/>
      <c r="IL385" s="15"/>
      <c r="IM385" s="15"/>
      <c r="IN385" s="15"/>
      <c r="IO385" s="15"/>
      <c r="IP385" s="15"/>
      <c r="IQ385" s="15"/>
      <c r="IR385" s="15"/>
      <c r="IS385" s="15"/>
      <c r="IT385" s="15"/>
      <c r="IU385" s="15"/>
      <c r="IV385" s="15"/>
    </row>
    <row r="386" spans="1:256" s="28" customFormat="1" ht="12.75">
      <c r="A386" s="179"/>
      <c r="B386" s="196"/>
      <c r="C386" s="195" t="s">
        <v>891</v>
      </c>
      <c r="D386" s="180">
        <f>SUM(D380:D385)</f>
        <v>2660</v>
      </c>
      <c r="E386" s="180">
        <f>SUM(E380:E385)</f>
        <v>4196</v>
      </c>
      <c r="F386" s="346">
        <f>SUM(F380:F385)</f>
        <v>2705</v>
      </c>
      <c r="G386" s="391">
        <f t="shared" si="14"/>
        <v>64.46615824594852</v>
      </c>
      <c r="O386" s="69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  <c r="CA386" s="15"/>
      <c r="CB386" s="15"/>
      <c r="CC386" s="15"/>
      <c r="CD386" s="15"/>
      <c r="CE386" s="15"/>
      <c r="CF386" s="15"/>
      <c r="CG386" s="15"/>
      <c r="CH386" s="15"/>
      <c r="CI386" s="15"/>
      <c r="CJ386" s="15"/>
      <c r="CK386" s="15"/>
      <c r="CL386" s="15"/>
      <c r="CM386" s="15"/>
      <c r="CN386" s="15"/>
      <c r="CO386" s="15"/>
      <c r="CP386" s="15"/>
      <c r="CQ386" s="15"/>
      <c r="CR386" s="15"/>
      <c r="CS386" s="15"/>
      <c r="CT386" s="15"/>
      <c r="CU386" s="15"/>
      <c r="CV386" s="15"/>
      <c r="CW386" s="15"/>
      <c r="CX386" s="15"/>
      <c r="CY386" s="15"/>
      <c r="CZ386" s="15"/>
      <c r="DA386" s="15"/>
      <c r="DB386" s="15"/>
      <c r="DC386" s="15"/>
      <c r="DD386" s="15"/>
      <c r="DE386" s="15"/>
      <c r="DF386" s="15"/>
      <c r="DG386" s="15"/>
      <c r="DH386" s="15"/>
      <c r="DI386" s="15"/>
      <c r="DJ386" s="15"/>
      <c r="DK386" s="15"/>
      <c r="DL386" s="15"/>
      <c r="DM386" s="15"/>
      <c r="DN386" s="15"/>
      <c r="DO386" s="15"/>
      <c r="DP386" s="15"/>
      <c r="DQ386" s="15"/>
      <c r="DR386" s="15"/>
      <c r="DS386" s="15"/>
      <c r="DT386" s="15"/>
      <c r="DU386" s="15"/>
      <c r="DV386" s="15"/>
      <c r="DW386" s="15"/>
      <c r="DX386" s="15"/>
      <c r="DY386" s="15"/>
      <c r="DZ386" s="15"/>
      <c r="EA386" s="15"/>
      <c r="EB386" s="15"/>
      <c r="EC386" s="15"/>
      <c r="ED386" s="15"/>
      <c r="EE386" s="15"/>
      <c r="EF386" s="15"/>
      <c r="EG386" s="15"/>
      <c r="EH386" s="15"/>
      <c r="EI386" s="15"/>
      <c r="EJ386" s="15"/>
      <c r="EK386" s="15"/>
      <c r="EL386" s="15"/>
      <c r="EM386" s="15"/>
      <c r="EN386" s="15"/>
      <c r="EO386" s="15"/>
      <c r="EP386" s="15"/>
      <c r="EQ386" s="15"/>
      <c r="ER386" s="15"/>
      <c r="ES386" s="15"/>
      <c r="ET386" s="15"/>
      <c r="EU386" s="15"/>
      <c r="EV386" s="15"/>
      <c r="EW386" s="15"/>
      <c r="EX386" s="15"/>
      <c r="EY386" s="15"/>
      <c r="EZ386" s="15"/>
      <c r="FA386" s="15"/>
      <c r="FB386" s="15"/>
      <c r="FC386" s="15"/>
      <c r="FD386" s="15"/>
      <c r="FE386" s="15"/>
      <c r="FF386" s="15"/>
      <c r="FG386" s="15"/>
      <c r="FH386" s="15"/>
      <c r="FI386" s="15"/>
      <c r="FJ386" s="15"/>
      <c r="FK386" s="15"/>
      <c r="FL386" s="15"/>
      <c r="FM386" s="15"/>
      <c r="FN386" s="15"/>
      <c r="FO386" s="15"/>
      <c r="FP386" s="15"/>
      <c r="FQ386" s="15"/>
      <c r="FR386" s="15"/>
      <c r="FS386" s="15"/>
      <c r="FT386" s="15"/>
      <c r="FU386" s="15"/>
      <c r="FV386" s="15"/>
      <c r="FW386" s="15"/>
      <c r="FX386" s="15"/>
      <c r="FY386" s="15"/>
      <c r="FZ386" s="15"/>
      <c r="GA386" s="15"/>
      <c r="GB386" s="15"/>
      <c r="GC386" s="15"/>
      <c r="GD386" s="15"/>
      <c r="GE386" s="15"/>
      <c r="GF386" s="15"/>
      <c r="GG386" s="15"/>
      <c r="GH386" s="15"/>
      <c r="GI386" s="15"/>
      <c r="GJ386" s="15"/>
      <c r="GK386" s="15"/>
      <c r="GL386" s="15"/>
      <c r="GM386" s="15"/>
      <c r="GN386" s="15"/>
      <c r="GO386" s="15"/>
      <c r="GP386" s="15"/>
      <c r="GQ386" s="15"/>
      <c r="GR386" s="15"/>
      <c r="GS386" s="15"/>
      <c r="GT386" s="15"/>
      <c r="GU386" s="15"/>
      <c r="GV386" s="15"/>
      <c r="GW386" s="15"/>
      <c r="GX386" s="15"/>
      <c r="GY386" s="15"/>
      <c r="GZ386" s="15"/>
      <c r="HA386" s="15"/>
      <c r="HB386" s="15"/>
      <c r="HC386" s="15"/>
      <c r="HD386" s="15"/>
      <c r="HE386" s="15"/>
      <c r="HF386" s="15"/>
      <c r="HG386" s="15"/>
      <c r="HH386" s="15"/>
      <c r="HI386" s="15"/>
      <c r="HJ386" s="15"/>
      <c r="HK386" s="15"/>
      <c r="HL386" s="15"/>
      <c r="HM386" s="15"/>
      <c r="HN386" s="15"/>
      <c r="HO386" s="15"/>
      <c r="HP386" s="15"/>
      <c r="HQ386" s="15"/>
      <c r="HR386" s="15"/>
      <c r="HS386" s="15"/>
      <c r="HT386" s="15"/>
      <c r="HU386" s="15"/>
      <c r="HV386" s="15"/>
      <c r="HW386" s="15"/>
      <c r="HX386" s="15"/>
      <c r="HY386" s="15"/>
      <c r="HZ386" s="15"/>
      <c r="IA386" s="15"/>
      <c r="IB386" s="15"/>
      <c r="IC386" s="15"/>
      <c r="ID386" s="15"/>
      <c r="IE386" s="15"/>
      <c r="IF386" s="15"/>
      <c r="IG386" s="15"/>
      <c r="IH386" s="15"/>
      <c r="II386" s="15"/>
      <c r="IJ386" s="15"/>
      <c r="IK386" s="15"/>
      <c r="IL386" s="15"/>
      <c r="IM386" s="15"/>
      <c r="IN386" s="15"/>
      <c r="IO386" s="15"/>
      <c r="IP386" s="15"/>
      <c r="IQ386" s="15"/>
      <c r="IR386" s="15"/>
      <c r="IS386" s="15"/>
      <c r="IT386" s="15"/>
      <c r="IU386" s="15"/>
      <c r="IV386" s="15"/>
    </row>
    <row r="387" spans="2:256" s="28" customFormat="1" ht="12" customHeight="1">
      <c r="B387"/>
      <c r="C387"/>
      <c r="D387" s="15"/>
      <c r="E387" s="15"/>
      <c r="F387" s="15"/>
      <c r="G387"/>
      <c r="O387" s="69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  <c r="AZ387" s="15"/>
      <c r="BA387" s="15"/>
      <c r="BB387" s="15"/>
      <c r="BC387" s="15"/>
      <c r="BD387" s="15"/>
      <c r="BE387" s="15"/>
      <c r="BF387" s="15"/>
      <c r="BG387" s="15"/>
      <c r="BH387" s="15"/>
      <c r="BI387" s="15"/>
      <c r="BJ387" s="15"/>
      <c r="BK387" s="15"/>
      <c r="BL387" s="15"/>
      <c r="BM387" s="15"/>
      <c r="BN387" s="15"/>
      <c r="BO387" s="15"/>
      <c r="BP387" s="15"/>
      <c r="BQ387" s="15"/>
      <c r="BR387" s="15"/>
      <c r="BS387" s="15"/>
      <c r="BT387" s="15"/>
      <c r="BU387" s="15"/>
      <c r="BV387" s="15"/>
      <c r="BW387" s="15"/>
      <c r="BX387" s="15"/>
      <c r="BY387" s="15"/>
      <c r="BZ387" s="15"/>
      <c r="CA387" s="15"/>
      <c r="CB387" s="15"/>
      <c r="CC387" s="15"/>
      <c r="CD387" s="15"/>
      <c r="CE387" s="15"/>
      <c r="CF387" s="15"/>
      <c r="CG387" s="15"/>
      <c r="CH387" s="15"/>
      <c r="CI387" s="15"/>
      <c r="CJ387" s="15"/>
      <c r="CK387" s="15"/>
      <c r="CL387" s="15"/>
      <c r="CM387" s="15"/>
      <c r="CN387" s="15"/>
      <c r="CO387" s="15"/>
      <c r="CP387" s="15"/>
      <c r="CQ387" s="15"/>
      <c r="CR387" s="15"/>
      <c r="CS387" s="15"/>
      <c r="CT387" s="15"/>
      <c r="CU387" s="15"/>
      <c r="CV387" s="15"/>
      <c r="CW387" s="15"/>
      <c r="CX387" s="15"/>
      <c r="CY387" s="15"/>
      <c r="CZ387" s="15"/>
      <c r="DA387" s="15"/>
      <c r="DB387" s="15"/>
      <c r="DC387" s="15"/>
      <c r="DD387" s="15"/>
      <c r="DE387" s="15"/>
      <c r="DF387" s="15"/>
      <c r="DG387" s="15"/>
      <c r="DH387" s="15"/>
      <c r="DI387" s="15"/>
      <c r="DJ387" s="15"/>
      <c r="DK387" s="15"/>
      <c r="DL387" s="15"/>
      <c r="DM387" s="15"/>
      <c r="DN387" s="15"/>
      <c r="DO387" s="15"/>
      <c r="DP387" s="15"/>
      <c r="DQ387" s="15"/>
      <c r="DR387" s="15"/>
      <c r="DS387" s="15"/>
      <c r="DT387" s="15"/>
      <c r="DU387" s="15"/>
      <c r="DV387" s="15"/>
      <c r="DW387" s="15"/>
      <c r="DX387" s="15"/>
      <c r="DY387" s="15"/>
      <c r="DZ387" s="15"/>
      <c r="EA387" s="15"/>
      <c r="EB387" s="15"/>
      <c r="EC387" s="15"/>
      <c r="ED387" s="15"/>
      <c r="EE387" s="15"/>
      <c r="EF387" s="15"/>
      <c r="EG387" s="15"/>
      <c r="EH387" s="15"/>
      <c r="EI387" s="15"/>
      <c r="EJ387" s="15"/>
      <c r="EK387" s="15"/>
      <c r="EL387" s="15"/>
      <c r="EM387" s="15"/>
      <c r="EN387" s="15"/>
      <c r="EO387" s="15"/>
      <c r="EP387" s="15"/>
      <c r="EQ387" s="15"/>
      <c r="ER387" s="15"/>
      <c r="ES387" s="15"/>
      <c r="ET387" s="15"/>
      <c r="EU387" s="15"/>
      <c r="EV387" s="15"/>
      <c r="EW387" s="15"/>
      <c r="EX387" s="15"/>
      <c r="EY387" s="15"/>
      <c r="EZ387" s="15"/>
      <c r="FA387" s="15"/>
      <c r="FB387" s="15"/>
      <c r="FC387" s="15"/>
      <c r="FD387" s="15"/>
      <c r="FE387" s="15"/>
      <c r="FF387" s="15"/>
      <c r="FG387" s="15"/>
      <c r="FH387" s="15"/>
      <c r="FI387" s="15"/>
      <c r="FJ387" s="15"/>
      <c r="FK387" s="15"/>
      <c r="FL387" s="15"/>
      <c r="FM387" s="15"/>
      <c r="FN387" s="15"/>
      <c r="FO387" s="15"/>
      <c r="FP387" s="15"/>
      <c r="FQ387" s="15"/>
      <c r="FR387" s="15"/>
      <c r="FS387" s="15"/>
      <c r="FT387" s="15"/>
      <c r="FU387" s="15"/>
      <c r="FV387" s="15"/>
      <c r="FW387" s="15"/>
      <c r="FX387" s="15"/>
      <c r="FY387" s="15"/>
      <c r="FZ387" s="15"/>
      <c r="GA387" s="15"/>
      <c r="GB387" s="15"/>
      <c r="GC387" s="15"/>
      <c r="GD387" s="15"/>
      <c r="GE387" s="15"/>
      <c r="GF387" s="15"/>
      <c r="GG387" s="15"/>
      <c r="GH387" s="15"/>
      <c r="GI387" s="15"/>
      <c r="GJ387" s="15"/>
      <c r="GK387" s="15"/>
      <c r="GL387" s="15"/>
      <c r="GM387" s="15"/>
      <c r="GN387" s="15"/>
      <c r="GO387" s="15"/>
      <c r="GP387" s="15"/>
      <c r="GQ387" s="15"/>
      <c r="GR387" s="15"/>
      <c r="GS387" s="15"/>
      <c r="GT387" s="15"/>
      <c r="GU387" s="15"/>
      <c r="GV387" s="15"/>
      <c r="GW387" s="15"/>
      <c r="GX387" s="15"/>
      <c r="GY387" s="15"/>
      <c r="GZ387" s="15"/>
      <c r="HA387" s="15"/>
      <c r="HB387" s="15"/>
      <c r="HC387" s="15"/>
      <c r="HD387" s="15"/>
      <c r="HE387" s="15"/>
      <c r="HF387" s="15"/>
      <c r="HG387" s="15"/>
      <c r="HH387" s="15"/>
      <c r="HI387" s="15"/>
      <c r="HJ387" s="15"/>
      <c r="HK387" s="15"/>
      <c r="HL387" s="15"/>
      <c r="HM387" s="15"/>
      <c r="HN387" s="15"/>
      <c r="HO387" s="15"/>
      <c r="HP387" s="15"/>
      <c r="HQ387" s="15"/>
      <c r="HR387" s="15"/>
      <c r="HS387" s="15"/>
      <c r="HT387" s="15"/>
      <c r="HU387" s="15"/>
      <c r="HV387" s="15"/>
      <c r="HW387" s="15"/>
      <c r="HX387" s="15"/>
      <c r="HY387" s="15"/>
      <c r="HZ387" s="15"/>
      <c r="IA387" s="15"/>
      <c r="IB387" s="15"/>
      <c r="IC387" s="15"/>
      <c r="ID387" s="15"/>
      <c r="IE387" s="15"/>
      <c r="IF387" s="15"/>
      <c r="IG387" s="15"/>
      <c r="IH387" s="15"/>
      <c r="II387" s="15"/>
      <c r="IJ387" s="15"/>
      <c r="IK387" s="15"/>
      <c r="IL387" s="15"/>
      <c r="IM387" s="15"/>
      <c r="IN387" s="15"/>
      <c r="IO387" s="15"/>
      <c r="IP387" s="15"/>
      <c r="IQ387" s="15"/>
      <c r="IR387" s="15"/>
      <c r="IS387" s="15"/>
      <c r="IT387" s="15"/>
      <c r="IU387" s="15"/>
      <c r="IV387" s="15"/>
    </row>
    <row r="388" spans="1:256" s="28" customFormat="1" ht="14.25" customHeight="1">
      <c r="A388" s="66" t="s">
        <v>439</v>
      </c>
      <c r="B388" s="14"/>
      <c r="C388"/>
      <c r="D388" s="15"/>
      <c r="E388" s="15"/>
      <c r="F388" s="69"/>
      <c r="G388" s="15"/>
      <c r="O388" s="69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  <c r="CG388" s="15"/>
      <c r="CH388" s="15"/>
      <c r="CI388" s="15"/>
      <c r="CJ388" s="15"/>
      <c r="CK388" s="15"/>
      <c r="CL388" s="15"/>
      <c r="CM388" s="15"/>
      <c r="CN388" s="15"/>
      <c r="CO388" s="15"/>
      <c r="CP388" s="15"/>
      <c r="CQ388" s="15"/>
      <c r="CR388" s="15"/>
      <c r="CS388" s="15"/>
      <c r="CT388" s="15"/>
      <c r="CU388" s="15"/>
      <c r="CV388" s="15"/>
      <c r="CW388" s="15"/>
      <c r="CX388" s="15"/>
      <c r="CY388" s="15"/>
      <c r="CZ388" s="15"/>
      <c r="DA388" s="15"/>
      <c r="DB388" s="15"/>
      <c r="DC388" s="15"/>
      <c r="DD388" s="15"/>
      <c r="DE388" s="15"/>
      <c r="DF388" s="15"/>
      <c r="DG388" s="15"/>
      <c r="DH388" s="15"/>
      <c r="DI388" s="15"/>
      <c r="DJ388" s="15"/>
      <c r="DK388" s="15"/>
      <c r="DL388" s="15"/>
      <c r="DM388" s="15"/>
      <c r="DN388" s="15"/>
      <c r="DO388" s="15"/>
      <c r="DP388" s="15"/>
      <c r="DQ388" s="15"/>
      <c r="DR388" s="15"/>
      <c r="DS388" s="15"/>
      <c r="DT388" s="15"/>
      <c r="DU388" s="15"/>
      <c r="DV388" s="15"/>
      <c r="DW388" s="15"/>
      <c r="DX388" s="15"/>
      <c r="DY388" s="15"/>
      <c r="DZ388" s="15"/>
      <c r="EA388" s="15"/>
      <c r="EB388" s="15"/>
      <c r="EC388" s="15"/>
      <c r="ED388" s="15"/>
      <c r="EE388" s="15"/>
      <c r="EF388" s="15"/>
      <c r="EG388" s="15"/>
      <c r="EH388" s="15"/>
      <c r="EI388" s="15"/>
      <c r="EJ388" s="15"/>
      <c r="EK388" s="15"/>
      <c r="EL388" s="15"/>
      <c r="EM388" s="15"/>
      <c r="EN388" s="15"/>
      <c r="EO388" s="15"/>
      <c r="EP388" s="15"/>
      <c r="EQ388" s="15"/>
      <c r="ER388" s="15"/>
      <c r="ES388" s="15"/>
      <c r="ET388" s="15"/>
      <c r="EU388" s="15"/>
      <c r="EV388" s="15"/>
      <c r="EW388" s="15"/>
      <c r="EX388" s="15"/>
      <c r="EY388" s="15"/>
      <c r="EZ388" s="15"/>
      <c r="FA388" s="15"/>
      <c r="FB388" s="15"/>
      <c r="FC388" s="15"/>
      <c r="FD388" s="15"/>
      <c r="FE388" s="15"/>
      <c r="FF388" s="15"/>
      <c r="FG388" s="15"/>
      <c r="FH388" s="15"/>
      <c r="FI388" s="15"/>
      <c r="FJ388" s="15"/>
      <c r="FK388" s="15"/>
      <c r="FL388" s="15"/>
      <c r="FM388" s="15"/>
      <c r="FN388" s="15"/>
      <c r="FO388" s="15"/>
      <c r="FP388" s="15"/>
      <c r="FQ388" s="15"/>
      <c r="FR388" s="15"/>
      <c r="FS388" s="15"/>
      <c r="FT388" s="15"/>
      <c r="FU388" s="15"/>
      <c r="FV388" s="15"/>
      <c r="FW388" s="15"/>
      <c r="FX388" s="15"/>
      <c r="FY388" s="15"/>
      <c r="FZ388" s="15"/>
      <c r="GA388" s="15"/>
      <c r="GB388" s="15"/>
      <c r="GC388" s="15"/>
      <c r="GD388" s="15"/>
      <c r="GE388" s="15"/>
      <c r="GF388" s="15"/>
      <c r="GG388" s="15"/>
      <c r="GH388" s="15"/>
      <c r="GI388" s="15"/>
      <c r="GJ388" s="15"/>
      <c r="GK388" s="15"/>
      <c r="GL388" s="15"/>
      <c r="GM388" s="15"/>
      <c r="GN388" s="15"/>
      <c r="GO388" s="15"/>
      <c r="GP388" s="15"/>
      <c r="GQ388" s="15"/>
      <c r="GR388" s="15"/>
      <c r="GS388" s="15"/>
      <c r="GT388" s="15"/>
      <c r="GU388" s="15"/>
      <c r="GV388" s="15"/>
      <c r="GW388" s="15"/>
      <c r="GX388" s="15"/>
      <c r="GY388" s="15"/>
      <c r="GZ388" s="15"/>
      <c r="HA388" s="15"/>
      <c r="HB388" s="15"/>
      <c r="HC388" s="15"/>
      <c r="HD388" s="15"/>
      <c r="HE388" s="15"/>
      <c r="HF388" s="15"/>
      <c r="HG388" s="15"/>
      <c r="HH388" s="15"/>
      <c r="HI388" s="15"/>
      <c r="HJ388" s="15"/>
      <c r="HK388" s="15"/>
      <c r="HL388" s="15"/>
      <c r="HM388" s="15"/>
      <c r="HN388" s="15"/>
      <c r="HO388" s="15"/>
      <c r="HP388" s="15"/>
      <c r="HQ388" s="15"/>
      <c r="HR388" s="15"/>
      <c r="HS388" s="15"/>
      <c r="HT388" s="15"/>
      <c r="HU388" s="15"/>
      <c r="HV388" s="15"/>
      <c r="HW388" s="15"/>
      <c r="HX388" s="15"/>
      <c r="HY388" s="15"/>
      <c r="HZ388" s="15"/>
      <c r="IA388" s="15"/>
      <c r="IB388" s="15"/>
      <c r="IC388" s="15"/>
      <c r="ID388" s="15"/>
      <c r="IE388" s="15"/>
      <c r="IF388" s="15"/>
      <c r="IG388" s="15"/>
      <c r="IH388" s="15"/>
      <c r="II388" s="15"/>
      <c r="IJ388" s="15"/>
      <c r="IK388" s="15"/>
      <c r="IL388" s="15"/>
      <c r="IM388" s="15"/>
      <c r="IN388" s="15"/>
      <c r="IO388" s="15"/>
      <c r="IP388" s="15"/>
      <c r="IQ388" s="15"/>
      <c r="IR388" s="15"/>
      <c r="IS388" s="15"/>
      <c r="IT388" s="15"/>
      <c r="IU388" s="15"/>
      <c r="IV388" s="15"/>
    </row>
    <row r="389" spans="1:256" s="28" customFormat="1" ht="11.25" customHeight="1">
      <c r="A389" s="66"/>
      <c r="B389" s="14"/>
      <c r="C389"/>
      <c r="D389" s="15"/>
      <c r="E389" s="15"/>
      <c r="F389" s="69"/>
      <c r="G389" s="15"/>
      <c r="O389" s="69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  <c r="BX389" s="15"/>
      <c r="BY389" s="15"/>
      <c r="BZ389" s="15"/>
      <c r="CA389" s="15"/>
      <c r="CB389" s="15"/>
      <c r="CC389" s="15"/>
      <c r="CD389" s="15"/>
      <c r="CE389" s="15"/>
      <c r="CF389" s="15"/>
      <c r="CG389" s="15"/>
      <c r="CH389" s="15"/>
      <c r="CI389" s="15"/>
      <c r="CJ389" s="15"/>
      <c r="CK389" s="15"/>
      <c r="CL389" s="15"/>
      <c r="CM389" s="15"/>
      <c r="CN389" s="15"/>
      <c r="CO389" s="15"/>
      <c r="CP389" s="15"/>
      <c r="CQ389" s="15"/>
      <c r="CR389" s="15"/>
      <c r="CS389" s="15"/>
      <c r="CT389" s="15"/>
      <c r="CU389" s="15"/>
      <c r="CV389" s="15"/>
      <c r="CW389" s="15"/>
      <c r="CX389" s="15"/>
      <c r="CY389" s="15"/>
      <c r="CZ389" s="15"/>
      <c r="DA389" s="15"/>
      <c r="DB389" s="15"/>
      <c r="DC389" s="15"/>
      <c r="DD389" s="15"/>
      <c r="DE389" s="15"/>
      <c r="DF389" s="15"/>
      <c r="DG389" s="15"/>
      <c r="DH389" s="15"/>
      <c r="DI389" s="15"/>
      <c r="DJ389" s="15"/>
      <c r="DK389" s="15"/>
      <c r="DL389" s="15"/>
      <c r="DM389" s="15"/>
      <c r="DN389" s="15"/>
      <c r="DO389" s="15"/>
      <c r="DP389" s="15"/>
      <c r="DQ389" s="15"/>
      <c r="DR389" s="15"/>
      <c r="DS389" s="15"/>
      <c r="DT389" s="15"/>
      <c r="DU389" s="15"/>
      <c r="DV389" s="15"/>
      <c r="DW389" s="15"/>
      <c r="DX389" s="15"/>
      <c r="DY389" s="15"/>
      <c r="DZ389" s="15"/>
      <c r="EA389" s="15"/>
      <c r="EB389" s="15"/>
      <c r="EC389" s="15"/>
      <c r="ED389" s="15"/>
      <c r="EE389" s="15"/>
      <c r="EF389" s="15"/>
      <c r="EG389" s="15"/>
      <c r="EH389" s="15"/>
      <c r="EI389" s="15"/>
      <c r="EJ389" s="15"/>
      <c r="EK389" s="15"/>
      <c r="EL389" s="15"/>
      <c r="EM389" s="15"/>
      <c r="EN389" s="15"/>
      <c r="EO389" s="15"/>
      <c r="EP389" s="15"/>
      <c r="EQ389" s="15"/>
      <c r="ER389" s="15"/>
      <c r="ES389" s="15"/>
      <c r="ET389" s="15"/>
      <c r="EU389" s="15"/>
      <c r="EV389" s="15"/>
      <c r="EW389" s="15"/>
      <c r="EX389" s="15"/>
      <c r="EY389" s="15"/>
      <c r="EZ389" s="15"/>
      <c r="FA389" s="15"/>
      <c r="FB389" s="15"/>
      <c r="FC389" s="15"/>
      <c r="FD389" s="15"/>
      <c r="FE389" s="15"/>
      <c r="FF389" s="15"/>
      <c r="FG389" s="15"/>
      <c r="FH389" s="15"/>
      <c r="FI389" s="15"/>
      <c r="FJ389" s="15"/>
      <c r="FK389" s="15"/>
      <c r="FL389" s="15"/>
      <c r="FM389" s="15"/>
      <c r="FN389" s="15"/>
      <c r="FO389" s="15"/>
      <c r="FP389" s="15"/>
      <c r="FQ389" s="15"/>
      <c r="FR389" s="15"/>
      <c r="FS389" s="15"/>
      <c r="FT389" s="15"/>
      <c r="FU389" s="15"/>
      <c r="FV389" s="15"/>
      <c r="FW389" s="15"/>
      <c r="FX389" s="15"/>
      <c r="FY389" s="15"/>
      <c r="FZ389" s="15"/>
      <c r="GA389" s="15"/>
      <c r="GB389" s="15"/>
      <c r="GC389" s="15"/>
      <c r="GD389" s="15"/>
      <c r="GE389" s="15"/>
      <c r="GF389" s="15"/>
      <c r="GG389" s="15"/>
      <c r="GH389" s="15"/>
      <c r="GI389" s="15"/>
      <c r="GJ389" s="15"/>
      <c r="GK389" s="15"/>
      <c r="GL389" s="15"/>
      <c r="GM389" s="15"/>
      <c r="GN389" s="15"/>
      <c r="GO389" s="15"/>
      <c r="GP389" s="15"/>
      <c r="GQ389" s="15"/>
      <c r="GR389" s="15"/>
      <c r="GS389" s="15"/>
      <c r="GT389" s="15"/>
      <c r="GU389" s="15"/>
      <c r="GV389" s="15"/>
      <c r="GW389" s="15"/>
      <c r="GX389" s="15"/>
      <c r="GY389" s="15"/>
      <c r="GZ389" s="15"/>
      <c r="HA389" s="15"/>
      <c r="HB389" s="15"/>
      <c r="HC389" s="15"/>
      <c r="HD389" s="15"/>
      <c r="HE389" s="15"/>
      <c r="HF389" s="15"/>
      <c r="HG389" s="15"/>
      <c r="HH389" s="15"/>
      <c r="HI389" s="15"/>
      <c r="HJ389" s="15"/>
      <c r="HK389" s="15"/>
      <c r="HL389" s="15"/>
      <c r="HM389" s="15"/>
      <c r="HN389" s="15"/>
      <c r="HO389" s="15"/>
      <c r="HP389" s="15"/>
      <c r="HQ389" s="15"/>
      <c r="HR389" s="15"/>
      <c r="HS389" s="15"/>
      <c r="HT389" s="15"/>
      <c r="HU389" s="15"/>
      <c r="HV389" s="15"/>
      <c r="HW389" s="15"/>
      <c r="HX389" s="15"/>
      <c r="HY389" s="15"/>
      <c r="HZ389" s="15"/>
      <c r="IA389" s="15"/>
      <c r="IB389" s="15"/>
      <c r="IC389" s="15"/>
      <c r="ID389" s="15"/>
      <c r="IE389" s="15"/>
      <c r="IF389" s="15"/>
      <c r="IG389" s="15"/>
      <c r="IH389" s="15"/>
      <c r="II389" s="15"/>
      <c r="IJ389" s="15"/>
      <c r="IK389" s="15"/>
      <c r="IL389" s="15"/>
      <c r="IM389" s="15"/>
      <c r="IN389" s="15"/>
      <c r="IO389" s="15"/>
      <c r="IP389" s="15"/>
      <c r="IQ389" s="15"/>
      <c r="IR389" s="15"/>
      <c r="IS389" s="15"/>
      <c r="IT389" s="15"/>
      <c r="IU389" s="15"/>
      <c r="IV389" s="15"/>
    </row>
    <row r="390" spans="1:256" s="28" customFormat="1" ht="24.75" customHeight="1">
      <c r="A390" s="7" t="s">
        <v>295</v>
      </c>
      <c r="B390" s="7" t="s">
        <v>297</v>
      </c>
      <c r="C390" s="5" t="s">
        <v>298</v>
      </c>
      <c r="D390" s="44" t="s">
        <v>479</v>
      </c>
      <c r="E390" s="51" t="s">
        <v>480</v>
      </c>
      <c r="F390" s="5" t="s">
        <v>269</v>
      </c>
      <c r="G390" s="43" t="s">
        <v>481</v>
      </c>
      <c r="O390" s="69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  <c r="BT390" s="15"/>
      <c r="BU390" s="15"/>
      <c r="BV390" s="15"/>
      <c r="BW390" s="15"/>
      <c r="BX390" s="15"/>
      <c r="BY390" s="15"/>
      <c r="BZ390" s="15"/>
      <c r="CA390" s="15"/>
      <c r="CB390" s="15"/>
      <c r="CC390" s="15"/>
      <c r="CD390" s="15"/>
      <c r="CE390" s="15"/>
      <c r="CF390" s="15"/>
      <c r="CG390" s="15"/>
      <c r="CH390" s="15"/>
      <c r="CI390" s="15"/>
      <c r="CJ390" s="15"/>
      <c r="CK390" s="15"/>
      <c r="CL390" s="15"/>
      <c r="CM390" s="15"/>
      <c r="CN390" s="15"/>
      <c r="CO390" s="15"/>
      <c r="CP390" s="15"/>
      <c r="CQ390" s="15"/>
      <c r="CR390" s="15"/>
      <c r="CS390" s="15"/>
      <c r="CT390" s="15"/>
      <c r="CU390" s="15"/>
      <c r="CV390" s="15"/>
      <c r="CW390" s="15"/>
      <c r="CX390" s="15"/>
      <c r="CY390" s="15"/>
      <c r="CZ390" s="15"/>
      <c r="DA390" s="15"/>
      <c r="DB390" s="15"/>
      <c r="DC390" s="15"/>
      <c r="DD390" s="15"/>
      <c r="DE390" s="15"/>
      <c r="DF390" s="15"/>
      <c r="DG390" s="15"/>
      <c r="DH390" s="15"/>
      <c r="DI390" s="15"/>
      <c r="DJ390" s="15"/>
      <c r="DK390" s="15"/>
      <c r="DL390" s="15"/>
      <c r="DM390" s="15"/>
      <c r="DN390" s="15"/>
      <c r="DO390" s="15"/>
      <c r="DP390" s="15"/>
      <c r="DQ390" s="15"/>
      <c r="DR390" s="15"/>
      <c r="DS390" s="15"/>
      <c r="DT390" s="15"/>
      <c r="DU390" s="15"/>
      <c r="DV390" s="15"/>
      <c r="DW390" s="15"/>
      <c r="DX390" s="15"/>
      <c r="DY390" s="15"/>
      <c r="DZ390" s="15"/>
      <c r="EA390" s="15"/>
      <c r="EB390" s="15"/>
      <c r="EC390" s="15"/>
      <c r="ED390" s="15"/>
      <c r="EE390" s="15"/>
      <c r="EF390" s="15"/>
      <c r="EG390" s="15"/>
      <c r="EH390" s="15"/>
      <c r="EI390" s="15"/>
      <c r="EJ390" s="15"/>
      <c r="EK390" s="15"/>
      <c r="EL390" s="15"/>
      <c r="EM390" s="15"/>
      <c r="EN390" s="15"/>
      <c r="EO390" s="15"/>
      <c r="EP390" s="15"/>
      <c r="EQ390" s="15"/>
      <c r="ER390" s="15"/>
      <c r="ES390" s="15"/>
      <c r="ET390" s="15"/>
      <c r="EU390" s="15"/>
      <c r="EV390" s="15"/>
      <c r="EW390" s="15"/>
      <c r="EX390" s="15"/>
      <c r="EY390" s="15"/>
      <c r="EZ390" s="15"/>
      <c r="FA390" s="15"/>
      <c r="FB390" s="15"/>
      <c r="FC390" s="15"/>
      <c r="FD390" s="15"/>
      <c r="FE390" s="15"/>
      <c r="FF390" s="15"/>
      <c r="FG390" s="15"/>
      <c r="FH390" s="15"/>
      <c r="FI390" s="15"/>
      <c r="FJ390" s="15"/>
      <c r="FK390" s="15"/>
      <c r="FL390" s="15"/>
      <c r="FM390" s="15"/>
      <c r="FN390" s="15"/>
      <c r="FO390" s="15"/>
      <c r="FP390" s="15"/>
      <c r="FQ390" s="15"/>
      <c r="FR390" s="15"/>
      <c r="FS390" s="15"/>
      <c r="FT390" s="15"/>
      <c r="FU390" s="15"/>
      <c r="FV390" s="15"/>
      <c r="FW390" s="15"/>
      <c r="FX390" s="15"/>
      <c r="FY390" s="15"/>
      <c r="FZ390" s="15"/>
      <c r="GA390" s="15"/>
      <c r="GB390" s="15"/>
      <c r="GC390" s="15"/>
      <c r="GD390" s="15"/>
      <c r="GE390" s="15"/>
      <c r="GF390" s="15"/>
      <c r="GG390" s="15"/>
      <c r="GH390" s="15"/>
      <c r="GI390" s="15"/>
      <c r="GJ390" s="15"/>
      <c r="GK390" s="15"/>
      <c r="GL390" s="15"/>
      <c r="GM390" s="15"/>
      <c r="GN390" s="15"/>
      <c r="GO390" s="15"/>
      <c r="GP390" s="15"/>
      <c r="GQ390" s="15"/>
      <c r="GR390" s="15"/>
      <c r="GS390" s="15"/>
      <c r="GT390" s="15"/>
      <c r="GU390" s="15"/>
      <c r="GV390" s="15"/>
      <c r="GW390" s="15"/>
      <c r="GX390" s="15"/>
      <c r="GY390" s="15"/>
      <c r="GZ390" s="15"/>
      <c r="HA390" s="15"/>
      <c r="HB390" s="15"/>
      <c r="HC390" s="15"/>
      <c r="HD390" s="15"/>
      <c r="HE390" s="15"/>
      <c r="HF390" s="15"/>
      <c r="HG390" s="15"/>
      <c r="HH390" s="15"/>
      <c r="HI390" s="15"/>
      <c r="HJ390" s="15"/>
      <c r="HK390" s="15"/>
      <c r="HL390" s="15"/>
      <c r="HM390" s="15"/>
      <c r="HN390" s="15"/>
      <c r="HO390" s="15"/>
      <c r="HP390" s="15"/>
      <c r="HQ390" s="15"/>
      <c r="HR390" s="15"/>
      <c r="HS390" s="15"/>
      <c r="HT390" s="15"/>
      <c r="HU390" s="15"/>
      <c r="HV390" s="15"/>
      <c r="HW390" s="15"/>
      <c r="HX390" s="15"/>
      <c r="HY390" s="15"/>
      <c r="HZ390" s="15"/>
      <c r="IA390" s="15"/>
      <c r="IB390" s="15"/>
      <c r="IC390" s="15"/>
      <c r="ID390" s="15"/>
      <c r="IE390" s="15"/>
      <c r="IF390" s="15"/>
      <c r="IG390" s="15"/>
      <c r="IH390" s="15"/>
      <c r="II390" s="15"/>
      <c r="IJ390" s="15"/>
      <c r="IK390" s="15"/>
      <c r="IL390" s="15"/>
      <c r="IM390" s="15"/>
      <c r="IN390" s="15"/>
      <c r="IO390" s="15"/>
      <c r="IP390" s="15"/>
      <c r="IQ390" s="15"/>
      <c r="IR390" s="15"/>
      <c r="IS390" s="15"/>
      <c r="IT390" s="15"/>
      <c r="IU390" s="15"/>
      <c r="IV390" s="15"/>
    </row>
    <row r="391" spans="1:256" s="28" customFormat="1" ht="26.25" customHeight="1">
      <c r="A391" s="130" t="s">
        <v>167</v>
      </c>
      <c r="B391" s="127">
        <v>4357</v>
      </c>
      <c r="C391" s="118" t="s">
        <v>21</v>
      </c>
      <c r="D391" s="299">
        <v>1800</v>
      </c>
      <c r="E391" s="299">
        <v>1800</v>
      </c>
      <c r="F391" s="299">
        <v>0</v>
      </c>
      <c r="G391" s="157">
        <f>F391/E391*100</f>
        <v>0</v>
      </c>
      <c r="O391" s="69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  <c r="BV391" s="15"/>
      <c r="BW391" s="15"/>
      <c r="BX391" s="15"/>
      <c r="BY391" s="15"/>
      <c r="BZ391" s="15"/>
      <c r="CA391" s="15"/>
      <c r="CB391" s="15"/>
      <c r="CC391" s="15"/>
      <c r="CD391" s="15"/>
      <c r="CE391" s="15"/>
      <c r="CF391" s="15"/>
      <c r="CG391" s="15"/>
      <c r="CH391" s="15"/>
      <c r="CI391" s="15"/>
      <c r="CJ391" s="15"/>
      <c r="CK391" s="15"/>
      <c r="CL391" s="15"/>
      <c r="CM391" s="15"/>
      <c r="CN391" s="15"/>
      <c r="CO391" s="15"/>
      <c r="CP391" s="15"/>
      <c r="CQ391" s="15"/>
      <c r="CR391" s="15"/>
      <c r="CS391" s="15"/>
      <c r="CT391" s="15"/>
      <c r="CU391" s="15"/>
      <c r="CV391" s="15"/>
      <c r="CW391" s="15"/>
      <c r="CX391" s="15"/>
      <c r="CY391" s="15"/>
      <c r="CZ391" s="15"/>
      <c r="DA391" s="15"/>
      <c r="DB391" s="15"/>
      <c r="DC391" s="15"/>
      <c r="DD391" s="15"/>
      <c r="DE391" s="15"/>
      <c r="DF391" s="15"/>
      <c r="DG391" s="15"/>
      <c r="DH391" s="15"/>
      <c r="DI391" s="15"/>
      <c r="DJ391" s="15"/>
      <c r="DK391" s="15"/>
      <c r="DL391" s="15"/>
      <c r="DM391" s="15"/>
      <c r="DN391" s="15"/>
      <c r="DO391" s="15"/>
      <c r="DP391" s="15"/>
      <c r="DQ391" s="15"/>
      <c r="DR391" s="15"/>
      <c r="DS391" s="15"/>
      <c r="DT391" s="15"/>
      <c r="DU391" s="15"/>
      <c r="DV391" s="15"/>
      <c r="DW391" s="15"/>
      <c r="DX391" s="15"/>
      <c r="DY391" s="15"/>
      <c r="DZ391" s="15"/>
      <c r="EA391" s="15"/>
      <c r="EB391" s="15"/>
      <c r="EC391" s="15"/>
      <c r="ED391" s="15"/>
      <c r="EE391" s="15"/>
      <c r="EF391" s="15"/>
      <c r="EG391" s="15"/>
      <c r="EH391" s="15"/>
      <c r="EI391" s="15"/>
      <c r="EJ391" s="15"/>
      <c r="EK391" s="15"/>
      <c r="EL391" s="15"/>
      <c r="EM391" s="15"/>
      <c r="EN391" s="15"/>
      <c r="EO391" s="15"/>
      <c r="EP391" s="15"/>
      <c r="EQ391" s="15"/>
      <c r="ER391" s="15"/>
      <c r="ES391" s="15"/>
      <c r="ET391" s="15"/>
      <c r="EU391" s="15"/>
      <c r="EV391" s="15"/>
      <c r="EW391" s="15"/>
      <c r="EX391" s="15"/>
      <c r="EY391" s="15"/>
      <c r="EZ391" s="15"/>
      <c r="FA391" s="15"/>
      <c r="FB391" s="15"/>
      <c r="FC391" s="15"/>
      <c r="FD391" s="15"/>
      <c r="FE391" s="15"/>
      <c r="FF391" s="15"/>
      <c r="FG391" s="15"/>
      <c r="FH391" s="15"/>
      <c r="FI391" s="15"/>
      <c r="FJ391" s="15"/>
      <c r="FK391" s="15"/>
      <c r="FL391" s="15"/>
      <c r="FM391" s="15"/>
      <c r="FN391" s="15"/>
      <c r="FO391" s="15"/>
      <c r="FP391" s="15"/>
      <c r="FQ391" s="15"/>
      <c r="FR391" s="15"/>
      <c r="FS391" s="15"/>
      <c r="FT391" s="15"/>
      <c r="FU391" s="15"/>
      <c r="FV391" s="15"/>
      <c r="FW391" s="15"/>
      <c r="FX391" s="15"/>
      <c r="FY391" s="15"/>
      <c r="FZ391" s="15"/>
      <c r="GA391" s="15"/>
      <c r="GB391" s="15"/>
      <c r="GC391" s="15"/>
      <c r="GD391" s="15"/>
      <c r="GE391" s="15"/>
      <c r="GF391" s="15"/>
      <c r="GG391" s="15"/>
      <c r="GH391" s="15"/>
      <c r="GI391" s="15"/>
      <c r="GJ391" s="15"/>
      <c r="GK391" s="15"/>
      <c r="GL391" s="15"/>
      <c r="GM391" s="15"/>
      <c r="GN391" s="15"/>
      <c r="GO391" s="15"/>
      <c r="GP391" s="15"/>
      <c r="GQ391" s="15"/>
      <c r="GR391" s="15"/>
      <c r="GS391" s="15"/>
      <c r="GT391" s="15"/>
      <c r="GU391" s="15"/>
      <c r="GV391" s="15"/>
      <c r="GW391" s="15"/>
      <c r="GX391" s="15"/>
      <c r="GY391" s="15"/>
      <c r="GZ391" s="15"/>
      <c r="HA391" s="15"/>
      <c r="HB391" s="15"/>
      <c r="HC391" s="15"/>
      <c r="HD391" s="15"/>
      <c r="HE391" s="15"/>
      <c r="HF391" s="15"/>
      <c r="HG391" s="15"/>
      <c r="HH391" s="15"/>
      <c r="HI391" s="15"/>
      <c r="HJ391" s="15"/>
      <c r="HK391" s="15"/>
      <c r="HL391" s="15"/>
      <c r="HM391" s="15"/>
      <c r="HN391" s="15"/>
      <c r="HO391" s="15"/>
      <c r="HP391" s="15"/>
      <c r="HQ391" s="15"/>
      <c r="HR391" s="15"/>
      <c r="HS391" s="15"/>
      <c r="HT391" s="15"/>
      <c r="HU391" s="15"/>
      <c r="HV391" s="15"/>
      <c r="HW391" s="15"/>
      <c r="HX391" s="15"/>
      <c r="HY391" s="15"/>
      <c r="HZ391" s="15"/>
      <c r="IA391" s="15"/>
      <c r="IB391" s="15"/>
      <c r="IC391" s="15"/>
      <c r="ID391" s="15"/>
      <c r="IE391" s="15"/>
      <c r="IF391" s="15"/>
      <c r="IG391" s="15"/>
      <c r="IH391" s="15"/>
      <c r="II391" s="15"/>
      <c r="IJ391" s="15"/>
      <c r="IK391" s="15"/>
      <c r="IL391" s="15"/>
      <c r="IM391" s="15"/>
      <c r="IN391" s="15"/>
      <c r="IO391" s="15"/>
      <c r="IP391" s="15"/>
      <c r="IQ391" s="15"/>
      <c r="IR391" s="15"/>
      <c r="IS391" s="15"/>
      <c r="IT391" s="15"/>
      <c r="IU391" s="15"/>
      <c r="IV391" s="15"/>
    </row>
    <row r="392" spans="1:256" s="28" customFormat="1" ht="15" customHeight="1">
      <c r="A392" s="179"/>
      <c r="B392" s="196"/>
      <c r="C392" s="195" t="s">
        <v>892</v>
      </c>
      <c r="D392" s="180">
        <f>SUM(D391:D391)</f>
        <v>1800</v>
      </c>
      <c r="E392" s="302">
        <f>SUM(E391:E391)</f>
        <v>1800</v>
      </c>
      <c r="F392" s="210">
        <f>SUM(F391:F391)</f>
        <v>0</v>
      </c>
      <c r="G392" s="170">
        <f>F392/E392*100</f>
        <v>0</v>
      </c>
      <c r="O392" s="69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  <c r="BV392" s="15"/>
      <c r="BW392" s="15"/>
      <c r="BX392" s="15"/>
      <c r="BY392" s="15"/>
      <c r="BZ392" s="15"/>
      <c r="CA392" s="15"/>
      <c r="CB392" s="15"/>
      <c r="CC392" s="15"/>
      <c r="CD392" s="15"/>
      <c r="CE392" s="15"/>
      <c r="CF392" s="15"/>
      <c r="CG392" s="15"/>
      <c r="CH392" s="15"/>
      <c r="CI392" s="15"/>
      <c r="CJ392" s="15"/>
      <c r="CK392" s="15"/>
      <c r="CL392" s="15"/>
      <c r="CM392" s="15"/>
      <c r="CN392" s="15"/>
      <c r="CO392" s="15"/>
      <c r="CP392" s="15"/>
      <c r="CQ392" s="15"/>
      <c r="CR392" s="15"/>
      <c r="CS392" s="15"/>
      <c r="CT392" s="15"/>
      <c r="CU392" s="15"/>
      <c r="CV392" s="15"/>
      <c r="CW392" s="15"/>
      <c r="CX392" s="15"/>
      <c r="CY392" s="15"/>
      <c r="CZ392" s="15"/>
      <c r="DA392" s="15"/>
      <c r="DB392" s="15"/>
      <c r="DC392" s="15"/>
      <c r="DD392" s="15"/>
      <c r="DE392" s="15"/>
      <c r="DF392" s="15"/>
      <c r="DG392" s="15"/>
      <c r="DH392" s="15"/>
      <c r="DI392" s="15"/>
      <c r="DJ392" s="15"/>
      <c r="DK392" s="15"/>
      <c r="DL392" s="15"/>
      <c r="DM392" s="15"/>
      <c r="DN392" s="15"/>
      <c r="DO392" s="15"/>
      <c r="DP392" s="15"/>
      <c r="DQ392" s="15"/>
      <c r="DR392" s="15"/>
      <c r="DS392" s="15"/>
      <c r="DT392" s="15"/>
      <c r="DU392" s="15"/>
      <c r="DV392" s="15"/>
      <c r="DW392" s="15"/>
      <c r="DX392" s="15"/>
      <c r="DY392" s="15"/>
      <c r="DZ392" s="15"/>
      <c r="EA392" s="15"/>
      <c r="EB392" s="15"/>
      <c r="EC392" s="15"/>
      <c r="ED392" s="15"/>
      <c r="EE392" s="15"/>
      <c r="EF392" s="15"/>
      <c r="EG392" s="15"/>
      <c r="EH392" s="15"/>
      <c r="EI392" s="15"/>
      <c r="EJ392" s="15"/>
      <c r="EK392" s="15"/>
      <c r="EL392" s="15"/>
      <c r="EM392" s="15"/>
      <c r="EN392" s="15"/>
      <c r="EO392" s="15"/>
      <c r="EP392" s="15"/>
      <c r="EQ392" s="15"/>
      <c r="ER392" s="15"/>
      <c r="ES392" s="15"/>
      <c r="ET392" s="15"/>
      <c r="EU392" s="15"/>
      <c r="EV392" s="15"/>
      <c r="EW392" s="15"/>
      <c r="EX392" s="15"/>
      <c r="EY392" s="15"/>
      <c r="EZ392" s="15"/>
      <c r="FA392" s="15"/>
      <c r="FB392" s="15"/>
      <c r="FC392" s="15"/>
      <c r="FD392" s="15"/>
      <c r="FE392" s="15"/>
      <c r="FF392" s="15"/>
      <c r="FG392" s="15"/>
      <c r="FH392" s="15"/>
      <c r="FI392" s="15"/>
      <c r="FJ392" s="15"/>
      <c r="FK392" s="15"/>
      <c r="FL392" s="15"/>
      <c r="FM392" s="15"/>
      <c r="FN392" s="15"/>
      <c r="FO392" s="15"/>
      <c r="FP392" s="15"/>
      <c r="FQ392" s="15"/>
      <c r="FR392" s="15"/>
      <c r="FS392" s="15"/>
      <c r="FT392" s="15"/>
      <c r="FU392" s="15"/>
      <c r="FV392" s="15"/>
      <c r="FW392" s="15"/>
      <c r="FX392" s="15"/>
      <c r="FY392" s="15"/>
      <c r="FZ392" s="15"/>
      <c r="GA392" s="15"/>
      <c r="GB392" s="15"/>
      <c r="GC392" s="15"/>
      <c r="GD392" s="15"/>
      <c r="GE392" s="15"/>
      <c r="GF392" s="15"/>
      <c r="GG392" s="15"/>
      <c r="GH392" s="15"/>
      <c r="GI392" s="15"/>
      <c r="GJ392" s="15"/>
      <c r="GK392" s="15"/>
      <c r="GL392" s="15"/>
      <c r="GM392" s="15"/>
      <c r="GN392" s="15"/>
      <c r="GO392" s="15"/>
      <c r="GP392" s="15"/>
      <c r="GQ392" s="15"/>
      <c r="GR392" s="15"/>
      <c r="GS392" s="15"/>
      <c r="GT392" s="15"/>
      <c r="GU392" s="15"/>
      <c r="GV392" s="15"/>
      <c r="GW392" s="15"/>
      <c r="GX392" s="15"/>
      <c r="GY392" s="15"/>
      <c r="GZ392" s="15"/>
      <c r="HA392" s="15"/>
      <c r="HB392" s="15"/>
      <c r="HC392" s="15"/>
      <c r="HD392" s="15"/>
      <c r="HE392" s="15"/>
      <c r="HF392" s="15"/>
      <c r="HG392" s="15"/>
      <c r="HH392" s="15"/>
      <c r="HI392" s="15"/>
      <c r="HJ392" s="15"/>
      <c r="HK392" s="15"/>
      <c r="HL392" s="15"/>
      <c r="HM392" s="15"/>
      <c r="HN392" s="15"/>
      <c r="HO392" s="15"/>
      <c r="HP392" s="15"/>
      <c r="HQ392" s="15"/>
      <c r="HR392" s="15"/>
      <c r="HS392" s="15"/>
      <c r="HT392" s="15"/>
      <c r="HU392" s="15"/>
      <c r="HV392" s="15"/>
      <c r="HW392" s="15"/>
      <c r="HX392" s="15"/>
      <c r="HY392" s="15"/>
      <c r="HZ392" s="15"/>
      <c r="IA392" s="15"/>
      <c r="IB392" s="15"/>
      <c r="IC392" s="15"/>
      <c r="ID392" s="15"/>
      <c r="IE392" s="15"/>
      <c r="IF392" s="15"/>
      <c r="IG392" s="15"/>
      <c r="IH392" s="15"/>
      <c r="II392" s="15"/>
      <c r="IJ392" s="15"/>
      <c r="IK392" s="15"/>
      <c r="IL392" s="15"/>
      <c r="IM392" s="15"/>
      <c r="IN392" s="15"/>
      <c r="IO392" s="15"/>
      <c r="IP392" s="15"/>
      <c r="IQ392" s="15"/>
      <c r="IR392" s="15"/>
      <c r="IS392" s="15"/>
      <c r="IT392" s="15"/>
      <c r="IU392" s="15"/>
      <c r="IV392" s="15"/>
    </row>
    <row r="393" spans="2:256" s="28" customFormat="1" ht="10.5" customHeight="1">
      <c r="B393"/>
      <c r="C393"/>
      <c r="D393" s="15"/>
      <c r="E393" s="15"/>
      <c r="F393" s="15"/>
      <c r="G393"/>
      <c r="O393" s="69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  <c r="BU393" s="15"/>
      <c r="BV393" s="15"/>
      <c r="BW393" s="15"/>
      <c r="BX393" s="15"/>
      <c r="BY393" s="15"/>
      <c r="BZ393" s="15"/>
      <c r="CA393" s="15"/>
      <c r="CB393" s="15"/>
      <c r="CC393" s="15"/>
      <c r="CD393" s="15"/>
      <c r="CE393" s="15"/>
      <c r="CF393" s="15"/>
      <c r="CG393" s="15"/>
      <c r="CH393" s="15"/>
      <c r="CI393" s="15"/>
      <c r="CJ393" s="15"/>
      <c r="CK393" s="15"/>
      <c r="CL393" s="15"/>
      <c r="CM393" s="15"/>
      <c r="CN393" s="15"/>
      <c r="CO393" s="15"/>
      <c r="CP393" s="15"/>
      <c r="CQ393" s="15"/>
      <c r="CR393" s="15"/>
      <c r="CS393" s="15"/>
      <c r="CT393" s="15"/>
      <c r="CU393" s="15"/>
      <c r="CV393" s="15"/>
      <c r="CW393" s="15"/>
      <c r="CX393" s="15"/>
      <c r="CY393" s="15"/>
      <c r="CZ393" s="15"/>
      <c r="DA393" s="15"/>
      <c r="DB393" s="15"/>
      <c r="DC393" s="15"/>
      <c r="DD393" s="15"/>
      <c r="DE393" s="15"/>
      <c r="DF393" s="15"/>
      <c r="DG393" s="15"/>
      <c r="DH393" s="15"/>
      <c r="DI393" s="15"/>
      <c r="DJ393" s="15"/>
      <c r="DK393" s="15"/>
      <c r="DL393" s="15"/>
      <c r="DM393" s="15"/>
      <c r="DN393" s="15"/>
      <c r="DO393" s="15"/>
      <c r="DP393" s="15"/>
      <c r="DQ393" s="15"/>
      <c r="DR393" s="15"/>
      <c r="DS393" s="15"/>
      <c r="DT393" s="15"/>
      <c r="DU393" s="15"/>
      <c r="DV393" s="15"/>
      <c r="DW393" s="15"/>
      <c r="DX393" s="15"/>
      <c r="DY393" s="15"/>
      <c r="DZ393" s="15"/>
      <c r="EA393" s="15"/>
      <c r="EB393" s="15"/>
      <c r="EC393" s="15"/>
      <c r="ED393" s="15"/>
      <c r="EE393" s="15"/>
      <c r="EF393" s="15"/>
      <c r="EG393" s="15"/>
      <c r="EH393" s="15"/>
      <c r="EI393" s="15"/>
      <c r="EJ393" s="15"/>
      <c r="EK393" s="15"/>
      <c r="EL393" s="15"/>
      <c r="EM393" s="15"/>
      <c r="EN393" s="15"/>
      <c r="EO393" s="15"/>
      <c r="EP393" s="15"/>
      <c r="EQ393" s="15"/>
      <c r="ER393" s="15"/>
      <c r="ES393" s="15"/>
      <c r="ET393" s="15"/>
      <c r="EU393" s="15"/>
      <c r="EV393" s="15"/>
      <c r="EW393" s="15"/>
      <c r="EX393" s="15"/>
      <c r="EY393" s="15"/>
      <c r="EZ393" s="15"/>
      <c r="FA393" s="15"/>
      <c r="FB393" s="15"/>
      <c r="FC393" s="15"/>
      <c r="FD393" s="15"/>
      <c r="FE393" s="15"/>
      <c r="FF393" s="15"/>
      <c r="FG393" s="15"/>
      <c r="FH393" s="15"/>
      <c r="FI393" s="15"/>
      <c r="FJ393" s="15"/>
      <c r="FK393" s="15"/>
      <c r="FL393" s="15"/>
      <c r="FM393" s="15"/>
      <c r="FN393" s="15"/>
      <c r="FO393" s="15"/>
      <c r="FP393" s="15"/>
      <c r="FQ393" s="15"/>
      <c r="FR393" s="15"/>
      <c r="FS393" s="15"/>
      <c r="FT393" s="15"/>
      <c r="FU393" s="15"/>
      <c r="FV393" s="15"/>
      <c r="FW393" s="15"/>
      <c r="FX393" s="15"/>
      <c r="FY393" s="15"/>
      <c r="FZ393" s="15"/>
      <c r="GA393" s="15"/>
      <c r="GB393" s="15"/>
      <c r="GC393" s="15"/>
      <c r="GD393" s="15"/>
      <c r="GE393" s="15"/>
      <c r="GF393" s="15"/>
      <c r="GG393" s="15"/>
      <c r="GH393" s="15"/>
      <c r="GI393" s="15"/>
      <c r="GJ393" s="15"/>
      <c r="GK393" s="15"/>
      <c r="GL393" s="15"/>
      <c r="GM393" s="15"/>
      <c r="GN393" s="15"/>
      <c r="GO393" s="15"/>
      <c r="GP393" s="15"/>
      <c r="GQ393" s="15"/>
      <c r="GR393" s="15"/>
      <c r="GS393" s="15"/>
      <c r="GT393" s="15"/>
      <c r="GU393" s="15"/>
      <c r="GV393" s="15"/>
      <c r="GW393" s="15"/>
      <c r="GX393" s="15"/>
      <c r="GY393" s="15"/>
      <c r="GZ393" s="15"/>
      <c r="HA393" s="15"/>
      <c r="HB393" s="15"/>
      <c r="HC393" s="15"/>
      <c r="HD393" s="15"/>
      <c r="HE393" s="15"/>
      <c r="HF393" s="15"/>
      <c r="HG393" s="15"/>
      <c r="HH393" s="15"/>
      <c r="HI393" s="15"/>
      <c r="HJ393" s="15"/>
      <c r="HK393" s="15"/>
      <c r="HL393" s="15"/>
      <c r="HM393" s="15"/>
      <c r="HN393" s="15"/>
      <c r="HO393" s="15"/>
      <c r="HP393" s="15"/>
      <c r="HQ393" s="15"/>
      <c r="HR393" s="15"/>
      <c r="HS393" s="15"/>
      <c r="HT393" s="15"/>
      <c r="HU393" s="15"/>
      <c r="HV393" s="15"/>
      <c r="HW393" s="15"/>
      <c r="HX393" s="15"/>
      <c r="HY393" s="15"/>
      <c r="HZ393" s="15"/>
      <c r="IA393" s="15"/>
      <c r="IB393" s="15"/>
      <c r="IC393" s="15"/>
      <c r="ID393" s="15"/>
      <c r="IE393" s="15"/>
      <c r="IF393" s="15"/>
      <c r="IG393" s="15"/>
      <c r="IH393" s="15"/>
      <c r="II393" s="15"/>
      <c r="IJ393" s="15"/>
      <c r="IK393" s="15"/>
      <c r="IL393" s="15"/>
      <c r="IM393" s="15"/>
      <c r="IN393" s="15"/>
      <c r="IO393" s="15"/>
      <c r="IP393" s="15"/>
      <c r="IQ393" s="15"/>
      <c r="IR393" s="15"/>
      <c r="IS393" s="15"/>
      <c r="IT393" s="15"/>
      <c r="IU393" s="15"/>
      <c r="IV393" s="15"/>
    </row>
    <row r="394" spans="1:256" s="28" customFormat="1" ht="12.75">
      <c r="A394" s="343" t="s">
        <v>57</v>
      </c>
      <c r="B394" s="343"/>
      <c r="C394" s="343"/>
      <c r="D394" s="134"/>
      <c r="E394" s="134"/>
      <c r="F394" s="15"/>
      <c r="G394"/>
      <c r="O394" s="69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5"/>
      <c r="BU394" s="15"/>
      <c r="BV394" s="15"/>
      <c r="BW394" s="15"/>
      <c r="BX394" s="15"/>
      <c r="BY394" s="15"/>
      <c r="BZ394" s="15"/>
      <c r="CA394" s="15"/>
      <c r="CB394" s="15"/>
      <c r="CC394" s="15"/>
      <c r="CD394" s="15"/>
      <c r="CE394" s="15"/>
      <c r="CF394" s="15"/>
      <c r="CG394" s="15"/>
      <c r="CH394" s="15"/>
      <c r="CI394" s="15"/>
      <c r="CJ394" s="15"/>
      <c r="CK394" s="15"/>
      <c r="CL394" s="15"/>
      <c r="CM394" s="15"/>
      <c r="CN394" s="15"/>
      <c r="CO394" s="15"/>
      <c r="CP394" s="15"/>
      <c r="CQ394" s="15"/>
      <c r="CR394" s="15"/>
      <c r="CS394" s="15"/>
      <c r="CT394" s="15"/>
      <c r="CU394" s="15"/>
      <c r="CV394" s="15"/>
      <c r="CW394" s="15"/>
      <c r="CX394" s="15"/>
      <c r="CY394" s="15"/>
      <c r="CZ394" s="15"/>
      <c r="DA394" s="15"/>
      <c r="DB394" s="15"/>
      <c r="DC394" s="15"/>
      <c r="DD394" s="15"/>
      <c r="DE394" s="15"/>
      <c r="DF394" s="15"/>
      <c r="DG394" s="15"/>
      <c r="DH394" s="15"/>
      <c r="DI394" s="15"/>
      <c r="DJ394" s="15"/>
      <c r="DK394" s="15"/>
      <c r="DL394" s="15"/>
      <c r="DM394" s="15"/>
      <c r="DN394" s="15"/>
      <c r="DO394" s="15"/>
      <c r="DP394" s="15"/>
      <c r="DQ394" s="15"/>
      <c r="DR394" s="15"/>
      <c r="DS394" s="15"/>
      <c r="DT394" s="15"/>
      <c r="DU394" s="15"/>
      <c r="DV394" s="15"/>
      <c r="DW394" s="15"/>
      <c r="DX394" s="15"/>
      <c r="DY394" s="15"/>
      <c r="DZ394" s="15"/>
      <c r="EA394" s="15"/>
      <c r="EB394" s="15"/>
      <c r="EC394" s="15"/>
      <c r="ED394" s="15"/>
      <c r="EE394" s="15"/>
      <c r="EF394" s="15"/>
      <c r="EG394" s="15"/>
      <c r="EH394" s="15"/>
      <c r="EI394" s="15"/>
      <c r="EJ394" s="15"/>
      <c r="EK394" s="15"/>
      <c r="EL394" s="15"/>
      <c r="EM394" s="15"/>
      <c r="EN394" s="15"/>
      <c r="EO394" s="15"/>
      <c r="EP394" s="15"/>
      <c r="EQ394" s="15"/>
      <c r="ER394" s="15"/>
      <c r="ES394" s="15"/>
      <c r="ET394" s="15"/>
      <c r="EU394" s="15"/>
      <c r="EV394" s="15"/>
      <c r="EW394" s="15"/>
      <c r="EX394" s="15"/>
      <c r="EY394" s="15"/>
      <c r="EZ394" s="15"/>
      <c r="FA394" s="15"/>
      <c r="FB394" s="15"/>
      <c r="FC394" s="15"/>
      <c r="FD394" s="15"/>
      <c r="FE394" s="15"/>
      <c r="FF394" s="15"/>
      <c r="FG394" s="15"/>
      <c r="FH394" s="15"/>
      <c r="FI394" s="15"/>
      <c r="FJ394" s="15"/>
      <c r="FK394" s="15"/>
      <c r="FL394" s="15"/>
      <c r="FM394" s="15"/>
      <c r="FN394" s="15"/>
      <c r="FO394" s="15"/>
      <c r="FP394" s="15"/>
      <c r="FQ394" s="15"/>
      <c r="FR394" s="15"/>
      <c r="FS394" s="15"/>
      <c r="FT394" s="15"/>
      <c r="FU394" s="15"/>
      <c r="FV394" s="15"/>
      <c r="FW394" s="15"/>
      <c r="FX394" s="15"/>
      <c r="FY394" s="15"/>
      <c r="FZ394" s="15"/>
      <c r="GA394" s="15"/>
      <c r="GB394" s="15"/>
      <c r="GC394" s="15"/>
      <c r="GD394" s="15"/>
      <c r="GE394" s="15"/>
      <c r="GF394" s="15"/>
      <c r="GG394" s="15"/>
      <c r="GH394" s="15"/>
      <c r="GI394" s="15"/>
      <c r="GJ394" s="15"/>
      <c r="GK394" s="15"/>
      <c r="GL394" s="15"/>
      <c r="GM394" s="15"/>
      <c r="GN394" s="15"/>
      <c r="GO394" s="15"/>
      <c r="GP394" s="15"/>
      <c r="GQ394" s="15"/>
      <c r="GR394" s="15"/>
      <c r="GS394" s="15"/>
      <c r="GT394" s="15"/>
      <c r="GU394" s="15"/>
      <c r="GV394" s="15"/>
      <c r="GW394" s="15"/>
      <c r="GX394" s="15"/>
      <c r="GY394" s="15"/>
      <c r="GZ394" s="15"/>
      <c r="HA394" s="15"/>
      <c r="HB394" s="15"/>
      <c r="HC394" s="15"/>
      <c r="HD394" s="15"/>
      <c r="HE394" s="15"/>
      <c r="HF394" s="15"/>
      <c r="HG394" s="15"/>
      <c r="HH394" s="15"/>
      <c r="HI394" s="15"/>
      <c r="HJ394" s="15"/>
      <c r="HK394" s="15"/>
      <c r="HL394" s="15"/>
      <c r="HM394" s="15"/>
      <c r="HN394" s="15"/>
      <c r="HO394" s="15"/>
      <c r="HP394" s="15"/>
      <c r="HQ394" s="15"/>
      <c r="HR394" s="15"/>
      <c r="HS394" s="15"/>
      <c r="HT394" s="15"/>
      <c r="HU394" s="15"/>
      <c r="HV394" s="15"/>
      <c r="HW394" s="15"/>
      <c r="HX394" s="15"/>
      <c r="HY394" s="15"/>
      <c r="HZ394" s="15"/>
      <c r="IA394" s="15"/>
      <c r="IB394" s="15"/>
      <c r="IC394" s="15"/>
      <c r="ID394" s="15"/>
      <c r="IE394" s="15"/>
      <c r="IF394" s="15"/>
      <c r="IG394" s="15"/>
      <c r="IH394" s="15"/>
      <c r="II394" s="15"/>
      <c r="IJ394" s="15"/>
      <c r="IK394" s="15"/>
      <c r="IL394" s="15"/>
      <c r="IM394" s="15"/>
      <c r="IN394" s="15"/>
      <c r="IO394" s="15"/>
      <c r="IP394" s="15"/>
      <c r="IQ394" s="15"/>
      <c r="IR394" s="15"/>
      <c r="IS394" s="15"/>
      <c r="IT394" s="15"/>
      <c r="IU394" s="15"/>
      <c r="IV394" s="15"/>
    </row>
    <row r="395" spans="1:256" s="28" customFormat="1" ht="10.5" customHeight="1">
      <c r="A395" s="343"/>
      <c r="B395" s="343"/>
      <c r="C395" s="343"/>
      <c r="D395" s="134"/>
      <c r="E395" s="134"/>
      <c r="F395" s="15"/>
      <c r="G395"/>
      <c r="O395" s="69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  <c r="BV395" s="15"/>
      <c r="BW395" s="15"/>
      <c r="BX395" s="15"/>
      <c r="BY395" s="15"/>
      <c r="BZ395" s="15"/>
      <c r="CA395" s="15"/>
      <c r="CB395" s="15"/>
      <c r="CC395" s="15"/>
      <c r="CD395" s="15"/>
      <c r="CE395" s="15"/>
      <c r="CF395" s="15"/>
      <c r="CG395" s="15"/>
      <c r="CH395" s="15"/>
      <c r="CI395" s="15"/>
      <c r="CJ395" s="15"/>
      <c r="CK395" s="15"/>
      <c r="CL395" s="15"/>
      <c r="CM395" s="15"/>
      <c r="CN395" s="15"/>
      <c r="CO395" s="15"/>
      <c r="CP395" s="15"/>
      <c r="CQ395" s="15"/>
      <c r="CR395" s="15"/>
      <c r="CS395" s="15"/>
      <c r="CT395" s="15"/>
      <c r="CU395" s="15"/>
      <c r="CV395" s="15"/>
      <c r="CW395" s="15"/>
      <c r="CX395" s="15"/>
      <c r="CY395" s="15"/>
      <c r="CZ395" s="15"/>
      <c r="DA395" s="15"/>
      <c r="DB395" s="15"/>
      <c r="DC395" s="15"/>
      <c r="DD395" s="15"/>
      <c r="DE395" s="15"/>
      <c r="DF395" s="15"/>
      <c r="DG395" s="15"/>
      <c r="DH395" s="15"/>
      <c r="DI395" s="15"/>
      <c r="DJ395" s="15"/>
      <c r="DK395" s="15"/>
      <c r="DL395" s="15"/>
      <c r="DM395" s="15"/>
      <c r="DN395" s="15"/>
      <c r="DO395" s="15"/>
      <c r="DP395" s="15"/>
      <c r="DQ395" s="15"/>
      <c r="DR395" s="15"/>
      <c r="DS395" s="15"/>
      <c r="DT395" s="15"/>
      <c r="DU395" s="15"/>
      <c r="DV395" s="15"/>
      <c r="DW395" s="15"/>
      <c r="DX395" s="15"/>
      <c r="DY395" s="15"/>
      <c r="DZ395" s="15"/>
      <c r="EA395" s="15"/>
      <c r="EB395" s="15"/>
      <c r="EC395" s="15"/>
      <c r="ED395" s="15"/>
      <c r="EE395" s="15"/>
      <c r="EF395" s="15"/>
      <c r="EG395" s="15"/>
      <c r="EH395" s="15"/>
      <c r="EI395" s="15"/>
      <c r="EJ395" s="15"/>
      <c r="EK395" s="15"/>
      <c r="EL395" s="15"/>
      <c r="EM395" s="15"/>
      <c r="EN395" s="15"/>
      <c r="EO395" s="15"/>
      <c r="EP395" s="15"/>
      <c r="EQ395" s="15"/>
      <c r="ER395" s="15"/>
      <c r="ES395" s="15"/>
      <c r="ET395" s="15"/>
      <c r="EU395" s="15"/>
      <c r="EV395" s="15"/>
      <c r="EW395" s="15"/>
      <c r="EX395" s="15"/>
      <c r="EY395" s="15"/>
      <c r="EZ395" s="15"/>
      <c r="FA395" s="15"/>
      <c r="FB395" s="15"/>
      <c r="FC395" s="15"/>
      <c r="FD395" s="15"/>
      <c r="FE395" s="15"/>
      <c r="FF395" s="15"/>
      <c r="FG395" s="15"/>
      <c r="FH395" s="15"/>
      <c r="FI395" s="15"/>
      <c r="FJ395" s="15"/>
      <c r="FK395" s="15"/>
      <c r="FL395" s="15"/>
      <c r="FM395" s="15"/>
      <c r="FN395" s="15"/>
      <c r="FO395" s="15"/>
      <c r="FP395" s="15"/>
      <c r="FQ395" s="15"/>
      <c r="FR395" s="15"/>
      <c r="FS395" s="15"/>
      <c r="FT395" s="15"/>
      <c r="FU395" s="15"/>
      <c r="FV395" s="15"/>
      <c r="FW395" s="15"/>
      <c r="FX395" s="15"/>
      <c r="FY395" s="15"/>
      <c r="FZ395" s="15"/>
      <c r="GA395" s="15"/>
      <c r="GB395" s="15"/>
      <c r="GC395" s="15"/>
      <c r="GD395" s="15"/>
      <c r="GE395" s="15"/>
      <c r="GF395" s="15"/>
      <c r="GG395" s="15"/>
      <c r="GH395" s="15"/>
      <c r="GI395" s="15"/>
      <c r="GJ395" s="15"/>
      <c r="GK395" s="15"/>
      <c r="GL395" s="15"/>
      <c r="GM395" s="15"/>
      <c r="GN395" s="15"/>
      <c r="GO395" s="15"/>
      <c r="GP395" s="15"/>
      <c r="GQ395" s="15"/>
      <c r="GR395" s="15"/>
      <c r="GS395" s="15"/>
      <c r="GT395" s="15"/>
      <c r="GU395" s="15"/>
      <c r="GV395" s="15"/>
      <c r="GW395" s="15"/>
      <c r="GX395" s="15"/>
      <c r="GY395" s="15"/>
      <c r="GZ395" s="15"/>
      <c r="HA395" s="15"/>
      <c r="HB395" s="15"/>
      <c r="HC395" s="15"/>
      <c r="HD395" s="15"/>
      <c r="HE395" s="15"/>
      <c r="HF395" s="15"/>
      <c r="HG395" s="15"/>
      <c r="HH395" s="15"/>
      <c r="HI395" s="15"/>
      <c r="HJ395" s="15"/>
      <c r="HK395" s="15"/>
      <c r="HL395" s="15"/>
      <c r="HM395" s="15"/>
      <c r="HN395" s="15"/>
      <c r="HO395" s="15"/>
      <c r="HP395" s="15"/>
      <c r="HQ395" s="15"/>
      <c r="HR395" s="15"/>
      <c r="HS395" s="15"/>
      <c r="HT395" s="15"/>
      <c r="HU395" s="15"/>
      <c r="HV395" s="15"/>
      <c r="HW395" s="15"/>
      <c r="HX395" s="15"/>
      <c r="HY395" s="15"/>
      <c r="HZ395" s="15"/>
      <c r="IA395" s="15"/>
      <c r="IB395" s="15"/>
      <c r="IC395" s="15"/>
      <c r="ID395" s="15"/>
      <c r="IE395" s="15"/>
      <c r="IF395" s="15"/>
      <c r="IG395" s="15"/>
      <c r="IH395" s="15"/>
      <c r="II395" s="15"/>
      <c r="IJ395" s="15"/>
      <c r="IK395" s="15"/>
      <c r="IL395" s="15"/>
      <c r="IM395" s="15"/>
      <c r="IN395" s="15"/>
      <c r="IO395" s="15"/>
      <c r="IP395" s="15"/>
      <c r="IQ395" s="15"/>
      <c r="IR395" s="15"/>
      <c r="IS395" s="15"/>
      <c r="IT395" s="15"/>
      <c r="IU395" s="15"/>
      <c r="IV395" s="15"/>
    </row>
    <row r="396" spans="1:256" s="28" customFormat="1" ht="24" customHeight="1">
      <c r="A396" s="7" t="s">
        <v>295</v>
      </c>
      <c r="B396" s="7" t="s">
        <v>297</v>
      </c>
      <c r="C396" s="5" t="s">
        <v>298</v>
      </c>
      <c r="D396" s="44" t="s">
        <v>479</v>
      </c>
      <c r="E396" s="51" t="s">
        <v>480</v>
      </c>
      <c r="F396" s="5" t="s">
        <v>269</v>
      </c>
      <c r="G396" s="43" t="s">
        <v>481</v>
      </c>
      <c r="O396" s="69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  <c r="BV396" s="15"/>
      <c r="BW396" s="15"/>
      <c r="BX396" s="15"/>
      <c r="BY396" s="15"/>
      <c r="BZ396" s="15"/>
      <c r="CA396" s="15"/>
      <c r="CB396" s="15"/>
      <c r="CC396" s="15"/>
      <c r="CD396" s="15"/>
      <c r="CE396" s="15"/>
      <c r="CF396" s="15"/>
      <c r="CG396" s="15"/>
      <c r="CH396" s="15"/>
      <c r="CI396" s="15"/>
      <c r="CJ396" s="15"/>
      <c r="CK396" s="15"/>
      <c r="CL396" s="15"/>
      <c r="CM396" s="15"/>
      <c r="CN396" s="15"/>
      <c r="CO396" s="15"/>
      <c r="CP396" s="15"/>
      <c r="CQ396" s="15"/>
      <c r="CR396" s="15"/>
      <c r="CS396" s="15"/>
      <c r="CT396" s="15"/>
      <c r="CU396" s="15"/>
      <c r="CV396" s="15"/>
      <c r="CW396" s="15"/>
      <c r="CX396" s="15"/>
      <c r="CY396" s="15"/>
      <c r="CZ396" s="15"/>
      <c r="DA396" s="15"/>
      <c r="DB396" s="15"/>
      <c r="DC396" s="15"/>
      <c r="DD396" s="15"/>
      <c r="DE396" s="15"/>
      <c r="DF396" s="15"/>
      <c r="DG396" s="15"/>
      <c r="DH396" s="15"/>
      <c r="DI396" s="15"/>
      <c r="DJ396" s="15"/>
      <c r="DK396" s="15"/>
      <c r="DL396" s="15"/>
      <c r="DM396" s="15"/>
      <c r="DN396" s="15"/>
      <c r="DO396" s="15"/>
      <c r="DP396" s="15"/>
      <c r="DQ396" s="15"/>
      <c r="DR396" s="15"/>
      <c r="DS396" s="15"/>
      <c r="DT396" s="15"/>
      <c r="DU396" s="15"/>
      <c r="DV396" s="15"/>
      <c r="DW396" s="15"/>
      <c r="DX396" s="15"/>
      <c r="DY396" s="15"/>
      <c r="DZ396" s="15"/>
      <c r="EA396" s="15"/>
      <c r="EB396" s="15"/>
      <c r="EC396" s="15"/>
      <c r="ED396" s="15"/>
      <c r="EE396" s="15"/>
      <c r="EF396" s="15"/>
      <c r="EG396" s="15"/>
      <c r="EH396" s="15"/>
      <c r="EI396" s="15"/>
      <c r="EJ396" s="15"/>
      <c r="EK396" s="15"/>
      <c r="EL396" s="15"/>
      <c r="EM396" s="15"/>
      <c r="EN396" s="15"/>
      <c r="EO396" s="15"/>
      <c r="EP396" s="15"/>
      <c r="EQ396" s="15"/>
      <c r="ER396" s="15"/>
      <c r="ES396" s="15"/>
      <c r="ET396" s="15"/>
      <c r="EU396" s="15"/>
      <c r="EV396" s="15"/>
      <c r="EW396" s="15"/>
      <c r="EX396" s="15"/>
      <c r="EY396" s="15"/>
      <c r="EZ396" s="15"/>
      <c r="FA396" s="15"/>
      <c r="FB396" s="15"/>
      <c r="FC396" s="15"/>
      <c r="FD396" s="15"/>
      <c r="FE396" s="15"/>
      <c r="FF396" s="15"/>
      <c r="FG396" s="15"/>
      <c r="FH396" s="15"/>
      <c r="FI396" s="15"/>
      <c r="FJ396" s="15"/>
      <c r="FK396" s="15"/>
      <c r="FL396" s="15"/>
      <c r="FM396" s="15"/>
      <c r="FN396" s="15"/>
      <c r="FO396" s="15"/>
      <c r="FP396" s="15"/>
      <c r="FQ396" s="15"/>
      <c r="FR396" s="15"/>
      <c r="FS396" s="15"/>
      <c r="FT396" s="15"/>
      <c r="FU396" s="15"/>
      <c r="FV396" s="15"/>
      <c r="FW396" s="15"/>
      <c r="FX396" s="15"/>
      <c r="FY396" s="15"/>
      <c r="FZ396" s="15"/>
      <c r="GA396" s="15"/>
      <c r="GB396" s="15"/>
      <c r="GC396" s="15"/>
      <c r="GD396" s="15"/>
      <c r="GE396" s="15"/>
      <c r="GF396" s="15"/>
      <c r="GG396" s="15"/>
      <c r="GH396" s="15"/>
      <c r="GI396" s="15"/>
      <c r="GJ396" s="15"/>
      <c r="GK396" s="15"/>
      <c r="GL396" s="15"/>
      <c r="GM396" s="15"/>
      <c r="GN396" s="15"/>
      <c r="GO396" s="15"/>
      <c r="GP396" s="15"/>
      <c r="GQ396" s="15"/>
      <c r="GR396" s="15"/>
      <c r="GS396" s="15"/>
      <c r="GT396" s="15"/>
      <c r="GU396" s="15"/>
      <c r="GV396" s="15"/>
      <c r="GW396" s="15"/>
      <c r="GX396" s="15"/>
      <c r="GY396" s="15"/>
      <c r="GZ396" s="15"/>
      <c r="HA396" s="15"/>
      <c r="HB396" s="15"/>
      <c r="HC396" s="15"/>
      <c r="HD396" s="15"/>
      <c r="HE396" s="15"/>
      <c r="HF396" s="15"/>
      <c r="HG396" s="15"/>
      <c r="HH396" s="15"/>
      <c r="HI396" s="15"/>
      <c r="HJ396" s="15"/>
      <c r="HK396" s="15"/>
      <c r="HL396" s="15"/>
      <c r="HM396" s="15"/>
      <c r="HN396" s="15"/>
      <c r="HO396" s="15"/>
      <c r="HP396" s="15"/>
      <c r="HQ396" s="15"/>
      <c r="HR396" s="15"/>
      <c r="HS396" s="15"/>
      <c r="HT396" s="15"/>
      <c r="HU396" s="15"/>
      <c r="HV396" s="15"/>
      <c r="HW396" s="15"/>
      <c r="HX396" s="15"/>
      <c r="HY396" s="15"/>
      <c r="HZ396" s="15"/>
      <c r="IA396" s="15"/>
      <c r="IB396" s="15"/>
      <c r="IC396" s="15"/>
      <c r="ID396" s="15"/>
      <c r="IE396" s="15"/>
      <c r="IF396" s="15"/>
      <c r="IG396" s="15"/>
      <c r="IH396" s="15"/>
      <c r="II396" s="15"/>
      <c r="IJ396" s="15"/>
      <c r="IK396" s="15"/>
      <c r="IL396" s="15"/>
      <c r="IM396" s="15"/>
      <c r="IN396" s="15"/>
      <c r="IO396" s="15"/>
      <c r="IP396" s="15"/>
      <c r="IQ396" s="15"/>
      <c r="IR396" s="15"/>
      <c r="IS396" s="15"/>
      <c r="IT396" s="15"/>
      <c r="IU396" s="15"/>
      <c r="IV396" s="15"/>
    </row>
    <row r="397" spans="1:7" ht="24.75" customHeight="1">
      <c r="A397" s="130" t="s">
        <v>167</v>
      </c>
      <c r="B397" s="127">
        <v>4339</v>
      </c>
      <c r="C397" s="118" t="s">
        <v>825</v>
      </c>
      <c r="D397" s="299">
        <v>1355</v>
      </c>
      <c r="E397" s="267">
        <v>1355</v>
      </c>
      <c r="F397" s="267">
        <v>1013</v>
      </c>
      <c r="G397" s="273">
        <f>F397/E397*100</f>
        <v>74.760147601476</v>
      </c>
    </row>
    <row r="398" spans="1:7" ht="36.75" customHeight="1">
      <c r="A398" s="130" t="s">
        <v>167</v>
      </c>
      <c r="B398" s="127">
        <v>4357</v>
      </c>
      <c r="C398" s="118" t="s">
        <v>22</v>
      </c>
      <c r="D398" s="299">
        <v>37679</v>
      </c>
      <c r="E398" s="267">
        <v>51880</v>
      </c>
      <c r="F398" s="267">
        <v>28285</v>
      </c>
      <c r="G398" s="273">
        <f>F398/E398*100</f>
        <v>54.52004626060138</v>
      </c>
    </row>
    <row r="399" spans="1:7" ht="25.5" customHeight="1">
      <c r="A399" s="130" t="s">
        <v>167</v>
      </c>
      <c r="B399" s="127">
        <v>4357</v>
      </c>
      <c r="C399" s="118" t="s">
        <v>115</v>
      </c>
      <c r="D399" s="299">
        <v>4000</v>
      </c>
      <c r="E399" s="267">
        <v>4000</v>
      </c>
      <c r="F399" s="267">
        <v>0</v>
      </c>
      <c r="G399" s="157">
        <f>F399/E399*100</f>
        <v>0</v>
      </c>
    </row>
    <row r="400" spans="1:7" ht="25.5" customHeight="1">
      <c r="A400" s="130" t="s">
        <v>167</v>
      </c>
      <c r="B400" s="127" t="s">
        <v>811</v>
      </c>
      <c r="C400" s="118" t="s">
        <v>56</v>
      </c>
      <c r="D400" s="299">
        <v>0</v>
      </c>
      <c r="E400" s="267">
        <v>13441</v>
      </c>
      <c r="F400" s="267">
        <v>13441</v>
      </c>
      <c r="G400" s="157">
        <f>F400/E400*100</f>
        <v>100</v>
      </c>
    </row>
    <row r="401" spans="1:20" ht="12.75">
      <c r="A401" s="179"/>
      <c r="B401" s="196"/>
      <c r="C401" s="195" t="s">
        <v>182</v>
      </c>
      <c r="D401" s="180">
        <f>SUM(D397:D400)</f>
        <v>43034</v>
      </c>
      <c r="E401" s="180">
        <f>SUM(E397:E400)</f>
        <v>70676</v>
      </c>
      <c r="F401" s="180">
        <f>SUM(F397:F400)</f>
        <v>42739</v>
      </c>
      <c r="G401" s="170">
        <f>F401/E401*100</f>
        <v>60.471730148848266</v>
      </c>
      <c r="T401" s="134"/>
    </row>
    <row r="402" spans="1:7" ht="12.75" customHeight="1" hidden="1">
      <c r="A402" s="823" t="s">
        <v>817</v>
      </c>
      <c r="B402" s="823"/>
      <c r="C402" s="823"/>
      <c r="F402" s="69"/>
      <c r="G402" s="15"/>
    </row>
    <row r="403" spans="1:7" ht="12.75" customHeight="1" hidden="1">
      <c r="A403" s="819" t="s">
        <v>813</v>
      </c>
      <c r="B403" s="819"/>
      <c r="C403" s="819"/>
      <c r="F403" s="69"/>
      <c r="G403" s="15"/>
    </row>
    <row r="404" spans="1:7" ht="12.75" customHeight="1" hidden="1">
      <c r="A404" s="819" t="s">
        <v>819</v>
      </c>
      <c r="B404" s="819"/>
      <c r="C404" s="819"/>
      <c r="F404" s="69"/>
      <c r="G404" s="15"/>
    </row>
    <row r="405" spans="1:7" ht="14.25" customHeight="1">
      <c r="A405" s="58"/>
      <c r="B405" s="58"/>
      <c r="C405" s="58"/>
      <c r="F405" s="69"/>
      <c r="G405" s="15"/>
    </row>
    <row r="406" spans="1:7" ht="15" customHeight="1">
      <c r="A406" s="342" t="s">
        <v>1039</v>
      </c>
      <c r="B406" s="342"/>
      <c r="C406" s="341"/>
      <c r="F406" s="69"/>
      <c r="G406" s="15"/>
    </row>
    <row r="407" spans="1:7" ht="13.5" customHeight="1">
      <c r="A407" s="342"/>
      <c r="B407" s="342"/>
      <c r="C407" s="341"/>
      <c r="F407" s="69"/>
      <c r="G407" s="15"/>
    </row>
    <row r="408" spans="1:256" s="28" customFormat="1" ht="24" customHeight="1">
      <c r="A408" s="7" t="s">
        <v>295</v>
      </c>
      <c r="B408" s="7" t="s">
        <v>297</v>
      </c>
      <c r="C408" s="5" t="s">
        <v>298</v>
      </c>
      <c r="D408" s="44" t="s">
        <v>479</v>
      </c>
      <c r="E408" s="51" t="s">
        <v>480</v>
      </c>
      <c r="F408" s="5" t="s">
        <v>269</v>
      </c>
      <c r="G408" s="43" t="s">
        <v>481</v>
      </c>
      <c r="O408" s="69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  <c r="AX408" s="15"/>
      <c r="AY408" s="15"/>
      <c r="AZ408" s="15"/>
      <c r="BA408" s="15"/>
      <c r="BB408" s="15"/>
      <c r="BC408" s="15"/>
      <c r="BD408" s="15"/>
      <c r="BE408" s="15"/>
      <c r="BF408" s="15"/>
      <c r="BG408" s="15"/>
      <c r="BH408" s="15"/>
      <c r="BI408" s="15"/>
      <c r="BJ408" s="15"/>
      <c r="BK408" s="15"/>
      <c r="BL408" s="15"/>
      <c r="BM408" s="15"/>
      <c r="BN408" s="15"/>
      <c r="BO408" s="15"/>
      <c r="BP408" s="15"/>
      <c r="BQ408" s="15"/>
      <c r="BR408" s="15"/>
      <c r="BS408" s="15"/>
      <c r="BT408" s="15"/>
      <c r="BU408" s="15"/>
      <c r="BV408" s="15"/>
      <c r="BW408" s="15"/>
      <c r="BX408" s="15"/>
      <c r="BY408" s="15"/>
      <c r="BZ408" s="15"/>
      <c r="CA408" s="15"/>
      <c r="CB408" s="15"/>
      <c r="CC408" s="15"/>
      <c r="CD408" s="15"/>
      <c r="CE408" s="15"/>
      <c r="CF408" s="15"/>
      <c r="CG408" s="15"/>
      <c r="CH408" s="15"/>
      <c r="CI408" s="15"/>
      <c r="CJ408" s="15"/>
      <c r="CK408" s="15"/>
      <c r="CL408" s="15"/>
      <c r="CM408" s="15"/>
      <c r="CN408" s="15"/>
      <c r="CO408" s="15"/>
      <c r="CP408" s="15"/>
      <c r="CQ408" s="15"/>
      <c r="CR408" s="15"/>
      <c r="CS408" s="15"/>
      <c r="CT408" s="15"/>
      <c r="CU408" s="15"/>
      <c r="CV408" s="15"/>
      <c r="CW408" s="15"/>
      <c r="CX408" s="15"/>
      <c r="CY408" s="15"/>
      <c r="CZ408" s="15"/>
      <c r="DA408" s="15"/>
      <c r="DB408" s="15"/>
      <c r="DC408" s="15"/>
      <c r="DD408" s="15"/>
      <c r="DE408" s="15"/>
      <c r="DF408" s="15"/>
      <c r="DG408" s="15"/>
      <c r="DH408" s="15"/>
      <c r="DI408" s="15"/>
      <c r="DJ408" s="15"/>
      <c r="DK408" s="15"/>
      <c r="DL408" s="15"/>
      <c r="DM408" s="15"/>
      <c r="DN408" s="15"/>
      <c r="DO408" s="15"/>
      <c r="DP408" s="15"/>
      <c r="DQ408" s="15"/>
      <c r="DR408" s="15"/>
      <c r="DS408" s="15"/>
      <c r="DT408" s="15"/>
      <c r="DU408" s="15"/>
      <c r="DV408" s="15"/>
      <c r="DW408" s="15"/>
      <c r="DX408" s="15"/>
      <c r="DY408" s="15"/>
      <c r="DZ408" s="15"/>
      <c r="EA408" s="15"/>
      <c r="EB408" s="15"/>
      <c r="EC408" s="15"/>
      <c r="ED408" s="15"/>
      <c r="EE408" s="15"/>
      <c r="EF408" s="15"/>
      <c r="EG408" s="15"/>
      <c r="EH408" s="15"/>
      <c r="EI408" s="15"/>
      <c r="EJ408" s="15"/>
      <c r="EK408" s="15"/>
      <c r="EL408" s="15"/>
      <c r="EM408" s="15"/>
      <c r="EN408" s="15"/>
      <c r="EO408" s="15"/>
      <c r="EP408" s="15"/>
      <c r="EQ408" s="15"/>
      <c r="ER408" s="15"/>
      <c r="ES408" s="15"/>
      <c r="ET408" s="15"/>
      <c r="EU408" s="15"/>
      <c r="EV408" s="15"/>
      <c r="EW408" s="15"/>
      <c r="EX408" s="15"/>
      <c r="EY408" s="15"/>
      <c r="EZ408" s="15"/>
      <c r="FA408" s="15"/>
      <c r="FB408" s="15"/>
      <c r="FC408" s="15"/>
      <c r="FD408" s="15"/>
      <c r="FE408" s="15"/>
      <c r="FF408" s="15"/>
      <c r="FG408" s="15"/>
      <c r="FH408" s="15"/>
      <c r="FI408" s="15"/>
      <c r="FJ408" s="15"/>
      <c r="FK408" s="15"/>
      <c r="FL408" s="15"/>
      <c r="FM408" s="15"/>
      <c r="FN408" s="15"/>
      <c r="FO408" s="15"/>
      <c r="FP408" s="15"/>
      <c r="FQ408" s="15"/>
      <c r="FR408" s="15"/>
      <c r="FS408" s="15"/>
      <c r="FT408" s="15"/>
      <c r="FU408" s="15"/>
      <c r="FV408" s="15"/>
      <c r="FW408" s="15"/>
      <c r="FX408" s="15"/>
      <c r="FY408" s="15"/>
      <c r="FZ408" s="15"/>
      <c r="GA408" s="15"/>
      <c r="GB408" s="15"/>
      <c r="GC408" s="15"/>
      <c r="GD408" s="15"/>
      <c r="GE408" s="15"/>
      <c r="GF408" s="15"/>
      <c r="GG408" s="15"/>
      <c r="GH408" s="15"/>
      <c r="GI408" s="15"/>
      <c r="GJ408" s="15"/>
      <c r="GK408" s="15"/>
      <c r="GL408" s="15"/>
      <c r="GM408" s="15"/>
      <c r="GN408" s="15"/>
      <c r="GO408" s="15"/>
      <c r="GP408" s="15"/>
      <c r="GQ408" s="15"/>
      <c r="GR408" s="15"/>
      <c r="GS408" s="15"/>
      <c r="GT408" s="15"/>
      <c r="GU408" s="15"/>
      <c r="GV408" s="15"/>
      <c r="GW408" s="15"/>
      <c r="GX408" s="15"/>
      <c r="GY408" s="15"/>
      <c r="GZ408" s="15"/>
      <c r="HA408" s="15"/>
      <c r="HB408" s="15"/>
      <c r="HC408" s="15"/>
      <c r="HD408" s="15"/>
      <c r="HE408" s="15"/>
      <c r="HF408" s="15"/>
      <c r="HG408" s="15"/>
      <c r="HH408" s="15"/>
      <c r="HI408" s="15"/>
      <c r="HJ408" s="15"/>
      <c r="HK408" s="15"/>
      <c r="HL408" s="15"/>
      <c r="HM408" s="15"/>
      <c r="HN408" s="15"/>
      <c r="HO408" s="15"/>
      <c r="HP408" s="15"/>
      <c r="HQ408" s="15"/>
      <c r="HR408" s="15"/>
      <c r="HS408" s="15"/>
      <c r="HT408" s="15"/>
      <c r="HU408" s="15"/>
      <c r="HV408" s="15"/>
      <c r="HW408" s="15"/>
      <c r="HX408" s="15"/>
      <c r="HY408" s="15"/>
      <c r="HZ408" s="15"/>
      <c r="IA408" s="15"/>
      <c r="IB408" s="15"/>
      <c r="IC408" s="15"/>
      <c r="ID408" s="15"/>
      <c r="IE408" s="15"/>
      <c r="IF408" s="15"/>
      <c r="IG408" s="15"/>
      <c r="IH408" s="15"/>
      <c r="II408" s="15"/>
      <c r="IJ408" s="15"/>
      <c r="IK408" s="15"/>
      <c r="IL408" s="15"/>
      <c r="IM408" s="15"/>
      <c r="IN408" s="15"/>
      <c r="IO408" s="15"/>
      <c r="IP408" s="15"/>
      <c r="IQ408" s="15"/>
      <c r="IR408" s="15"/>
      <c r="IS408" s="15"/>
      <c r="IT408" s="15"/>
      <c r="IU408" s="15"/>
      <c r="IV408" s="15"/>
    </row>
    <row r="409" spans="1:256" s="28" customFormat="1" ht="24" customHeight="1">
      <c r="A409" s="130" t="s">
        <v>167</v>
      </c>
      <c r="B409" s="338" t="s">
        <v>1004</v>
      </c>
      <c r="C409" s="339" t="s">
        <v>826</v>
      </c>
      <c r="D409" s="340">
        <v>36579</v>
      </c>
      <c r="E409" s="274">
        <v>39713</v>
      </c>
      <c r="F409" s="274">
        <v>39630</v>
      </c>
      <c r="G409" s="269">
        <f>F409/E409*100</f>
        <v>99.79100042807141</v>
      </c>
      <c r="O409" s="69"/>
      <c r="P409" s="15"/>
      <c r="Q409" s="15"/>
      <c r="R409" s="15"/>
      <c r="S409" s="15"/>
      <c r="T409" s="15"/>
      <c r="U409" s="134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15"/>
      <c r="AY409" s="15"/>
      <c r="AZ409" s="15"/>
      <c r="BA409" s="15"/>
      <c r="BB409" s="15"/>
      <c r="BC409" s="15"/>
      <c r="BD409" s="15"/>
      <c r="BE409" s="15"/>
      <c r="BF409" s="15"/>
      <c r="BG409" s="15"/>
      <c r="BH409" s="15"/>
      <c r="BI409" s="15"/>
      <c r="BJ409" s="15"/>
      <c r="BK409" s="15"/>
      <c r="BL409" s="15"/>
      <c r="BM409" s="15"/>
      <c r="BN409" s="15"/>
      <c r="BO409" s="15"/>
      <c r="BP409" s="15"/>
      <c r="BQ409" s="15"/>
      <c r="BR409" s="15"/>
      <c r="BS409" s="15"/>
      <c r="BT409" s="15"/>
      <c r="BU409" s="15"/>
      <c r="BV409" s="15"/>
      <c r="BW409" s="15"/>
      <c r="BX409" s="15"/>
      <c r="BY409" s="15"/>
      <c r="BZ409" s="15"/>
      <c r="CA409" s="15"/>
      <c r="CB409" s="15"/>
      <c r="CC409" s="15"/>
      <c r="CD409" s="15"/>
      <c r="CE409" s="15"/>
      <c r="CF409" s="15"/>
      <c r="CG409" s="15"/>
      <c r="CH409" s="15"/>
      <c r="CI409" s="15"/>
      <c r="CJ409" s="15"/>
      <c r="CK409" s="15"/>
      <c r="CL409" s="15"/>
      <c r="CM409" s="15"/>
      <c r="CN409" s="15"/>
      <c r="CO409" s="15"/>
      <c r="CP409" s="15"/>
      <c r="CQ409" s="15"/>
      <c r="CR409" s="15"/>
      <c r="CS409" s="15"/>
      <c r="CT409" s="15"/>
      <c r="CU409" s="15"/>
      <c r="CV409" s="15"/>
      <c r="CW409" s="15"/>
      <c r="CX409" s="15"/>
      <c r="CY409" s="15"/>
      <c r="CZ409" s="15"/>
      <c r="DA409" s="15"/>
      <c r="DB409" s="15"/>
      <c r="DC409" s="15"/>
      <c r="DD409" s="15"/>
      <c r="DE409" s="15"/>
      <c r="DF409" s="15"/>
      <c r="DG409" s="15"/>
      <c r="DH409" s="15"/>
      <c r="DI409" s="15"/>
      <c r="DJ409" s="15"/>
      <c r="DK409" s="15"/>
      <c r="DL409" s="15"/>
      <c r="DM409" s="15"/>
      <c r="DN409" s="15"/>
      <c r="DO409" s="15"/>
      <c r="DP409" s="15"/>
      <c r="DQ409" s="15"/>
      <c r="DR409" s="15"/>
      <c r="DS409" s="15"/>
      <c r="DT409" s="15"/>
      <c r="DU409" s="15"/>
      <c r="DV409" s="15"/>
      <c r="DW409" s="15"/>
      <c r="DX409" s="15"/>
      <c r="DY409" s="15"/>
      <c r="DZ409" s="15"/>
      <c r="EA409" s="15"/>
      <c r="EB409" s="15"/>
      <c r="EC409" s="15"/>
      <c r="ED409" s="15"/>
      <c r="EE409" s="15"/>
      <c r="EF409" s="15"/>
      <c r="EG409" s="15"/>
      <c r="EH409" s="15"/>
      <c r="EI409" s="15"/>
      <c r="EJ409" s="15"/>
      <c r="EK409" s="15"/>
      <c r="EL409" s="15"/>
      <c r="EM409" s="15"/>
      <c r="EN409" s="15"/>
      <c r="EO409" s="15"/>
      <c r="EP409" s="15"/>
      <c r="EQ409" s="15"/>
      <c r="ER409" s="15"/>
      <c r="ES409" s="15"/>
      <c r="ET409" s="15"/>
      <c r="EU409" s="15"/>
      <c r="EV409" s="15"/>
      <c r="EW409" s="15"/>
      <c r="EX409" s="15"/>
      <c r="EY409" s="15"/>
      <c r="EZ409" s="15"/>
      <c r="FA409" s="15"/>
      <c r="FB409" s="15"/>
      <c r="FC409" s="15"/>
      <c r="FD409" s="15"/>
      <c r="FE409" s="15"/>
      <c r="FF409" s="15"/>
      <c r="FG409" s="15"/>
      <c r="FH409" s="15"/>
      <c r="FI409" s="15"/>
      <c r="FJ409" s="15"/>
      <c r="FK409" s="15"/>
      <c r="FL409" s="15"/>
      <c r="FM409" s="15"/>
      <c r="FN409" s="15"/>
      <c r="FO409" s="15"/>
      <c r="FP409" s="15"/>
      <c r="FQ409" s="15"/>
      <c r="FR409" s="15"/>
      <c r="FS409" s="15"/>
      <c r="FT409" s="15"/>
      <c r="FU409" s="15"/>
      <c r="FV409" s="15"/>
      <c r="FW409" s="15"/>
      <c r="FX409" s="15"/>
      <c r="FY409" s="15"/>
      <c r="FZ409" s="15"/>
      <c r="GA409" s="15"/>
      <c r="GB409" s="15"/>
      <c r="GC409" s="15"/>
      <c r="GD409" s="15"/>
      <c r="GE409" s="15"/>
      <c r="GF409" s="15"/>
      <c r="GG409" s="15"/>
      <c r="GH409" s="15"/>
      <c r="GI409" s="15"/>
      <c r="GJ409" s="15"/>
      <c r="GK409" s="15"/>
      <c r="GL409" s="15"/>
      <c r="GM409" s="15"/>
      <c r="GN409" s="15"/>
      <c r="GO409" s="15"/>
      <c r="GP409" s="15"/>
      <c r="GQ409" s="15"/>
      <c r="GR409" s="15"/>
      <c r="GS409" s="15"/>
      <c r="GT409" s="15"/>
      <c r="GU409" s="15"/>
      <c r="GV409" s="15"/>
      <c r="GW409" s="15"/>
      <c r="GX409" s="15"/>
      <c r="GY409" s="15"/>
      <c r="GZ409" s="15"/>
      <c r="HA409" s="15"/>
      <c r="HB409" s="15"/>
      <c r="HC409" s="15"/>
      <c r="HD409" s="15"/>
      <c r="HE409" s="15"/>
      <c r="HF409" s="15"/>
      <c r="HG409" s="15"/>
      <c r="HH409" s="15"/>
      <c r="HI409" s="15"/>
      <c r="HJ409" s="15"/>
      <c r="HK409" s="15"/>
      <c r="HL409" s="15"/>
      <c r="HM409" s="15"/>
      <c r="HN409" s="15"/>
      <c r="HO409" s="15"/>
      <c r="HP409" s="15"/>
      <c r="HQ409" s="15"/>
      <c r="HR409" s="15"/>
      <c r="HS409" s="15"/>
      <c r="HT409" s="15"/>
      <c r="HU409" s="15"/>
      <c r="HV409" s="15"/>
      <c r="HW409" s="15"/>
      <c r="HX409" s="15"/>
      <c r="HY409" s="15"/>
      <c r="HZ409" s="15"/>
      <c r="IA409" s="15"/>
      <c r="IB409" s="15"/>
      <c r="IC409" s="15"/>
      <c r="ID409" s="15"/>
      <c r="IE409" s="15"/>
      <c r="IF409" s="15"/>
      <c r="IG409" s="15"/>
      <c r="IH409" s="15"/>
      <c r="II409" s="15"/>
      <c r="IJ409" s="15"/>
      <c r="IK409" s="15"/>
      <c r="IL409" s="15"/>
      <c r="IM409" s="15"/>
      <c r="IN409" s="15"/>
      <c r="IO409" s="15"/>
      <c r="IP409" s="15"/>
      <c r="IQ409" s="15"/>
      <c r="IR409" s="15"/>
      <c r="IS409" s="15"/>
      <c r="IT409" s="15"/>
      <c r="IU409" s="15"/>
      <c r="IV409" s="15"/>
    </row>
    <row r="410" spans="1:7" ht="12.75">
      <c r="A410" s="179"/>
      <c r="B410" s="196"/>
      <c r="C410" s="195" t="s">
        <v>1206</v>
      </c>
      <c r="D410" s="210">
        <f>SUM(D409:D409)</f>
        <v>36579</v>
      </c>
      <c r="E410" s="210">
        <f>SUM(E409:E409)</f>
        <v>39713</v>
      </c>
      <c r="F410" s="210">
        <f>SUM(F409:F409)</f>
        <v>39630</v>
      </c>
      <c r="G410" s="170">
        <f>F410/E410*100</f>
        <v>99.79100042807141</v>
      </c>
    </row>
    <row r="411" spans="1:7" ht="12.75">
      <c r="A411" s="179"/>
      <c r="B411" s="196"/>
      <c r="C411" s="195" t="s">
        <v>894</v>
      </c>
      <c r="D411" s="180">
        <f>D386+D401+D410+D392</f>
        <v>84073</v>
      </c>
      <c r="E411" s="180">
        <f>E386+E401+E410+E392</f>
        <v>116385</v>
      </c>
      <c r="F411" s="180">
        <f>F386+F401+F410+F392</f>
        <v>85074</v>
      </c>
      <c r="G411" s="170">
        <f>F411/E411*100</f>
        <v>73.09704858873566</v>
      </c>
    </row>
    <row r="412" spans="1:7" ht="12.75" customHeight="1">
      <c r="A412" s="16"/>
      <c r="B412" s="59"/>
      <c r="C412" s="183"/>
      <c r="D412" s="184"/>
      <c r="E412" s="185"/>
      <c r="F412" s="229"/>
      <c r="G412" s="204"/>
    </row>
    <row r="413" spans="1:256" s="105" customFormat="1" ht="14.25" customHeight="1">
      <c r="A413" s="188"/>
      <c r="B413" s="198"/>
      <c r="C413" s="197" t="s">
        <v>893</v>
      </c>
      <c r="D413" s="189">
        <f>D411</f>
        <v>84073</v>
      </c>
      <c r="E413" s="189">
        <f>E411</f>
        <v>116385</v>
      </c>
      <c r="F413" s="189">
        <f>F411</f>
        <v>85074</v>
      </c>
      <c r="G413" s="201">
        <f>F413/E413*100</f>
        <v>73.09704858873566</v>
      </c>
      <c r="H413" s="109"/>
      <c r="I413" s="28"/>
      <c r="J413" s="28"/>
      <c r="K413" s="28"/>
      <c r="L413" s="28"/>
      <c r="M413" s="28"/>
      <c r="N413" s="28"/>
      <c r="O413" s="69"/>
      <c r="P413" s="69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  <c r="AZ413" s="15"/>
      <c r="BA413" s="15"/>
      <c r="BB413" s="15"/>
      <c r="BC413" s="15"/>
      <c r="BD413" s="15"/>
      <c r="BE413" s="15"/>
      <c r="BF413" s="15"/>
      <c r="BG413" s="15"/>
      <c r="BH413" s="15"/>
      <c r="BI413" s="15"/>
      <c r="BJ413" s="15"/>
      <c r="BK413" s="15"/>
      <c r="BL413" s="15"/>
      <c r="BM413" s="15"/>
      <c r="BN413" s="15"/>
      <c r="BO413" s="15"/>
      <c r="BP413" s="15"/>
      <c r="BQ413" s="15"/>
      <c r="BR413" s="15"/>
      <c r="BS413" s="15"/>
      <c r="BT413" s="15"/>
      <c r="BU413" s="15"/>
      <c r="BV413" s="15"/>
      <c r="BW413" s="15"/>
      <c r="BX413" s="15"/>
      <c r="BY413" s="15"/>
      <c r="BZ413" s="15"/>
      <c r="CA413" s="15"/>
      <c r="CB413" s="15"/>
      <c r="CC413" s="15"/>
      <c r="CD413" s="15"/>
      <c r="CE413" s="15"/>
      <c r="CF413" s="15"/>
      <c r="CG413" s="15"/>
      <c r="CH413" s="15"/>
      <c r="CI413" s="15"/>
      <c r="CJ413" s="15"/>
      <c r="CK413" s="15"/>
      <c r="CL413" s="15"/>
      <c r="CM413" s="15"/>
      <c r="CN413" s="15"/>
      <c r="CO413" s="15"/>
      <c r="CP413" s="15"/>
      <c r="CQ413" s="15"/>
      <c r="CR413" s="15"/>
      <c r="CS413" s="15"/>
      <c r="CT413" s="15"/>
      <c r="CU413" s="15"/>
      <c r="CV413" s="15"/>
      <c r="CW413" s="15"/>
      <c r="CX413" s="15"/>
      <c r="CY413" s="15"/>
      <c r="CZ413" s="15"/>
      <c r="DA413" s="15"/>
      <c r="DB413" s="15"/>
      <c r="DC413" s="15"/>
      <c r="DD413" s="15"/>
      <c r="DE413" s="15"/>
      <c r="DF413" s="15"/>
      <c r="DG413" s="15"/>
      <c r="DH413" s="15"/>
      <c r="DI413" s="15"/>
      <c r="DJ413" s="15"/>
      <c r="DK413" s="15"/>
      <c r="DL413" s="15"/>
      <c r="DM413" s="15"/>
      <c r="DN413" s="15"/>
      <c r="DO413" s="15"/>
      <c r="DP413" s="15"/>
      <c r="DQ413" s="15"/>
      <c r="DR413" s="15"/>
      <c r="DS413" s="15"/>
      <c r="DT413" s="15"/>
      <c r="DU413" s="15"/>
      <c r="DV413" s="15"/>
      <c r="DW413" s="15"/>
      <c r="DX413" s="15"/>
      <c r="DY413" s="15"/>
      <c r="DZ413" s="15"/>
      <c r="EA413" s="15"/>
      <c r="EB413" s="15"/>
      <c r="EC413" s="15"/>
      <c r="ED413" s="15"/>
      <c r="EE413" s="15"/>
      <c r="EF413" s="15"/>
      <c r="EG413" s="15"/>
      <c r="EH413" s="15"/>
      <c r="EI413" s="15"/>
      <c r="EJ413" s="15"/>
      <c r="EK413" s="15"/>
      <c r="EL413" s="15"/>
      <c r="EM413" s="15"/>
      <c r="EN413" s="15"/>
      <c r="EO413" s="15"/>
      <c r="EP413" s="15"/>
      <c r="EQ413" s="15"/>
      <c r="ER413" s="15"/>
      <c r="ES413" s="15"/>
      <c r="ET413" s="15"/>
      <c r="EU413" s="15"/>
      <c r="EV413" s="15"/>
      <c r="EW413" s="15"/>
      <c r="EX413" s="15"/>
      <c r="EY413" s="15"/>
      <c r="EZ413" s="15"/>
      <c r="FA413" s="15"/>
      <c r="FB413" s="15"/>
      <c r="FC413" s="15"/>
      <c r="FD413" s="15"/>
      <c r="FE413" s="15"/>
      <c r="FF413" s="15"/>
      <c r="FG413" s="15"/>
      <c r="FH413" s="15"/>
      <c r="FI413" s="15"/>
      <c r="FJ413" s="15"/>
      <c r="FK413" s="15"/>
      <c r="FL413" s="15"/>
      <c r="FM413" s="15"/>
      <c r="FN413" s="15"/>
      <c r="FO413" s="15"/>
      <c r="FP413" s="15"/>
      <c r="FQ413" s="15"/>
      <c r="FR413" s="15"/>
      <c r="FS413" s="15"/>
      <c r="FT413" s="15"/>
      <c r="FU413" s="15"/>
      <c r="FV413" s="15"/>
      <c r="FW413" s="15"/>
      <c r="FX413" s="15"/>
      <c r="FY413" s="15"/>
      <c r="FZ413" s="15"/>
      <c r="GA413" s="15"/>
      <c r="GB413" s="15"/>
      <c r="GC413" s="15"/>
      <c r="GD413" s="15"/>
      <c r="GE413" s="15"/>
      <c r="GF413" s="15"/>
      <c r="GG413" s="15"/>
      <c r="GH413" s="15"/>
      <c r="GI413" s="15"/>
      <c r="GJ413" s="15"/>
      <c r="GK413" s="15"/>
      <c r="GL413" s="15"/>
      <c r="GM413" s="15"/>
      <c r="GN413" s="15"/>
      <c r="GO413" s="15"/>
      <c r="GP413" s="15"/>
      <c r="GQ413" s="15"/>
      <c r="GR413" s="15"/>
      <c r="GS413" s="15"/>
      <c r="GT413" s="15"/>
      <c r="GU413" s="15"/>
      <c r="GV413" s="15"/>
      <c r="GW413" s="15"/>
      <c r="GX413" s="15"/>
      <c r="GY413" s="15"/>
      <c r="GZ413" s="15"/>
      <c r="HA413" s="15"/>
      <c r="HB413" s="15"/>
      <c r="HC413" s="15"/>
      <c r="HD413" s="15"/>
      <c r="HE413" s="15"/>
      <c r="HF413" s="15"/>
      <c r="HG413" s="15"/>
      <c r="HH413" s="15"/>
      <c r="HI413" s="15"/>
      <c r="HJ413" s="15"/>
      <c r="HK413" s="15"/>
      <c r="HL413" s="15"/>
      <c r="HM413" s="15"/>
      <c r="HN413" s="15"/>
      <c r="HO413" s="15"/>
      <c r="HP413" s="15"/>
      <c r="HQ413" s="15"/>
      <c r="HR413" s="15"/>
      <c r="HS413" s="15"/>
      <c r="HT413" s="15"/>
      <c r="HU413" s="15"/>
      <c r="HV413" s="15"/>
      <c r="HW413" s="15"/>
      <c r="HX413" s="15"/>
      <c r="HY413" s="15"/>
      <c r="HZ413" s="15"/>
      <c r="IA413" s="15"/>
      <c r="IB413" s="15"/>
      <c r="IC413" s="15"/>
      <c r="ID413" s="15"/>
      <c r="IE413" s="15"/>
      <c r="IF413" s="15"/>
      <c r="IG413" s="15"/>
      <c r="IH413" s="15"/>
      <c r="II413" s="15"/>
      <c r="IJ413" s="15"/>
      <c r="IK413" s="15"/>
      <c r="IL413" s="15"/>
      <c r="IM413" s="15"/>
      <c r="IN413" s="15"/>
      <c r="IO413" s="15"/>
      <c r="IP413" s="15"/>
      <c r="IQ413" s="15"/>
      <c r="IR413" s="15"/>
      <c r="IS413" s="15"/>
      <c r="IT413" s="15"/>
      <c r="IU413" s="15"/>
      <c r="IV413" s="15"/>
    </row>
    <row r="414" spans="1:256" s="105" customFormat="1" ht="14.25" customHeight="1">
      <c r="A414" s="230"/>
      <c r="B414" s="231"/>
      <c r="C414" s="232"/>
      <c r="D414" s="233"/>
      <c r="E414" s="337"/>
      <c r="F414" s="229"/>
      <c r="G414" s="228"/>
      <c r="H414" s="109"/>
      <c r="I414" s="28"/>
      <c r="J414" s="28"/>
      <c r="K414" s="28"/>
      <c r="L414" s="28"/>
      <c r="M414" s="28"/>
      <c r="N414" s="28"/>
      <c r="O414" s="69"/>
      <c r="P414" s="69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  <c r="AZ414" s="15"/>
      <c r="BA414" s="15"/>
      <c r="BB414" s="15"/>
      <c r="BC414" s="15"/>
      <c r="BD414" s="15"/>
      <c r="BE414" s="15"/>
      <c r="BF414" s="15"/>
      <c r="BG414" s="15"/>
      <c r="BH414" s="15"/>
      <c r="BI414" s="15"/>
      <c r="BJ414" s="15"/>
      <c r="BK414" s="15"/>
      <c r="BL414" s="15"/>
      <c r="BM414" s="15"/>
      <c r="BN414" s="15"/>
      <c r="BO414" s="15"/>
      <c r="BP414" s="15"/>
      <c r="BQ414" s="15"/>
      <c r="BR414" s="15"/>
      <c r="BS414" s="15"/>
      <c r="BT414" s="15"/>
      <c r="BU414" s="15"/>
      <c r="BV414" s="15"/>
      <c r="BW414" s="15"/>
      <c r="BX414" s="15"/>
      <c r="BY414" s="15"/>
      <c r="BZ414" s="15"/>
      <c r="CA414" s="15"/>
      <c r="CB414" s="15"/>
      <c r="CC414" s="15"/>
      <c r="CD414" s="15"/>
      <c r="CE414" s="15"/>
      <c r="CF414" s="15"/>
      <c r="CG414" s="15"/>
      <c r="CH414" s="15"/>
      <c r="CI414" s="15"/>
      <c r="CJ414" s="15"/>
      <c r="CK414" s="15"/>
      <c r="CL414" s="15"/>
      <c r="CM414" s="15"/>
      <c r="CN414" s="15"/>
      <c r="CO414" s="15"/>
      <c r="CP414" s="15"/>
      <c r="CQ414" s="15"/>
      <c r="CR414" s="15"/>
      <c r="CS414" s="15"/>
      <c r="CT414" s="15"/>
      <c r="CU414" s="15"/>
      <c r="CV414" s="15"/>
      <c r="CW414" s="15"/>
      <c r="CX414" s="15"/>
      <c r="CY414" s="15"/>
      <c r="CZ414" s="15"/>
      <c r="DA414" s="15"/>
      <c r="DB414" s="15"/>
      <c r="DC414" s="15"/>
      <c r="DD414" s="15"/>
      <c r="DE414" s="15"/>
      <c r="DF414" s="15"/>
      <c r="DG414" s="15"/>
      <c r="DH414" s="15"/>
      <c r="DI414" s="15"/>
      <c r="DJ414" s="15"/>
      <c r="DK414" s="15"/>
      <c r="DL414" s="15"/>
      <c r="DM414" s="15"/>
      <c r="DN414" s="15"/>
      <c r="DO414" s="15"/>
      <c r="DP414" s="15"/>
      <c r="DQ414" s="15"/>
      <c r="DR414" s="15"/>
      <c r="DS414" s="15"/>
      <c r="DT414" s="15"/>
      <c r="DU414" s="15"/>
      <c r="DV414" s="15"/>
      <c r="DW414" s="15"/>
      <c r="DX414" s="15"/>
      <c r="DY414" s="15"/>
      <c r="DZ414" s="15"/>
      <c r="EA414" s="15"/>
      <c r="EB414" s="15"/>
      <c r="EC414" s="15"/>
      <c r="ED414" s="15"/>
      <c r="EE414" s="15"/>
      <c r="EF414" s="15"/>
      <c r="EG414" s="15"/>
      <c r="EH414" s="15"/>
      <c r="EI414" s="15"/>
      <c r="EJ414" s="15"/>
      <c r="EK414" s="15"/>
      <c r="EL414" s="15"/>
      <c r="EM414" s="15"/>
      <c r="EN414" s="15"/>
      <c r="EO414" s="15"/>
      <c r="EP414" s="15"/>
      <c r="EQ414" s="15"/>
      <c r="ER414" s="15"/>
      <c r="ES414" s="15"/>
      <c r="ET414" s="15"/>
      <c r="EU414" s="15"/>
      <c r="EV414" s="15"/>
      <c r="EW414" s="15"/>
      <c r="EX414" s="15"/>
      <c r="EY414" s="15"/>
      <c r="EZ414" s="15"/>
      <c r="FA414" s="15"/>
      <c r="FB414" s="15"/>
      <c r="FC414" s="15"/>
      <c r="FD414" s="15"/>
      <c r="FE414" s="15"/>
      <c r="FF414" s="15"/>
      <c r="FG414" s="15"/>
      <c r="FH414" s="15"/>
      <c r="FI414" s="15"/>
      <c r="FJ414" s="15"/>
      <c r="FK414" s="15"/>
      <c r="FL414" s="15"/>
      <c r="FM414" s="15"/>
      <c r="FN414" s="15"/>
      <c r="FO414" s="15"/>
      <c r="FP414" s="15"/>
      <c r="FQ414" s="15"/>
      <c r="FR414" s="15"/>
      <c r="FS414" s="15"/>
      <c r="FT414" s="15"/>
      <c r="FU414" s="15"/>
      <c r="FV414" s="15"/>
      <c r="FW414" s="15"/>
      <c r="FX414" s="15"/>
      <c r="FY414" s="15"/>
      <c r="FZ414" s="15"/>
      <c r="GA414" s="15"/>
      <c r="GB414" s="15"/>
      <c r="GC414" s="15"/>
      <c r="GD414" s="15"/>
      <c r="GE414" s="15"/>
      <c r="GF414" s="15"/>
      <c r="GG414" s="15"/>
      <c r="GH414" s="15"/>
      <c r="GI414" s="15"/>
      <c r="GJ414" s="15"/>
      <c r="GK414" s="15"/>
      <c r="GL414" s="15"/>
      <c r="GM414" s="15"/>
      <c r="GN414" s="15"/>
      <c r="GO414" s="15"/>
      <c r="GP414" s="15"/>
      <c r="GQ414" s="15"/>
      <c r="GR414" s="15"/>
      <c r="GS414" s="15"/>
      <c r="GT414" s="15"/>
      <c r="GU414" s="15"/>
      <c r="GV414" s="15"/>
      <c r="GW414" s="15"/>
      <c r="GX414" s="15"/>
      <c r="GY414" s="15"/>
      <c r="GZ414" s="15"/>
      <c r="HA414" s="15"/>
      <c r="HB414" s="15"/>
      <c r="HC414" s="15"/>
      <c r="HD414" s="15"/>
      <c r="HE414" s="15"/>
      <c r="HF414" s="15"/>
      <c r="HG414" s="15"/>
      <c r="HH414" s="15"/>
      <c r="HI414" s="15"/>
      <c r="HJ414" s="15"/>
      <c r="HK414" s="15"/>
      <c r="HL414" s="15"/>
      <c r="HM414" s="15"/>
      <c r="HN414" s="15"/>
      <c r="HO414" s="15"/>
      <c r="HP414" s="15"/>
      <c r="HQ414" s="15"/>
      <c r="HR414" s="15"/>
      <c r="HS414" s="15"/>
      <c r="HT414" s="15"/>
      <c r="HU414" s="15"/>
      <c r="HV414" s="15"/>
      <c r="HW414" s="15"/>
      <c r="HX414" s="15"/>
      <c r="HY414" s="15"/>
      <c r="HZ414" s="15"/>
      <c r="IA414" s="15"/>
      <c r="IB414" s="15"/>
      <c r="IC414" s="15"/>
      <c r="ID414" s="15"/>
      <c r="IE414" s="15"/>
      <c r="IF414" s="15"/>
      <c r="IG414" s="15"/>
      <c r="IH414" s="15"/>
      <c r="II414" s="15"/>
      <c r="IJ414" s="15"/>
      <c r="IK414" s="15"/>
      <c r="IL414" s="15"/>
      <c r="IM414" s="15"/>
      <c r="IN414" s="15"/>
      <c r="IO414" s="15"/>
      <c r="IP414" s="15"/>
      <c r="IQ414" s="15"/>
      <c r="IR414" s="15"/>
      <c r="IS414" s="15"/>
      <c r="IT414" s="15"/>
      <c r="IU414" s="15"/>
      <c r="IV414" s="15"/>
    </row>
    <row r="415" spans="1:256" s="28" customFormat="1" ht="15.75">
      <c r="A415" s="64" t="s">
        <v>444</v>
      </c>
      <c r="D415" s="69"/>
      <c r="E415" s="69"/>
      <c r="F415" s="69"/>
      <c r="O415" s="69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  <c r="AU415" s="15"/>
      <c r="AV415" s="15"/>
      <c r="AW415" s="15"/>
      <c r="AX415" s="15"/>
      <c r="AY415" s="15"/>
      <c r="AZ415" s="15"/>
      <c r="BA415" s="15"/>
      <c r="BB415" s="15"/>
      <c r="BC415" s="15"/>
      <c r="BD415" s="15"/>
      <c r="BE415" s="15"/>
      <c r="BF415" s="15"/>
      <c r="BG415" s="15"/>
      <c r="BH415" s="15"/>
      <c r="BI415" s="15"/>
      <c r="BJ415" s="15"/>
      <c r="BK415" s="15"/>
      <c r="BL415" s="15"/>
      <c r="BM415" s="15"/>
      <c r="BN415" s="15"/>
      <c r="BO415" s="15"/>
      <c r="BP415" s="15"/>
      <c r="BQ415" s="15"/>
      <c r="BR415" s="15"/>
      <c r="BS415" s="15"/>
      <c r="BT415" s="15"/>
      <c r="BU415" s="15"/>
      <c r="BV415" s="15"/>
      <c r="BW415" s="15"/>
      <c r="BX415" s="15"/>
      <c r="BY415" s="15"/>
      <c r="BZ415" s="15"/>
      <c r="CA415" s="15"/>
      <c r="CB415" s="15"/>
      <c r="CC415" s="15"/>
      <c r="CD415" s="15"/>
      <c r="CE415" s="15"/>
      <c r="CF415" s="15"/>
      <c r="CG415" s="15"/>
      <c r="CH415" s="15"/>
      <c r="CI415" s="15"/>
      <c r="CJ415" s="15"/>
      <c r="CK415" s="15"/>
      <c r="CL415" s="15"/>
      <c r="CM415" s="15"/>
      <c r="CN415" s="15"/>
      <c r="CO415" s="15"/>
      <c r="CP415" s="15"/>
      <c r="CQ415" s="15"/>
      <c r="CR415" s="15"/>
      <c r="CS415" s="15"/>
      <c r="CT415" s="15"/>
      <c r="CU415" s="15"/>
      <c r="CV415" s="15"/>
      <c r="CW415" s="15"/>
      <c r="CX415" s="15"/>
      <c r="CY415" s="15"/>
      <c r="CZ415" s="15"/>
      <c r="DA415" s="15"/>
      <c r="DB415" s="15"/>
      <c r="DC415" s="15"/>
      <c r="DD415" s="15"/>
      <c r="DE415" s="15"/>
      <c r="DF415" s="15"/>
      <c r="DG415" s="15"/>
      <c r="DH415" s="15"/>
      <c r="DI415" s="15"/>
      <c r="DJ415" s="15"/>
      <c r="DK415" s="15"/>
      <c r="DL415" s="15"/>
      <c r="DM415" s="15"/>
      <c r="DN415" s="15"/>
      <c r="DO415" s="15"/>
      <c r="DP415" s="15"/>
      <c r="DQ415" s="15"/>
      <c r="DR415" s="15"/>
      <c r="DS415" s="15"/>
      <c r="DT415" s="15"/>
      <c r="DU415" s="15"/>
      <c r="DV415" s="15"/>
      <c r="DW415" s="15"/>
      <c r="DX415" s="15"/>
      <c r="DY415" s="15"/>
      <c r="DZ415" s="15"/>
      <c r="EA415" s="15"/>
      <c r="EB415" s="15"/>
      <c r="EC415" s="15"/>
      <c r="ED415" s="15"/>
      <c r="EE415" s="15"/>
      <c r="EF415" s="15"/>
      <c r="EG415" s="15"/>
      <c r="EH415" s="15"/>
      <c r="EI415" s="15"/>
      <c r="EJ415" s="15"/>
      <c r="EK415" s="15"/>
      <c r="EL415" s="15"/>
      <c r="EM415" s="15"/>
      <c r="EN415" s="15"/>
      <c r="EO415" s="15"/>
      <c r="EP415" s="15"/>
      <c r="EQ415" s="15"/>
      <c r="ER415" s="15"/>
      <c r="ES415" s="15"/>
      <c r="ET415" s="15"/>
      <c r="EU415" s="15"/>
      <c r="EV415" s="15"/>
      <c r="EW415" s="15"/>
      <c r="EX415" s="15"/>
      <c r="EY415" s="15"/>
      <c r="EZ415" s="15"/>
      <c r="FA415" s="15"/>
      <c r="FB415" s="15"/>
      <c r="FC415" s="15"/>
      <c r="FD415" s="15"/>
      <c r="FE415" s="15"/>
      <c r="FF415" s="15"/>
      <c r="FG415" s="15"/>
      <c r="FH415" s="15"/>
      <c r="FI415" s="15"/>
      <c r="FJ415" s="15"/>
      <c r="FK415" s="15"/>
      <c r="FL415" s="15"/>
      <c r="FM415" s="15"/>
      <c r="FN415" s="15"/>
      <c r="FO415" s="15"/>
      <c r="FP415" s="15"/>
      <c r="FQ415" s="15"/>
      <c r="FR415" s="15"/>
      <c r="FS415" s="15"/>
      <c r="FT415" s="15"/>
      <c r="FU415" s="15"/>
      <c r="FV415" s="15"/>
      <c r="FW415" s="15"/>
      <c r="FX415" s="15"/>
      <c r="FY415" s="15"/>
      <c r="FZ415" s="15"/>
      <c r="GA415" s="15"/>
      <c r="GB415" s="15"/>
      <c r="GC415" s="15"/>
      <c r="GD415" s="15"/>
      <c r="GE415" s="15"/>
      <c r="GF415" s="15"/>
      <c r="GG415" s="15"/>
      <c r="GH415" s="15"/>
      <c r="GI415" s="15"/>
      <c r="GJ415" s="15"/>
      <c r="GK415" s="15"/>
      <c r="GL415" s="15"/>
      <c r="GM415" s="15"/>
      <c r="GN415" s="15"/>
      <c r="GO415" s="15"/>
      <c r="GP415" s="15"/>
      <c r="GQ415" s="15"/>
      <c r="GR415" s="15"/>
      <c r="GS415" s="15"/>
      <c r="GT415" s="15"/>
      <c r="GU415" s="15"/>
      <c r="GV415" s="15"/>
      <c r="GW415" s="15"/>
      <c r="GX415" s="15"/>
      <c r="GY415" s="15"/>
      <c r="GZ415" s="15"/>
      <c r="HA415" s="15"/>
      <c r="HB415" s="15"/>
      <c r="HC415" s="15"/>
      <c r="HD415" s="15"/>
      <c r="HE415" s="15"/>
      <c r="HF415" s="15"/>
      <c r="HG415" s="15"/>
      <c r="HH415" s="15"/>
      <c r="HI415" s="15"/>
      <c r="HJ415" s="15"/>
      <c r="HK415" s="15"/>
      <c r="HL415" s="15"/>
      <c r="HM415" s="15"/>
      <c r="HN415" s="15"/>
      <c r="HO415" s="15"/>
      <c r="HP415" s="15"/>
      <c r="HQ415" s="15"/>
      <c r="HR415" s="15"/>
      <c r="HS415" s="15"/>
      <c r="HT415" s="15"/>
      <c r="HU415" s="15"/>
      <c r="HV415" s="15"/>
      <c r="HW415" s="15"/>
      <c r="HX415" s="15"/>
      <c r="HY415" s="15"/>
      <c r="HZ415" s="15"/>
      <c r="IA415" s="15"/>
      <c r="IB415" s="15"/>
      <c r="IC415" s="15"/>
      <c r="ID415" s="15"/>
      <c r="IE415" s="15"/>
      <c r="IF415" s="15"/>
      <c r="IG415" s="15"/>
      <c r="IH415" s="15"/>
      <c r="II415" s="15"/>
      <c r="IJ415" s="15"/>
      <c r="IK415" s="15"/>
      <c r="IL415" s="15"/>
      <c r="IM415" s="15"/>
      <c r="IN415" s="15"/>
      <c r="IO415" s="15"/>
      <c r="IP415" s="15"/>
      <c r="IQ415" s="15"/>
      <c r="IR415" s="15"/>
      <c r="IS415" s="15"/>
      <c r="IT415" s="15"/>
      <c r="IU415" s="15"/>
      <c r="IV415" s="15"/>
    </row>
    <row r="416" spans="9:15" ht="12" customHeight="1">
      <c r="I416" s="28"/>
      <c r="O416" s="69"/>
    </row>
    <row r="417" spans="1:15" ht="14.25" customHeight="1">
      <c r="A417" s="55" t="s">
        <v>436</v>
      </c>
      <c r="I417" s="28"/>
      <c r="O417" s="69"/>
    </row>
    <row r="418" spans="9:15" ht="13.5" customHeight="1">
      <c r="I418" s="28"/>
      <c r="O418" s="69"/>
    </row>
    <row r="419" spans="1:15" ht="24.75" customHeight="1">
      <c r="A419" s="7" t="s">
        <v>295</v>
      </c>
      <c r="B419" s="7" t="s">
        <v>297</v>
      </c>
      <c r="C419" s="5" t="s">
        <v>298</v>
      </c>
      <c r="D419" s="44" t="s">
        <v>479</v>
      </c>
      <c r="E419" s="51" t="s">
        <v>480</v>
      </c>
      <c r="F419" s="5" t="s">
        <v>269</v>
      </c>
      <c r="G419" s="43" t="s">
        <v>481</v>
      </c>
      <c r="I419" s="28"/>
      <c r="O419" s="69"/>
    </row>
    <row r="420" spans="1:15" ht="27.75" customHeight="1">
      <c r="A420" s="130" t="s">
        <v>168</v>
      </c>
      <c r="B420" s="127">
        <v>5399</v>
      </c>
      <c r="C420" s="118" t="s">
        <v>393</v>
      </c>
      <c r="D420" s="156">
        <v>60</v>
      </c>
      <c r="E420" s="156">
        <v>60</v>
      </c>
      <c r="F420" s="299">
        <v>24</v>
      </c>
      <c r="G420" s="273">
        <f>F420/E420*100</f>
        <v>40</v>
      </c>
      <c r="I420" s="28"/>
      <c r="O420" s="69"/>
    </row>
    <row r="421" spans="1:15" ht="25.5">
      <c r="A421" s="130" t="s">
        <v>168</v>
      </c>
      <c r="B421" s="127">
        <v>5512</v>
      </c>
      <c r="C421" s="118" t="s">
        <v>394</v>
      </c>
      <c r="D421" s="156">
        <v>6500</v>
      </c>
      <c r="E421" s="156">
        <v>11946</v>
      </c>
      <c r="F421" s="299">
        <v>7910</v>
      </c>
      <c r="G421" s="273">
        <f>F421/E421*100</f>
        <v>66.21463251297506</v>
      </c>
      <c r="I421" s="28"/>
      <c r="O421" s="69"/>
    </row>
    <row r="422" spans="1:15" ht="25.5">
      <c r="A422" s="130" t="s">
        <v>168</v>
      </c>
      <c r="B422" s="127">
        <v>5529</v>
      </c>
      <c r="C422" s="118" t="s">
        <v>395</v>
      </c>
      <c r="D422" s="156">
        <v>260</v>
      </c>
      <c r="E422" s="156">
        <v>260</v>
      </c>
      <c r="F422" s="299">
        <v>19</v>
      </c>
      <c r="G422" s="273">
        <f>F422/E422*100</f>
        <v>7.307692307692308</v>
      </c>
      <c r="I422" s="28"/>
      <c r="O422" s="69"/>
    </row>
    <row r="423" spans="1:256" s="28" customFormat="1" ht="12.75">
      <c r="A423" s="179"/>
      <c r="B423" s="196"/>
      <c r="C423" s="195" t="s">
        <v>891</v>
      </c>
      <c r="D423" s="180">
        <f>SUM(D420:D422)</f>
        <v>6820</v>
      </c>
      <c r="E423" s="180">
        <f>SUM(E420:E422)</f>
        <v>12266</v>
      </c>
      <c r="F423" s="180">
        <f>SUM(F420:F422)</f>
        <v>7953</v>
      </c>
      <c r="G423" s="208">
        <f>F423/E423*100</f>
        <v>64.83776292189793</v>
      </c>
      <c r="O423" s="69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  <c r="AX423" s="15"/>
      <c r="AY423" s="15"/>
      <c r="AZ423" s="15"/>
      <c r="BA423" s="15"/>
      <c r="BB423" s="15"/>
      <c r="BC423" s="15"/>
      <c r="BD423" s="15"/>
      <c r="BE423" s="15"/>
      <c r="BF423" s="15"/>
      <c r="BG423" s="15"/>
      <c r="BH423" s="15"/>
      <c r="BI423" s="15"/>
      <c r="BJ423" s="15"/>
      <c r="BK423" s="15"/>
      <c r="BL423" s="15"/>
      <c r="BM423" s="15"/>
      <c r="BN423" s="15"/>
      <c r="BO423" s="15"/>
      <c r="BP423" s="15"/>
      <c r="BQ423" s="15"/>
      <c r="BR423" s="15"/>
      <c r="BS423" s="15"/>
      <c r="BT423" s="15"/>
      <c r="BU423" s="15"/>
      <c r="BV423" s="15"/>
      <c r="BW423" s="15"/>
      <c r="BX423" s="15"/>
      <c r="BY423" s="15"/>
      <c r="BZ423" s="15"/>
      <c r="CA423" s="15"/>
      <c r="CB423" s="15"/>
      <c r="CC423" s="15"/>
      <c r="CD423" s="15"/>
      <c r="CE423" s="15"/>
      <c r="CF423" s="15"/>
      <c r="CG423" s="15"/>
      <c r="CH423" s="15"/>
      <c r="CI423" s="15"/>
      <c r="CJ423" s="15"/>
      <c r="CK423" s="15"/>
      <c r="CL423" s="15"/>
      <c r="CM423" s="15"/>
      <c r="CN423" s="15"/>
      <c r="CO423" s="15"/>
      <c r="CP423" s="15"/>
      <c r="CQ423" s="15"/>
      <c r="CR423" s="15"/>
      <c r="CS423" s="15"/>
      <c r="CT423" s="15"/>
      <c r="CU423" s="15"/>
      <c r="CV423" s="15"/>
      <c r="CW423" s="15"/>
      <c r="CX423" s="15"/>
      <c r="CY423" s="15"/>
      <c r="CZ423" s="15"/>
      <c r="DA423" s="15"/>
      <c r="DB423" s="15"/>
      <c r="DC423" s="15"/>
      <c r="DD423" s="15"/>
      <c r="DE423" s="15"/>
      <c r="DF423" s="15"/>
      <c r="DG423" s="15"/>
      <c r="DH423" s="15"/>
      <c r="DI423" s="15"/>
      <c r="DJ423" s="15"/>
      <c r="DK423" s="15"/>
      <c r="DL423" s="15"/>
      <c r="DM423" s="15"/>
      <c r="DN423" s="15"/>
      <c r="DO423" s="15"/>
      <c r="DP423" s="15"/>
      <c r="DQ423" s="15"/>
      <c r="DR423" s="15"/>
      <c r="DS423" s="15"/>
      <c r="DT423" s="15"/>
      <c r="DU423" s="15"/>
      <c r="DV423" s="15"/>
      <c r="DW423" s="15"/>
      <c r="DX423" s="15"/>
      <c r="DY423" s="15"/>
      <c r="DZ423" s="15"/>
      <c r="EA423" s="15"/>
      <c r="EB423" s="15"/>
      <c r="EC423" s="15"/>
      <c r="ED423" s="15"/>
      <c r="EE423" s="15"/>
      <c r="EF423" s="15"/>
      <c r="EG423" s="15"/>
      <c r="EH423" s="15"/>
      <c r="EI423" s="15"/>
      <c r="EJ423" s="15"/>
      <c r="EK423" s="15"/>
      <c r="EL423" s="15"/>
      <c r="EM423" s="15"/>
      <c r="EN423" s="15"/>
      <c r="EO423" s="15"/>
      <c r="EP423" s="15"/>
      <c r="EQ423" s="15"/>
      <c r="ER423" s="15"/>
      <c r="ES423" s="15"/>
      <c r="ET423" s="15"/>
      <c r="EU423" s="15"/>
      <c r="EV423" s="15"/>
      <c r="EW423" s="15"/>
      <c r="EX423" s="15"/>
      <c r="EY423" s="15"/>
      <c r="EZ423" s="15"/>
      <c r="FA423" s="15"/>
      <c r="FB423" s="15"/>
      <c r="FC423" s="15"/>
      <c r="FD423" s="15"/>
      <c r="FE423" s="15"/>
      <c r="FF423" s="15"/>
      <c r="FG423" s="15"/>
      <c r="FH423" s="15"/>
      <c r="FI423" s="15"/>
      <c r="FJ423" s="15"/>
      <c r="FK423" s="15"/>
      <c r="FL423" s="15"/>
      <c r="FM423" s="15"/>
      <c r="FN423" s="15"/>
      <c r="FO423" s="15"/>
      <c r="FP423" s="15"/>
      <c r="FQ423" s="15"/>
      <c r="FR423" s="15"/>
      <c r="FS423" s="15"/>
      <c r="FT423" s="15"/>
      <c r="FU423" s="15"/>
      <c r="FV423" s="15"/>
      <c r="FW423" s="15"/>
      <c r="FX423" s="15"/>
      <c r="FY423" s="15"/>
      <c r="FZ423" s="15"/>
      <c r="GA423" s="15"/>
      <c r="GB423" s="15"/>
      <c r="GC423" s="15"/>
      <c r="GD423" s="15"/>
      <c r="GE423" s="15"/>
      <c r="GF423" s="15"/>
      <c r="GG423" s="15"/>
      <c r="GH423" s="15"/>
      <c r="GI423" s="15"/>
      <c r="GJ423" s="15"/>
      <c r="GK423" s="15"/>
      <c r="GL423" s="15"/>
      <c r="GM423" s="15"/>
      <c r="GN423" s="15"/>
      <c r="GO423" s="15"/>
      <c r="GP423" s="15"/>
      <c r="GQ423" s="15"/>
      <c r="GR423" s="15"/>
      <c r="GS423" s="15"/>
      <c r="GT423" s="15"/>
      <c r="GU423" s="15"/>
      <c r="GV423" s="15"/>
      <c r="GW423" s="15"/>
      <c r="GX423" s="15"/>
      <c r="GY423" s="15"/>
      <c r="GZ423" s="15"/>
      <c r="HA423" s="15"/>
      <c r="HB423" s="15"/>
      <c r="HC423" s="15"/>
      <c r="HD423" s="15"/>
      <c r="HE423" s="15"/>
      <c r="HF423" s="15"/>
      <c r="HG423" s="15"/>
      <c r="HH423" s="15"/>
      <c r="HI423" s="15"/>
      <c r="HJ423" s="15"/>
      <c r="HK423" s="15"/>
      <c r="HL423" s="15"/>
      <c r="HM423" s="15"/>
      <c r="HN423" s="15"/>
      <c r="HO423" s="15"/>
      <c r="HP423" s="15"/>
      <c r="HQ423" s="15"/>
      <c r="HR423" s="15"/>
      <c r="HS423" s="15"/>
      <c r="HT423" s="15"/>
      <c r="HU423" s="15"/>
      <c r="HV423" s="15"/>
      <c r="HW423" s="15"/>
      <c r="HX423" s="15"/>
      <c r="HY423" s="15"/>
      <c r="HZ423" s="15"/>
      <c r="IA423" s="15"/>
      <c r="IB423" s="15"/>
      <c r="IC423" s="15"/>
      <c r="ID423" s="15"/>
      <c r="IE423" s="15"/>
      <c r="IF423" s="15"/>
      <c r="IG423" s="15"/>
      <c r="IH423" s="15"/>
      <c r="II423" s="15"/>
      <c r="IJ423" s="15"/>
      <c r="IK423" s="15"/>
      <c r="IL423" s="15"/>
      <c r="IM423" s="15"/>
      <c r="IN423" s="15"/>
      <c r="IO423" s="15"/>
      <c r="IP423" s="15"/>
      <c r="IQ423" s="15"/>
      <c r="IR423" s="15"/>
      <c r="IS423" s="15"/>
      <c r="IT423" s="15"/>
      <c r="IU423" s="15"/>
      <c r="IV423" s="15"/>
    </row>
    <row r="424" spans="1:7" ht="13.5" customHeight="1">
      <c r="A424" s="16"/>
      <c r="B424" s="59"/>
      <c r="C424" s="60"/>
      <c r="D424" s="167"/>
      <c r="E424" s="62"/>
      <c r="F424" s="46"/>
      <c r="G424" s="70"/>
    </row>
    <row r="425" spans="1:7" ht="15" customHeight="1">
      <c r="A425" s="820" t="s">
        <v>81</v>
      </c>
      <c r="B425" s="821"/>
      <c r="C425" s="821"/>
      <c r="D425" s="855"/>
      <c r="E425" s="62"/>
      <c r="F425" s="46"/>
      <c r="G425" s="70"/>
    </row>
    <row r="426" spans="1:7" ht="12" customHeight="1">
      <c r="A426" s="66"/>
      <c r="D426" s="167"/>
      <c r="E426" s="62"/>
      <c r="F426" s="46"/>
      <c r="G426" s="70"/>
    </row>
    <row r="427" spans="1:7" ht="23.25" customHeight="1">
      <c r="A427" s="7" t="s">
        <v>295</v>
      </c>
      <c r="B427" s="7" t="s">
        <v>297</v>
      </c>
      <c r="C427" s="5" t="s">
        <v>298</v>
      </c>
      <c r="D427" s="44" t="s">
        <v>479</v>
      </c>
      <c r="E427" s="51" t="s">
        <v>480</v>
      </c>
      <c r="F427" s="5" t="s">
        <v>269</v>
      </c>
      <c r="G427" s="43" t="s">
        <v>481</v>
      </c>
    </row>
    <row r="428" spans="1:7" ht="24.75" customHeight="1">
      <c r="A428" s="130" t="s">
        <v>168</v>
      </c>
      <c r="B428" s="127">
        <v>5311</v>
      </c>
      <c r="C428" s="118" t="s">
        <v>384</v>
      </c>
      <c r="D428" s="156">
        <v>1000</v>
      </c>
      <c r="E428" s="156">
        <v>1155</v>
      </c>
      <c r="F428" s="299">
        <v>0</v>
      </c>
      <c r="G428" s="157">
        <f>F428/E428*100</f>
        <v>0</v>
      </c>
    </row>
    <row r="429" spans="1:21" ht="12.75" customHeight="1">
      <c r="A429" s="130" t="s">
        <v>168</v>
      </c>
      <c r="B429" s="127">
        <v>5311</v>
      </c>
      <c r="C429" s="131" t="s">
        <v>385</v>
      </c>
      <c r="D429" s="156">
        <v>3000</v>
      </c>
      <c r="E429" s="156">
        <v>3000</v>
      </c>
      <c r="F429" s="299">
        <v>0</v>
      </c>
      <c r="G429" s="157">
        <f>F429/E429*100</f>
        <v>0</v>
      </c>
      <c r="U429" s="134"/>
    </row>
    <row r="430" spans="1:7" ht="12.75">
      <c r="A430" s="179"/>
      <c r="B430" s="196"/>
      <c r="C430" s="195" t="s">
        <v>892</v>
      </c>
      <c r="D430" s="180">
        <f>SUM(D428:D429)</f>
        <v>4000</v>
      </c>
      <c r="E430" s="180">
        <f>SUM(E428:E429)</f>
        <v>4155</v>
      </c>
      <c r="F430" s="180">
        <f>SUM(F428:F429)</f>
        <v>0</v>
      </c>
      <c r="G430" s="96">
        <f>F430/E430*100</f>
        <v>0</v>
      </c>
    </row>
    <row r="431" spans="1:7" ht="12.75">
      <c r="A431" s="16"/>
      <c r="B431" s="59"/>
      <c r="C431" s="183"/>
      <c r="D431" s="184"/>
      <c r="E431" s="184"/>
      <c r="F431" s="184"/>
      <c r="G431" s="99"/>
    </row>
    <row r="432" spans="1:7" ht="15" customHeight="1">
      <c r="A432" s="845" t="s">
        <v>376</v>
      </c>
      <c r="B432" s="845"/>
      <c r="C432" s="845"/>
      <c r="D432" s="450"/>
      <c r="E432" s="450"/>
      <c r="F432" s="450"/>
      <c r="G432" s="99"/>
    </row>
    <row r="433" spans="1:7" ht="10.5" customHeight="1">
      <c r="A433" s="603"/>
      <c r="B433" s="603"/>
      <c r="C433" s="603"/>
      <c r="D433" s="450"/>
      <c r="E433" s="450"/>
      <c r="F433" s="450"/>
      <c r="G433" s="99"/>
    </row>
    <row r="434" spans="1:7" ht="25.5" customHeight="1">
      <c r="A434" s="7" t="s">
        <v>295</v>
      </c>
      <c r="B434" s="7" t="s">
        <v>297</v>
      </c>
      <c r="C434" s="5" t="s">
        <v>298</v>
      </c>
      <c r="D434" s="44" t="s">
        <v>479</v>
      </c>
      <c r="E434" s="51" t="s">
        <v>480</v>
      </c>
      <c r="F434" s="5" t="s">
        <v>269</v>
      </c>
      <c r="G434" s="43" t="s">
        <v>481</v>
      </c>
    </row>
    <row r="435" spans="1:22" ht="25.5" customHeight="1">
      <c r="A435" s="130" t="s">
        <v>168</v>
      </c>
      <c r="B435" s="127">
        <v>5399</v>
      </c>
      <c r="C435" s="131" t="s">
        <v>19</v>
      </c>
      <c r="D435" s="299">
        <v>0</v>
      </c>
      <c r="E435" s="299">
        <v>1568</v>
      </c>
      <c r="F435" s="299">
        <v>0</v>
      </c>
      <c r="G435" s="157">
        <f>F435/E435*100</f>
        <v>0</v>
      </c>
      <c r="V435" s="301"/>
    </row>
    <row r="436" spans="1:22" ht="36" customHeight="1">
      <c r="A436" s="130" t="s">
        <v>168</v>
      </c>
      <c r="B436" s="127">
        <v>5269</v>
      </c>
      <c r="C436" s="131" t="s">
        <v>9</v>
      </c>
      <c r="D436" s="299">
        <v>0</v>
      </c>
      <c r="E436" s="299">
        <v>2273</v>
      </c>
      <c r="F436" s="299">
        <v>0</v>
      </c>
      <c r="G436" s="157">
        <f>F436/E436*100</f>
        <v>0</v>
      </c>
      <c r="V436" s="301"/>
    </row>
    <row r="437" spans="1:256" s="105" customFormat="1" ht="14.25" customHeight="1">
      <c r="A437" s="179"/>
      <c r="B437" s="196"/>
      <c r="C437" s="195" t="s">
        <v>892</v>
      </c>
      <c r="D437" s="180">
        <f>SUM(D435:D435)</f>
        <v>0</v>
      </c>
      <c r="E437" s="302">
        <f>SUM(E435:E436)</f>
        <v>3841</v>
      </c>
      <c r="F437" s="210">
        <f>SUM(F435:F436)</f>
        <v>0</v>
      </c>
      <c r="G437" s="170">
        <f>F437/E437*100</f>
        <v>0</v>
      </c>
      <c r="H437" s="109"/>
      <c r="I437" s="28"/>
      <c r="J437" s="28"/>
      <c r="K437" s="28"/>
      <c r="L437" s="28"/>
      <c r="M437" s="28"/>
      <c r="N437" s="28"/>
      <c r="O437" s="69"/>
      <c r="P437" s="69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  <c r="AW437" s="15"/>
      <c r="AX437" s="15"/>
      <c r="AY437" s="15"/>
      <c r="AZ437" s="15"/>
      <c r="BA437" s="15"/>
      <c r="BB437" s="15"/>
      <c r="BC437" s="15"/>
      <c r="BD437" s="15"/>
      <c r="BE437" s="15"/>
      <c r="BF437" s="15"/>
      <c r="BG437" s="15"/>
      <c r="BH437" s="15"/>
      <c r="BI437" s="15"/>
      <c r="BJ437" s="15"/>
      <c r="BK437" s="15"/>
      <c r="BL437" s="15"/>
      <c r="BM437" s="15"/>
      <c r="BN437" s="15"/>
      <c r="BO437" s="15"/>
      <c r="BP437" s="15"/>
      <c r="BQ437" s="15"/>
      <c r="BR437" s="15"/>
      <c r="BS437" s="15"/>
      <c r="BT437" s="15"/>
      <c r="BU437" s="15"/>
      <c r="BV437" s="15"/>
      <c r="BW437" s="15"/>
      <c r="BX437" s="15"/>
      <c r="BY437" s="15"/>
      <c r="BZ437" s="15"/>
      <c r="CA437" s="15"/>
      <c r="CB437" s="15"/>
      <c r="CC437" s="15"/>
      <c r="CD437" s="15"/>
      <c r="CE437" s="15"/>
      <c r="CF437" s="15"/>
      <c r="CG437" s="15"/>
      <c r="CH437" s="15"/>
      <c r="CI437" s="15"/>
      <c r="CJ437" s="15"/>
      <c r="CK437" s="15"/>
      <c r="CL437" s="15"/>
      <c r="CM437" s="15"/>
      <c r="CN437" s="15"/>
      <c r="CO437" s="15"/>
      <c r="CP437" s="15"/>
      <c r="CQ437" s="15"/>
      <c r="CR437" s="15"/>
      <c r="CS437" s="15"/>
      <c r="CT437" s="15"/>
      <c r="CU437" s="15"/>
      <c r="CV437" s="15"/>
      <c r="CW437" s="15"/>
      <c r="CX437" s="15"/>
      <c r="CY437" s="15"/>
      <c r="CZ437" s="15"/>
      <c r="DA437" s="15"/>
      <c r="DB437" s="15"/>
      <c r="DC437" s="15"/>
      <c r="DD437" s="15"/>
      <c r="DE437" s="15"/>
      <c r="DF437" s="15"/>
      <c r="DG437" s="15"/>
      <c r="DH437" s="15"/>
      <c r="DI437" s="15"/>
      <c r="DJ437" s="15"/>
      <c r="DK437" s="15"/>
      <c r="DL437" s="15"/>
      <c r="DM437" s="15"/>
      <c r="DN437" s="15"/>
      <c r="DO437" s="15"/>
      <c r="DP437" s="15"/>
      <c r="DQ437" s="15"/>
      <c r="DR437" s="15"/>
      <c r="DS437" s="15"/>
      <c r="DT437" s="15"/>
      <c r="DU437" s="15"/>
      <c r="DV437" s="15"/>
      <c r="DW437" s="15"/>
      <c r="DX437" s="15"/>
      <c r="DY437" s="15"/>
      <c r="DZ437" s="15"/>
      <c r="EA437" s="15"/>
      <c r="EB437" s="15"/>
      <c r="EC437" s="15"/>
      <c r="ED437" s="15"/>
      <c r="EE437" s="15"/>
      <c r="EF437" s="15"/>
      <c r="EG437" s="15"/>
      <c r="EH437" s="15"/>
      <c r="EI437" s="15"/>
      <c r="EJ437" s="15"/>
      <c r="EK437" s="15"/>
      <c r="EL437" s="15"/>
      <c r="EM437" s="15"/>
      <c r="EN437" s="15"/>
      <c r="EO437" s="15"/>
      <c r="EP437" s="15"/>
      <c r="EQ437" s="15"/>
      <c r="ER437" s="15"/>
      <c r="ES437" s="15"/>
      <c r="ET437" s="15"/>
      <c r="EU437" s="15"/>
      <c r="EV437" s="15"/>
      <c r="EW437" s="15"/>
      <c r="EX437" s="15"/>
      <c r="EY437" s="15"/>
      <c r="EZ437" s="15"/>
      <c r="FA437" s="15"/>
      <c r="FB437" s="15"/>
      <c r="FC437" s="15"/>
      <c r="FD437" s="15"/>
      <c r="FE437" s="15"/>
      <c r="FF437" s="15"/>
      <c r="FG437" s="15"/>
      <c r="FH437" s="15"/>
      <c r="FI437" s="15"/>
      <c r="FJ437" s="15"/>
      <c r="FK437" s="15"/>
      <c r="FL437" s="15"/>
      <c r="FM437" s="15"/>
      <c r="FN437" s="15"/>
      <c r="FO437" s="15"/>
      <c r="FP437" s="15"/>
      <c r="FQ437" s="15"/>
      <c r="FR437" s="15"/>
      <c r="FS437" s="15"/>
      <c r="FT437" s="15"/>
      <c r="FU437" s="15"/>
      <c r="FV437" s="15"/>
      <c r="FW437" s="15"/>
      <c r="FX437" s="15"/>
      <c r="FY437" s="15"/>
      <c r="FZ437" s="15"/>
      <c r="GA437" s="15"/>
      <c r="GB437" s="15"/>
      <c r="GC437" s="15"/>
      <c r="GD437" s="15"/>
      <c r="GE437" s="15"/>
      <c r="GF437" s="15"/>
      <c r="GG437" s="15"/>
      <c r="GH437" s="15"/>
      <c r="GI437" s="15"/>
      <c r="GJ437" s="15"/>
      <c r="GK437" s="15"/>
      <c r="GL437" s="15"/>
      <c r="GM437" s="15"/>
      <c r="GN437" s="15"/>
      <c r="GO437" s="15"/>
      <c r="GP437" s="15"/>
      <c r="GQ437" s="15"/>
      <c r="GR437" s="15"/>
      <c r="GS437" s="15"/>
      <c r="GT437" s="15"/>
      <c r="GU437" s="15"/>
      <c r="GV437" s="15"/>
      <c r="GW437" s="15"/>
      <c r="GX437" s="15"/>
      <c r="GY437" s="15"/>
      <c r="GZ437" s="15"/>
      <c r="HA437" s="15"/>
      <c r="HB437" s="15"/>
      <c r="HC437" s="15"/>
      <c r="HD437" s="15"/>
      <c r="HE437" s="15"/>
      <c r="HF437" s="15"/>
      <c r="HG437" s="15"/>
      <c r="HH437" s="15"/>
      <c r="HI437" s="15"/>
      <c r="HJ437" s="15"/>
      <c r="HK437" s="15"/>
      <c r="HL437" s="15"/>
      <c r="HM437" s="15"/>
      <c r="HN437" s="15"/>
      <c r="HO437" s="15"/>
      <c r="HP437" s="15"/>
      <c r="HQ437" s="15"/>
      <c r="HR437" s="15"/>
      <c r="HS437" s="15"/>
      <c r="HT437" s="15"/>
      <c r="HU437" s="15"/>
      <c r="HV437" s="15"/>
      <c r="HW437" s="15"/>
      <c r="HX437" s="15"/>
      <c r="HY437" s="15"/>
      <c r="HZ437" s="15"/>
      <c r="IA437" s="15"/>
      <c r="IB437" s="15"/>
      <c r="IC437" s="15"/>
      <c r="ID437" s="15"/>
      <c r="IE437" s="15"/>
      <c r="IF437" s="15"/>
      <c r="IG437" s="15"/>
      <c r="IH437" s="15"/>
      <c r="II437" s="15"/>
      <c r="IJ437" s="15"/>
      <c r="IK437" s="15"/>
      <c r="IL437" s="15"/>
      <c r="IM437" s="15"/>
      <c r="IN437" s="15"/>
      <c r="IO437" s="15"/>
      <c r="IP437" s="15"/>
      <c r="IQ437" s="15"/>
      <c r="IR437" s="15"/>
      <c r="IS437" s="15"/>
      <c r="IT437" s="15"/>
      <c r="IU437" s="15"/>
      <c r="IV437" s="15"/>
    </row>
    <row r="438" spans="1:256" s="105" customFormat="1" ht="14.25" customHeight="1">
      <c r="A438" s="16"/>
      <c r="B438" s="59"/>
      <c r="C438" s="183"/>
      <c r="D438" s="184"/>
      <c r="E438" s="604"/>
      <c r="F438" s="229"/>
      <c r="G438" s="204"/>
      <c r="H438" s="109"/>
      <c r="I438" s="28"/>
      <c r="J438" s="28"/>
      <c r="K438" s="28"/>
      <c r="L438" s="28"/>
      <c r="M438" s="28"/>
      <c r="N438" s="28"/>
      <c r="O438" s="69"/>
      <c r="P438" s="69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AW438" s="15"/>
      <c r="AX438" s="15"/>
      <c r="AY438" s="15"/>
      <c r="AZ438" s="15"/>
      <c r="BA438" s="15"/>
      <c r="BB438" s="15"/>
      <c r="BC438" s="15"/>
      <c r="BD438" s="15"/>
      <c r="BE438" s="15"/>
      <c r="BF438" s="15"/>
      <c r="BG438" s="15"/>
      <c r="BH438" s="15"/>
      <c r="BI438" s="15"/>
      <c r="BJ438" s="15"/>
      <c r="BK438" s="15"/>
      <c r="BL438" s="15"/>
      <c r="BM438" s="15"/>
      <c r="BN438" s="15"/>
      <c r="BO438" s="15"/>
      <c r="BP438" s="15"/>
      <c r="BQ438" s="15"/>
      <c r="BR438" s="15"/>
      <c r="BS438" s="15"/>
      <c r="BT438" s="15"/>
      <c r="BU438" s="15"/>
      <c r="BV438" s="15"/>
      <c r="BW438" s="15"/>
      <c r="BX438" s="15"/>
      <c r="BY438" s="15"/>
      <c r="BZ438" s="15"/>
      <c r="CA438" s="15"/>
      <c r="CB438" s="15"/>
      <c r="CC438" s="15"/>
      <c r="CD438" s="15"/>
      <c r="CE438" s="15"/>
      <c r="CF438" s="15"/>
      <c r="CG438" s="15"/>
      <c r="CH438" s="15"/>
      <c r="CI438" s="15"/>
      <c r="CJ438" s="15"/>
      <c r="CK438" s="15"/>
      <c r="CL438" s="15"/>
      <c r="CM438" s="15"/>
      <c r="CN438" s="15"/>
      <c r="CO438" s="15"/>
      <c r="CP438" s="15"/>
      <c r="CQ438" s="15"/>
      <c r="CR438" s="15"/>
      <c r="CS438" s="15"/>
      <c r="CT438" s="15"/>
      <c r="CU438" s="15"/>
      <c r="CV438" s="15"/>
      <c r="CW438" s="15"/>
      <c r="CX438" s="15"/>
      <c r="CY438" s="15"/>
      <c r="CZ438" s="15"/>
      <c r="DA438" s="15"/>
      <c r="DB438" s="15"/>
      <c r="DC438" s="15"/>
      <c r="DD438" s="15"/>
      <c r="DE438" s="15"/>
      <c r="DF438" s="15"/>
      <c r="DG438" s="15"/>
      <c r="DH438" s="15"/>
      <c r="DI438" s="15"/>
      <c r="DJ438" s="15"/>
      <c r="DK438" s="15"/>
      <c r="DL438" s="15"/>
      <c r="DM438" s="15"/>
      <c r="DN438" s="15"/>
      <c r="DO438" s="15"/>
      <c r="DP438" s="15"/>
      <c r="DQ438" s="15"/>
      <c r="DR438" s="15"/>
      <c r="DS438" s="15"/>
      <c r="DT438" s="15"/>
      <c r="DU438" s="15"/>
      <c r="DV438" s="15"/>
      <c r="DW438" s="15"/>
      <c r="DX438" s="15"/>
      <c r="DY438" s="15"/>
      <c r="DZ438" s="15"/>
      <c r="EA438" s="15"/>
      <c r="EB438" s="15"/>
      <c r="EC438" s="15"/>
      <c r="ED438" s="15"/>
      <c r="EE438" s="15"/>
      <c r="EF438" s="15"/>
      <c r="EG438" s="15"/>
      <c r="EH438" s="15"/>
      <c r="EI438" s="15"/>
      <c r="EJ438" s="15"/>
      <c r="EK438" s="15"/>
      <c r="EL438" s="15"/>
      <c r="EM438" s="15"/>
      <c r="EN438" s="15"/>
      <c r="EO438" s="15"/>
      <c r="EP438" s="15"/>
      <c r="EQ438" s="15"/>
      <c r="ER438" s="15"/>
      <c r="ES438" s="15"/>
      <c r="ET438" s="15"/>
      <c r="EU438" s="15"/>
      <c r="EV438" s="15"/>
      <c r="EW438" s="15"/>
      <c r="EX438" s="15"/>
      <c r="EY438" s="15"/>
      <c r="EZ438" s="15"/>
      <c r="FA438" s="15"/>
      <c r="FB438" s="15"/>
      <c r="FC438" s="15"/>
      <c r="FD438" s="15"/>
      <c r="FE438" s="15"/>
      <c r="FF438" s="15"/>
      <c r="FG438" s="15"/>
      <c r="FH438" s="15"/>
      <c r="FI438" s="15"/>
      <c r="FJ438" s="15"/>
      <c r="FK438" s="15"/>
      <c r="FL438" s="15"/>
      <c r="FM438" s="15"/>
      <c r="FN438" s="15"/>
      <c r="FO438" s="15"/>
      <c r="FP438" s="15"/>
      <c r="FQ438" s="15"/>
      <c r="FR438" s="15"/>
      <c r="FS438" s="15"/>
      <c r="FT438" s="15"/>
      <c r="FU438" s="15"/>
      <c r="FV438" s="15"/>
      <c r="FW438" s="15"/>
      <c r="FX438" s="15"/>
      <c r="FY438" s="15"/>
      <c r="FZ438" s="15"/>
      <c r="GA438" s="15"/>
      <c r="GB438" s="15"/>
      <c r="GC438" s="15"/>
      <c r="GD438" s="15"/>
      <c r="GE438" s="15"/>
      <c r="GF438" s="15"/>
      <c r="GG438" s="15"/>
      <c r="GH438" s="15"/>
      <c r="GI438" s="15"/>
      <c r="GJ438" s="15"/>
      <c r="GK438" s="15"/>
      <c r="GL438" s="15"/>
      <c r="GM438" s="15"/>
      <c r="GN438" s="15"/>
      <c r="GO438" s="15"/>
      <c r="GP438" s="15"/>
      <c r="GQ438" s="15"/>
      <c r="GR438" s="15"/>
      <c r="GS438" s="15"/>
      <c r="GT438" s="15"/>
      <c r="GU438" s="15"/>
      <c r="GV438" s="15"/>
      <c r="GW438" s="15"/>
      <c r="GX438" s="15"/>
      <c r="GY438" s="15"/>
      <c r="GZ438" s="15"/>
      <c r="HA438" s="15"/>
      <c r="HB438" s="15"/>
      <c r="HC438" s="15"/>
      <c r="HD438" s="15"/>
      <c r="HE438" s="15"/>
      <c r="HF438" s="15"/>
      <c r="HG438" s="15"/>
      <c r="HH438" s="15"/>
      <c r="HI438" s="15"/>
      <c r="HJ438" s="15"/>
      <c r="HK438" s="15"/>
      <c r="HL438" s="15"/>
      <c r="HM438" s="15"/>
      <c r="HN438" s="15"/>
      <c r="HO438" s="15"/>
      <c r="HP438" s="15"/>
      <c r="HQ438" s="15"/>
      <c r="HR438" s="15"/>
      <c r="HS438" s="15"/>
      <c r="HT438" s="15"/>
      <c r="HU438" s="15"/>
      <c r="HV438" s="15"/>
      <c r="HW438" s="15"/>
      <c r="HX438" s="15"/>
      <c r="HY438" s="15"/>
      <c r="HZ438" s="15"/>
      <c r="IA438" s="15"/>
      <c r="IB438" s="15"/>
      <c r="IC438" s="15"/>
      <c r="ID438" s="15"/>
      <c r="IE438" s="15"/>
      <c r="IF438" s="15"/>
      <c r="IG438" s="15"/>
      <c r="IH438" s="15"/>
      <c r="II438" s="15"/>
      <c r="IJ438" s="15"/>
      <c r="IK438" s="15"/>
      <c r="IL438" s="15"/>
      <c r="IM438" s="15"/>
      <c r="IN438" s="15"/>
      <c r="IO438" s="15"/>
      <c r="IP438" s="15"/>
      <c r="IQ438" s="15"/>
      <c r="IR438" s="15"/>
      <c r="IS438" s="15"/>
      <c r="IT438" s="15"/>
      <c r="IU438" s="15"/>
      <c r="IV438" s="15"/>
    </row>
    <row r="439" spans="1:7" ht="15.75" customHeight="1">
      <c r="A439" s="820" t="s">
        <v>82</v>
      </c>
      <c r="B439" s="821"/>
      <c r="C439" s="821"/>
      <c r="D439" s="855"/>
      <c r="E439" s="818"/>
      <c r="F439" s="229"/>
      <c r="G439" s="336"/>
    </row>
    <row r="440" spans="1:7" ht="14.25" customHeight="1">
      <c r="A440" s="457"/>
      <c r="B440" s="458"/>
      <c r="C440" s="458"/>
      <c r="D440" s="461"/>
      <c r="E440" s="185"/>
      <c r="F440" s="229"/>
      <c r="G440" s="336"/>
    </row>
    <row r="441" spans="1:7" ht="23.25" customHeight="1">
      <c r="A441" s="7" t="s">
        <v>295</v>
      </c>
      <c r="B441" s="7" t="s">
        <v>297</v>
      </c>
      <c r="C441" s="5" t="s">
        <v>298</v>
      </c>
      <c r="D441" s="44" t="s">
        <v>479</v>
      </c>
      <c r="E441" s="51" t="s">
        <v>480</v>
      </c>
      <c r="F441" s="5" t="s">
        <v>269</v>
      </c>
      <c r="G441" s="43" t="s">
        <v>481</v>
      </c>
    </row>
    <row r="442" spans="1:7" ht="30.75" customHeight="1">
      <c r="A442" s="130" t="s">
        <v>168</v>
      </c>
      <c r="B442" s="127">
        <v>5511</v>
      </c>
      <c r="C442" s="131" t="s">
        <v>83</v>
      </c>
      <c r="D442" s="156">
        <v>4400</v>
      </c>
      <c r="E442" s="156">
        <v>4400</v>
      </c>
      <c r="F442" s="299">
        <v>4400</v>
      </c>
      <c r="G442" s="157">
        <f>F442/E442*100</f>
        <v>100</v>
      </c>
    </row>
    <row r="443" spans="1:7" ht="12.75">
      <c r="A443" s="179"/>
      <c r="B443" s="196"/>
      <c r="C443" s="195" t="s">
        <v>155</v>
      </c>
      <c r="D443" s="180">
        <f>SUM(D442:D442)</f>
        <v>4400</v>
      </c>
      <c r="E443" s="180">
        <f>SUM(E442:E442)</f>
        <v>4400</v>
      </c>
      <c r="F443" s="180">
        <f>SUM(F442:F442)</f>
        <v>4400</v>
      </c>
      <c r="G443" s="208">
        <f>F443/E443*100</f>
        <v>100</v>
      </c>
    </row>
    <row r="444" spans="1:7" ht="10.5" customHeight="1">
      <c r="A444" s="16"/>
      <c r="B444" s="59"/>
      <c r="C444" s="183"/>
      <c r="D444" s="184"/>
      <c r="E444" s="185"/>
      <c r="F444" s="229"/>
      <c r="G444" s="336"/>
    </row>
    <row r="445" spans="1:256" s="28" customFormat="1" ht="12.75">
      <c r="A445" s="188"/>
      <c r="B445" s="198"/>
      <c r="C445" s="197" t="s">
        <v>893</v>
      </c>
      <c r="D445" s="189">
        <f>D423+D443+D430</f>
        <v>15220</v>
      </c>
      <c r="E445" s="189">
        <f>E423+E443+E430+E437</f>
        <v>24662</v>
      </c>
      <c r="F445" s="189">
        <f>F423+F443+F430+F437</f>
        <v>12353</v>
      </c>
      <c r="G445" s="209">
        <f>F445/E445*100</f>
        <v>50.089206066012494</v>
      </c>
      <c r="H445" s="109"/>
      <c r="O445" s="69"/>
      <c r="P445" s="69"/>
      <c r="Q445" s="69"/>
      <c r="R445" s="69"/>
      <c r="S445" s="69"/>
      <c r="T445" s="69"/>
      <c r="U445" s="69"/>
      <c r="V445" s="69"/>
      <c r="W445" s="69"/>
      <c r="X445" s="69"/>
      <c r="Y445" s="69"/>
      <c r="Z445" s="69"/>
      <c r="AA445" s="69"/>
      <c r="AB445" s="69"/>
      <c r="AC445" s="69"/>
      <c r="AD445" s="69"/>
      <c r="AE445" s="69"/>
      <c r="AF445" s="69"/>
      <c r="AG445" s="69"/>
      <c r="AH445" s="69"/>
      <c r="AI445" s="69"/>
      <c r="AJ445" s="69"/>
      <c r="AK445" s="69"/>
      <c r="AL445" s="69"/>
      <c r="AM445" s="69"/>
      <c r="AN445" s="69"/>
      <c r="AO445" s="69"/>
      <c r="AP445" s="69"/>
      <c r="AQ445" s="69"/>
      <c r="AR445" s="69"/>
      <c r="AS445" s="69"/>
      <c r="AT445" s="69"/>
      <c r="AU445" s="69"/>
      <c r="AV445" s="69"/>
      <c r="AW445" s="69"/>
      <c r="AX445" s="69"/>
      <c r="AY445" s="69"/>
      <c r="AZ445" s="69"/>
      <c r="BA445" s="69"/>
      <c r="BB445" s="69"/>
      <c r="BC445" s="69"/>
      <c r="BD445" s="69"/>
      <c r="BE445" s="69"/>
      <c r="BF445" s="69"/>
      <c r="BG445" s="69"/>
      <c r="BH445" s="69"/>
      <c r="BI445" s="69"/>
      <c r="BJ445" s="69"/>
      <c r="BK445" s="69"/>
      <c r="BL445" s="69"/>
      <c r="BM445" s="69"/>
      <c r="BN445" s="69"/>
      <c r="BO445" s="69"/>
      <c r="BP445" s="69"/>
      <c r="BQ445" s="69"/>
      <c r="BR445" s="69"/>
      <c r="BS445" s="69"/>
      <c r="BT445" s="69"/>
      <c r="BU445" s="69"/>
      <c r="BV445" s="69"/>
      <c r="BW445" s="69"/>
      <c r="BX445" s="69"/>
      <c r="BY445" s="69"/>
      <c r="BZ445" s="69"/>
      <c r="CA445" s="69"/>
      <c r="CB445" s="69"/>
      <c r="CC445" s="69"/>
      <c r="CD445" s="69"/>
      <c r="CE445" s="69"/>
      <c r="CF445" s="69"/>
      <c r="CG445" s="69"/>
      <c r="CH445" s="69"/>
      <c r="CI445" s="69"/>
      <c r="CJ445" s="69"/>
      <c r="CK445" s="69"/>
      <c r="CL445" s="69"/>
      <c r="CM445" s="69"/>
      <c r="CN445" s="69"/>
      <c r="CO445" s="69"/>
      <c r="CP445" s="69"/>
      <c r="CQ445" s="69"/>
      <c r="CR445" s="69"/>
      <c r="CS445" s="69"/>
      <c r="CT445" s="69"/>
      <c r="CU445" s="69"/>
      <c r="CV445" s="69"/>
      <c r="CW445" s="69"/>
      <c r="CX445" s="69"/>
      <c r="CY445" s="69"/>
      <c r="CZ445" s="69"/>
      <c r="DA445" s="69"/>
      <c r="DB445" s="69"/>
      <c r="DC445" s="69"/>
      <c r="DD445" s="69"/>
      <c r="DE445" s="69"/>
      <c r="DF445" s="69"/>
      <c r="DG445" s="69"/>
      <c r="DH445" s="69"/>
      <c r="DI445" s="69"/>
      <c r="DJ445" s="69"/>
      <c r="DK445" s="69"/>
      <c r="DL445" s="69"/>
      <c r="DM445" s="69"/>
      <c r="DN445" s="69"/>
      <c r="DO445" s="69"/>
      <c r="DP445" s="69"/>
      <c r="DQ445" s="69"/>
      <c r="DR445" s="69"/>
      <c r="DS445" s="69"/>
      <c r="DT445" s="69"/>
      <c r="DU445" s="69"/>
      <c r="DV445" s="69"/>
      <c r="DW445" s="69"/>
      <c r="DX445" s="69"/>
      <c r="DY445" s="69"/>
      <c r="DZ445" s="69"/>
      <c r="EA445" s="69"/>
      <c r="EB445" s="69"/>
      <c r="EC445" s="69"/>
      <c r="ED445" s="69"/>
      <c r="EE445" s="69"/>
      <c r="EF445" s="69"/>
      <c r="EG445" s="69"/>
      <c r="EH445" s="69"/>
      <c r="EI445" s="69"/>
      <c r="EJ445" s="69"/>
      <c r="EK445" s="69"/>
      <c r="EL445" s="69"/>
      <c r="EM445" s="69"/>
      <c r="EN445" s="69"/>
      <c r="EO445" s="69"/>
      <c r="EP445" s="69"/>
      <c r="EQ445" s="69"/>
      <c r="ER445" s="69"/>
      <c r="ES445" s="69"/>
      <c r="ET445" s="69"/>
      <c r="EU445" s="69"/>
      <c r="EV445" s="69"/>
      <c r="EW445" s="69"/>
      <c r="EX445" s="69"/>
      <c r="EY445" s="69"/>
      <c r="EZ445" s="69"/>
      <c r="FA445" s="69"/>
      <c r="FB445" s="69"/>
      <c r="FC445" s="69"/>
      <c r="FD445" s="69"/>
      <c r="FE445" s="69"/>
      <c r="FF445" s="69"/>
      <c r="FG445" s="69"/>
      <c r="FH445" s="69"/>
      <c r="FI445" s="69"/>
      <c r="FJ445" s="69"/>
      <c r="FK445" s="69"/>
      <c r="FL445" s="69"/>
      <c r="FM445" s="69"/>
      <c r="FN445" s="69"/>
      <c r="FO445" s="69"/>
      <c r="FP445" s="69"/>
      <c r="FQ445" s="69"/>
      <c r="FR445" s="69"/>
      <c r="FS445" s="69"/>
      <c r="FT445" s="69"/>
      <c r="FU445" s="69"/>
      <c r="FV445" s="69"/>
      <c r="FW445" s="69"/>
      <c r="FX445" s="69"/>
      <c r="FY445" s="69"/>
      <c r="FZ445" s="69"/>
      <c r="GA445" s="69"/>
      <c r="GB445" s="69"/>
      <c r="GC445" s="69"/>
      <c r="GD445" s="69"/>
      <c r="GE445" s="69"/>
      <c r="GF445" s="69"/>
      <c r="GG445" s="69"/>
      <c r="GH445" s="69"/>
      <c r="GI445" s="69"/>
      <c r="GJ445" s="69"/>
      <c r="GK445" s="69"/>
      <c r="GL445" s="69"/>
      <c r="GM445" s="69"/>
      <c r="GN445" s="69"/>
      <c r="GO445" s="69"/>
      <c r="GP445" s="69"/>
      <c r="GQ445" s="69"/>
      <c r="GR445" s="69"/>
      <c r="GS445" s="69"/>
      <c r="GT445" s="69"/>
      <c r="GU445" s="69"/>
      <c r="GV445" s="69"/>
      <c r="GW445" s="69"/>
      <c r="GX445" s="69"/>
      <c r="GY445" s="69"/>
      <c r="GZ445" s="69"/>
      <c r="HA445" s="69"/>
      <c r="HB445" s="69"/>
      <c r="HC445" s="69"/>
      <c r="HD445" s="69"/>
      <c r="HE445" s="69"/>
      <c r="HF445" s="69"/>
      <c r="HG445" s="69"/>
      <c r="HH445" s="69"/>
      <c r="HI445" s="69"/>
      <c r="HJ445" s="69"/>
      <c r="HK445" s="69"/>
      <c r="HL445" s="69"/>
      <c r="HM445" s="69"/>
      <c r="HN445" s="69"/>
      <c r="HO445" s="69"/>
      <c r="HP445" s="69"/>
      <c r="HQ445" s="69"/>
      <c r="HR445" s="69"/>
      <c r="HS445" s="69"/>
      <c r="HT445" s="69"/>
      <c r="HU445" s="69"/>
      <c r="HV445" s="69"/>
      <c r="HW445" s="69"/>
      <c r="HX445" s="69"/>
      <c r="HY445" s="69"/>
      <c r="HZ445" s="69"/>
      <c r="IA445" s="69"/>
      <c r="IB445" s="69"/>
      <c r="IC445" s="69"/>
      <c r="ID445" s="69"/>
      <c r="IE445" s="69"/>
      <c r="IF445" s="69"/>
      <c r="IG445" s="69"/>
      <c r="IH445" s="69"/>
      <c r="II445" s="69"/>
      <c r="IJ445" s="69"/>
      <c r="IK445" s="69"/>
      <c r="IL445" s="69"/>
      <c r="IM445" s="69"/>
      <c r="IN445" s="69"/>
      <c r="IO445" s="69"/>
      <c r="IP445" s="69"/>
      <c r="IQ445" s="69"/>
      <c r="IR445" s="69"/>
      <c r="IS445" s="69"/>
      <c r="IT445" s="69"/>
      <c r="IU445" s="69"/>
      <c r="IV445" s="69"/>
    </row>
    <row r="446" spans="1:23" s="207" customFormat="1" ht="12" customHeight="1">
      <c r="A446" s="16"/>
      <c r="B446" s="59"/>
      <c r="C446" s="183"/>
      <c r="D446" s="184"/>
      <c r="E446" s="251"/>
      <c r="F446" s="186"/>
      <c r="G446" s="70"/>
      <c r="W446" s="207" t="s">
        <v>494</v>
      </c>
    </row>
    <row r="447" spans="1:256" s="28" customFormat="1" ht="15.75">
      <c r="A447" s="206" t="s">
        <v>461</v>
      </c>
      <c r="B447" s="207"/>
      <c r="C447" s="207"/>
      <c r="D447" s="303"/>
      <c r="E447" s="207"/>
      <c r="F447" s="207"/>
      <c r="G447" s="207"/>
      <c r="O447" s="69" t="s">
        <v>608</v>
      </c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  <c r="AW447" s="15"/>
      <c r="AX447" s="15"/>
      <c r="AY447" s="15"/>
      <c r="AZ447" s="15"/>
      <c r="BA447" s="15"/>
      <c r="BB447" s="15"/>
      <c r="BC447" s="15"/>
      <c r="BD447" s="15"/>
      <c r="BE447" s="15"/>
      <c r="BF447" s="15"/>
      <c r="BG447" s="15"/>
      <c r="BH447" s="15"/>
      <c r="BI447" s="15"/>
      <c r="BJ447" s="15"/>
      <c r="BK447" s="15"/>
      <c r="BL447" s="15"/>
      <c r="BM447" s="15"/>
      <c r="BN447" s="15"/>
      <c r="BO447" s="15"/>
      <c r="BP447" s="15"/>
      <c r="BQ447" s="15"/>
      <c r="BR447" s="15"/>
      <c r="BS447" s="15"/>
      <c r="BT447" s="15"/>
      <c r="BU447" s="15"/>
      <c r="BV447" s="15"/>
      <c r="BW447" s="15"/>
      <c r="BX447" s="15"/>
      <c r="BY447" s="15"/>
      <c r="BZ447" s="15"/>
      <c r="CA447" s="15"/>
      <c r="CB447" s="15"/>
      <c r="CC447" s="15"/>
      <c r="CD447" s="15"/>
      <c r="CE447" s="15"/>
      <c r="CF447" s="15"/>
      <c r="CG447" s="15"/>
      <c r="CH447" s="15"/>
      <c r="CI447" s="15"/>
      <c r="CJ447" s="15"/>
      <c r="CK447" s="15"/>
      <c r="CL447" s="15"/>
      <c r="CM447" s="15"/>
      <c r="CN447" s="15"/>
      <c r="CO447" s="15"/>
      <c r="CP447" s="15"/>
      <c r="CQ447" s="15"/>
      <c r="CR447" s="15"/>
      <c r="CS447" s="15"/>
      <c r="CT447" s="15"/>
      <c r="CU447" s="15"/>
      <c r="CV447" s="15"/>
      <c r="CW447" s="15"/>
      <c r="CX447" s="15"/>
      <c r="CY447" s="15"/>
      <c r="CZ447" s="15"/>
      <c r="DA447" s="15"/>
      <c r="DB447" s="15"/>
      <c r="DC447" s="15"/>
      <c r="DD447" s="15"/>
      <c r="DE447" s="15"/>
      <c r="DF447" s="15"/>
      <c r="DG447" s="15"/>
      <c r="DH447" s="15"/>
      <c r="DI447" s="15"/>
      <c r="DJ447" s="15"/>
      <c r="DK447" s="15"/>
      <c r="DL447" s="15"/>
      <c r="DM447" s="15"/>
      <c r="DN447" s="15"/>
      <c r="DO447" s="15"/>
      <c r="DP447" s="15"/>
      <c r="DQ447" s="15"/>
      <c r="DR447" s="15"/>
      <c r="DS447" s="15"/>
      <c r="DT447" s="15"/>
      <c r="DU447" s="15"/>
      <c r="DV447" s="15"/>
      <c r="DW447" s="15"/>
      <c r="DX447" s="15"/>
      <c r="DY447" s="15"/>
      <c r="DZ447" s="15"/>
      <c r="EA447" s="15"/>
      <c r="EB447" s="15"/>
      <c r="EC447" s="15"/>
      <c r="ED447" s="15"/>
      <c r="EE447" s="15"/>
      <c r="EF447" s="15"/>
      <c r="EG447" s="15"/>
      <c r="EH447" s="15"/>
      <c r="EI447" s="15"/>
      <c r="EJ447" s="15"/>
      <c r="EK447" s="15"/>
      <c r="EL447" s="15"/>
      <c r="EM447" s="15"/>
      <c r="EN447" s="15"/>
      <c r="EO447" s="15"/>
      <c r="EP447" s="15"/>
      <c r="EQ447" s="15"/>
      <c r="ER447" s="15"/>
      <c r="ES447" s="15"/>
      <c r="ET447" s="15"/>
      <c r="EU447" s="15"/>
      <c r="EV447" s="15"/>
      <c r="EW447" s="15"/>
      <c r="EX447" s="15"/>
      <c r="EY447" s="15"/>
      <c r="EZ447" s="15"/>
      <c r="FA447" s="15"/>
      <c r="FB447" s="15"/>
      <c r="FC447" s="15"/>
      <c r="FD447" s="15"/>
      <c r="FE447" s="15"/>
      <c r="FF447" s="15"/>
      <c r="FG447" s="15"/>
      <c r="FH447" s="15"/>
      <c r="FI447" s="15"/>
      <c r="FJ447" s="15"/>
      <c r="FK447" s="15"/>
      <c r="FL447" s="15"/>
      <c r="FM447" s="15"/>
      <c r="FN447" s="15"/>
      <c r="FO447" s="15"/>
      <c r="FP447" s="15"/>
      <c r="FQ447" s="15"/>
      <c r="FR447" s="15"/>
      <c r="FS447" s="15"/>
      <c r="FT447" s="15"/>
      <c r="FU447" s="15"/>
      <c r="FV447" s="15"/>
      <c r="FW447" s="15"/>
      <c r="FX447" s="15"/>
      <c r="FY447" s="15"/>
      <c r="FZ447" s="15"/>
      <c r="GA447" s="15"/>
      <c r="GB447" s="15"/>
      <c r="GC447" s="15"/>
      <c r="GD447" s="15"/>
      <c r="GE447" s="15"/>
      <c r="GF447" s="15"/>
      <c r="GG447" s="15"/>
      <c r="GH447" s="15"/>
      <c r="GI447" s="15"/>
      <c r="GJ447" s="15"/>
      <c r="GK447" s="15"/>
      <c r="GL447" s="15"/>
      <c r="GM447" s="15"/>
      <c r="GN447" s="15"/>
      <c r="GO447" s="15"/>
      <c r="GP447" s="15"/>
      <c r="GQ447" s="15"/>
      <c r="GR447" s="15"/>
      <c r="GS447" s="15"/>
      <c r="GT447" s="15"/>
      <c r="GU447" s="15"/>
      <c r="GV447" s="15"/>
      <c r="GW447" s="15"/>
      <c r="GX447" s="15"/>
      <c r="GY447" s="15"/>
      <c r="GZ447" s="15"/>
      <c r="HA447" s="15"/>
      <c r="HB447" s="15"/>
      <c r="HC447" s="15"/>
      <c r="HD447" s="15"/>
      <c r="HE447" s="15"/>
      <c r="HF447" s="15"/>
      <c r="HG447" s="15"/>
      <c r="HH447" s="15"/>
      <c r="HI447" s="15"/>
      <c r="HJ447" s="15"/>
      <c r="HK447" s="15"/>
      <c r="HL447" s="15"/>
      <c r="HM447" s="15"/>
      <c r="HN447" s="15"/>
      <c r="HO447" s="15"/>
      <c r="HP447" s="15"/>
      <c r="HQ447" s="15"/>
      <c r="HR447" s="15"/>
      <c r="HS447" s="15"/>
      <c r="HT447" s="15"/>
      <c r="HU447" s="15"/>
      <c r="HV447" s="15"/>
      <c r="HW447" s="15"/>
      <c r="HX447" s="15"/>
      <c r="HY447" s="15"/>
      <c r="HZ447" s="15"/>
      <c r="IA447" s="15"/>
      <c r="IB447" s="15"/>
      <c r="IC447" s="15"/>
      <c r="ID447" s="15"/>
      <c r="IE447" s="15"/>
      <c r="IF447" s="15"/>
      <c r="IG447" s="15"/>
      <c r="IH447" s="15"/>
      <c r="II447" s="15"/>
      <c r="IJ447" s="15"/>
      <c r="IK447" s="15"/>
      <c r="IL447" s="15"/>
      <c r="IM447" s="15"/>
      <c r="IN447" s="15"/>
      <c r="IO447" s="15"/>
      <c r="IP447" s="15"/>
      <c r="IQ447" s="15"/>
      <c r="IR447" s="15"/>
      <c r="IS447" s="15"/>
      <c r="IT447" s="15"/>
      <c r="IU447" s="15"/>
      <c r="IV447" s="15"/>
    </row>
    <row r="448" spans="1:256" s="28" customFormat="1" ht="12" customHeight="1">
      <c r="A448" s="58"/>
      <c r="B448" s="14"/>
      <c r="C448"/>
      <c r="D448" s="15"/>
      <c r="E448" s="15"/>
      <c r="F448" s="15"/>
      <c r="G448"/>
      <c r="O448" s="69" t="s">
        <v>609</v>
      </c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  <c r="AW448" s="15"/>
      <c r="AX448" s="15"/>
      <c r="AY448" s="15"/>
      <c r="AZ448" s="15"/>
      <c r="BA448" s="15"/>
      <c r="BB448" s="15"/>
      <c r="BC448" s="15"/>
      <c r="BD448" s="15"/>
      <c r="BE448" s="15"/>
      <c r="BF448" s="15"/>
      <c r="BG448" s="15"/>
      <c r="BH448" s="15"/>
      <c r="BI448" s="15"/>
      <c r="BJ448" s="15"/>
      <c r="BK448" s="15"/>
      <c r="BL448" s="15"/>
      <c r="BM448" s="15"/>
      <c r="BN448" s="15"/>
      <c r="BO448" s="15"/>
      <c r="BP448" s="15"/>
      <c r="BQ448" s="15"/>
      <c r="BR448" s="15"/>
      <c r="BS448" s="15"/>
      <c r="BT448" s="15"/>
      <c r="BU448" s="15"/>
      <c r="BV448" s="15"/>
      <c r="BW448" s="15"/>
      <c r="BX448" s="15"/>
      <c r="BY448" s="15"/>
      <c r="BZ448" s="15"/>
      <c r="CA448" s="15"/>
      <c r="CB448" s="15"/>
      <c r="CC448" s="15"/>
      <c r="CD448" s="15"/>
      <c r="CE448" s="15"/>
      <c r="CF448" s="15"/>
      <c r="CG448" s="15"/>
      <c r="CH448" s="15"/>
      <c r="CI448" s="15"/>
      <c r="CJ448" s="15"/>
      <c r="CK448" s="15"/>
      <c r="CL448" s="15"/>
      <c r="CM448" s="15"/>
      <c r="CN448" s="15"/>
      <c r="CO448" s="15"/>
      <c r="CP448" s="15"/>
      <c r="CQ448" s="15"/>
      <c r="CR448" s="15"/>
      <c r="CS448" s="15"/>
      <c r="CT448" s="15"/>
      <c r="CU448" s="15"/>
      <c r="CV448" s="15"/>
      <c r="CW448" s="15"/>
      <c r="CX448" s="15"/>
      <c r="CY448" s="15"/>
      <c r="CZ448" s="15"/>
      <c r="DA448" s="15"/>
      <c r="DB448" s="15"/>
      <c r="DC448" s="15"/>
      <c r="DD448" s="15"/>
      <c r="DE448" s="15"/>
      <c r="DF448" s="15"/>
      <c r="DG448" s="15"/>
      <c r="DH448" s="15"/>
      <c r="DI448" s="15"/>
      <c r="DJ448" s="15"/>
      <c r="DK448" s="15"/>
      <c r="DL448" s="15"/>
      <c r="DM448" s="15"/>
      <c r="DN448" s="15"/>
      <c r="DO448" s="15"/>
      <c r="DP448" s="15"/>
      <c r="DQ448" s="15"/>
      <c r="DR448" s="15"/>
      <c r="DS448" s="15"/>
      <c r="DT448" s="15"/>
      <c r="DU448" s="15"/>
      <c r="DV448" s="15"/>
      <c r="DW448" s="15"/>
      <c r="DX448" s="15"/>
      <c r="DY448" s="15"/>
      <c r="DZ448" s="15"/>
      <c r="EA448" s="15"/>
      <c r="EB448" s="15"/>
      <c r="EC448" s="15"/>
      <c r="ED448" s="15"/>
      <c r="EE448" s="15"/>
      <c r="EF448" s="15"/>
      <c r="EG448" s="15"/>
      <c r="EH448" s="15"/>
      <c r="EI448" s="15"/>
      <c r="EJ448" s="15"/>
      <c r="EK448" s="15"/>
      <c r="EL448" s="15"/>
      <c r="EM448" s="15"/>
      <c r="EN448" s="15"/>
      <c r="EO448" s="15"/>
      <c r="EP448" s="15"/>
      <c r="EQ448" s="15"/>
      <c r="ER448" s="15"/>
      <c r="ES448" s="15"/>
      <c r="ET448" s="15"/>
      <c r="EU448" s="15"/>
      <c r="EV448" s="15"/>
      <c r="EW448" s="15"/>
      <c r="EX448" s="15"/>
      <c r="EY448" s="15"/>
      <c r="EZ448" s="15"/>
      <c r="FA448" s="15"/>
      <c r="FB448" s="15"/>
      <c r="FC448" s="15"/>
      <c r="FD448" s="15"/>
      <c r="FE448" s="15"/>
      <c r="FF448" s="15"/>
      <c r="FG448" s="15"/>
      <c r="FH448" s="15"/>
      <c r="FI448" s="15"/>
      <c r="FJ448" s="15"/>
      <c r="FK448" s="15"/>
      <c r="FL448" s="15"/>
      <c r="FM448" s="15"/>
      <c r="FN448" s="15"/>
      <c r="FO448" s="15"/>
      <c r="FP448" s="15"/>
      <c r="FQ448" s="15"/>
      <c r="FR448" s="15"/>
      <c r="FS448" s="15"/>
      <c r="FT448" s="15"/>
      <c r="FU448" s="15"/>
      <c r="FV448" s="15"/>
      <c r="FW448" s="15"/>
      <c r="FX448" s="15"/>
      <c r="FY448" s="15"/>
      <c r="FZ448" s="15"/>
      <c r="GA448" s="15"/>
      <c r="GB448" s="15"/>
      <c r="GC448" s="15"/>
      <c r="GD448" s="15"/>
      <c r="GE448" s="15"/>
      <c r="GF448" s="15"/>
      <c r="GG448" s="15"/>
      <c r="GH448" s="15"/>
      <c r="GI448" s="15"/>
      <c r="GJ448" s="15"/>
      <c r="GK448" s="15"/>
      <c r="GL448" s="15"/>
      <c r="GM448" s="15"/>
      <c r="GN448" s="15"/>
      <c r="GO448" s="15"/>
      <c r="GP448" s="15"/>
      <c r="GQ448" s="15"/>
      <c r="GR448" s="15"/>
      <c r="GS448" s="15"/>
      <c r="GT448" s="15"/>
      <c r="GU448" s="15"/>
      <c r="GV448" s="15"/>
      <c r="GW448" s="15"/>
      <c r="GX448" s="15"/>
      <c r="GY448" s="15"/>
      <c r="GZ448" s="15"/>
      <c r="HA448" s="15"/>
      <c r="HB448" s="15"/>
      <c r="HC448" s="15"/>
      <c r="HD448" s="15"/>
      <c r="HE448" s="15"/>
      <c r="HF448" s="15"/>
      <c r="HG448" s="15"/>
      <c r="HH448" s="15"/>
      <c r="HI448" s="15"/>
      <c r="HJ448" s="15"/>
      <c r="HK448" s="15"/>
      <c r="HL448" s="15"/>
      <c r="HM448" s="15"/>
      <c r="HN448" s="15"/>
      <c r="HO448" s="15"/>
      <c r="HP448" s="15"/>
      <c r="HQ448" s="15"/>
      <c r="HR448" s="15"/>
      <c r="HS448" s="15"/>
      <c r="HT448" s="15"/>
      <c r="HU448" s="15"/>
      <c r="HV448" s="15"/>
      <c r="HW448" s="15"/>
      <c r="HX448" s="15"/>
      <c r="HY448" s="15"/>
      <c r="HZ448" s="15"/>
      <c r="IA448" s="15"/>
      <c r="IB448" s="15"/>
      <c r="IC448" s="15"/>
      <c r="ID448" s="15"/>
      <c r="IE448" s="15"/>
      <c r="IF448" s="15"/>
      <c r="IG448" s="15"/>
      <c r="IH448" s="15"/>
      <c r="II448" s="15"/>
      <c r="IJ448" s="15"/>
      <c r="IK448" s="15"/>
      <c r="IL448" s="15"/>
      <c r="IM448" s="15"/>
      <c r="IN448" s="15"/>
      <c r="IO448" s="15"/>
      <c r="IP448" s="15"/>
      <c r="IQ448" s="15"/>
      <c r="IR448" s="15"/>
      <c r="IS448" s="15"/>
      <c r="IT448" s="15"/>
      <c r="IU448" s="15"/>
      <c r="IV448" s="15"/>
    </row>
    <row r="449" spans="1:256" s="28" customFormat="1" ht="15" customHeight="1">
      <c r="A449" s="66" t="s">
        <v>436</v>
      </c>
      <c r="B449" s="14"/>
      <c r="C449"/>
      <c r="D449" s="15"/>
      <c r="E449" s="15"/>
      <c r="F449" s="15"/>
      <c r="G449"/>
      <c r="O449" s="69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  <c r="AZ449" s="15"/>
      <c r="BA449" s="15"/>
      <c r="BB449" s="15"/>
      <c r="BC449" s="15"/>
      <c r="BD449" s="15"/>
      <c r="BE449" s="15"/>
      <c r="BF449" s="15"/>
      <c r="BG449" s="15"/>
      <c r="BH449" s="15"/>
      <c r="BI449" s="15"/>
      <c r="BJ449" s="15"/>
      <c r="BK449" s="15"/>
      <c r="BL449" s="15"/>
      <c r="BM449" s="15"/>
      <c r="BN449" s="15"/>
      <c r="BO449" s="15"/>
      <c r="BP449" s="15"/>
      <c r="BQ449" s="15"/>
      <c r="BR449" s="15"/>
      <c r="BS449" s="15"/>
      <c r="BT449" s="15"/>
      <c r="BU449" s="15"/>
      <c r="BV449" s="15"/>
      <c r="BW449" s="15"/>
      <c r="BX449" s="15"/>
      <c r="BY449" s="15"/>
      <c r="BZ449" s="15"/>
      <c r="CA449" s="15"/>
      <c r="CB449" s="15"/>
      <c r="CC449" s="15"/>
      <c r="CD449" s="15"/>
      <c r="CE449" s="15"/>
      <c r="CF449" s="15"/>
      <c r="CG449" s="15"/>
      <c r="CH449" s="15"/>
      <c r="CI449" s="15"/>
      <c r="CJ449" s="15"/>
      <c r="CK449" s="15"/>
      <c r="CL449" s="15"/>
      <c r="CM449" s="15"/>
      <c r="CN449" s="15"/>
      <c r="CO449" s="15"/>
      <c r="CP449" s="15"/>
      <c r="CQ449" s="15"/>
      <c r="CR449" s="15"/>
      <c r="CS449" s="15"/>
      <c r="CT449" s="15"/>
      <c r="CU449" s="15"/>
      <c r="CV449" s="15"/>
      <c r="CW449" s="15"/>
      <c r="CX449" s="15"/>
      <c r="CY449" s="15"/>
      <c r="CZ449" s="15"/>
      <c r="DA449" s="15"/>
      <c r="DB449" s="15"/>
      <c r="DC449" s="15"/>
      <c r="DD449" s="15"/>
      <c r="DE449" s="15"/>
      <c r="DF449" s="15"/>
      <c r="DG449" s="15"/>
      <c r="DH449" s="15"/>
      <c r="DI449" s="15"/>
      <c r="DJ449" s="15"/>
      <c r="DK449" s="15"/>
      <c r="DL449" s="15"/>
      <c r="DM449" s="15"/>
      <c r="DN449" s="15"/>
      <c r="DO449" s="15"/>
      <c r="DP449" s="15"/>
      <c r="DQ449" s="15"/>
      <c r="DR449" s="15"/>
      <c r="DS449" s="15"/>
      <c r="DT449" s="15"/>
      <c r="DU449" s="15"/>
      <c r="DV449" s="15"/>
      <c r="DW449" s="15"/>
      <c r="DX449" s="15"/>
      <c r="DY449" s="15"/>
      <c r="DZ449" s="15"/>
      <c r="EA449" s="15"/>
      <c r="EB449" s="15"/>
      <c r="EC449" s="15"/>
      <c r="ED449" s="15"/>
      <c r="EE449" s="15"/>
      <c r="EF449" s="15"/>
      <c r="EG449" s="15"/>
      <c r="EH449" s="15"/>
      <c r="EI449" s="15"/>
      <c r="EJ449" s="15"/>
      <c r="EK449" s="15"/>
      <c r="EL449" s="15"/>
      <c r="EM449" s="15"/>
      <c r="EN449" s="15"/>
      <c r="EO449" s="15"/>
      <c r="EP449" s="15"/>
      <c r="EQ449" s="15"/>
      <c r="ER449" s="15"/>
      <c r="ES449" s="15"/>
      <c r="ET449" s="15"/>
      <c r="EU449" s="15"/>
      <c r="EV449" s="15"/>
      <c r="EW449" s="15"/>
      <c r="EX449" s="15"/>
      <c r="EY449" s="15"/>
      <c r="EZ449" s="15"/>
      <c r="FA449" s="15"/>
      <c r="FB449" s="15"/>
      <c r="FC449" s="15"/>
      <c r="FD449" s="15"/>
      <c r="FE449" s="15"/>
      <c r="FF449" s="15"/>
      <c r="FG449" s="15"/>
      <c r="FH449" s="15"/>
      <c r="FI449" s="15"/>
      <c r="FJ449" s="15"/>
      <c r="FK449" s="15"/>
      <c r="FL449" s="15"/>
      <c r="FM449" s="15"/>
      <c r="FN449" s="15"/>
      <c r="FO449" s="15"/>
      <c r="FP449" s="15"/>
      <c r="FQ449" s="15"/>
      <c r="FR449" s="15"/>
      <c r="FS449" s="15"/>
      <c r="FT449" s="15"/>
      <c r="FU449" s="15"/>
      <c r="FV449" s="15"/>
      <c r="FW449" s="15"/>
      <c r="FX449" s="15"/>
      <c r="FY449" s="15"/>
      <c r="FZ449" s="15"/>
      <c r="GA449" s="15"/>
      <c r="GB449" s="15"/>
      <c r="GC449" s="15"/>
      <c r="GD449" s="15"/>
      <c r="GE449" s="15"/>
      <c r="GF449" s="15"/>
      <c r="GG449" s="15"/>
      <c r="GH449" s="15"/>
      <c r="GI449" s="15"/>
      <c r="GJ449" s="15"/>
      <c r="GK449" s="15"/>
      <c r="GL449" s="15"/>
      <c r="GM449" s="15"/>
      <c r="GN449" s="15"/>
      <c r="GO449" s="15"/>
      <c r="GP449" s="15"/>
      <c r="GQ449" s="15"/>
      <c r="GR449" s="15"/>
      <c r="GS449" s="15"/>
      <c r="GT449" s="15"/>
      <c r="GU449" s="15"/>
      <c r="GV449" s="15"/>
      <c r="GW449" s="15"/>
      <c r="GX449" s="15"/>
      <c r="GY449" s="15"/>
      <c r="GZ449" s="15"/>
      <c r="HA449" s="15"/>
      <c r="HB449" s="15"/>
      <c r="HC449" s="15"/>
      <c r="HD449" s="15"/>
      <c r="HE449" s="15"/>
      <c r="HF449" s="15"/>
      <c r="HG449" s="15"/>
      <c r="HH449" s="15"/>
      <c r="HI449" s="15"/>
      <c r="HJ449" s="15"/>
      <c r="HK449" s="15"/>
      <c r="HL449" s="15"/>
      <c r="HM449" s="15"/>
      <c r="HN449" s="15"/>
      <c r="HO449" s="15"/>
      <c r="HP449" s="15"/>
      <c r="HQ449" s="15"/>
      <c r="HR449" s="15"/>
      <c r="HS449" s="15"/>
      <c r="HT449" s="15"/>
      <c r="HU449" s="15"/>
      <c r="HV449" s="15"/>
      <c r="HW449" s="15"/>
      <c r="HX449" s="15"/>
      <c r="HY449" s="15"/>
      <c r="HZ449" s="15"/>
      <c r="IA449" s="15"/>
      <c r="IB449" s="15"/>
      <c r="IC449" s="15"/>
      <c r="ID449" s="15"/>
      <c r="IE449" s="15"/>
      <c r="IF449" s="15"/>
      <c r="IG449" s="15"/>
      <c r="IH449" s="15"/>
      <c r="II449" s="15"/>
      <c r="IJ449" s="15"/>
      <c r="IK449" s="15"/>
      <c r="IL449" s="15"/>
      <c r="IM449" s="15"/>
      <c r="IN449" s="15"/>
      <c r="IO449" s="15"/>
      <c r="IP449" s="15"/>
      <c r="IQ449" s="15"/>
      <c r="IR449" s="15"/>
      <c r="IS449" s="15"/>
      <c r="IT449" s="15"/>
      <c r="IU449" s="15"/>
      <c r="IV449" s="15"/>
    </row>
    <row r="450" spans="1:256" s="28" customFormat="1" ht="12.75">
      <c r="A450" s="66"/>
      <c r="B450" s="14"/>
      <c r="C450"/>
      <c r="D450" s="15"/>
      <c r="E450" s="15"/>
      <c r="F450" s="15"/>
      <c r="G450"/>
      <c r="O450" s="69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/>
      <c r="BF450" s="15"/>
      <c r="BG450" s="15"/>
      <c r="BH450" s="15"/>
      <c r="BI450" s="15"/>
      <c r="BJ450" s="15"/>
      <c r="BK450" s="15"/>
      <c r="BL450" s="15"/>
      <c r="BM450" s="15"/>
      <c r="BN450" s="15"/>
      <c r="BO450" s="15"/>
      <c r="BP450" s="15"/>
      <c r="BQ450" s="15"/>
      <c r="BR450" s="15"/>
      <c r="BS450" s="15"/>
      <c r="BT450" s="15"/>
      <c r="BU450" s="15"/>
      <c r="BV450" s="15"/>
      <c r="BW450" s="15"/>
      <c r="BX450" s="15"/>
      <c r="BY450" s="15"/>
      <c r="BZ450" s="15"/>
      <c r="CA450" s="15"/>
      <c r="CB450" s="15"/>
      <c r="CC450" s="15"/>
      <c r="CD450" s="15"/>
      <c r="CE450" s="15"/>
      <c r="CF450" s="15"/>
      <c r="CG450" s="15"/>
      <c r="CH450" s="15"/>
      <c r="CI450" s="15"/>
      <c r="CJ450" s="15"/>
      <c r="CK450" s="15"/>
      <c r="CL450" s="15"/>
      <c r="CM450" s="15"/>
      <c r="CN450" s="15"/>
      <c r="CO450" s="15"/>
      <c r="CP450" s="15"/>
      <c r="CQ450" s="15"/>
      <c r="CR450" s="15"/>
      <c r="CS450" s="15"/>
      <c r="CT450" s="15"/>
      <c r="CU450" s="15"/>
      <c r="CV450" s="15"/>
      <c r="CW450" s="15"/>
      <c r="CX450" s="15"/>
      <c r="CY450" s="15"/>
      <c r="CZ450" s="15"/>
      <c r="DA450" s="15"/>
      <c r="DB450" s="15"/>
      <c r="DC450" s="15"/>
      <c r="DD450" s="15"/>
      <c r="DE450" s="15"/>
      <c r="DF450" s="15"/>
      <c r="DG450" s="15"/>
      <c r="DH450" s="15"/>
      <c r="DI450" s="15"/>
      <c r="DJ450" s="15"/>
      <c r="DK450" s="15"/>
      <c r="DL450" s="15"/>
      <c r="DM450" s="15"/>
      <c r="DN450" s="15"/>
      <c r="DO450" s="15"/>
      <c r="DP450" s="15"/>
      <c r="DQ450" s="15"/>
      <c r="DR450" s="15"/>
      <c r="DS450" s="15"/>
      <c r="DT450" s="15"/>
      <c r="DU450" s="15"/>
      <c r="DV450" s="15"/>
      <c r="DW450" s="15"/>
      <c r="DX450" s="15"/>
      <c r="DY450" s="15"/>
      <c r="DZ450" s="15"/>
      <c r="EA450" s="15"/>
      <c r="EB450" s="15"/>
      <c r="EC450" s="15"/>
      <c r="ED450" s="15"/>
      <c r="EE450" s="15"/>
      <c r="EF450" s="15"/>
      <c r="EG450" s="15"/>
      <c r="EH450" s="15"/>
      <c r="EI450" s="15"/>
      <c r="EJ450" s="15"/>
      <c r="EK450" s="15"/>
      <c r="EL450" s="15"/>
      <c r="EM450" s="15"/>
      <c r="EN450" s="15"/>
      <c r="EO450" s="15"/>
      <c r="EP450" s="15"/>
      <c r="EQ450" s="15"/>
      <c r="ER450" s="15"/>
      <c r="ES450" s="15"/>
      <c r="ET450" s="15"/>
      <c r="EU450" s="15"/>
      <c r="EV450" s="15"/>
      <c r="EW450" s="15"/>
      <c r="EX450" s="15"/>
      <c r="EY450" s="15"/>
      <c r="EZ450" s="15"/>
      <c r="FA450" s="15"/>
      <c r="FB450" s="15"/>
      <c r="FC450" s="15"/>
      <c r="FD450" s="15"/>
      <c r="FE450" s="15"/>
      <c r="FF450" s="15"/>
      <c r="FG450" s="15"/>
      <c r="FH450" s="15"/>
      <c r="FI450" s="15"/>
      <c r="FJ450" s="15"/>
      <c r="FK450" s="15"/>
      <c r="FL450" s="15"/>
      <c r="FM450" s="15"/>
      <c r="FN450" s="15"/>
      <c r="FO450" s="15"/>
      <c r="FP450" s="15"/>
      <c r="FQ450" s="15"/>
      <c r="FR450" s="15"/>
      <c r="FS450" s="15"/>
      <c r="FT450" s="15"/>
      <c r="FU450" s="15"/>
      <c r="FV450" s="15"/>
      <c r="FW450" s="15"/>
      <c r="FX450" s="15"/>
      <c r="FY450" s="15"/>
      <c r="FZ450" s="15"/>
      <c r="GA450" s="15"/>
      <c r="GB450" s="15"/>
      <c r="GC450" s="15"/>
      <c r="GD450" s="15"/>
      <c r="GE450" s="15"/>
      <c r="GF450" s="15"/>
      <c r="GG450" s="15"/>
      <c r="GH450" s="15"/>
      <c r="GI450" s="15"/>
      <c r="GJ450" s="15"/>
      <c r="GK450" s="15"/>
      <c r="GL450" s="15"/>
      <c r="GM450" s="15"/>
      <c r="GN450" s="15"/>
      <c r="GO450" s="15"/>
      <c r="GP450" s="15"/>
      <c r="GQ450" s="15"/>
      <c r="GR450" s="15"/>
      <c r="GS450" s="15"/>
      <c r="GT450" s="15"/>
      <c r="GU450" s="15"/>
      <c r="GV450" s="15"/>
      <c r="GW450" s="15"/>
      <c r="GX450" s="15"/>
      <c r="GY450" s="15"/>
      <c r="GZ450" s="15"/>
      <c r="HA450" s="15"/>
      <c r="HB450" s="15"/>
      <c r="HC450" s="15"/>
      <c r="HD450" s="15"/>
      <c r="HE450" s="15"/>
      <c r="HF450" s="15"/>
      <c r="HG450" s="15"/>
      <c r="HH450" s="15"/>
      <c r="HI450" s="15"/>
      <c r="HJ450" s="15"/>
      <c r="HK450" s="15"/>
      <c r="HL450" s="15"/>
      <c r="HM450" s="15"/>
      <c r="HN450" s="15"/>
      <c r="HO450" s="15"/>
      <c r="HP450" s="15"/>
      <c r="HQ450" s="15"/>
      <c r="HR450" s="15"/>
      <c r="HS450" s="15"/>
      <c r="HT450" s="15"/>
      <c r="HU450" s="15"/>
      <c r="HV450" s="15"/>
      <c r="HW450" s="15"/>
      <c r="HX450" s="15"/>
      <c r="HY450" s="15"/>
      <c r="HZ450" s="15"/>
      <c r="IA450" s="15"/>
      <c r="IB450" s="15"/>
      <c r="IC450" s="15"/>
      <c r="ID450" s="15"/>
      <c r="IE450" s="15"/>
      <c r="IF450" s="15"/>
      <c r="IG450" s="15"/>
      <c r="IH450" s="15"/>
      <c r="II450" s="15"/>
      <c r="IJ450" s="15"/>
      <c r="IK450" s="15"/>
      <c r="IL450" s="15"/>
      <c r="IM450" s="15"/>
      <c r="IN450" s="15"/>
      <c r="IO450" s="15"/>
      <c r="IP450" s="15"/>
      <c r="IQ450" s="15"/>
      <c r="IR450" s="15"/>
      <c r="IS450" s="15"/>
      <c r="IT450" s="15"/>
      <c r="IU450" s="15"/>
      <c r="IV450" s="15"/>
    </row>
    <row r="451" spans="1:256" s="28" customFormat="1" ht="25.5" customHeight="1">
      <c r="A451" s="7" t="s">
        <v>295</v>
      </c>
      <c r="B451" s="7" t="s">
        <v>297</v>
      </c>
      <c r="C451" s="5" t="s">
        <v>298</v>
      </c>
      <c r="D451" s="44" t="s">
        <v>479</v>
      </c>
      <c r="E451" s="51" t="s">
        <v>480</v>
      </c>
      <c r="F451" s="5" t="s">
        <v>269</v>
      </c>
      <c r="G451" s="43" t="s">
        <v>481</v>
      </c>
      <c r="O451" s="69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  <c r="BG451" s="15"/>
      <c r="BH451" s="15"/>
      <c r="BI451" s="15"/>
      <c r="BJ451" s="15"/>
      <c r="BK451" s="15"/>
      <c r="BL451" s="15"/>
      <c r="BM451" s="15"/>
      <c r="BN451" s="15"/>
      <c r="BO451" s="15"/>
      <c r="BP451" s="15"/>
      <c r="BQ451" s="15"/>
      <c r="BR451" s="15"/>
      <c r="BS451" s="15"/>
      <c r="BT451" s="15"/>
      <c r="BU451" s="15"/>
      <c r="BV451" s="15"/>
      <c r="BW451" s="15"/>
      <c r="BX451" s="15"/>
      <c r="BY451" s="15"/>
      <c r="BZ451" s="15"/>
      <c r="CA451" s="15"/>
      <c r="CB451" s="15"/>
      <c r="CC451" s="15"/>
      <c r="CD451" s="15"/>
      <c r="CE451" s="15"/>
      <c r="CF451" s="15"/>
      <c r="CG451" s="15"/>
      <c r="CH451" s="15"/>
      <c r="CI451" s="15"/>
      <c r="CJ451" s="15"/>
      <c r="CK451" s="15"/>
      <c r="CL451" s="15"/>
      <c r="CM451" s="15"/>
      <c r="CN451" s="15"/>
      <c r="CO451" s="15"/>
      <c r="CP451" s="15"/>
      <c r="CQ451" s="15"/>
      <c r="CR451" s="15"/>
      <c r="CS451" s="15"/>
      <c r="CT451" s="15"/>
      <c r="CU451" s="15"/>
      <c r="CV451" s="15"/>
      <c r="CW451" s="15"/>
      <c r="CX451" s="15"/>
      <c r="CY451" s="15"/>
      <c r="CZ451" s="15"/>
      <c r="DA451" s="15"/>
      <c r="DB451" s="15"/>
      <c r="DC451" s="15"/>
      <c r="DD451" s="15"/>
      <c r="DE451" s="15"/>
      <c r="DF451" s="15"/>
      <c r="DG451" s="15"/>
      <c r="DH451" s="15"/>
      <c r="DI451" s="15"/>
      <c r="DJ451" s="15"/>
      <c r="DK451" s="15"/>
      <c r="DL451" s="15"/>
      <c r="DM451" s="15"/>
      <c r="DN451" s="15"/>
      <c r="DO451" s="15"/>
      <c r="DP451" s="15"/>
      <c r="DQ451" s="15"/>
      <c r="DR451" s="15"/>
      <c r="DS451" s="15"/>
      <c r="DT451" s="15"/>
      <c r="DU451" s="15"/>
      <c r="DV451" s="15"/>
      <c r="DW451" s="15"/>
      <c r="DX451" s="15"/>
      <c r="DY451" s="15"/>
      <c r="DZ451" s="15"/>
      <c r="EA451" s="15"/>
      <c r="EB451" s="15"/>
      <c r="EC451" s="15"/>
      <c r="ED451" s="15"/>
      <c r="EE451" s="15"/>
      <c r="EF451" s="15"/>
      <c r="EG451" s="15"/>
      <c r="EH451" s="15"/>
      <c r="EI451" s="15"/>
      <c r="EJ451" s="15"/>
      <c r="EK451" s="15"/>
      <c r="EL451" s="15"/>
      <c r="EM451" s="15"/>
      <c r="EN451" s="15"/>
      <c r="EO451" s="15"/>
      <c r="EP451" s="15"/>
      <c r="EQ451" s="15"/>
      <c r="ER451" s="15"/>
      <c r="ES451" s="15"/>
      <c r="ET451" s="15"/>
      <c r="EU451" s="15"/>
      <c r="EV451" s="15"/>
      <c r="EW451" s="15"/>
      <c r="EX451" s="15"/>
      <c r="EY451" s="15"/>
      <c r="EZ451" s="15"/>
      <c r="FA451" s="15"/>
      <c r="FB451" s="15"/>
      <c r="FC451" s="15"/>
      <c r="FD451" s="15"/>
      <c r="FE451" s="15"/>
      <c r="FF451" s="15"/>
      <c r="FG451" s="15"/>
      <c r="FH451" s="15"/>
      <c r="FI451" s="15"/>
      <c r="FJ451" s="15"/>
      <c r="FK451" s="15"/>
      <c r="FL451" s="15"/>
      <c r="FM451" s="15"/>
      <c r="FN451" s="15"/>
      <c r="FO451" s="15"/>
      <c r="FP451" s="15"/>
      <c r="FQ451" s="15"/>
      <c r="FR451" s="15"/>
      <c r="FS451" s="15"/>
      <c r="FT451" s="15"/>
      <c r="FU451" s="15"/>
      <c r="FV451" s="15"/>
      <c r="FW451" s="15"/>
      <c r="FX451" s="15"/>
      <c r="FY451" s="15"/>
      <c r="FZ451" s="15"/>
      <c r="GA451" s="15"/>
      <c r="GB451" s="15"/>
      <c r="GC451" s="15"/>
      <c r="GD451" s="15"/>
      <c r="GE451" s="15"/>
      <c r="GF451" s="15"/>
      <c r="GG451" s="15"/>
      <c r="GH451" s="15"/>
      <c r="GI451" s="15"/>
      <c r="GJ451" s="15"/>
      <c r="GK451" s="15"/>
      <c r="GL451" s="15"/>
      <c r="GM451" s="15"/>
      <c r="GN451" s="15"/>
      <c r="GO451" s="15"/>
      <c r="GP451" s="15"/>
      <c r="GQ451" s="15"/>
      <c r="GR451" s="15"/>
      <c r="GS451" s="15"/>
      <c r="GT451" s="15"/>
      <c r="GU451" s="15"/>
      <c r="GV451" s="15"/>
      <c r="GW451" s="15"/>
      <c r="GX451" s="15"/>
      <c r="GY451" s="15"/>
      <c r="GZ451" s="15"/>
      <c r="HA451" s="15"/>
      <c r="HB451" s="15"/>
      <c r="HC451" s="15"/>
      <c r="HD451" s="15"/>
      <c r="HE451" s="15"/>
      <c r="HF451" s="15"/>
      <c r="HG451" s="15"/>
      <c r="HH451" s="15"/>
      <c r="HI451" s="15"/>
      <c r="HJ451" s="15"/>
      <c r="HK451" s="15"/>
      <c r="HL451" s="15"/>
      <c r="HM451" s="15"/>
      <c r="HN451" s="15"/>
      <c r="HO451" s="15"/>
      <c r="HP451" s="15"/>
      <c r="HQ451" s="15"/>
      <c r="HR451" s="15"/>
      <c r="HS451" s="15"/>
      <c r="HT451" s="15"/>
      <c r="HU451" s="15"/>
      <c r="HV451" s="15"/>
      <c r="HW451" s="15"/>
      <c r="HX451" s="15"/>
      <c r="HY451" s="15"/>
      <c r="HZ451" s="15"/>
      <c r="IA451" s="15"/>
      <c r="IB451" s="15"/>
      <c r="IC451" s="15"/>
      <c r="ID451" s="15"/>
      <c r="IE451" s="15"/>
      <c r="IF451" s="15"/>
      <c r="IG451" s="15"/>
      <c r="IH451" s="15"/>
      <c r="II451" s="15"/>
      <c r="IJ451" s="15"/>
      <c r="IK451" s="15"/>
      <c r="IL451" s="15"/>
      <c r="IM451" s="15"/>
      <c r="IN451" s="15"/>
      <c r="IO451" s="15"/>
      <c r="IP451" s="15"/>
      <c r="IQ451" s="15"/>
      <c r="IR451" s="15"/>
      <c r="IS451" s="15"/>
      <c r="IT451" s="15"/>
      <c r="IU451" s="15"/>
      <c r="IV451" s="15"/>
    </row>
    <row r="452" spans="1:256" s="28" customFormat="1" ht="25.5" customHeight="1">
      <c r="A452" s="130" t="s">
        <v>169</v>
      </c>
      <c r="B452" s="127">
        <v>6113</v>
      </c>
      <c r="C452" s="118" t="s">
        <v>183</v>
      </c>
      <c r="D452" s="156">
        <v>38283</v>
      </c>
      <c r="E452" s="156">
        <v>48724</v>
      </c>
      <c r="F452" s="299">
        <v>22036</v>
      </c>
      <c r="G452" s="157">
        <f>F452/E452*100</f>
        <v>45.226171907068384</v>
      </c>
      <c r="O452" s="69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5"/>
      <c r="BU452" s="15"/>
      <c r="BV452" s="15"/>
      <c r="BW452" s="15"/>
      <c r="BX452" s="15"/>
      <c r="BY452" s="15"/>
      <c r="BZ452" s="15"/>
      <c r="CA452" s="15"/>
      <c r="CB452" s="15"/>
      <c r="CC452" s="15"/>
      <c r="CD452" s="15"/>
      <c r="CE452" s="15"/>
      <c r="CF452" s="15"/>
      <c r="CG452" s="15"/>
      <c r="CH452" s="15"/>
      <c r="CI452" s="15"/>
      <c r="CJ452" s="15"/>
      <c r="CK452" s="15"/>
      <c r="CL452" s="15"/>
      <c r="CM452" s="15"/>
      <c r="CN452" s="15"/>
      <c r="CO452" s="15"/>
      <c r="CP452" s="15"/>
      <c r="CQ452" s="15"/>
      <c r="CR452" s="15"/>
      <c r="CS452" s="15"/>
      <c r="CT452" s="15"/>
      <c r="CU452" s="15"/>
      <c r="CV452" s="15"/>
      <c r="CW452" s="15"/>
      <c r="CX452" s="15"/>
      <c r="CY452" s="15"/>
      <c r="CZ452" s="15"/>
      <c r="DA452" s="15"/>
      <c r="DB452" s="15"/>
      <c r="DC452" s="15"/>
      <c r="DD452" s="15"/>
      <c r="DE452" s="15"/>
      <c r="DF452" s="15"/>
      <c r="DG452" s="15"/>
      <c r="DH452" s="15"/>
      <c r="DI452" s="15"/>
      <c r="DJ452" s="15"/>
      <c r="DK452" s="15"/>
      <c r="DL452" s="15"/>
      <c r="DM452" s="15"/>
      <c r="DN452" s="15"/>
      <c r="DO452" s="15"/>
      <c r="DP452" s="15"/>
      <c r="DQ452" s="15"/>
      <c r="DR452" s="15"/>
      <c r="DS452" s="15"/>
      <c r="DT452" s="15"/>
      <c r="DU452" s="15"/>
      <c r="DV452" s="15"/>
      <c r="DW452" s="15"/>
      <c r="DX452" s="15"/>
      <c r="DY452" s="15"/>
      <c r="DZ452" s="15"/>
      <c r="EA452" s="15"/>
      <c r="EB452" s="15"/>
      <c r="EC452" s="15"/>
      <c r="ED452" s="15"/>
      <c r="EE452" s="15"/>
      <c r="EF452" s="15"/>
      <c r="EG452" s="15"/>
      <c r="EH452" s="15"/>
      <c r="EI452" s="15"/>
      <c r="EJ452" s="15"/>
      <c r="EK452" s="15"/>
      <c r="EL452" s="15"/>
      <c r="EM452" s="15"/>
      <c r="EN452" s="15"/>
      <c r="EO452" s="15"/>
      <c r="EP452" s="15"/>
      <c r="EQ452" s="15"/>
      <c r="ER452" s="15"/>
      <c r="ES452" s="15"/>
      <c r="ET452" s="15"/>
      <c r="EU452" s="15"/>
      <c r="EV452" s="15"/>
      <c r="EW452" s="15"/>
      <c r="EX452" s="15"/>
      <c r="EY452" s="15"/>
      <c r="EZ452" s="15"/>
      <c r="FA452" s="15"/>
      <c r="FB452" s="15"/>
      <c r="FC452" s="15"/>
      <c r="FD452" s="15"/>
      <c r="FE452" s="15"/>
      <c r="FF452" s="15"/>
      <c r="FG452" s="15"/>
      <c r="FH452" s="15"/>
      <c r="FI452" s="15"/>
      <c r="FJ452" s="15"/>
      <c r="FK452" s="15"/>
      <c r="FL452" s="15"/>
      <c r="FM452" s="15"/>
      <c r="FN452" s="15"/>
      <c r="FO452" s="15"/>
      <c r="FP452" s="15"/>
      <c r="FQ452" s="15"/>
      <c r="FR452" s="15"/>
      <c r="FS452" s="15"/>
      <c r="FT452" s="15"/>
      <c r="FU452" s="15"/>
      <c r="FV452" s="15"/>
      <c r="FW452" s="15"/>
      <c r="FX452" s="15"/>
      <c r="FY452" s="15"/>
      <c r="FZ452" s="15"/>
      <c r="GA452" s="15"/>
      <c r="GB452" s="15"/>
      <c r="GC452" s="15"/>
      <c r="GD452" s="15"/>
      <c r="GE452" s="15"/>
      <c r="GF452" s="15"/>
      <c r="GG452" s="15"/>
      <c r="GH452" s="15"/>
      <c r="GI452" s="15"/>
      <c r="GJ452" s="15"/>
      <c r="GK452" s="15"/>
      <c r="GL452" s="15"/>
      <c r="GM452" s="15"/>
      <c r="GN452" s="15"/>
      <c r="GO452" s="15"/>
      <c r="GP452" s="15"/>
      <c r="GQ452" s="15"/>
      <c r="GR452" s="15"/>
      <c r="GS452" s="15"/>
      <c r="GT452" s="15"/>
      <c r="GU452" s="15"/>
      <c r="GV452" s="15"/>
      <c r="GW452" s="15"/>
      <c r="GX452" s="15"/>
      <c r="GY452" s="15"/>
      <c r="GZ452" s="15"/>
      <c r="HA452" s="15"/>
      <c r="HB452" s="15"/>
      <c r="HC452" s="15"/>
      <c r="HD452" s="15"/>
      <c r="HE452" s="15"/>
      <c r="HF452" s="15"/>
      <c r="HG452" s="15"/>
      <c r="HH452" s="15"/>
      <c r="HI452" s="15"/>
      <c r="HJ452" s="15"/>
      <c r="HK452" s="15"/>
      <c r="HL452" s="15"/>
      <c r="HM452" s="15"/>
      <c r="HN452" s="15"/>
      <c r="HO452" s="15"/>
      <c r="HP452" s="15"/>
      <c r="HQ452" s="15"/>
      <c r="HR452" s="15"/>
      <c r="HS452" s="15"/>
      <c r="HT452" s="15"/>
      <c r="HU452" s="15"/>
      <c r="HV452" s="15"/>
      <c r="HW452" s="15"/>
      <c r="HX452" s="15"/>
      <c r="HY452" s="15"/>
      <c r="HZ452" s="15"/>
      <c r="IA452" s="15"/>
      <c r="IB452" s="15"/>
      <c r="IC452" s="15"/>
      <c r="ID452" s="15"/>
      <c r="IE452" s="15"/>
      <c r="IF452" s="15"/>
      <c r="IG452" s="15"/>
      <c r="IH452" s="15"/>
      <c r="II452" s="15"/>
      <c r="IJ452" s="15"/>
      <c r="IK452" s="15"/>
      <c r="IL452" s="15"/>
      <c r="IM452" s="15"/>
      <c r="IN452" s="15"/>
      <c r="IO452" s="15"/>
      <c r="IP452" s="15"/>
      <c r="IQ452" s="15"/>
      <c r="IR452" s="15"/>
      <c r="IS452" s="15"/>
      <c r="IT452" s="15"/>
      <c r="IU452" s="15"/>
      <c r="IV452" s="15"/>
    </row>
    <row r="453" spans="1:256" s="28" customFormat="1" ht="14.25" customHeight="1">
      <c r="A453" s="130" t="s">
        <v>169</v>
      </c>
      <c r="B453" s="127">
        <v>6113</v>
      </c>
      <c r="C453" s="118" t="s">
        <v>23</v>
      </c>
      <c r="D453" s="156">
        <v>700</v>
      </c>
      <c r="E453" s="156">
        <v>700</v>
      </c>
      <c r="F453" s="299">
        <v>700</v>
      </c>
      <c r="G453" s="157">
        <f>F453/E453*100</f>
        <v>100</v>
      </c>
      <c r="O453" s="69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5"/>
      <c r="AY453" s="15"/>
      <c r="AZ453" s="15"/>
      <c r="BA453" s="15"/>
      <c r="BB453" s="15"/>
      <c r="BC453" s="15"/>
      <c r="BD453" s="15"/>
      <c r="BE453" s="15"/>
      <c r="BF453" s="15"/>
      <c r="BG453" s="15"/>
      <c r="BH453" s="15"/>
      <c r="BI453" s="15"/>
      <c r="BJ453" s="15"/>
      <c r="BK453" s="15"/>
      <c r="BL453" s="15"/>
      <c r="BM453" s="15"/>
      <c r="BN453" s="15"/>
      <c r="BO453" s="15"/>
      <c r="BP453" s="15"/>
      <c r="BQ453" s="15"/>
      <c r="BR453" s="15"/>
      <c r="BS453" s="15"/>
      <c r="BT453" s="15"/>
      <c r="BU453" s="15"/>
      <c r="BV453" s="15"/>
      <c r="BW453" s="15"/>
      <c r="BX453" s="15"/>
      <c r="BY453" s="15"/>
      <c r="BZ453" s="15"/>
      <c r="CA453" s="15"/>
      <c r="CB453" s="15"/>
      <c r="CC453" s="15"/>
      <c r="CD453" s="15"/>
      <c r="CE453" s="15"/>
      <c r="CF453" s="15"/>
      <c r="CG453" s="15"/>
      <c r="CH453" s="15"/>
      <c r="CI453" s="15"/>
      <c r="CJ453" s="15"/>
      <c r="CK453" s="15"/>
      <c r="CL453" s="15"/>
      <c r="CM453" s="15"/>
      <c r="CN453" s="15"/>
      <c r="CO453" s="15"/>
      <c r="CP453" s="15"/>
      <c r="CQ453" s="15"/>
      <c r="CR453" s="15"/>
      <c r="CS453" s="15"/>
      <c r="CT453" s="15"/>
      <c r="CU453" s="15"/>
      <c r="CV453" s="15"/>
      <c r="CW453" s="15"/>
      <c r="CX453" s="15"/>
      <c r="CY453" s="15"/>
      <c r="CZ453" s="15"/>
      <c r="DA453" s="15"/>
      <c r="DB453" s="15"/>
      <c r="DC453" s="15"/>
      <c r="DD453" s="15"/>
      <c r="DE453" s="15"/>
      <c r="DF453" s="15"/>
      <c r="DG453" s="15"/>
      <c r="DH453" s="15"/>
      <c r="DI453" s="15"/>
      <c r="DJ453" s="15"/>
      <c r="DK453" s="15"/>
      <c r="DL453" s="15"/>
      <c r="DM453" s="15"/>
      <c r="DN453" s="15"/>
      <c r="DO453" s="15"/>
      <c r="DP453" s="15"/>
      <c r="DQ453" s="15"/>
      <c r="DR453" s="15"/>
      <c r="DS453" s="15"/>
      <c r="DT453" s="15"/>
      <c r="DU453" s="15"/>
      <c r="DV453" s="15"/>
      <c r="DW453" s="15"/>
      <c r="DX453" s="15"/>
      <c r="DY453" s="15"/>
      <c r="DZ453" s="15"/>
      <c r="EA453" s="15"/>
      <c r="EB453" s="15"/>
      <c r="EC453" s="15"/>
      <c r="ED453" s="15"/>
      <c r="EE453" s="15"/>
      <c r="EF453" s="15"/>
      <c r="EG453" s="15"/>
      <c r="EH453" s="15"/>
      <c r="EI453" s="15"/>
      <c r="EJ453" s="15"/>
      <c r="EK453" s="15"/>
      <c r="EL453" s="15"/>
      <c r="EM453" s="15"/>
      <c r="EN453" s="15"/>
      <c r="EO453" s="15"/>
      <c r="EP453" s="15"/>
      <c r="EQ453" s="15"/>
      <c r="ER453" s="15"/>
      <c r="ES453" s="15"/>
      <c r="ET453" s="15"/>
      <c r="EU453" s="15"/>
      <c r="EV453" s="15"/>
      <c r="EW453" s="15"/>
      <c r="EX453" s="15"/>
      <c r="EY453" s="15"/>
      <c r="EZ453" s="15"/>
      <c r="FA453" s="15"/>
      <c r="FB453" s="15"/>
      <c r="FC453" s="15"/>
      <c r="FD453" s="15"/>
      <c r="FE453" s="15"/>
      <c r="FF453" s="15"/>
      <c r="FG453" s="15"/>
      <c r="FH453" s="15"/>
      <c r="FI453" s="15"/>
      <c r="FJ453" s="15"/>
      <c r="FK453" s="15"/>
      <c r="FL453" s="15"/>
      <c r="FM453" s="15"/>
      <c r="FN453" s="15"/>
      <c r="FO453" s="15"/>
      <c r="FP453" s="15"/>
      <c r="FQ453" s="15"/>
      <c r="FR453" s="15"/>
      <c r="FS453" s="15"/>
      <c r="FT453" s="15"/>
      <c r="FU453" s="15"/>
      <c r="FV453" s="15"/>
      <c r="FW453" s="15"/>
      <c r="FX453" s="15"/>
      <c r="FY453" s="15"/>
      <c r="FZ453" s="15"/>
      <c r="GA453" s="15"/>
      <c r="GB453" s="15"/>
      <c r="GC453" s="15"/>
      <c r="GD453" s="15"/>
      <c r="GE453" s="15"/>
      <c r="GF453" s="15"/>
      <c r="GG453" s="15"/>
      <c r="GH453" s="15"/>
      <c r="GI453" s="15"/>
      <c r="GJ453" s="15"/>
      <c r="GK453" s="15"/>
      <c r="GL453" s="15"/>
      <c r="GM453" s="15"/>
      <c r="GN453" s="15"/>
      <c r="GO453" s="15"/>
      <c r="GP453" s="15"/>
      <c r="GQ453" s="15"/>
      <c r="GR453" s="15"/>
      <c r="GS453" s="15"/>
      <c r="GT453" s="15"/>
      <c r="GU453" s="15"/>
      <c r="GV453" s="15"/>
      <c r="GW453" s="15"/>
      <c r="GX453" s="15"/>
      <c r="GY453" s="15"/>
      <c r="GZ453" s="15"/>
      <c r="HA453" s="15"/>
      <c r="HB453" s="15"/>
      <c r="HC453" s="15"/>
      <c r="HD453" s="15"/>
      <c r="HE453" s="15"/>
      <c r="HF453" s="15"/>
      <c r="HG453" s="15"/>
      <c r="HH453" s="15"/>
      <c r="HI453" s="15"/>
      <c r="HJ453" s="15"/>
      <c r="HK453" s="15"/>
      <c r="HL453" s="15"/>
      <c r="HM453" s="15"/>
      <c r="HN453" s="15"/>
      <c r="HO453" s="15"/>
      <c r="HP453" s="15"/>
      <c r="HQ453" s="15"/>
      <c r="HR453" s="15"/>
      <c r="HS453" s="15"/>
      <c r="HT453" s="15"/>
      <c r="HU453" s="15"/>
      <c r="HV453" s="15"/>
      <c r="HW453" s="15"/>
      <c r="HX453" s="15"/>
      <c r="HY453" s="15"/>
      <c r="HZ453" s="15"/>
      <c r="IA453" s="15"/>
      <c r="IB453" s="15"/>
      <c r="IC453" s="15"/>
      <c r="ID453" s="15"/>
      <c r="IE453" s="15"/>
      <c r="IF453" s="15"/>
      <c r="IG453" s="15"/>
      <c r="IH453" s="15"/>
      <c r="II453" s="15"/>
      <c r="IJ453" s="15"/>
      <c r="IK453" s="15"/>
      <c r="IL453" s="15"/>
      <c r="IM453" s="15"/>
      <c r="IN453" s="15"/>
      <c r="IO453" s="15"/>
      <c r="IP453" s="15"/>
      <c r="IQ453" s="15"/>
      <c r="IR453" s="15"/>
      <c r="IS453" s="15"/>
      <c r="IT453" s="15"/>
      <c r="IU453" s="15"/>
      <c r="IV453" s="15"/>
    </row>
    <row r="454" spans="1:256" s="28" customFormat="1" ht="26.25" customHeight="1">
      <c r="A454" s="130" t="s">
        <v>169</v>
      </c>
      <c r="B454" s="127">
        <v>6223</v>
      </c>
      <c r="C454" s="118" t="s">
        <v>24</v>
      </c>
      <c r="D454" s="156">
        <v>6000</v>
      </c>
      <c r="E454" s="156">
        <v>6000</v>
      </c>
      <c r="F454" s="299">
        <v>4655</v>
      </c>
      <c r="G454" s="157">
        <f>F454/E454*100</f>
        <v>77.58333333333334</v>
      </c>
      <c r="O454" s="69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  <c r="AW454" s="15"/>
      <c r="AX454" s="15"/>
      <c r="AY454" s="15"/>
      <c r="AZ454" s="15"/>
      <c r="BA454" s="15"/>
      <c r="BB454" s="15"/>
      <c r="BC454" s="15"/>
      <c r="BD454" s="15"/>
      <c r="BE454" s="15"/>
      <c r="BF454" s="15"/>
      <c r="BG454" s="15"/>
      <c r="BH454" s="15"/>
      <c r="BI454" s="15"/>
      <c r="BJ454" s="15"/>
      <c r="BK454" s="15"/>
      <c r="BL454" s="15"/>
      <c r="BM454" s="15"/>
      <c r="BN454" s="15"/>
      <c r="BO454" s="15"/>
      <c r="BP454" s="15"/>
      <c r="BQ454" s="15"/>
      <c r="BR454" s="15"/>
      <c r="BS454" s="15"/>
      <c r="BT454" s="15"/>
      <c r="BU454" s="15"/>
      <c r="BV454" s="15"/>
      <c r="BW454" s="15"/>
      <c r="BX454" s="15"/>
      <c r="BY454" s="15"/>
      <c r="BZ454" s="15"/>
      <c r="CA454" s="15"/>
      <c r="CB454" s="15"/>
      <c r="CC454" s="15"/>
      <c r="CD454" s="15"/>
      <c r="CE454" s="15"/>
      <c r="CF454" s="15"/>
      <c r="CG454" s="15"/>
      <c r="CH454" s="15"/>
      <c r="CI454" s="15"/>
      <c r="CJ454" s="15"/>
      <c r="CK454" s="15"/>
      <c r="CL454" s="15"/>
      <c r="CM454" s="15"/>
      <c r="CN454" s="15"/>
      <c r="CO454" s="15"/>
      <c r="CP454" s="15"/>
      <c r="CQ454" s="15"/>
      <c r="CR454" s="15"/>
      <c r="CS454" s="15"/>
      <c r="CT454" s="15"/>
      <c r="CU454" s="15"/>
      <c r="CV454" s="15"/>
      <c r="CW454" s="15"/>
      <c r="CX454" s="15"/>
      <c r="CY454" s="15"/>
      <c r="CZ454" s="15"/>
      <c r="DA454" s="15"/>
      <c r="DB454" s="15"/>
      <c r="DC454" s="15"/>
      <c r="DD454" s="15"/>
      <c r="DE454" s="15"/>
      <c r="DF454" s="15"/>
      <c r="DG454" s="15"/>
      <c r="DH454" s="15"/>
      <c r="DI454" s="15"/>
      <c r="DJ454" s="15"/>
      <c r="DK454" s="15"/>
      <c r="DL454" s="15"/>
      <c r="DM454" s="15"/>
      <c r="DN454" s="15"/>
      <c r="DO454" s="15"/>
      <c r="DP454" s="15"/>
      <c r="DQ454" s="15"/>
      <c r="DR454" s="15"/>
      <c r="DS454" s="15"/>
      <c r="DT454" s="15"/>
      <c r="DU454" s="15"/>
      <c r="DV454" s="15"/>
      <c r="DW454" s="15"/>
      <c r="DX454" s="15"/>
      <c r="DY454" s="15"/>
      <c r="DZ454" s="15"/>
      <c r="EA454" s="15"/>
      <c r="EB454" s="15"/>
      <c r="EC454" s="15"/>
      <c r="ED454" s="15"/>
      <c r="EE454" s="15"/>
      <c r="EF454" s="15"/>
      <c r="EG454" s="15"/>
      <c r="EH454" s="15"/>
      <c r="EI454" s="15"/>
      <c r="EJ454" s="15"/>
      <c r="EK454" s="15"/>
      <c r="EL454" s="15"/>
      <c r="EM454" s="15"/>
      <c r="EN454" s="15"/>
      <c r="EO454" s="15"/>
      <c r="EP454" s="15"/>
      <c r="EQ454" s="15"/>
      <c r="ER454" s="15"/>
      <c r="ES454" s="15"/>
      <c r="ET454" s="15"/>
      <c r="EU454" s="15"/>
      <c r="EV454" s="15"/>
      <c r="EW454" s="15"/>
      <c r="EX454" s="15"/>
      <c r="EY454" s="15"/>
      <c r="EZ454" s="15"/>
      <c r="FA454" s="15"/>
      <c r="FB454" s="15"/>
      <c r="FC454" s="15"/>
      <c r="FD454" s="15"/>
      <c r="FE454" s="15"/>
      <c r="FF454" s="15"/>
      <c r="FG454" s="15"/>
      <c r="FH454" s="15"/>
      <c r="FI454" s="15"/>
      <c r="FJ454" s="15"/>
      <c r="FK454" s="15"/>
      <c r="FL454" s="15"/>
      <c r="FM454" s="15"/>
      <c r="FN454" s="15"/>
      <c r="FO454" s="15"/>
      <c r="FP454" s="15"/>
      <c r="FQ454" s="15"/>
      <c r="FR454" s="15"/>
      <c r="FS454" s="15"/>
      <c r="FT454" s="15"/>
      <c r="FU454" s="15"/>
      <c r="FV454" s="15"/>
      <c r="FW454" s="15"/>
      <c r="FX454" s="15"/>
      <c r="FY454" s="15"/>
      <c r="FZ454" s="15"/>
      <c r="GA454" s="15"/>
      <c r="GB454" s="15"/>
      <c r="GC454" s="15"/>
      <c r="GD454" s="15"/>
      <c r="GE454" s="15"/>
      <c r="GF454" s="15"/>
      <c r="GG454" s="15"/>
      <c r="GH454" s="15"/>
      <c r="GI454" s="15"/>
      <c r="GJ454" s="15"/>
      <c r="GK454" s="15"/>
      <c r="GL454" s="15"/>
      <c r="GM454" s="15"/>
      <c r="GN454" s="15"/>
      <c r="GO454" s="15"/>
      <c r="GP454" s="15"/>
      <c r="GQ454" s="15"/>
      <c r="GR454" s="15"/>
      <c r="GS454" s="15"/>
      <c r="GT454" s="15"/>
      <c r="GU454" s="15"/>
      <c r="GV454" s="15"/>
      <c r="GW454" s="15"/>
      <c r="GX454" s="15"/>
      <c r="GY454" s="15"/>
      <c r="GZ454" s="15"/>
      <c r="HA454" s="15"/>
      <c r="HB454" s="15"/>
      <c r="HC454" s="15"/>
      <c r="HD454" s="15"/>
      <c r="HE454" s="15"/>
      <c r="HF454" s="15"/>
      <c r="HG454" s="15"/>
      <c r="HH454" s="15"/>
      <c r="HI454" s="15"/>
      <c r="HJ454" s="15"/>
      <c r="HK454" s="15"/>
      <c r="HL454" s="15"/>
      <c r="HM454" s="15"/>
      <c r="HN454" s="15"/>
      <c r="HO454" s="15"/>
      <c r="HP454" s="15"/>
      <c r="HQ454" s="15"/>
      <c r="HR454" s="15"/>
      <c r="HS454" s="15"/>
      <c r="HT454" s="15"/>
      <c r="HU454" s="15"/>
      <c r="HV454" s="15"/>
      <c r="HW454" s="15"/>
      <c r="HX454" s="15"/>
      <c r="HY454" s="15"/>
      <c r="HZ454" s="15"/>
      <c r="IA454" s="15"/>
      <c r="IB454" s="15"/>
      <c r="IC454" s="15"/>
      <c r="ID454" s="15"/>
      <c r="IE454" s="15"/>
      <c r="IF454" s="15"/>
      <c r="IG454" s="15"/>
      <c r="IH454" s="15"/>
      <c r="II454" s="15"/>
      <c r="IJ454" s="15"/>
      <c r="IK454" s="15"/>
      <c r="IL454" s="15"/>
      <c r="IM454" s="15"/>
      <c r="IN454" s="15"/>
      <c r="IO454" s="15"/>
      <c r="IP454" s="15"/>
      <c r="IQ454" s="15"/>
      <c r="IR454" s="15"/>
      <c r="IS454" s="15"/>
      <c r="IT454" s="15"/>
      <c r="IU454" s="15"/>
      <c r="IV454" s="15"/>
    </row>
    <row r="455" spans="1:256" s="28" customFormat="1" ht="14.25" customHeight="1">
      <c r="A455" s="179"/>
      <c r="B455" s="196"/>
      <c r="C455" s="195" t="s">
        <v>891</v>
      </c>
      <c r="D455" s="182">
        <f>SUM(D452:D454)</f>
        <v>44983</v>
      </c>
      <c r="E455" s="182">
        <f>SUM(E452:E454)</f>
        <v>55424</v>
      </c>
      <c r="F455" s="182">
        <f>SUM(F452:F454)</f>
        <v>27391</v>
      </c>
      <c r="G455" s="208">
        <f>F455/E455*100</f>
        <v>49.42082852193995</v>
      </c>
      <c r="O455" s="69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  <c r="AT455" s="15"/>
      <c r="AU455" s="15"/>
      <c r="AV455" s="15"/>
      <c r="AW455" s="15"/>
      <c r="AX455" s="15"/>
      <c r="AY455" s="15"/>
      <c r="AZ455" s="15"/>
      <c r="BA455" s="15"/>
      <c r="BB455" s="15"/>
      <c r="BC455" s="15"/>
      <c r="BD455" s="15"/>
      <c r="BE455" s="15"/>
      <c r="BF455" s="15"/>
      <c r="BG455" s="15"/>
      <c r="BH455" s="15"/>
      <c r="BI455" s="15"/>
      <c r="BJ455" s="15"/>
      <c r="BK455" s="15"/>
      <c r="BL455" s="15"/>
      <c r="BM455" s="15"/>
      <c r="BN455" s="15"/>
      <c r="BO455" s="15"/>
      <c r="BP455" s="15"/>
      <c r="BQ455" s="15"/>
      <c r="BR455" s="15"/>
      <c r="BS455" s="15"/>
      <c r="BT455" s="15"/>
      <c r="BU455" s="15"/>
      <c r="BV455" s="15"/>
      <c r="BW455" s="15"/>
      <c r="BX455" s="15"/>
      <c r="BY455" s="15"/>
      <c r="BZ455" s="15"/>
      <c r="CA455" s="15"/>
      <c r="CB455" s="15"/>
      <c r="CC455" s="15"/>
      <c r="CD455" s="15"/>
      <c r="CE455" s="15"/>
      <c r="CF455" s="15"/>
      <c r="CG455" s="15"/>
      <c r="CH455" s="15"/>
      <c r="CI455" s="15"/>
      <c r="CJ455" s="15"/>
      <c r="CK455" s="15"/>
      <c r="CL455" s="15"/>
      <c r="CM455" s="15"/>
      <c r="CN455" s="15"/>
      <c r="CO455" s="15"/>
      <c r="CP455" s="15"/>
      <c r="CQ455" s="15"/>
      <c r="CR455" s="15"/>
      <c r="CS455" s="15"/>
      <c r="CT455" s="15"/>
      <c r="CU455" s="15"/>
      <c r="CV455" s="15"/>
      <c r="CW455" s="15"/>
      <c r="CX455" s="15"/>
      <c r="CY455" s="15"/>
      <c r="CZ455" s="15"/>
      <c r="DA455" s="15"/>
      <c r="DB455" s="15"/>
      <c r="DC455" s="15"/>
      <c r="DD455" s="15"/>
      <c r="DE455" s="15"/>
      <c r="DF455" s="15"/>
      <c r="DG455" s="15"/>
      <c r="DH455" s="15"/>
      <c r="DI455" s="15"/>
      <c r="DJ455" s="15"/>
      <c r="DK455" s="15"/>
      <c r="DL455" s="15"/>
      <c r="DM455" s="15"/>
      <c r="DN455" s="15"/>
      <c r="DO455" s="15"/>
      <c r="DP455" s="15"/>
      <c r="DQ455" s="15"/>
      <c r="DR455" s="15"/>
      <c r="DS455" s="15"/>
      <c r="DT455" s="15"/>
      <c r="DU455" s="15"/>
      <c r="DV455" s="15"/>
      <c r="DW455" s="15"/>
      <c r="DX455" s="15"/>
      <c r="DY455" s="15"/>
      <c r="DZ455" s="15"/>
      <c r="EA455" s="15"/>
      <c r="EB455" s="15"/>
      <c r="EC455" s="15"/>
      <c r="ED455" s="15"/>
      <c r="EE455" s="15"/>
      <c r="EF455" s="15"/>
      <c r="EG455" s="15"/>
      <c r="EH455" s="15"/>
      <c r="EI455" s="15"/>
      <c r="EJ455" s="15"/>
      <c r="EK455" s="15"/>
      <c r="EL455" s="15"/>
      <c r="EM455" s="15"/>
      <c r="EN455" s="15"/>
      <c r="EO455" s="15"/>
      <c r="EP455" s="15"/>
      <c r="EQ455" s="15"/>
      <c r="ER455" s="15"/>
      <c r="ES455" s="15"/>
      <c r="ET455" s="15"/>
      <c r="EU455" s="15"/>
      <c r="EV455" s="15"/>
      <c r="EW455" s="15"/>
      <c r="EX455" s="15"/>
      <c r="EY455" s="15"/>
      <c r="EZ455" s="15"/>
      <c r="FA455" s="15"/>
      <c r="FB455" s="15"/>
      <c r="FC455" s="15"/>
      <c r="FD455" s="15"/>
      <c r="FE455" s="15"/>
      <c r="FF455" s="15"/>
      <c r="FG455" s="15"/>
      <c r="FH455" s="15"/>
      <c r="FI455" s="15"/>
      <c r="FJ455" s="15"/>
      <c r="FK455" s="15"/>
      <c r="FL455" s="15"/>
      <c r="FM455" s="15"/>
      <c r="FN455" s="15"/>
      <c r="FO455" s="15"/>
      <c r="FP455" s="15"/>
      <c r="FQ455" s="15"/>
      <c r="FR455" s="15"/>
      <c r="FS455" s="15"/>
      <c r="FT455" s="15"/>
      <c r="FU455" s="15"/>
      <c r="FV455" s="15"/>
      <c r="FW455" s="15"/>
      <c r="FX455" s="15"/>
      <c r="FY455" s="15"/>
      <c r="FZ455" s="15"/>
      <c r="GA455" s="15"/>
      <c r="GB455" s="15"/>
      <c r="GC455" s="15"/>
      <c r="GD455" s="15"/>
      <c r="GE455" s="15"/>
      <c r="GF455" s="15"/>
      <c r="GG455" s="15"/>
      <c r="GH455" s="15"/>
      <c r="GI455" s="15"/>
      <c r="GJ455" s="15"/>
      <c r="GK455" s="15"/>
      <c r="GL455" s="15"/>
      <c r="GM455" s="15"/>
      <c r="GN455" s="15"/>
      <c r="GO455" s="15"/>
      <c r="GP455" s="15"/>
      <c r="GQ455" s="15"/>
      <c r="GR455" s="15"/>
      <c r="GS455" s="15"/>
      <c r="GT455" s="15"/>
      <c r="GU455" s="15"/>
      <c r="GV455" s="15"/>
      <c r="GW455" s="15"/>
      <c r="GX455" s="15"/>
      <c r="GY455" s="15"/>
      <c r="GZ455" s="15"/>
      <c r="HA455" s="15"/>
      <c r="HB455" s="15"/>
      <c r="HC455" s="15"/>
      <c r="HD455" s="15"/>
      <c r="HE455" s="15"/>
      <c r="HF455" s="15"/>
      <c r="HG455" s="15"/>
      <c r="HH455" s="15"/>
      <c r="HI455" s="15"/>
      <c r="HJ455" s="15"/>
      <c r="HK455" s="15"/>
      <c r="HL455" s="15"/>
      <c r="HM455" s="15"/>
      <c r="HN455" s="15"/>
      <c r="HO455" s="15"/>
      <c r="HP455" s="15"/>
      <c r="HQ455" s="15"/>
      <c r="HR455" s="15"/>
      <c r="HS455" s="15"/>
      <c r="HT455" s="15"/>
      <c r="HU455" s="15"/>
      <c r="HV455" s="15"/>
      <c r="HW455" s="15"/>
      <c r="HX455" s="15"/>
      <c r="HY455" s="15"/>
      <c r="HZ455" s="15"/>
      <c r="IA455" s="15"/>
      <c r="IB455" s="15"/>
      <c r="IC455" s="15"/>
      <c r="ID455" s="15"/>
      <c r="IE455" s="15"/>
      <c r="IF455" s="15"/>
      <c r="IG455" s="15"/>
      <c r="IH455" s="15"/>
      <c r="II455" s="15"/>
      <c r="IJ455" s="15"/>
      <c r="IK455" s="15"/>
      <c r="IL455" s="15"/>
      <c r="IM455" s="15"/>
      <c r="IN455" s="15"/>
      <c r="IO455" s="15"/>
      <c r="IP455" s="15"/>
      <c r="IQ455" s="15"/>
      <c r="IR455" s="15"/>
      <c r="IS455" s="15"/>
      <c r="IT455" s="15"/>
      <c r="IU455" s="15"/>
      <c r="IV455" s="15"/>
    </row>
    <row r="456" spans="1:256" s="28" customFormat="1" ht="14.25" customHeight="1">
      <c r="A456" s="847"/>
      <c r="B456" s="847"/>
      <c r="C456" s="847"/>
      <c r="D456" s="61"/>
      <c r="E456" s="61"/>
      <c r="F456" s="61"/>
      <c r="G456" s="70"/>
      <c r="O456" s="69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  <c r="AX456" s="15"/>
      <c r="AY456" s="15"/>
      <c r="AZ456" s="15"/>
      <c r="BA456" s="15"/>
      <c r="BB456" s="15"/>
      <c r="BC456" s="15"/>
      <c r="BD456" s="15"/>
      <c r="BE456" s="15"/>
      <c r="BF456" s="15"/>
      <c r="BG456" s="15"/>
      <c r="BH456" s="15"/>
      <c r="BI456" s="15"/>
      <c r="BJ456" s="15"/>
      <c r="BK456" s="15"/>
      <c r="BL456" s="15"/>
      <c r="BM456" s="15"/>
      <c r="BN456" s="15"/>
      <c r="BO456" s="15"/>
      <c r="BP456" s="15"/>
      <c r="BQ456" s="15"/>
      <c r="BR456" s="15"/>
      <c r="BS456" s="15"/>
      <c r="BT456" s="15"/>
      <c r="BU456" s="15"/>
      <c r="BV456" s="15"/>
      <c r="BW456" s="15"/>
      <c r="BX456" s="15"/>
      <c r="BY456" s="15"/>
      <c r="BZ456" s="15"/>
      <c r="CA456" s="15"/>
      <c r="CB456" s="15"/>
      <c r="CC456" s="15"/>
      <c r="CD456" s="15"/>
      <c r="CE456" s="15"/>
      <c r="CF456" s="15"/>
      <c r="CG456" s="15"/>
      <c r="CH456" s="15"/>
      <c r="CI456" s="15"/>
      <c r="CJ456" s="15"/>
      <c r="CK456" s="15"/>
      <c r="CL456" s="15"/>
      <c r="CM456" s="15"/>
      <c r="CN456" s="15"/>
      <c r="CO456" s="15"/>
      <c r="CP456" s="15"/>
      <c r="CQ456" s="15"/>
      <c r="CR456" s="15"/>
      <c r="CS456" s="15"/>
      <c r="CT456" s="15"/>
      <c r="CU456" s="15"/>
      <c r="CV456" s="15"/>
      <c r="CW456" s="15"/>
      <c r="CX456" s="15"/>
      <c r="CY456" s="15"/>
      <c r="CZ456" s="15"/>
      <c r="DA456" s="15"/>
      <c r="DB456" s="15"/>
      <c r="DC456" s="15"/>
      <c r="DD456" s="15"/>
      <c r="DE456" s="15"/>
      <c r="DF456" s="15"/>
      <c r="DG456" s="15"/>
      <c r="DH456" s="15"/>
      <c r="DI456" s="15"/>
      <c r="DJ456" s="15"/>
      <c r="DK456" s="15"/>
      <c r="DL456" s="15"/>
      <c r="DM456" s="15"/>
      <c r="DN456" s="15"/>
      <c r="DO456" s="15"/>
      <c r="DP456" s="15"/>
      <c r="DQ456" s="15"/>
      <c r="DR456" s="15"/>
      <c r="DS456" s="15"/>
      <c r="DT456" s="15"/>
      <c r="DU456" s="15"/>
      <c r="DV456" s="15"/>
      <c r="DW456" s="15"/>
      <c r="DX456" s="15"/>
      <c r="DY456" s="15"/>
      <c r="DZ456" s="15"/>
      <c r="EA456" s="15"/>
      <c r="EB456" s="15"/>
      <c r="EC456" s="15"/>
      <c r="ED456" s="15"/>
      <c r="EE456" s="15"/>
      <c r="EF456" s="15"/>
      <c r="EG456" s="15"/>
      <c r="EH456" s="15"/>
      <c r="EI456" s="15"/>
      <c r="EJ456" s="15"/>
      <c r="EK456" s="15"/>
      <c r="EL456" s="15"/>
      <c r="EM456" s="15"/>
      <c r="EN456" s="15"/>
      <c r="EO456" s="15"/>
      <c r="EP456" s="15"/>
      <c r="EQ456" s="15"/>
      <c r="ER456" s="15"/>
      <c r="ES456" s="15"/>
      <c r="ET456" s="15"/>
      <c r="EU456" s="15"/>
      <c r="EV456" s="15"/>
      <c r="EW456" s="15"/>
      <c r="EX456" s="15"/>
      <c r="EY456" s="15"/>
      <c r="EZ456" s="15"/>
      <c r="FA456" s="15"/>
      <c r="FB456" s="15"/>
      <c r="FC456" s="15"/>
      <c r="FD456" s="15"/>
      <c r="FE456" s="15"/>
      <c r="FF456" s="15"/>
      <c r="FG456" s="15"/>
      <c r="FH456" s="15"/>
      <c r="FI456" s="15"/>
      <c r="FJ456" s="15"/>
      <c r="FK456" s="15"/>
      <c r="FL456" s="15"/>
      <c r="FM456" s="15"/>
      <c r="FN456" s="15"/>
      <c r="FO456" s="15"/>
      <c r="FP456" s="15"/>
      <c r="FQ456" s="15"/>
      <c r="FR456" s="15"/>
      <c r="FS456" s="15"/>
      <c r="FT456" s="15"/>
      <c r="FU456" s="15"/>
      <c r="FV456" s="15"/>
      <c r="FW456" s="15"/>
      <c r="FX456" s="15"/>
      <c r="FY456" s="15"/>
      <c r="FZ456" s="15"/>
      <c r="GA456" s="15"/>
      <c r="GB456" s="15"/>
      <c r="GC456" s="15"/>
      <c r="GD456" s="15"/>
      <c r="GE456" s="15"/>
      <c r="GF456" s="15"/>
      <c r="GG456" s="15"/>
      <c r="GH456" s="15"/>
      <c r="GI456" s="15"/>
      <c r="GJ456" s="15"/>
      <c r="GK456" s="15"/>
      <c r="GL456" s="15"/>
      <c r="GM456" s="15"/>
      <c r="GN456" s="15"/>
      <c r="GO456" s="15"/>
      <c r="GP456" s="15"/>
      <c r="GQ456" s="15"/>
      <c r="GR456" s="15"/>
      <c r="GS456" s="15"/>
      <c r="GT456" s="15"/>
      <c r="GU456" s="15"/>
      <c r="GV456" s="15"/>
      <c r="GW456" s="15"/>
      <c r="GX456" s="15"/>
      <c r="GY456" s="15"/>
      <c r="GZ456" s="15"/>
      <c r="HA456" s="15"/>
      <c r="HB456" s="15"/>
      <c r="HC456" s="15"/>
      <c r="HD456" s="15"/>
      <c r="HE456" s="15"/>
      <c r="HF456" s="15"/>
      <c r="HG456" s="15"/>
      <c r="HH456" s="15"/>
      <c r="HI456" s="15"/>
      <c r="HJ456" s="15"/>
      <c r="HK456" s="15"/>
      <c r="HL456" s="15"/>
      <c r="HM456" s="15"/>
      <c r="HN456" s="15"/>
      <c r="HO456" s="15"/>
      <c r="HP456" s="15"/>
      <c r="HQ456" s="15"/>
      <c r="HR456" s="15"/>
      <c r="HS456" s="15"/>
      <c r="HT456" s="15"/>
      <c r="HU456" s="15"/>
      <c r="HV456" s="15"/>
      <c r="HW456" s="15"/>
      <c r="HX456" s="15"/>
      <c r="HY456" s="15"/>
      <c r="HZ456" s="15"/>
      <c r="IA456" s="15"/>
      <c r="IB456" s="15"/>
      <c r="IC456" s="15"/>
      <c r="ID456" s="15"/>
      <c r="IE456" s="15"/>
      <c r="IF456" s="15"/>
      <c r="IG456" s="15"/>
      <c r="IH456" s="15"/>
      <c r="II456" s="15"/>
      <c r="IJ456" s="15"/>
      <c r="IK456" s="15"/>
      <c r="IL456" s="15"/>
      <c r="IM456" s="15"/>
      <c r="IN456" s="15"/>
      <c r="IO456" s="15"/>
      <c r="IP456" s="15"/>
      <c r="IQ456" s="15"/>
      <c r="IR456" s="15"/>
      <c r="IS456" s="15"/>
      <c r="IT456" s="15"/>
      <c r="IU456" s="15"/>
      <c r="IV456" s="15"/>
    </row>
    <row r="457" spans="1:256" s="28" customFormat="1" ht="14.25" customHeight="1">
      <c r="A457" s="847" t="s">
        <v>439</v>
      </c>
      <c r="B457" s="847"/>
      <c r="C457" s="847"/>
      <c r="D457" s="61"/>
      <c r="E457" s="61"/>
      <c r="F457" s="61"/>
      <c r="G457" s="70"/>
      <c r="O457" s="69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  <c r="AX457" s="15"/>
      <c r="AY457" s="15"/>
      <c r="AZ457" s="15"/>
      <c r="BA457" s="15"/>
      <c r="BB457" s="15"/>
      <c r="BC457" s="15"/>
      <c r="BD457" s="15"/>
      <c r="BE457" s="15"/>
      <c r="BF457" s="15"/>
      <c r="BG457" s="15"/>
      <c r="BH457" s="15"/>
      <c r="BI457" s="15"/>
      <c r="BJ457" s="15"/>
      <c r="BK457" s="15"/>
      <c r="BL457" s="15"/>
      <c r="BM457" s="15"/>
      <c r="BN457" s="15"/>
      <c r="BO457" s="15"/>
      <c r="BP457" s="15"/>
      <c r="BQ457" s="15"/>
      <c r="BR457" s="15"/>
      <c r="BS457" s="15"/>
      <c r="BT457" s="15"/>
      <c r="BU457" s="15"/>
      <c r="BV457" s="15"/>
      <c r="BW457" s="15"/>
      <c r="BX457" s="15"/>
      <c r="BY457" s="15"/>
      <c r="BZ457" s="15"/>
      <c r="CA457" s="15"/>
      <c r="CB457" s="15"/>
      <c r="CC457" s="15"/>
      <c r="CD457" s="15"/>
      <c r="CE457" s="15"/>
      <c r="CF457" s="15"/>
      <c r="CG457" s="15"/>
      <c r="CH457" s="15"/>
      <c r="CI457" s="15"/>
      <c r="CJ457" s="15"/>
      <c r="CK457" s="15"/>
      <c r="CL457" s="15"/>
      <c r="CM457" s="15"/>
      <c r="CN457" s="15"/>
      <c r="CO457" s="15"/>
      <c r="CP457" s="15"/>
      <c r="CQ457" s="15"/>
      <c r="CR457" s="15"/>
      <c r="CS457" s="15"/>
      <c r="CT457" s="15"/>
      <c r="CU457" s="15"/>
      <c r="CV457" s="15"/>
      <c r="CW457" s="15"/>
      <c r="CX457" s="15"/>
      <c r="CY457" s="15"/>
      <c r="CZ457" s="15"/>
      <c r="DA457" s="15"/>
      <c r="DB457" s="15"/>
      <c r="DC457" s="15"/>
      <c r="DD457" s="15"/>
      <c r="DE457" s="15"/>
      <c r="DF457" s="15"/>
      <c r="DG457" s="15"/>
      <c r="DH457" s="15"/>
      <c r="DI457" s="15"/>
      <c r="DJ457" s="15"/>
      <c r="DK457" s="15"/>
      <c r="DL457" s="15"/>
      <c r="DM457" s="15"/>
      <c r="DN457" s="15"/>
      <c r="DO457" s="15"/>
      <c r="DP457" s="15"/>
      <c r="DQ457" s="15"/>
      <c r="DR457" s="15"/>
      <c r="DS457" s="15"/>
      <c r="DT457" s="15"/>
      <c r="DU457" s="15"/>
      <c r="DV457" s="15"/>
      <c r="DW457" s="15"/>
      <c r="DX457" s="15"/>
      <c r="DY457" s="15"/>
      <c r="DZ457" s="15"/>
      <c r="EA457" s="15"/>
      <c r="EB457" s="15"/>
      <c r="EC457" s="15"/>
      <c r="ED457" s="15"/>
      <c r="EE457" s="15"/>
      <c r="EF457" s="15"/>
      <c r="EG457" s="15"/>
      <c r="EH457" s="15"/>
      <c r="EI457" s="15"/>
      <c r="EJ457" s="15"/>
      <c r="EK457" s="15"/>
      <c r="EL457" s="15"/>
      <c r="EM457" s="15"/>
      <c r="EN457" s="15"/>
      <c r="EO457" s="15"/>
      <c r="EP457" s="15"/>
      <c r="EQ457" s="15"/>
      <c r="ER457" s="15"/>
      <c r="ES457" s="15"/>
      <c r="ET457" s="15"/>
      <c r="EU457" s="15"/>
      <c r="EV457" s="15"/>
      <c r="EW457" s="15"/>
      <c r="EX457" s="15"/>
      <c r="EY457" s="15"/>
      <c r="EZ457" s="15"/>
      <c r="FA457" s="15"/>
      <c r="FB457" s="15"/>
      <c r="FC457" s="15"/>
      <c r="FD457" s="15"/>
      <c r="FE457" s="15"/>
      <c r="FF457" s="15"/>
      <c r="FG457" s="15"/>
      <c r="FH457" s="15"/>
      <c r="FI457" s="15"/>
      <c r="FJ457" s="15"/>
      <c r="FK457" s="15"/>
      <c r="FL457" s="15"/>
      <c r="FM457" s="15"/>
      <c r="FN457" s="15"/>
      <c r="FO457" s="15"/>
      <c r="FP457" s="15"/>
      <c r="FQ457" s="15"/>
      <c r="FR457" s="15"/>
      <c r="FS457" s="15"/>
      <c r="FT457" s="15"/>
      <c r="FU457" s="15"/>
      <c r="FV457" s="15"/>
      <c r="FW457" s="15"/>
      <c r="FX457" s="15"/>
      <c r="FY457" s="15"/>
      <c r="FZ457" s="15"/>
      <c r="GA457" s="15"/>
      <c r="GB457" s="15"/>
      <c r="GC457" s="15"/>
      <c r="GD457" s="15"/>
      <c r="GE457" s="15"/>
      <c r="GF457" s="15"/>
      <c r="GG457" s="15"/>
      <c r="GH457" s="15"/>
      <c r="GI457" s="15"/>
      <c r="GJ457" s="15"/>
      <c r="GK457" s="15"/>
      <c r="GL457" s="15"/>
      <c r="GM457" s="15"/>
      <c r="GN457" s="15"/>
      <c r="GO457" s="15"/>
      <c r="GP457" s="15"/>
      <c r="GQ457" s="15"/>
      <c r="GR457" s="15"/>
      <c r="GS457" s="15"/>
      <c r="GT457" s="15"/>
      <c r="GU457" s="15"/>
      <c r="GV457" s="15"/>
      <c r="GW457" s="15"/>
      <c r="GX457" s="15"/>
      <c r="GY457" s="15"/>
      <c r="GZ457" s="15"/>
      <c r="HA457" s="15"/>
      <c r="HB457" s="15"/>
      <c r="HC457" s="15"/>
      <c r="HD457" s="15"/>
      <c r="HE457" s="15"/>
      <c r="HF457" s="15"/>
      <c r="HG457" s="15"/>
      <c r="HH457" s="15"/>
      <c r="HI457" s="15"/>
      <c r="HJ457" s="15"/>
      <c r="HK457" s="15"/>
      <c r="HL457" s="15"/>
      <c r="HM457" s="15"/>
      <c r="HN457" s="15"/>
      <c r="HO457" s="15"/>
      <c r="HP457" s="15"/>
      <c r="HQ457" s="15"/>
      <c r="HR457" s="15"/>
      <c r="HS457" s="15"/>
      <c r="HT457" s="15"/>
      <c r="HU457" s="15"/>
      <c r="HV457" s="15"/>
      <c r="HW457" s="15"/>
      <c r="HX457" s="15"/>
      <c r="HY457" s="15"/>
      <c r="HZ457" s="15"/>
      <c r="IA457" s="15"/>
      <c r="IB457" s="15"/>
      <c r="IC457" s="15"/>
      <c r="ID457" s="15"/>
      <c r="IE457" s="15"/>
      <c r="IF457" s="15"/>
      <c r="IG457" s="15"/>
      <c r="IH457" s="15"/>
      <c r="II457" s="15"/>
      <c r="IJ457" s="15"/>
      <c r="IK457" s="15"/>
      <c r="IL457" s="15"/>
      <c r="IM457" s="15"/>
      <c r="IN457" s="15"/>
      <c r="IO457" s="15"/>
      <c r="IP457" s="15"/>
      <c r="IQ457" s="15"/>
      <c r="IR457" s="15"/>
      <c r="IS457" s="15"/>
      <c r="IT457" s="15"/>
      <c r="IU457" s="15"/>
      <c r="IV457" s="15"/>
    </row>
    <row r="458" spans="1:256" s="28" customFormat="1" ht="14.25" customHeight="1">
      <c r="A458" s="236"/>
      <c r="B458" s="59"/>
      <c r="C458" s="60"/>
      <c r="D458" s="61"/>
      <c r="E458" s="61"/>
      <c r="F458" s="61"/>
      <c r="G458" s="70"/>
      <c r="O458" s="69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5"/>
      <c r="AV458" s="15"/>
      <c r="AW458" s="15"/>
      <c r="AX458" s="15"/>
      <c r="AY458" s="15"/>
      <c r="AZ458" s="15"/>
      <c r="BA458" s="15"/>
      <c r="BB458" s="15"/>
      <c r="BC458" s="15"/>
      <c r="BD458" s="15"/>
      <c r="BE458" s="15"/>
      <c r="BF458" s="15"/>
      <c r="BG458" s="15"/>
      <c r="BH458" s="15"/>
      <c r="BI458" s="15"/>
      <c r="BJ458" s="15"/>
      <c r="BK458" s="15"/>
      <c r="BL458" s="15"/>
      <c r="BM458" s="15"/>
      <c r="BN458" s="15"/>
      <c r="BO458" s="15"/>
      <c r="BP458" s="15"/>
      <c r="BQ458" s="15"/>
      <c r="BR458" s="15"/>
      <c r="BS458" s="15"/>
      <c r="BT458" s="15"/>
      <c r="BU458" s="15"/>
      <c r="BV458" s="15"/>
      <c r="BW458" s="15"/>
      <c r="BX458" s="15"/>
      <c r="BY458" s="15"/>
      <c r="BZ458" s="15"/>
      <c r="CA458" s="15"/>
      <c r="CB458" s="15"/>
      <c r="CC458" s="15"/>
      <c r="CD458" s="15"/>
      <c r="CE458" s="15"/>
      <c r="CF458" s="15"/>
      <c r="CG458" s="15"/>
      <c r="CH458" s="15"/>
      <c r="CI458" s="15"/>
      <c r="CJ458" s="15"/>
      <c r="CK458" s="15"/>
      <c r="CL458" s="15"/>
      <c r="CM458" s="15"/>
      <c r="CN458" s="15"/>
      <c r="CO458" s="15"/>
      <c r="CP458" s="15"/>
      <c r="CQ458" s="15"/>
      <c r="CR458" s="15"/>
      <c r="CS458" s="15"/>
      <c r="CT458" s="15"/>
      <c r="CU458" s="15"/>
      <c r="CV458" s="15"/>
      <c r="CW458" s="15"/>
      <c r="CX458" s="15"/>
      <c r="CY458" s="15"/>
      <c r="CZ458" s="15"/>
      <c r="DA458" s="15"/>
      <c r="DB458" s="15"/>
      <c r="DC458" s="15"/>
      <c r="DD458" s="15"/>
      <c r="DE458" s="15"/>
      <c r="DF458" s="15"/>
      <c r="DG458" s="15"/>
      <c r="DH458" s="15"/>
      <c r="DI458" s="15"/>
      <c r="DJ458" s="15"/>
      <c r="DK458" s="15"/>
      <c r="DL458" s="15"/>
      <c r="DM458" s="15"/>
      <c r="DN458" s="15"/>
      <c r="DO458" s="15"/>
      <c r="DP458" s="15"/>
      <c r="DQ458" s="15"/>
      <c r="DR458" s="15"/>
      <c r="DS458" s="15"/>
      <c r="DT458" s="15"/>
      <c r="DU458" s="15"/>
      <c r="DV458" s="15"/>
      <c r="DW458" s="15"/>
      <c r="DX458" s="15"/>
      <c r="DY458" s="15"/>
      <c r="DZ458" s="15"/>
      <c r="EA458" s="15"/>
      <c r="EB458" s="15"/>
      <c r="EC458" s="15"/>
      <c r="ED458" s="15"/>
      <c r="EE458" s="15"/>
      <c r="EF458" s="15"/>
      <c r="EG458" s="15"/>
      <c r="EH458" s="15"/>
      <c r="EI458" s="15"/>
      <c r="EJ458" s="15"/>
      <c r="EK458" s="15"/>
      <c r="EL458" s="15"/>
      <c r="EM458" s="15"/>
      <c r="EN458" s="15"/>
      <c r="EO458" s="15"/>
      <c r="EP458" s="15"/>
      <c r="EQ458" s="15"/>
      <c r="ER458" s="15"/>
      <c r="ES458" s="15"/>
      <c r="ET458" s="15"/>
      <c r="EU458" s="15"/>
      <c r="EV458" s="15"/>
      <c r="EW458" s="15"/>
      <c r="EX458" s="15"/>
      <c r="EY458" s="15"/>
      <c r="EZ458" s="15"/>
      <c r="FA458" s="15"/>
      <c r="FB458" s="15"/>
      <c r="FC458" s="15"/>
      <c r="FD458" s="15"/>
      <c r="FE458" s="15"/>
      <c r="FF458" s="15"/>
      <c r="FG458" s="15"/>
      <c r="FH458" s="15"/>
      <c r="FI458" s="15"/>
      <c r="FJ458" s="15"/>
      <c r="FK458" s="15"/>
      <c r="FL458" s="15"/>
      <c r="FM458" s="15"/>
      <c r="FN458" s="15"/>
      <c r="FO458" s="15"/>
      <c r="FP458" s="15"/>
      <c r="FQ458" s="15"/>
      <c r="FR458" s="15"/>
      <c r="FS458" s="15"/>
      <c r="FT458" s="15"/>
      <c r="FU458" s="15"/>
      <c r="FV458" s="15"/>
      <c r="FW458" s="15"/>
      <c r="FX458" s="15"/>
      <c r="FY458" s="15"/>
      <c r="FZ458" s="15"/>
      <c r="GA458" s="15"/>
      <c r="GB458" s="15"/>
      <c r="GC458" s="15"/>
      <c r="GD458" s="15"/>
      <c r="GE458" s="15"/>
      <c r="GF458" s="15"/>
      <c r="GG458" s="15"/>
      <c r="GH458" s="15"/>
      <c r="GI458" s="15"/>
      <c r="GJ458" s="15"/>
      <c r="GK458" s="15"/>
      <c r="GL458" s="15"/>
      <c r="GM458" s="15"/>
      <c r="GN458" s="15"/>
      <c r="GO458" s="15"/>
      <c r="GP458" s="15"/>
      <c r="GQ458" s="15"/>
      <c r="GR458" s="15"/>
      <c r="GS458" s="15"/>
      <c r="GT458" s="15"/>
      <c r="GU458" s="15"/>
      <c r="GV458" s="15"/>
      <c r="GW458" s="15"/>
      <c r="GX458" s="15"/>
      <c r="GY458" s="15"/>
      <c r="GZ458" s="15"/>
      <c r="HA458" s="15"/>
      <c r="HB458" s="15"/>
      <c r="HC458" s="15"/>
      <c r="HD458" s="15"/>
      <c r="HE458" s="15"/>
      <c r="HF458" s="15"/>
      <c r="HG458" s="15"/>
      <c r="HH458" s="15"/>
      <c r="HI458" s="15"/>
      <c r="HJ458" s="15"/>
      <c r="HK458" s="15"/>
      <c r="HL458" s="15"/>
      <c r="HM458" s="15"/>
      <c r="HN458" s="15"/>
      <c r="HO458" s="15"/>
      <c r="HP458" s="15"/>
      <c r="HQ458" s="15"/>
      <c r="HR458" s="15"/>
      <c r="HS458" s="15"/>
      <c r="HT458" s="15"/>
      <c r="HU458" s="15"/>
      <c r="HV458" s="15"/>
      <c r="HW458" s="15"/>
      <c r="HX458" s="15"/>
      <c r="HY458" s="15"/>
      <c r="HZ458" s="15"/>
      <c r="IA458" s="15"/>
      <c r="IB458" s="15"/>
      <c r="IC458" s="15"/>
      <c r="ID458" s="15"/>
      <c r="IE458" s="15"/>
      <c r="IF458" s="15"/>
      <c r="IG458" s="15"/>
      <c r="IH458" s="15"/>
      <c r="II458" s="15"/>
      <c r="IJ458" s="15"/>
      <c r="IK458" s="15"/>
      <c r="IL458" s="15"/>
      <c r="IM458" s="15"/>
      <c r="IN458" s="15"/>
      <c r="IO458" s="15"/>
      <c r="IP458" s="15"/>
      <c r="IQ458" s="15"/>
      <c r="IR458" s="15"/>
      <c r="IS458" s="15"/>
      <c r="IT458" s="15"/>
      <c r="IU458" s="15"/>
      <c r="IV458" s="15"/>
    </row>
    <row r="459" spans="1:256" s="28" customFormat="1" ht="25.5" customHeight="1">
      <c r="A459" s="7" t="s">
        <v>295</v>
      </c>
      <c r="B459" s="7" t="s">
        <v>297</v>
      </c>
      <c r="C459" s="5" t="s">
        <v>298</v>
      </c>
      <c r="D459" s="44" t="s">
        <v>479</v>
      </c>
      <c r="E459" s="51" t="s">
        <v>480</v>
      </c>
      <c r="F459" s="5" t="s">
        <v>269</v>
      </c>
      <c r="G459" s="43" t="s">
        <v>481</v>
      </c>
      <c r="O459" s="69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  <c r="AX459" s="15"/>
      <c r="AY459" s="15"/>
      <c r="AZ459" s="15"/>
      <c r="BA459" s="15"/>
      <c r="BB459" s="15"/>
      <c r="BC459" s="15"/>
      <c r="BD459" s="15"/>
      <c r="BE459" s="15"/>
      <c r="BF459" s="15"/>
      <c r="BG459" s="15"/>
      <c r="BH459" s="15"/>
      <c r="BI459" s="15"/>
      <c r="BJ459" s="15"/>
      <c r="BK459" s="15"/>
      <c r="BL459" s="15"/>
      <c r="BM459" s="15"/>
      <c r="BN459" s="15"/>
      <c r="BO459" s="15"/>
      <c r="BP459" s="15"/>
      <c r="BQ459" s="15"/>
      <c r="BR459" s="15"/>
      <c r="BS459" s="15"/>
      <c r="BT459" s="15"/>
      <c r="BU459" s="15"/>
      <c r="BV459" s="15"/>
      <c r="BW459" s="15"/>
      <c r="BX459" s="15"/>
      <c r="BY459" s="15"/>
      <c r="BZ459" s="15"/>
      <c r="CA459" s="15"/>
      <c r="CB459" s="15"/>
      <c r="CC459" s="15"/>
      <c r="CD459" s="15"/>
      <c r="CE459" s="15"/>
      <c r="CF459" s="15"/>
      <c r="CG459" s="15"/>
      <c r="CH459" s="15"/>
      <c r="CI459" s="15"/>
      <c r="CJ459" s="15"/>
      <c r="CK459" s="15"/>
      <c r="CL459" s="15"/>
      <c r="CM459" s="15"/>
      <c r="CN459" s="15"/>
      <c r="CO459" s="15"/>
      <c r="CP459" s="15"/>
      <c r="CQ459" s="15"/>
      <c r="CR459" s="15"/>
      <c r="CS459" s="15"/>
      <c r="CT459" s="15"/>
      <c r="CU459" s="15"/>
      <c r="CV459" s="15"/>
      <c r="CW459" s="15"/>
      <c r="CX459" s="15"/>
      <c r="CY459" s="15"/>
      <c r="CZ459" s="15"/>
      <c r="DA459" s="15"/>
      <c r="DB459" s="15"/>
      <c r="DC459" s="15"/>
      <c r="DD459" s="15"/>
      <c r="DE459" s="15"/>
      <c r="DF459" s="15"/>
      <c r="DG459" s="15"/>
      <c r="DH459" s="15"/>
      <c r="DI459" s="15"/>
      <c r="DJ459" s="15"/>
      <c r="DK459" s="15"/>
      <c r="DL459" s="15"/>
      <c r="DM459" s="15"/>
      <c r="DN459" s="15"/>
      <c r="DO459" s="15"/>
      <c r="DP459" s="15"/>
      <c r="DQ459" s="15"/>
      <c r="DR459" s="15"/>
      <c r="DS459" s="15"/>
      <c r="DT459" s="15"/>
      <c r="DU459" s="15"/>
      <c r="DV459" s="15"/>
      <c r="DW459" s="15"/>
      <c r="DX459" s="15"/>
      <c r="DY459" s="15"/>
      <c r="DZ459" s="15"/>
      <c r="EA459" s="15"/>
      <c r="EB459" s="15"/>
      <c r="EC459" s="15"/>
      <c r="ED459" s="15"/>
      <c r="EE459" s="15"/>
      <c r="EF459" s="15"/>
      <c r="EG459" s="15"/>
      <c r="EH459" s="15"/>
      <c r="EI459" s="15"/>
      <c r="EJ459" s="15"/>
      <c r="EK459" s="15"/>
      <c r="EL459" s="15"/>
      <c r="EM459" s="15"/>
      <c r="EN459" s="15"/>
      <c r="EO459" s="15"/>
      <c r="EP459" s="15"/>
      <c r="EQ459" s="15"/>
      <c r="ER459" s="15"/>
      <c r="ES459" s="15"/>
      <c r="ET459" s="15"/>
      <c r="EU459" s="15"/>
      <c r="EV459" s="15"/>
      <c r="EW459" s="15"/>
      <c r="EX459" s="15"/>
      <c r="EY459" s="15"/>
      <c r="EZ459" s="15"/>
      <c r="FA459" s="15"/>
      <c r="FB459" s="15"/>
      <c r="FC459" s="15"/>
      <c r="FD459" s="15"/>
      <c r="FE459" s="15"/>
      <c r="FF459" s="15"/>
      <c r="FG459" s="15"/>
      <c r="FH459" s="15"/>
      <c r="FI459" s="15"/>
      <c r="FJ459" s="15"/>
      <c r="FK459" s="15"/>
      <c r="FL459" s="15"/>
      <c r="FM459" s="15"/>
      <c r="FN459" s="15"/>
      <c r="FO459" s="15"/>
      <c r="FP459" s="15"/>
      <c r="FQ459" s="15"/>
      <c r="FR459" s="15"/>
      <c r="FS459" s="15"/>
      <c r="FT459" s="15"/>
      <c r="FU459" s="15"/>
      <c r="FV459" s="15"/>
      <c r="FW459" s="15"/>
      <c r="FX459" s="15"/>
      <c r="FY459" s="15"/>
      <c r="FZ459" s="15"/>
      <c r="GA459" s="15"/>
      <c r="GB459" s="15"/>
      <c r="GC459" s="15"/>
      <c r="GD459" s="15"/>
      <c r="GE459" s="15"/>
      <c r="GF459" s="15"/>
      <c r="GG459" s="15"/>
      <c r="GH459" s="15"/>
      <c r="GI459" s="15"/>
      <c r="GJ459" s="15"/>
      <c r="GK459" s="15"/>
      <c r="GL459" s="15"/>
      <c r="GM459" s="15"/>
      <c r="GN459" s="15"/>
      <c r="GO459" s="15"/>
      <c r="GP459" s="15"/>
      <c r="GQ459" s="15"/>
      <c r="GR459" s="15"/>
      <c r="GS459" s="15"/>
      <c r="GT459" s="15"/>
      <c r="GU459" s="15"/>
      <c r="GV459" s="15"/>
      <c r="GW459" s="15"/>
      <c r="GX459" s="15"/>
      <c r="GY459" s="15"/>
      <c r="GZ459" s="15"/>
      <c r="HA459" s="15"/>
      <c r="HB459" s="15"/>
      <c r="HC459" s="15"/>
      <c r="HD459" s="15"/>
      <c r="HE459" s="15"/>
      <c r="HF459" s="15"/>
      <c r="HG459" s="15"/>
      <c r="HH459" s="15"/>
      <c r="HI459" s="15"/>
      <c r="HJ459" s="15"/>
      <c r="HK459" s="15"/>
      <c r="HL459" s="15"/>
      <c r="HM459" s="15"/>
      <c r="HN459" s="15"/>
      <c r="HO459" s="15"/>
      <c r="HP459" s="15"/>
      <c r="HQ459" s="15"/>
      <c r="HR459" s="15"/>
      <c r="HS459" s="15"/>
      <c r="HT459" s="15"/>
      <c r="HU459" s="15"/>
      <c r="HV459" s="15"/>
      <c r="HW459" s="15"/>
      <c r="HX459" s="15"/>
      <c r="HY459" s="15"/>
      <c r="HZ459" s="15"/>
      <c r="IA459" s="15"/>
      <c r="IB459" s="15"/>
      <c r="IC459" s="15"/>
      <c r="ID459" s="15"/>
      <c r="IE459" s="15"/>
      <c r="IF459" s="15"/>
      <c r="IG459" s="15"/>
      <c r="IH459" s="15"/>
      <c r="II459" s="15"/>
      <c r="IJ459" s="15"/>
      <c r="IK459" s="15"/>
      <c r="IL459" s="15"/>
      <c r="IM459" s="15"/>
      <c r="IN459" s="15"/>
      <c r="IO459" s="15"/>
      <c r="IP459" s="15"/>
      <c r="IQ459" s="15"/>
      <c r="IR459" s="15"/>
      <c r="IS459" s="15"/>
      <c r="IT459" s="15"/>
      <c r="IU459" s="15"/>
      <c r="IV459" s="15"/>
    </row>
    <row r="460" spans="1:256" s="28" customFormat="1" ht="14.25" customHeight="1">
      <c r="A460" s="116" t="s">
        <v>169</v>
      </c>
      <c r="B460" s="117">
        <v>6113</v>
      </c>
      <c r="C460" s="118" t="s">
        <v>32</v>
      </c>
      <c r="D460" s="153">
        <v>1050</v>
      </c>
      <c r="E460" s="153">
        <v>1050</v>
      </c>
      <c r="F460" s="404">
        <v>769</v>
      </c>
      <c r="G460" s="157">
        <f>F460/E460*100</f>
        <v>73.23809523809524</v>
      </c>
      <c r="O460" s="69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  <c r="AW460" s="15"/>
      <c r="AX460" s="15"/>
      <c r="AY460" s="15"/>
      <c r="AZ460" s="15"/>
      <c r="BA460" s="15"/>
      <c r="BB460" s="15"/>
      <c r="BC460" s="15"/>
      <c r="BD460" s="15"/>
      <c r="BE460" s="15"/>
      <c r="BF460" s="15"/>
      <c r="BG460" s="15"/>
      <c r="BH460" s="15"/>
      <c r="BI460" s="15"/>
      <c r="BJ460" s="15"/>
      <c r="BK460" s="15"/>
      <c r="BL460" s="15"/>
      <c r="BM460" s="15"/>
      <c r="BN460" s="15"/>
      <c r="BO460" s="15"/>
      <c r="BP460" s="15"/>
      <c r="BQ460" s="15"/>
      <c r="BR460" s="15"/>
      <c r="BS460" s="15"/>
      <c r="BT460" s="15"/>
      <c r="BU460" s="15"/>
      <c r="BV460" s="15"/>
      <c r="BW460" s="15"/>
      <c r="BX460" s="15"/>
      <c r="BY460" s="15"/>
      <c r="BZ460" s="15"/>
      <c r="CA460" s="15"/>
      <c r="CB460" s="15"/>
      <c r="CC460" s="15"/>
      <c r="CD460" s="15"/>
      <c r="CE460" s="15"/>
      <c r="CF460" s="15"/>
      <c r="CG460" s="15"/>
      <c r="CH460" s="15"/>
      <c r="CI460" s="15"/>
      <c r="CJ460" s="15"/>
      <c r="CK460" s="15"/>
      <c r="CL460" s="15"/>
      <c r="CM460" s="15"/>
      <c r="CN460" s="15"/>
      <c r="CO460" s="15"/>
      <c r="CP460" s="15"/>
      <c r="CQ460" s="15"/>
      <c r="CR460" s="15"/>
      <c r="CS460" s="15"/>
      <c r="CT460" s="15"/>
      <c r="CU460" s="15"/>
      <c r="CV460" s="15"/>
      <c r="CW460" s="15"/>
      <c r="CX460" s="15"/>
      <c r="CY460" s="15"/>
      <c r="CZ460" s="15"/>
      <c r="DA460" s="15"/>
      <c r="DB460" s="15"/>
      <c r="DC460" s="15"/>
      <c r="DD460" s="15"/>
      <c r="DE460" s="15"/>
      <c r="DF460" s="15"/>
      <c r="DG460" s="15"/>
      <c r="DH460" s="15"/>
      <c r="DI460" s="15"/>
      <c r="DJ460" s="15"/>
      <c r="DK460" s="15"/>
      <c r="DL460" s="15"/>
      <c r="DM460" s="15"/>
      <c r="DN460" s="15"/>
      <c r="DO460" s="15"/>
      <c r="DP460" s="15"/>
      <c r="DQ460" s="15"/>
      <c r="DR460" s="15"/>
      <c r="DS460" s="15"/>
      <c r="DT460" s="15"/>
      <c r="DU460" s="15"/>
      <c r="DV460" s="15"/>
      <c r="DW460" s="15"/>
      <c r="DX460" s="15"/>
      <c r="DY460" s="15"/>
      <c r="DZ460" s="15"/>
      <c r="EA460" s="15"/>
      <c r="EB460" s="15"/>
      <c r="EC460" s="15"/>
      <c r="ED460" s="15"/>
      <c r="EE460" s="15"/>
      <c r="EF460" s="15"/>
      <c r="EG460" s="15"/>
      <c r="EH460" s="15"/>
      <c r="EI460" s="15"/>
      <c r="EJ460" s="15"/>
      <c r="EK460" s="15"/>
      <c r="EL460" s="15"/>
      <c r="EM460" s="15"/>
      <c r="EN460" s="15"/>
      <c r="EO460" s="15"/>
      <c r="EP460" s="15"/>
      <c r="EQ460" s="15"/>
      <c r="ER460" s="15"/>
      <c r="ES460" s="15"/>
      <c r="ET460" s="15"/>
      <c r="EU460" s="15"/>
      <c r="EV460" s="15"/>
      <c r="EW460" s="15"/>
      <c r="EX460" s="15"/>
      <c r="EY460" s="15"/>
      <c r="EZ460" s="15"/>
      <c r="FA460" s="15"/>
      <c r="FB460" s="15"/>
      <c r="FC460" s="15"/>
      <c r="FD460" s="15"/>
      <c r="FE460" s="15"/>
      <c r="FF460" s="15"/>
      <c r="FG460" s="15"/>
      <c r="FH460" s="15"/>
      <c r="FI460" s="15"/>
      <c r="FJ460" s="15"/>
      <c r="FK460" s="15"/>
      <c r="FL460" s="15"/>
      <c r="FM460" s="15"/>
      <c r="FN460" s="15"/>
      <c r="FO460" s="15"/>
      <c r="FP460" s="15"/>
      <c r="FQ460" s="15"/>
      <c r="FR460" s="15"/>
      <c r="FS460" s="15"/>
      <c r="FT460" s="15"/>
      <c r="FU460" s="15"/>
      <c r="FV460" s="15"/>
      <c r="FW460" s="15"/>
      <c r="FX460" s="15"/>
      <c r="FY460" s="15"/>
      <c r="FZ460" s="15"/>
      <c r="GA460" s="15"/>
      <c r="GB460" s="15"/>
      <c r="GC460" s="15"/>
      <c r="GD460" s="15"/>
      <c r="GE460" s="15"/>
      <c r="GF460" s="15"/>
      <c r="GG460" s="15"/>
      <c r="GH460" s="15"/>
      <c r="GI460" s="15"/>
      <c r="GJ460" s="15"/>
      <c r="GK460" s="15"/>
      <c r="GL460" s="15"/>
      <c r="GM460" s="15"/>
      <c r="GN460" s="15"/>
      <c r="GO460" s="15"/>
      <c r="GP460" s="15"/>
      <c r="GQ460" s="15"/>
      <c r="GR460" s="15"/>
      <c r="GS460" s="15"/>
      <c r="GT460" s="15"/>
      <c r="GU460" s="15"/>
      <c r="GV460" s="15"/>
      <c r="GW460" s="15"/>
      <c r="GX460" s="15"/>
      <c r="GY460" s="15"/>
      <c r="GZ460" s="15"/>
      <c r="HA460" s="15"/>
      <c r="HB460" s="15"/>
      <c r="HC460" s="15"/>
      <c r="HD460" s="15"/>
      <c r="HE460" s="15"/>
      <c r="HF460" s="15"/>
      <c r="HG460" s="15"/>
      <c r="HH460" s="15"/>
      <c r="HI460" s="15"/>
      <c r="HJ460" s="15"/>
      <c r="HK460" s="15"/>
      <c r="HL460" s="15"/>
      <c r="HM460" s="15"/>
      <c r="HN460" s="15"/>
      <c r="HO460" s="15"/>
      <c r="HP460" s="15"/>
      <c r="HQ460" s="15"/>
      <c r="HR460" s="15"/>
      <c r="HS460" s="15"/>
      <c r="HT460" s="15"/>
      <c r="HU460" s="15"/>
      <c r="HV460" s="15"/>
      <c r="HW460" s="15"/>
      <c r="HX460" s="15"/>
      <c r="HY460" s="15"/>
      <c r="HZ460" s="15"/>
      <c r="IA460" s="15"/>
      <c r="IB460" s="15"/>
      <c r="IC460" s="15"/>
      <c r="ID460" s="15"/>
      <c r="IE460" s="15"/>
      <c r="IF460" s="15"/>
      <c r="IG460" s="15"/>
      <c r="IH460" s="15"/>
      <c r="II460" s="15"/>
      <c r="IJ460" s="15"/>
      <c r="IK460" s="15"/>
      <c r="IL460" s="15"/>
      <c r="IM460" s="15"/>
      <c r="IN460" s="15"/>
      <c r="IO460" s="15"/>
      <c r="IP460" s="15"/>
      <c r="IQ460" s="15"/>
      <c r="IR460" s="15"/>
      <c r="IS460" s="15"/>
      <c r="IT460" s="15"/>
      <c r="IU460" s="15"/>
      <c r="IV460" s="15"/>
    </row>
    <row r="461" spans="1:256" s="28" customFormat="1" ht="14.25" customHeight="1">
      <c r="A461" s="179"/>
      <c r="B461" s="196"/>
      <c r="C461" s="195" t="s">
        <v>892</v>
      </c>
      <c r="D461" s="182">
        <f>D460</f>
        <v>1050</v>
      </c>
      <c r="E461" s="182">
        <f>E460</f>
        <v>1050</v>
      </c>
      <c r="F461" s="268">
        <f>F460</f>
        <v>769</v>
      </c>
      <c r="G461" s="170">
        <f>F461/E461*100</f>
        <v>73.23809523809524</v>
      </c>
      <c r="O461" s="69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  <c r="AU461" s="15"/>
      <c r="AV461" s="15"/>
      <c r="AW461" s="15"/>
      <c r="AX461" s="15"/>
      <c r="AY461" s="15"/>
      <c r="AZ461" s="15"/>
      <c r="BA461" s="15"/>
      <c r="BB461" s="15"/>
      <c r="BC461" s="15"/>
      <c r="BD461" s="15"/>
      <c r="BE461" s="15"/>
      <c r="BF461" s="15"/>
      <c r="BG461" s="15"/>
      <c r="BH461" s="15"/>
      <c r="BI461" s="15"/>
      <c r="BJ461" s="15"/>
      <c r="BK461" s="15"/>
      <c r="BL461" s="15"/>
      <c r="BM461" s="15"/>
      <c r="BN461" s="15"/>
      <c r="BO461" s="15"/>
      <c r="BP461" s="15"/>
      <c r="BQ461" s="15"/>
      <c r="BR461" s="15"/>
      <c r="BS461" s="15"/>
      <c r="BT461" s="15"/>
      <c r="BU461" s="15"/>
      <c r="BV461" s="15"/>
      <c r="BW461" s="15"/>
      <c r="BX461" s="15"/>
      <c r="BY461" s="15"/>
      <c r="BZ461" s="15"/>
      <c r="CA461" s="15"/>
      <c r="CB461" s="15"/>
      <c r="CC461" s="15"/>
      <c r="CD461" s="15"/>
      <c r="CE461" s="15"/>
      <c r="CF461" s="15"/>
      <c r="CG461" s="15"/>
      <c r="CH461" s="15"/>
      <c r="CI461" s="15"/>
      <c r="CJ461" s="15"/>
      <c r="CK461" s="15"/>
      <c r="CL461" s="15"/>
      <c r="CM461" s="15"/>
      <c r="CN461" s="15"/>
      <c r="CO461" s="15"/>
      <c r="CP461" s="15"/>
      <c r="CQ461" s="15"/>
      <c r="CR461" s="15"/>
      <c r="CS461" s="15"/>
      <c r="CT461" s="15"/>
      <c r="CU461" s="15"/>
      <c r="CV461" s="15"/>
      <c r="CW461" s="15"/>
      <c r="CX461" s="15"/>
      <c r="CY461" s="15"/>
      <c r="CZ461" s="15"/>
      <c r="DA461" s="15"/>
      <c r="DB461" s="15"/>
      <c r="DC461" s="15"/>
      <c r="DD461" s="15"/>
      <c r="DE461" s="15"/>
      <c r="DF461" s="15"/>
      <c r="DG461" s="15"/>
      <c r="DH461" s="15"/>
      <c r="DI461" s="15"/>
      <c r="DJ461" s="15"/>
      <c r="DK461" s="15"/>
      <c r="DL461" s="15"/>
      <c r="DM461" s="15"/>
      <c r="DN461" s="15"/>
      <c r="DO461" s="15"/>
      <c r="DP461" s="15"/>
      <c r="DQ461" s="15"/>
      <c r="DR461" s="15"/>
      <c r="DS461" s="15"/>
      <c r="DT461" s="15"/>
      <c r="DU461" s="15"/>
      <c r="DV461" s="15"/>
      <c r="DW461" s="15"/>
      <c r="DX461" s="15"/>
      <c r="DY461" s="15"/>
      <c r="DZ461" s="15"/>
      <c r="EA461" s="15"/>
      <c r="EB461" s="15"/>
      <c r="EC461" s="15"/>
      <c r="ED461" s="15"/>
      <c r="EE461" s="15"/>
      <c r="EF461" s="15"/>
      <c r="EG461" s="15"/>
      <c r="EH461" s="15"/>
      <c r="EI461" s="15"/>
      <c r="EJ461" s="15"/>
      <c r="EK461" s="15"/>
      <c r="EL461" s="15"/>
      <c r="EM461" s="15"/>
      <c r="EN461" s="15"/>
      <c r="EO461" s="15"/>
      <c r="EP461" s="15"/>
      <c r="EQ461" s="15"/>
      <c r="ER461" s="15"/>
      <c r="ES461" s="15"/>
      <c r="ET461" s="15"/>
      <c r="EU461" s="15"/>
      <c r="EV461" s="15"/>
      <c r="EW461" s="15"/>
      <c r="EX461" s="15"/>
      <c r="EY461" s="15"/>
      <c r="EZ461" s="15"/>
      <c r="FA461" s="15"/>
      <c r="FB461" s="15"/>
      <c r="FC461" s="15"/>
      <c r="FD461" s="15"/>
      <c r="FE461" s="15"/>
      <c r="FF461" s="15"/>
      <c r="FG461" s="15"/>
      <c r="FH461" s="15"/>
      <c r="FI461" s="15"/>
      <c r="FJ461" s="15"/>
      <c r="FK461" s="15"/>
      <c r="FL461" s="15"/>
      <c r="FM461" s="15"/>
      <c r="FN461" s="15"/>
      <c r="FO461" s="15"/>
      <c r="FP461" s="15"/>
      <c r="FQ461" s="15"/>
      <c r="FR461" s="15"/>
      <c r="FS461" s="15"/>
      <c r="FT461" s="15"/>
      <c r="FU461" s="15"/>
      <c r="FV461" s="15"/>
      <c r="FW461" s="15"/>
      <c r="FX461" s="15"/>
      <c r="FY461" s="15"/>
      <c r="FZ461" s="15"/>
      <c r="GA461" s="15"/>
      <c r="GB461" s="15"/>
      <c r="GC461" s="15"/>
      <c r="GD461" s="15"/>
      <c r="GE461" s="15"/>
      <c r="GF461" s="15"/>
      <c r="GG461" s="15"/>
      <c r="GH461" s="15"/>
      <c r="GI461" s="15"/>
      <c r="GJ461" s="15"/>
      <c r="GK461" s="15"/>
      <c r="GL461" s="15"/>
      <c r="GM461" s="15"/>
      <c r="GN461" s="15"/>
      <c r="GO461" s="15"/>
      <c r="GP461" s="15"/>
      <c r="GQ461" s="15"/>
      <c r="GR461" s="15"/>
      <c r="GS461" s="15"/>
      <c r="GT461" s="15"/>
      <c r="GU461" s="15"/>
      <c r="GV461" s="15"/>
      <c r="GW461" s="15"/>
      <c r="GX461" s="15"/>
      <c r="GY461" s="15"/>
      <c r="GZ461" s="15"/>
      <c r="HA461" s="15"/>
      <c r="HB461" s="15"/>
      <c r="HC461" s="15"/>
      <c r="HD461" s="15"/>
      <c r="HE461" s="15"/>
      <c r="HF461" s="15"/>
      <c r="HG461" s="15"/>
      <c r="HH461" s="15"/>
      <c r="HI461" s="15"/>
      <c r="HJ461" s="15"/>
      <c r="HK461" s="15"/>
      <c r="HL461" s="15"/>
      <c r="HM461" s="15"/>
      <c r="HN461" s="15"/>
      <c r="HO461" s="15"/>
      <c r="HP461" s="15"/>
      <c r="HQ461" s="15"/>
      <c r="HR461" s="15"/>
      <c r="HS461" s="15"/>
      <c r="HT461" s="15"/>
      <c r="HU461" s="15"/>
      <c r="HV461" s="15"/>
      <c r="HW461" s="15"/>
      <c r="HX461" s="15"/>
      <c r="HY461" s="15"/>
      <c r="HZ461" s="15"/>
      <c r="IA461" s="15"/>
      <c r="IB461" s="15"/>
      <c r="IC461" s="15"/>
      <c r="ID461" s="15"/>
      <c r="IE461" s="15"/>
      <c r="IF461" s="15"/>
      <c r="IG461" s="15"/>
      <c r="IH461" s="15"/>
      <c r="II461" s="15"/>
      <c r="IJ461" s="15"/>
      <c r="IK461" s="15"/>
      <c r="IL461" s="15"/>
      <c r="IM461" s="15"/>
      <c r="IN461" s="15"/>
      <c r="IO461" s="15"/>
      <c r="IP461" s="15"/>
      <c r="IQ461" s="15"/>
      <c r="IR461" s="15"/>
      <c r="IS461" s="15"/>
      <c r="IT461" s="15"/>
      <c r="IU461" s="15"/>
      <c r="IV461" s="15"/>
    </row>
    <row r="462" spans="1:256" s="28" customFormat="1" ht="14.25" customHeight="1">
      <c r="A462" s="164"/>
      <c r="B462" s="165"/>
      <c r="C462" s="334"/>
      <c r="D462" s="335"/>
      <c r="E462" s="335"/>
      <c r="F462" s="61"/>
      <c r="G462" s="70"/>
      <c r="O462" s="69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  <c r="AT462" s="15"/>
      <c r="AU462" s="15"/>
      <c r="AV462" s="15"/>
      <c r="AW462" s="15"/>
      <c r="AX462" s="15"/>
      <c r="AY462" s="15"/>
      <c r="AZ462" s="15"/>
      <c r="BA462" s="15"/>
      <c r="BB462" s="15"/>
      <c r="BC462" s="15"/>
      <c r="BD462" s="15"/>
      <c r="BE462" s="15"/>
      <c r="BF462" s="15"/>
      <c r="BG462" s="15"/>
      <c r="BH462" s="15"/>
      <c r="BI462" s="15"/>
      <c r="BJ462" s="15"/>
      <c r="BK462" s="15"/>
      <c r="BL462" s="15"/>
      <c r="BM462" s="15"/>
      <c r="BN462" s="15"/>
      <c r="BO462" s="15"/>
      <c r="BP462" s="15"/>
      <c r="BQ462" s="15"/>
      <c r="BR462" s="15"/>
      <c r="BS462" s="15"/>
      <c r="BT462" s="15"/>
      <c r="BU462" s="15"/>
      <c r="BV462" s="15"/>
      <c r="BW462" s="15"/>
      <c r="BX462" s="15"/>
      <c r="BY462" s="15"/>
      <c r="BZ462" s="15"/>
      <c r="CA462" s="15"/>
      <c r="CB462" s="15"/>
      <c r="CC462" s="15"/>
      <c r="CD462" s="15"/>
      <c r="CE462" s="15"/>
      <c r="CF462" s="15"/>
      <c r="CG462" s="15"/>
      <c r="CH462" s="15"/>
      <c r="CI462" s="15"/>
      <c r="CJ462" s="15"/>
      <c r="CK462" s="15"/>
      <c r="CL462" s="15"/>
      <c r="CM462" s="15"/>
      <c r="CN462" s="15"/>
      <c r="CO462" s="15"/>
      <c r="CP462" s="15"/>
      <c r="CQ462" s="15"/>
      <c r="CR462" s="15"/>
      <c r="CS462" s="15"/>
      <c r="CT462" s="15"/>
      <c r="CU462" s="15"/>
      <c r="CV462" s="15"/>
      <c r="CW462" s="15"/>
      <c r="CX462" s="15"/>
      <c r="CY462" s="15"/>
      <c r="CZ462" s="15"/>
      <c r="DA462" s="15"/>
      <c r="DB462" s="15"/>
      <c r="DC462" s="15"/>
      <c r="DD462" s="15"/>
      <c r="DE462" s="15"/>
      <c r="DF462" s="15"/>
      <c r="DG462" s="15"/>
      <c r="DH462" s="15"/>
      <c r="DI462" s="15"/>
      <c r="DJ462" s="15"/>
      <c r="DK462" s="15"/>
      <c r="DL462" s="15"/>
      <c r="DM462" s="15"/>
      <c r="DN462" s="15"/>
      <c r="DO462" s="15"/>
      <c r="DP462" s="15"/>
      <c r="DQ462" s="15"/>
      <c r="DR462" s="15"/>
      <c r="DS462" s="15"/>
      <c r="DT462" s="15"/>
      <c r="DU462" s="15"/>
      <c r="DV462" s="15"/>
      <c r="DW462" s="15"/>
      <c r="DX462" s="15"/>
      <c r="DY462" s="15"/>
      <c r="DZ462" s="15"/>
      <c r="EA462" s="15"/>
      <c r="EB462" s="15"/>
      <c r="EC462" s="15"/>
      <c r="ED462" s="15"/>
      <c r="EE462" s="15"/>
      <c r="EF462" s="15"/>
      <c r="EG462" s="15"/>
      <c r="EH462" s="15"/>
      <c r="EI462" s="15"/>
      <c r="EJ462" s="15"/>
      <c r="EK462" s="15"/>
      <c r="EL462" s="15"/>
      <c r="EM462" s="15"/>
      <c r="EN462" s="15"/>
      <c r="EO462" s="15"/>
      <c r="EP462" s="15"/>
      <c r="EQ462" s="15"/>
      <c r="ER462" s="15"/>
      <c r="ES462" s="15"/>
      <c r="ET462" s="15"/>
      <c r="EU462" s="15"/>
      <c r="EV462" s="15"/>
      <c r="EW462" s="15"/>
      <c r="EX462" s="15"/>
      <c r="EY462" s="15"/>
      <c r="EZ462" s="15"/>
      <c r="FA462" s="15"/>
      <c r="FB462" s="15"/>
      <c r="FC462" s="15"/>
      <c r="FD462" s="15"/>
      <c r="FE462" s="15"/>
      <c r="FF462" s="15"/>
      <c r="FG462" s="15"/>
      <c r="FH462" s="15"/>
      <c r="FI462" s="15"/>
      <c r="FJ462" s="15"/>
      <c r="FK462" s="15"/>
      <c r="FL462" s="15"/>
      <c r="FM462" s="15"/>
      <c r="FN462" s="15"/>
      <c r="FO462" s="15"/>
      <c r="FP462" s="15"/>
      <c r="FQ462" s="15"/>
      <c r="FR462" s="15"/>
      <c r="FS462" s="15"/>
      <c r="FT462" s="15"/>
      <c r="FU462" s="15"/>
      <c r="FV462" s="15"/>
      <c r="FW462" s="15"/>
      <c r="FX462" s="15"/>
      <c r="FY462" s="15"/>
      <c r="FZ462" s="15"/>
      <c r="GA462" s="15"/>
      <c r="GB462" s="15"/>
      <c r="GC462" s="15"/>
      <c r="GD462" s="15"/>
      <c r="GE462" s="15"/>
      <c r="GF462" s="15"/>
      <c r="GG462" s="15"/>
      <c r="GH462" s="15"/>
      <c r="GI462" s="15"/>
      <c r="GJ462" s="15"/>
      <c r="GK462" s="15"/>
      <c r="GL462" s="15"/>
      <c r="GM462" s="15"/>
      <c r="GN462" s="15"/>
      <c r="GO462" s="15"/>
      <c r="GP462" s="15"/>
      <c r="GQ462" s="15"/>
      <c r="GR462" s="15"/>
      <c r="GS462" s="15"/>
      <c r="GT462" s="15"/>
      <c r="GU462" s="15"/>
      <c r="GV462" s="15"/>
      <c r="GW462" s="15"/>
      <c r="GX462" s="15"/>
      <c r="GY462" s="15"/>
      <c r="GZ462" s="15"/>
      <c r="HA462" s="15"/>
      <c r="HB462" s="15"/>
      <c r="HC462" s="15"/>
      <c r="HD462" s="15"/>
      <c r="HE462" s="15"/>
      <c r="HF462" s="15"/>
      <c r="HG462" s="15"/>
      <c r="HH462" s="15"/>
      <c r="HI462" s="15"/>
      <c r="HJ462" s="15"/>
      <c r="HK462" s="15"/>
      <c r="HL462" s="15"/>
      <c r="HM462" s="15"/>
      <c r="HN462" s="15"/>
      <c r="HO462" s="15"/>
      <c r="HP462" s="15"/>
      <c r="HQ462" s="15"/>
      <c r="HR462" s="15"/>
      <c r="HS462" s="15"/>
      <c r="HT462" s="15"/>
      <c r="HU462" s="15"/>
      <c r="HV462" s="15"/>
      <c r="HW462" s="15"/>
      <c r="HX462" s="15"/>
      <c r="HY462" s="15"/>
      <c r="HZ462" s="15"/>
      <c r="IA462" s="15"/>
      <c r="IB462" s="15"/>
      <c r="IC462" s="15"/>
      <c r="ID462" s="15"/>
      <c r="IE462" s="15"/>
      <c r="IF462" s="15"/>
      <c r="IG462" s="15"/>
      <c r="IH462" s="15"/>
      <c r="II462" s="15"/>
      <c r="IJ462" s="15"/>
      <c r="IK462" s="15"/>
      <c r="IL462" s="15"/>
      <c r="IM462" s="15"/>
      <c r="IN462" s="15"/>
      <c r="IO462" s="15"/>
      <c r="IP462" s="15"/>
      <c r="IQ462" s="15"/>
      <c r="IR462" s="15"/>
      <c r="IS462" s="15"/>
      <c r="IT462" s="15"/>
      <c r="IU462" s="15"/>
      <c r="IV462" s="15"/>
    </row>
    <row r="463" spans="1:7" ht="25.5" customHeight="1">
      <c r="A463" s="7" t="s">
        <v>295</v>
      </c>
      <c r="B463" s="7" t="s">
        <v>297</v>
      </c>
      <c r="C463" s="5" t="s">
        <v>298</v>
      </c>
      <c r="D463" s="44" t="s">
        <v>479</v>
      </c>
      <c r="E463" s="51" t="s">
        <v>480</v>
      </c>
      <c r="F463" s="5" t="s">
        <v>269</v>
      </c>
      <c r="G463" s="43" t="s">
        <v>481</v>
      </c>
    </row>
    <row r="464" spans="1:7" ht="15" customHeight="1">
      <c r="A464" s="130" t="s">
        <v>174</v>
      </c>
      <c r="B464" s="127">
        <v>6330</v>
      </c>
      <c r="C464" s="118" t="s">
        <v>152</v>
      </c>
      <c r="D464" s="153">
        <v>267</v>
      </c>
      <c r="E464" s="153">
        <v>267</v>
      </c>
      <c r="F464" s="404">
        <v>200</v>
      </c>
      <c r="G464" s="157">
        <f>F464/E464*100</f>
        <v>74.90636704119851</v>
      </c>
    </row>
    <row r="465" spans="1:7" s="178" customFormat="1" ht="14.25" customHeight="1">
      <c r="A465" s="16"/>
      <c r="B465" s="59"/>
      <c r="C465" s="183"/>
      <c r="D465" s="184"/>
      <c r="E465" s="185"/>
      <c r="F465" s="186"/>
      <c r="G465" s="235"/>
    </row>
    <row r="466" spans="1:256" s="28" customFormat="1" ht="14.25" customHeight="1">
      <c r="A466" s="188"/>
      <c r="B466" s="198"/>
      <c r="C466" s="197" t="s">
        <v>153</v>
      </c>
      <c r="D466" s="189">
        <f>D455+D461+D464</f>
        <v>46300</v>
      </c>
      <c r="E466" s="189">
        <f>E455+E461+E464</f>
        <v>56741</v>
      </c>
      <c r="F466" s="189">
        <f>F455+F461+F464</f>
        <v>28360</v>
      </c>
      <c r="G466" s="201">
        <f>F466/E466*100</f>
        <v>49.98149486262138</v>
      </c>
      <c r="O466" s="69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  <c r="AT466" s="15"/>
      <c r="AU466" s="15"/>
      <c r="AV466" s="15"/>
      <c r="AW466" s="15"/>
      <c r="AX466" s="15"/>
      <c r="AY466" s="15"/>
      <c r="AZ466" s="15"/>
      <c r="BA466" s="15"/>
      <c r="BB466" s="15"/>
      <c r="BC466" s="15"/>
      <c r="BD466" s="15"/>
      <c r="BE466" s="15"/>
      <c r="BF466" s="15"/>
      <c r="BG466" s="15"/>
      <c r="BH466" s="15"/>
      <c r="BI466" s="15"/>
      <c r="BJ466" s="15"/>
      <c r="BK466" s="15"/>
      <c r="BL466" s="15"/>
      <c r="BM466" s="15"/>
      <c r="BN466" s="15"/>
      <c r="BO466" s="15"/>
      <c r="BP466" s="15"/>
      <c r="BQ466" s="15"/>
      <c r="BR466" s="15"/>
      <c r="BS466" s="15"/>
      <c r="BT466" s="15"/>
      <c r="BU466" s="15"/>
      <c r="BV466" s="15"/>
      <c r="BW466" s="15"/>
      <c r="BX466" s="15"/>
      <c r="BY466" s="15"/>
      <c r="BZ466" s="15"/>
      <c r="CA466" s="15"/>
      <c r="CB466" s="15"/>
      <c r="CC466" s="15"/>
      <c r="CD466" s="15"/>
      <c r="CE466" s="15"/>
      <c r="CF466" s="15"/>
      <c r="CG466" s="15"/>
      <c r="CH466" s="15"/>
      <c r="CI466" s="15"/>
      <c r="CJ466" s="15"/>
      <c r="CK466" s="15"/>
      <c r="CL466" s="15"/>
      <c r="CM466" s="15"/>
      <c r="CN466" s="15"/>
      <c r="CO466" s="15"/>
      <c r="CP466" s="15"/>
      <c r="CQ466" s="15"/>
      <c r="CR466" s="15"/>
      <c r="CS466" s="15"/>
      <c r="CT466" s="15"/>
      <c r="CU466" s="15"/>
      <c r="CV466" s="15"/>
      <c r="CW466" s="15"/>
      <c r="CX466" s="15"/>
      <c r="CY466" s="15"/>
      <c r="CZ466" s="15"/>
      <c r="DA466" s="15"/>
      <c r="DB466" s="15"/>
      <c r="DC466" s="15"/>
      <c r="DD466" s="15"/>
      <c r="DE466" s="15"/>
      <c r="DF466" s="15"/>
      <c r="DG466" s="15"/>
      <c r="DH466" s="15"/>
      <c r="DI466" s="15"/>
      <c r="DJ466" s="15"/>
      <c r="DK466" s="15"/>
      <c r="DL466" s="15"/>
      <c r="DM466" s="15"/>
      <c r="DN466" s="15"/>
      <c r="DO466" s="15"/>
      <c r="DP466" s="15"/>
      <c r="DQ466" s="15"/>
      <c r="DR466" s="15"/>
      <c r="DS466" s="15"/>
      <c r="DT466" s="15"/>
      <c r="DU466" s="15"/>
      <c r="DV466" s="15"/>
      <c r="DW466" s="15"/>
      <c r="DX466" s="15"/>
      <c r="DY466" s="15"/>
      <c r="DZ466" s="15"/>
      <c r="EA466" s="15"/>
      <c r="EB466" s="15"/>
      <c r="EC466" s="15"/>
      <c r="ED466" s="15"/>
      <c r="EE466" s="15"/>
      <c r="EF466" s="15"/>
      <c r="EG466" s="15"/>
      <c r="EH466" s="15"/>
      <c r="EI466" s="15"/>
      <c r="EJ466" s="15"/>
      <c r="EK466" s="15"/>
      <c r="EL466" s="15"/>
      <c r="EM466" s="15"/>
      <c r="EN466" s="15"/>
      <c r="EO466" s="15"/>
      <c r="EP466" s="15"/>
      <c r="EQ466" s="15"/>
      <c r="ER466" s="15"/>
      <c r="ES466" s="15"/>
      <c r="ET466" s="15"/>
      <c r="EU466" s="15"/>
      <c r="EV466" s="15"/>
      <c r="EW466" s="15"/>
      <c r="EX466" s="15"/>
      <c r="EY466" s="15"/>
      <c r="EZ466" s="15"/>
      <c r="FA466" s="15"/>
      <c r="FB466" s="15"/>
      <c r="FC466" s="15"/>
      <c r="FD466" s="15"/>
      <c r="FE466" s="15"/>
      <c r="FF466" s="15"/>
      <c r="FG466" s="15"/>
      <c r="FH466" s="15"/>
      <c r="FI466" s="15"/>
      <c r="FJ466" s="15"/>
      <c r="FK466" s="15"/>
      <c r="FL466" s="15"/>
      <c r="FM466" s="15"/>
      <c r="FN466" s="15"/>
      <c r="FO466" s="15"/>
      <c r="FP466" s="15"/>
      <c r="FQ466" s="15"/>
      <c r="FR466" s="15"/>
      <c r="FS466" s="15"/>
      <c r="FT466" s="15"/>
      <c r="FU466" s="15"/>
      <c r="FV466" s="15"/>
      <c r="FW466" s="15"/>
      <c r="FX466" s="15"/>
      <c r="FY466" s="15"/>
      <c r="FZ466" s="15"/>
      <c r="GA466" s="15"/>
      <c r="GB466" s="15"/>
      <c r="GC466" s="15"/>
      <c r="GD466" s="15"/>
      <c r="GE466" s="15"/>
      <c r="GF466" s="15"/>
      <c r="GG466" s="15"/>
      <c r="GH466" s="15"/>
      <c r="GI466" s="15"/>
      <c r="GJ466" s="15"/>
      <c r="GK466" s="15"/>
      <c r="GL466" s="15"/>
      <c r="GM466" s="15"/>
      <c r="GN466" s="15"/>
      <c r="GO466" s="15"/>
      <c r="GP466" s="15"/>
      <c r="GQ466" s="15"/>
      <c r="GR466" s="15"/>
      <c r="GS466" s="15"/>
      <c r="GT466" s="15"/>
      <c r="GU466" s="15"/>
      <c r="GV466" s="15"/>
      <c r="GW466" s="15"/>
      <c r="GX466" s="15"/>
      <c r="GY466" s="15"/>
      <c r="GZ466" s="15"/>
      <c r="HA466" s="15"/>
      <c r="HB466" s="15"/>
      <c r="HC466" s="15"/>
      <c r="HD466" s="15"/>
      <c r="HE466" s="15"/>
      <c r="HF466" s="15"/>
      <c r="HG466" s="15"/>
      <c r="HH466" s="15"/>
      <c r="HI466" s="15"/>
      <c r="HJ466" s="15"/>
      <c r="HK466" s="15"/>
      <c r="HL466" s="15"/>
      <c r="HM466" s="15"/>
      <c r="HN466" s="15"/>
      <c r="HO466" s="15"/>
      <c r="HP466" s="15"/>
      <c r="HQ466" s="15"/>
      <c r="HR466" s="15"/>
      <c r="HS466" s="15"/>
      <c r="HT466" s="15"/>
      <c r="HU466" s="15"/>
      <c r="HV466" s="15"/>
      <c r="HW466" s="15"/>
      <c r="HX466" s="15"/>
      <c r="HY466" s="15"/>
      <c r="HZ466" s="15"/>
      <c r="IA466" s="15"/>
      <c r="IB466" s="15"/>
      <c r="IC466" s="15"/>
      <c r="ID466" s="15"/>
      <c r="IE466" s="15"/>
      <c r="IF466" s="15"/>
      <c r="IG466" s="15"/>
      <c r="IH466" s="15"/>
      <c r="II466" s="15"/>
      <c r="IJ466" s="15"/>
      <c r="IK466" s="15"/>
      <c r="IL466" s="15"/>
      <c r="IM466" s="15"/>
      <c r="IN466" s="15"/>
      <c r="IO466" s="15"/>
      <c r="IP466" s="15"/>
      <c r="IQ466" s="15"/>
      <c r="IR466" s="15"/>
      <c r="IS466" s="15"/>
      <c r="IT466" s="15"/>
      <c r="IU466" s="15"/>
      <c r="IV466" s="15"/>
    </row>
    <row r="467" spans="1:7" s="178" customFormat="1" ht="14.25" customHeight="1">
      <c r="A467" s="16"/>
      <c r="B467" s="59"/>
      <c r="C467" s="183"/>
      <c r="D467" s="184"/>
      <c r="E467" s="185"/>
      <c r="F467" s="186"/>
      <c r="G467" s="235"/>
    </row>
    <row r="468" spans="1:6" s="178" customFormat="1" ht="14.25" customHeight="1">
      <c r="A468" s="851" t="s">
        <v>154</v>
      </c>
      <c r="B468" s="847"/>
      <c r="C468" s="847"/>
      <c r="D468" s="824"/>
      <c r="E468" s="824"/>
      <c r="F468" s="257"/>
    </row>
    <row r="469" spans="1:6" s="178" customFormat="1" ht="14.25" customHeight="1">
      <c r="A469" s="40"/>
      <c r="B469" s="20"/>
      <c r="C469" s="20"/>
      <c r="D469" s="314"/>
      <c r="E469" s="314"/>
      <c r="F469" s="257"/>
    </row>
    <row r="470" spans="1:256" s="28" customFormat="1" ht="25.5" customHeight="1">
      <c r="A470" s="7" t="s">
        <v>295</v>
      </c>
      <c r="B470" s="7" t="s">
        <v>297</v>
      </c>
      <c r="C470" s="5" t="s">
        <v>298</v>
      </c>
      <c r="D470" s="44" t="s">
        <v>479</v>
      </c>
      <c r="E470" s="51" t="s">
        <v>480</v>
      </c>
      <c r="F470" s="5" t="s">
        <v>269</v>
      </c>
      <c r="G470" s="43" t="s">
        <v>481</v>
      </c>
      <c r="O470" s="69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  <c r="AU470" s="15"/>
      <c r="AV470" s="15"/>
      <c r="AW470" s="15"/>
      <c r="AX470" s="15"/>
      <c r="AY470" s="15"/>
      <c r="AZ470" s="15"/>
      <c r="BA470" s="15"/>
      <c r="BB470" s="15"/>
      <c r="BC470" s="15"/>
      <c r="BD470" s="15"/>
      <c r="BE470" s="15"/>
      <c r="BF470" s="15"/>
      <c r="BG470" s="15"/>
      <c r="BH470" s="15"/>
      <c r="BI470" s="15"/>
      <c r="BJ470" s="15"/>
      <c r="BK470" s="15"/>
      <c r="BL470" s="15"/>
      <c r="BM470" s="15"/>
      <c r="BN470" s="15"/>
      <c r="BO470" s="15"/>
      <c r="BP470" s="15"/>
      <c r="BQ470" s="15"/>
      <c r="BR470" s="15"/>
      <c r="BS470" s="15"/>
      <c r="BT470" s="15"/>
      <c r="BU470" s="15"/>
      <c r="BV470" s="15"/>
      <c r="BW470" s="15"/>
      <c r="BX470" s="15"/>
      <c r="BY470" s="15"/>
      <c r="BZ470" s="15"/>
      <c r="CA470" s="15"/>
      <c r="CB470" s="15"/>
      <c r="CC470" s="15"/>
      <c r="CD470" s="15"/>
      <c r="CE470" s="15"/>
      <c r="CF470" s="15"/>
      <c r="CG470" s="15"/>
      <c r="CH470" s="15"/>
      <c r="CI470" s="15"/>
      <c r="CJ470" s="15"/>
      <c r="CK470" s="15"/>
      <c r="CL470" s="15"/>
      <c r="CM470" s="15"/>
      <c r="CN470" s="15"/>
      <c r="CO470" s="15"/>
      <c r="CP470" s="15"/>
      <c r="CQ470" s="15"/>
      <c r="CR470" s="15"/>
      <c r="CS470" s="15"/>
      <c r="CT470" s="15"/>
      <c r="CU470" s="15"/>
      <c r="CV470" s="15"/>
      <c r="CW470" s="15"/>
      <c r="CX470" s="15"/>
      <c r="CY470" s="15"/>
      <c r="CZ470" s="15"/>
      <c r="DA470" s="15"/>
      <c r="DB470" s="15"/>
      <c r="DC470" s="15"/>
      <c r="DD470" s="15"/>
      <c r="DE470" s="15"/>
      <c r="DF470" s="15"/>
      <c r="DG470" s="15"/>
      <c r="DH470" s="15"/>
      <c r="DI470" s="15"/>
      <c r="DJ470" s="15"/>
      <c r="DK470" s="15"/>
      <c r="DL470" s="15"/>
      <c r="DM470" s="15"/>
      <c r="DN470" s="15"/>
      <c r="DO470" s="15"/>
      <c r="DP470" s="15"/>
      <c r="DQ470" s="15"/>
      <c r="DR470" s="15"/>
      <c r="DS470" s="15"/>
      <c r="DT470" s="15"/>
      <c r="DU470" s="15"/>
      <c r="DV470" s="15"/>
      <c r="DW470" s="15"/>
      <c r="DX470" s="15"/>
      <c r="DY470" s="15"/>
      <c r="DZ470" s="15"/>
      <c r="EA470" s="15"/>
      <c r="EB470" s="15"/>
      <c r="EC470" s="15"/>
      <c r="ED470" s="15"/>
      <c r="EE470" s="15"/>
      <c r="EF470" s="15"/>
      <c r="EG470" s="15"/>
      <c r="EH470" s="15"/>
      <c r="EI470" s="15"/>
      <c r="EJ470" s="15"/>
      <c r="EK470" s="15"/>
      <c r="EL470" s="15"/>
      <c r="EM470" s="15"/>
      <c r="EN470" s="15"/>
      <c r="EO470" s="15"/>
      <c r="EP470" s="15"/>
      <c r="EQ470" s="15"/>
      <c r="ER470" s="15"/>
      <c r="ES470" s="15"/>
      <c r="ET470" s="15"/>
      <c r="EU470" s="15"/>
      <c r="EV470" s="15"/>
      <c r="EW470" s="15"/>
      <c r="EX470" s="15"/>
      <c r="EY470" s="15"/>
      <c r="EZ470" s="15"/>
      <c r="FA470" s="15"/>
      <c r="FB470" s="15"/>
      <c r="FC470" s="15"/>
      <c r="FD470" s="15"/>
      <c r="FE470" s="15"/>
      <c r="FF470" s="15"/>
      <c r="FG470" s="15"/>
      <c r="FH470" s="15"/>
      <c r="FI470" s="15"/>
      <c r="FJ470" s="15"/>
      <c r="FK470" s="15"/>
      <c r="FL470" s="15"/>
      <c r="FM470" s="15"/>
      <c r="FN470" s="15"/>
      <c r="FO470" s="15"/>
      <c r="FP470" s="15"/>
      <c r="FQ470" s="15"/>
      <c r="FR470" s="15"/>
      <c r="FS470" s="15"/>
      <c r="FT470" s="15"/>
      <c r="FU470" s="15"/>
      <c r="FV470" s="15"/>
      <c r="FW470" s="15"/>
      <c r="FX470" s="15"/>
      <c r="FY470" s="15"/>
      <c r="FZ470" s="15"/>
      <c r="GA470" s="15"/>
      <c r="GB470" s="15"/>
      <c r="GC470" s="15"/>
      <c r="GD470" s="15"/>
      <c r="GE470" s="15"/>
      <c r="GF470" s="15"/>
      <c r="GG470" s="15"/>
      <c r="GH470" s="15"/>
      <c r="GI470" s="15"/>
      <c r="GJ470" s="15"/>
      <c r="GK470" s="15"/>
      <c r="GL470" s="15"/>
      <c r="GM470" s="15"/>
      <c r="GN470" s="15"/>
      <c r="GO470" s="15"/>
      <c r="GP470" s="15"/>
      <c r="GQ470" s="15"/>
      <c r="GR470" s="15"/>
      <c r="GS470" s="15"/>
      <c r="GT470" s="15"/>
      <c r="GU470" s="15"/>
      <c r="GV470" s="15"/>
      <c r="GW470" s="15"/>
      <c r="GX470" s="15"/>
      <c r="GY470" s="15"/>
      <c r="GZ470" s="15"/>
      <c r="HA470" s="15"/>
      <c r="HB470" s="15"/>
      <c r="HC470" s="15"/>
      <c r="HD470" s="15"/>
      <c r="HE470" s="15"/>
      <c r="HF470" s="15"/>
      <c r="HG470" s="15"/>
      <c r="HH470" s="15"/>
      <c r="HI470" s="15"/>
      <c r="HJ470" s="15"/>
      <c r="HK470" s="15"/>
      <c r="HL470" s="15"/>
      <c r="HM470" s="15"/>
      <c r="HN470" s="15"/>
      <c r="HO470" s="15"/>
      <c r="HP470" s="15"/>
      <c r="HQ470" s="15"/>
      <c r="HR470" s="15"/>
      <c r="HS470" s="15"/>
      <c r="HT470" s="15"/>
      <c r="HU470" s="15"/>
      <c r="HV470" s="15"/>
      <c r="HW470" s="15"/>
      <c r="HX470" s="15"/>
      <c r="HY470" s="15"/>
      <c r="HZ470" s="15"/>
      <c r="IA470" s="15"/>
      <c r="IB470" s="15"/>
      <c r="IC470" s="15"/>
      <c r="ID470" s="15"/>
      <c r="IE470" s="15"/>
      <c r="IF470" s="15"/>
      <c r="IG470" s="15"/>
      <c r="IH470" s="15"/>
      <c r="II470" s="15"/>
      <c r="IJ470" s="15"/>
      <c r="IK470" s="15"/>
      <c r="IL470" s="15"/>
      <c r="IM470" s="15"/>
      <c r="IN470" s="15"/>
      <c r="IO470" s="15"/>
      <c r="IP470" s="15"/>
      <c r="IQ470" s="15"/>
      <c r="IR470" s="15"/>
      <c r="IS470" s="15"/>
      <c r="IT470" s="15"/>
      <c r="IU470" s="15"/>
      <c r="IV470" s="15"/>
    </row>
    <row r="471" spans="1:256" s="28" customFormat="1" ht="38.25" customHeight="1">
      <c r="A471" s="130" t="s">
        <v>169</v>
      </c>
      <c r="B471" s="127" t="s">
        <v>1004</v>
      </c>
      <c r="C471" s="118" t="s">
        <v>116</v>
      </c>
      <c r="D471" s="386">
        <v>5150</v>
      </c>
      <c r="E471" s="156">
        <v>5150</v>
      </c>
      <c r="F471" s="299">
        <v>3585</v>
      </c>
      <c r="G471" s="157">
        <f>F471/E471*100</f>
        <v>69.6116504854369</v>
      </c>
      <c r="O471" s="69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  <c r="AU471" s="15"/>
      <c r="AV471" s="15"/>
      <c r="AW471" s="15"/>
      <c r="AX471" s="15"/>
      <c r="AY471" s="15"/>
      <c r="AZ471" s="15"/>
      <c r="BA471" s="15"/>
      <c r="BB471" s="15"/>
      <c r="BC471" s="15"/>
      <c r="BD471" s="15"/>
      <c r="BE471" s="15"/>
      <c r="BF471" s="15"/>
      <c r="BG471" s="15"/>
      <c r="BH471" s="15"/>
      <c r="BI471" s="15"/>
      <c r="BJ471" s="15"/>
      <c r="BK471" s="15"/>
      <c r="BL471" s="15"/>
      <c r="BM471" s="15"/>
      <c r="BN471" s="15"/>
      <c r="BO471" s="15"/>
      <c r="BP471" s="15"/>
      <c r="BQ471" s="15"/>
      <c r="BR471" s="15"/>
      <c r="BS471" s="15"/>
      <c r="BT471" s="15"/>
      <c r="BU471" s="15"/>
      <c r="BV471" s="15"/>
      <c r="BW471" s="15"/>
      <c r="BX471" s="15"/>
      <c r="BY471" s="15"/>
      <c r="BZ471" s="15"/>
      <c r="CA471" s="15"/>
      <c r="CB471" s="15"/>
      <c r="CC471" s="15"/>
      <c r="CD471" s="15"/>
      <c r="CE471" s="15"/>
      <c r="CF471" s="15"/>
      <c r="CG471" s="15"/>
      <c r="CH471" s="15"/>
      <c r="CI471" s="15"/>
      <c r="CJ471" s="15"/>
      <c r="CK471" s="15"/>
      <c r="CL471" s="15"/>
      <c r="CM471" s="15"/>
      <c r="CN471" s="15"/>
      <c r="CO471" s="15"/>
      <c r="CP471" s="15"/>
      <c r="CQ471" s="15"/>
      <c r="CR471" s="15"/>
      <c r="CS471" s="15"/>
      <c r="CT471" s="15"/>
      <c r="CU471" s="15"/>
      <c r="CV471" s="15"/>
      <c r="CW471" s="15"/>
      <c r="CX471" s="15"/>
      <c r="CY471" s="15"/>
      <c r="CZ471" s="15"/>
      <c r="DA471" s="15"/>
      <c r="DB471" s="15"/>
      <c r="DC471" s="15"/>
      <c r="DD471" s="15"/>
      <c r="DE471" s="15"/>
      <c r="DF471" s="15"/>
      <c r="DG471" s="15"/>
      <c r="DH471" s="15"/>
      <c r="DI471" s="15"/>
      <c r="DJ471" s="15"/>
      <c r="DK471" s="15"/>
      <c r="DL471" s="15"/>
      <c r="DM471" s="15"/>
      <c r="DN471" s="15"/>
      <c r="DO471" s="15"/>
      <c r="DP471" s="15"/>
      <c r="DQ471" s="15"/>
      <c r="DR471" s="15"/>
      <c r="DS471" s="15"/>
      <c r="DT471" s="15"/>
      <c r="DU471" s="15"/>
      <c r="DV471" s="15"/>
      <c r="DW471" s="15"/>
      <c r="DX471" s="15"/>
      <c r="DY471" s="15"/>
      <c r="DZ471" s="15"/>
      <c r="EA471" s="15"/>
      <c r="EB471" s="15"/>
      <c r="EC471" s="15"/>
      <c r="ED471" s="15"/>
      <c r="EE471" s="15"/>
      <c r="EF471" s="15"/>
      <c r="EG471" s="15"/>
      <c r="EH471" s="15"/>
      <c r="EI471" s="15"/>
      <c r="EJ471" s="15"/>
      <c r="EK471" s="15"/>
      <c r="EL471" s="15"/>
      <c r="EM471" s="15"/>
      <c r="EN471" s="15"/>
      <c r="EO471" s="15"/>
      <c r="EP471" s="15"/>
      <c r="EQ471" s="15"/>
      <c r="ER471" s="15"/>
      <c r="ES471" s="15"/>
      <c r="ET471" s="15"/>
      <c r="EU471" s="15"/>
      <c r="EV471" s="15"/>
      <c r="EW471" s="15"/>
      <c r="EX471" s="15"/>
      <c r="EY471" s="15"/>
      <c r="EZ471" s="15"/>
      <c r="FA471" s="15"/>
      <c r="FB471" s="15"/>
      <c r="FC471" s="15"/>
      <c r="FD471" s="15"/>
      <c r="FE471" s="15"/>
      <c r="FF471" s="15"/>
      <c r="FG471" s="15"/>
      <c r="FH471" s="15"/>
      <c r="FI471" s="15"/>
      <c r="FJ471" s="15"/>
      <c r="FK471" s="15"/>
      <c r="FL471" s="15"/>
      <c r="FM471" s="15"/>
      <c r="FN471" s="15"/>
      <c r="FO471" s="15"/>
      <c r="FP471" s="15"/>
      <c r="FQ471" s="15"/>
      <c r="FR471" s="15"/>
      <c r="FS471" s="15"/>
      <c r="FT471" s="15"/>
      <c r="FU471" s="15"/>
      <c r="FV471" s="15"/>
      <c r="FW471" s="15"/>
      <c r="FX471" s="15"/>
      <c r="FY471" s="15"/>
      <c r="FZ471" s="15"/>
      <c r="GA471" s="15"/>
      <c r="GB471" s="15"/>
      <c r="GC471" s="15"/>
      <c r="GD471" s="15"/>
      <c r="GE471" s="15"/>
      <c r="GF471" s="15"/>
      <c r="GG471" s="15"/>
      <c r="GH471" s="15"/>
      <c r="GI471" s="15"/>
      <c r="GJ471" s="15"/>
      <c r="GK471" s="15"/>
      <c r="GL471" s="15"/>
      <c r="GM471" s="15"/>
      <c r="GN471" s="15"/>
      <c r="GO471" s="15"/>
      <c r="GP471" s="15"/>
      <c r="GQ471" s="15"/>
      <c r="GR471" s="15"/>
      <c r="GS471" s="15"/>
      <c r="GT471" s="15"/>
      <c r="GU471" s="15"/>
      <c r="GV471" s="15"/>
      <c r="GW471" s="15"/>
      <c r="GX471" s="15"/>
      <c r="GY471" s="15"/>
      <c r="GZ471" s="15"/>
      <c r="HA471" s="15"/>
      <c r="HB471" s="15"/>
      <c r="HC471" s="15"/>
      <c r="HD471" s="15"/>
      <c r="HE471" s="15"/>
      <c r="HF471" s="15"/>
      <c r="HG471" s="15"/>
      <c r="HH471" s="15"/>
      <c r="HI471" s="15"/>
      <c r="HJ471" s="15"/>
      <c r="HK471" s="15"/>
      <c r="HL471" s="15"/>
      <c r="HM471" s="15"/>
      <c r="HN471" s="15"/>
      <c r="HO471" s="15"/>
      <c r="HP471" s="15"/>
      <c r="HQ471" s="15"/>
      <c r="HR471" s="15"/>
      <c r="HS471" s="15"/>
      <c r="HT471" s="15"/>
      <c r="HU471" s="15"/>
      <c r="HV471" s="15"/>
      <c r="HW471" s="15"/>
      <c r="HX471" s="15"/>
      <c r="HY471" s="15"/>
      <c r="HZ471" s="15"/>
      <c r="IA471" s="15"/>
      <c r="IB471" s="15"/>
      <c r="IC471" s="15"/>
      <c r="ID471" s="15"/>
      <c r="IE471" s="15"/>
      <c r="IF471" s="15"/>
      <c r="IG471" s="15"/>
      <c r="IH471" s="15"/>
      <c r="II471" s="15"/>
      <c r="IJ471" s="15"/>
      <c r="IK471" s="15"/>
      <c r="IL471" s="15"/>
      <c r="IM471" s="15"/>
      <c r="IN471" s="15"/>
      <c r="IO471" s="15"/>
      <c r="IP471" s="15"/>
      <c r="IQ471" s="15"/>
      <c r="IR471" s="15"/>
      <c r="IS471" s="15"/>
      <c r="IT471" s="15"/>
      <c r="IU471" s="15"/>
      <c r="IV471" s="15"/>
    </row>
    <row r="472" spans="1:256" s="28" customFormat="1" ht="15" customHeight="1">
      <c r="A472" s="130" t="s">
        <v>169</v>
      </c>
      <c r="B472" s="127" t="s">
        <v>1004</v>
      </c>
      <c r="C472" s="118" t="s">
        <v>982</v>
      </c>
      <c r="D472" s="386">
        <v>0</v>
      </c>
      <c r="E472" s="156">
        <v>2299</v>
      </c>
      <c r="F472" s="299">
        <v>1193</v>
      </c>
      <c r="G472" s="157">
        <f>F472/E472*100</f>
        <v>51.892127011744236</v>
      </c>
      <c r="O472" s="69"/>
      <c r="P472" s="15"/>
      <c r="Q472" s="15"/>
      <c r="R472" s="15"/>
      <c r="S472" s="15"/>
      <c r="T472" s="15"/>
      <c r="U472" s="134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  <c r="AT472" s="15"/>
      <c r="AU472" s="15"/>
      <c r="AV472" s="15"/>
      <c r="AW472" s="15"/>
      <c r="AX472" s="15"/>
      <c r="AY472" s="15"/>
      <c r="AZ472" s="15"/>
      <c r="BA472" s="15"/>
      <c r="BB472" s="15"/>
      <c r="BC472" s="15"/>
      <c r="BD472" s="15"/>
      <c r="BE472" s="15"/>
      <c r="BF472" s="15"/>
      <c r="BG472" s="15"/>
      <c r="BH472" s="15"/>
      <c r="BI472" s="15"/>
      <c r="BJ472" s="15"/>
      <c r="BK472" s="15"/>
      <c r="BL472" s="15"/>
      <c r="BM472" s="15"/>
      <c r="BN472" s="15"/>
      <c r="BO472" s="15"/>
      <c r="BP472" s="15"/>
      <c r="BQ472" s="15"/>
      <c r="BR472" s="15"/>
      <c r="BS472" s="15"/>
      <c r="BT472" s="15"/>
      <c r="BU472" s="15"/>
      <c r="BV472" s="15"/>
      <c r="BW472" s="15"/>
      <c r="BX472" s="15"/>
      <c r="BY472" s="15"/>
      <c r="BZ472" s="15"/>
      <c r="CA472" s="15"/>
      <c r="CB472" s="15"/>
      <c r="CC472" s="15"/>
      <c r="CD472" s="15"/>
      <c r="CE472" s="15"/>
      <c r="CF472" s="15"/>
      <c r="CG472" s="15"/>
      <c r="CH472" s="15"/>
      <c r="CI472" s="15"/>
      <c r="CJ472" s="15"/>
      <c r="CK472" s="15"/>
      <c r="CL472" s="15"/>
      <c r="CM472" s="15"/>
      <c r="CN472" s="15"/>
      <c r="CO472" s="15"/>
      <c r="CP472" s="15"/>
      <c r="CQ472" s="15"/>
      <c r="CR472" s="15"/>
      <c r="CS472" s="15"/>
      <c r="CT472" s="15"/>
      <c r="CU472" s="15"/>
      <c r="CV472" s="15"/>
      <c r="CW472" s="15"/>
      <c r="CX472" s="15"/>
      <c r="CY472" s="15"/>
      <c r="CZ472" s="15"/>
      <c r="DA472" s="15"/>
      <c r="DB472" s="15"/>
      <c r="DC472" s="15"/>
      <c r="DD472" s="15"/>
      <c r="DE472" s="15"/>
      <c r="DF472" s="15"/>
      <c r="DG472" s="15"/>
      <c r="DH472" s="15"/>
      <c r="DI472" s="15"/>
      <c r="DJ472" s="15"/>
      <c r="DK472" s="15"/>
      <c r="DL472" s="15"/>
      <c r="DM472" s="15"/>
      <c r="DN472" s="15"/>
      <c r="DO472" s="15"/>
      <c r="DP472" s="15"/>
      <c r="DQ472" s="15"/>
      <c r="DR472" s="15"/>
      <c r="DS472" s="15"/>
      <c r="DT472" s="15"/>
      <c r="DU472" s="15"/>
      <c r="DV472" s="15"/>
      <c r="DW472" s="15"/>
      <c r="DX472" s="15"/>
      <c r="DY472" s="15"/>
      <c r="DZ472" s="15"/>
      <c r="EA472" s="15"/>
      <c r="EB472" s="15"/>
      <c r="EC472" s="15"/>
      <c r="ED472" s="15"/>
      <c r="EE472" s="15"/>
      <c r="EF472" s="15"/>
      <c r="EG472" s="15"/>
      <c r="EH472" s="15"/>
      <c r="EI472" s="15"/>
      <c r="EJ472" s="15"/>
      <c r="EK472" s="15"/>
      <c r="EL472" s="15"/>
      <c r="EM472" s="15"/>
      <c r="EN472" s="15"/>
      <c r="EO472" s="15"/>
      <c r="EP472" s="15"/>
      <c r="EQ472" s="15"/>
      <c r="ER472" s="15"/>
      <c r="ES472" s="15"/>
      <c r="ET472" s="15"/>
      <c r="EU472" s="15"/>
      <c r="EV472" s="15"/>
      <c r="EW472" s="15"/>
      <c r="EX472" s="15"/>
      <c r="EY472" s="15"/>
      <c r="EZ472" s="15"/>
      <c r="FA472" s="15"/>
      <c r="FB472" s="15"/>
      <c r="FC472" s="15"/>
      <c r="FD472" s="15"/>
      <c r="FE472" s="15"/>
      <c r="FF472" s="15"/>
      <c r="FG472" s="15"/>
      <c r="FH472" s="15"/>
      <c r="FI472" s="15"/>
      <c r="FJ472" s="15"/>
      <c r="FK472" s="15"/>
      <c r="FL472" s="15"/>
      <c r="FM472" s="15"/>
      <c r="FN472" s="15"/>
      <c r="FO472" s="15"/>
      <c r="FP472" s="15"/>
      <c r="FQ472" s="15"/>
      <c r="FR472" s="15"/>
      <c r="FS472" s="15"/>
      <c r="FT472" s="15"/>
      <c r="FU472" s="15"/>
      <c r="FV472" s="15"/>
      <c r="FW472" s="15"/>
      <c r="FX472" s="15"/>
      <c r="FY472" s="15"/>
      <c r="FZ472" s="15"/>
      <c r="GA472" s="15"/>
      <c r="GB472" s="15"/>
      <c r="GC472" s="15"/>
      <c r="GD472" s="15"/>
      <c r="GE472" s="15"/>
      <c r="GF472" s="15"/>
      <c r="GG472" s="15"/>
      <c r="GH472" s="15"/>
      <c r="GI472" s="15"/>
      <c r="GJ472" s="15"/>
      <c r="GK472" s="15"/>
      <c r="GL472" s="15"/>
      <c r="GM472" s="15"/>
      <c r="GN472" s="15"/>
      <c r="GO472" s="15"/>
      <c r="GP472" s="15"/>
      <c r="GQ472" s="15"/>
      <c r="GR472" s="15"/>
      <c r="GS472" s="15"/>
      <c r="GT472" s="15"/>
      <c r="GU472" s="15"/>
      <c r="GV472" s="15"/>
      <c r="GW472" s="15"/>
      <c r="GX472" s="15"/>
      <c r="GY472" s="15"/>
      <c r="GZ472" s="15"/>
      <c r="HA472" s="15"/>
      <c r="HB472" s="15"/>
      <c r="HC472" s="15"/>
      <c r="HD472" s="15"/>
      <c r="HE472" s="15"/>
      <c r="HF472" s="15"/>
      <c r="HG472" s="15"/>
      <c r="HH472" s="15"/>
      <c r="HI472" s="15"/>
      <c r="HJ472" s="15"/>
      <c r="HK472" s="15"/>
      <c r="HL472" s="15"/>
      <c r="HM472" s="15"/>
      <c r="HN472" s="15"/>
      <c r="HO472" s="15"/>
      <c r="HP472" s="15"/>
      <c r="HQ472" s="15"/>
      <c r="HR472" s="15"/>
      <c r="HS472" s="15"/>
      <c r="HT472" s="15"/>
      <c r="HU472" s="15"/>
      <c r="HV472" s="15"/>
      <c r="HW472" s="15"/>
      <c r="HX472" s="15"/>
      <c r="HY472" s="15"/>
      <c r="HZ472" s="15"/>
      <c r="IA472" s="15"/>
      <c r="IB472" s="15"/>
      <c r="IC472" s="15"/>
      <c r="ID472" s="15"/>
      <c r="IE472" s="15"/>
      <c r="IF472" s="15"/>
      <c r="IG472" s="15"/>
      <c r="IH472" s="15"/>
      <c r="II472" s="15"/>
      <c r="IJ472" s="15"/>
      <c r="IK472" s="15"/>
      <c r="IL472" s="15"/>
      <c r="IM472" s="15"/>
      <c r="IN472" s="15"/>
      <c r="IO472" s="15"/>
      <c r="IP472" s="15"/>
      <c r="IQ472" s="15"/>
      <c r="IR472" s="15"/>
      <c r="IS472" s="15"/>
      <c r="IT472" s="15"/>
      <c r="IU472" s="15"/>
      <c r="IV472" s="15"/>
    </row>
    <row r="473" spans="1:256" s="28" customFormat="1" ht="14.25" customHeight="1">
      <c r="A473" s="179"/>
      <c r="B473" s="196"/>
      <c r="C473" s="195" t="s">
        <v>157</v>
      </c>
      <c r="D473" s="182">
        <f>SUM(D471:D472)</f>
        <v>5150</v>
      </c>
      <c r="E473" s="182">
        <f>SUM(E471:E472)</f>
        <v>7449</v>
      </c>
      <c r="F473" s="210">
        <f>SUM(F471:F472)</f>
        <v>4778</v>
      </c>
      <c r="G473" s="208">
        <f>F473/E473*100</f>
        <v>64.14283796482749</v>
      </c>
      <c r="O473" s="69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  <c r="AT473" s="15"/>
      <c r="AU473" s="15"/>
      <c r="AV473" s="15"/>
      <c r="AW473" s="15"/>
      <c r="AX473" s="15"/>
      <c r="AY473" s="15"/>
      <c r="AZ473" s="15"/>
      <c r="BA473" s="15"/>
      <c r="BB473" s="15"/>
      <c r="BC473" s="15"/>
      <c r="BD473" s="15"/>
      <c r="BE473" s="15"/>
      <c r="BF473" s="15"/>
      <c r="BG473" s="15"/>
      <c r="BH473" s="15"/>
      <c r="BI473" s="15"/>
      <c r="BJ473" s="15"/>
      <c r="BK473" s="15"/>
      <c r="BL473" s="15"/>
      <c r="BM473" s="15"/>
      <c r="BN473" s="15"/>
      <c r="BO473" s="15"/>
      <c r="BP473" s="15"/>
      <c r="BQ473" s="15"/>
      <c r="BR473" s="15"/>
      <c r="BS473" s="15"/>
      <c r="BT473" s="15"/>
      <c r="BU473" s="15"/>
      <c r="BV473" s="15"/>
      <c r="BW473" s="15"/>
      <c r="BX473" s="15"/>
      <c r="BY473" s="15"/>
      <c r="BZ473" s="15"/>
      <c r="CA473" s="15"/>
      <c r="CB473" s="15"/>
      <c r="CC473" s="15"/>
      <c r="CD473" s="15"/>
      <c r="CE473" s="15"/>
      <c r="CF473" s="15"/>
      <c r="CG473" s="15"/>
      <c r="CH473" s="15"/>
      <c r="CI473" s="15"/>
      <c r="CJ473" s="15"/>
      <c r="CK473" s="15"/>
      <c r="CL473" s="15"/>
      <c r="CM473" s="15"/>
      <c r="CN473" s="15"/>
      <c r="CO473" s="15"/>
      <c r="CP473" s="15"/>
      <c r="CQ473" s="15"/>
      <c r="CR473" s="15"/>
      <c r="CS473" s="15"/>
      <c r="CT473" s="15"/>
      <c r="CU473" s="15"/>
      <c r="CV473" s="15"/>
      <c r="CW473" s="15"/>
      <c r="CX473" s="15"/>
      <c r="CY473" s="15"/>
      <c r="CZ473" s="15"/>
      <c r="DA473" s="15"/>
      <c r="DB473" s="15"/>
      <c r="DC473" s="15"/>
      <c r="DD473" s="15"/>
      <c r="DE473" s="15"/>
      <c r="DF473" s="15"/>
      <c r="DG473" s="15"/>
      <c r="DH473" s="15"/>
      <c r="DI473" s="15"/>
      <c r="DJ473" s="15"/>
      <c r="DK473" s="15"/>
      <c r="DL473" s="15"/>
      <c r="DM473" s="15"/>
      <c r="DN473" s="15"/>
      <c r="DO473" s="15"/>
      <c r="DP473" s="15"/>
      <c r="DQ473" s="15"/>
      <c r="DR473" s="15"/>
      <c r="DS473" s="15"/>
      <c r="DT473" s="15"/>
      <c r="DU473" s="15"/>
      <c r="DV473" s="15"/>
      <c r="DW473" s="15"/>
      <c r="DX473" s="15"/>
      <c r="DY473" s="15"/>
      <c r="DZ473" s="15"/>
      <c r="EA473" s="15"/>
      <c r="EB473" s="15"/>
      <c r="EC473" s="15"/>
      <c r="ED473" s="15"/>
      <c r="EE473" s="15"/>
      <c r="EF473" s="15"/>
      <c r="EG473" s="15"/>
      <c r="EH473" s="15"/>
      <c r="EI473" s="15"/>
      <c r="EJ473" s="15"/>
      <c r="EK473" s="15"/>
      <c r="EL473" s="15"/>
      <c r="EM473" s="15"/>
      <c r="EN473" s="15"/>
      <c r="EO473" s="15"/>
      <c r="EP473" s="15"/>
      <c r="EQ473" s="15"/>
      <c r="ER473" s="15"/>
      <c r="ES473" s="15"/>
      <c r="ET473" s="15"/>
      <c r="EU473" s="15"/>
      <c r="EV473" s="15"/>
      <c r="EW473" s="15"/>
      <c r="EX473" s="15"/>
      <c r="EY473" s="15"/>
      <c r="EZ473" s="15"/>
      <c r="FA473" s="15"/>
      <c r="FB473" s="15"/>
      <c r="FC473" s="15"/>
      <c r="FD473" s="15"/>
      <c r="FE473" s="15"/>
      <c r="FF473" s="15"/>
      <c r="FG473" s="15"/>
      <c r="FH473" s="15"/>
      <c r="FI473" s="15"/>
      <c r="FJ473" s="15"/>
      <c r="FK473" s="15"/>
      <c r="FL473" s="15"/>
      <c r="FM473" s="15"/>
      <c r="FN473" s="15"/>
      <c r="FO473" s="15"/>
      <c r="FP473" s="15"/>
      <c r="FQ473" s="15"/>
      <c r="FR473" s="15"/>
      <c r="FS473" s="15"/>
      <c r="FT473" s="15"/>
      <c r="FU473" s="15"/>
      <c r="FV473" s="15"/>
      <c r="FW473" s="15"/>
      <c r="FX473" s="15"/>
      <c r="FY473" s="15"/>
      <c r="FZ473" s="15"/>
      <c r="GA473" s="15"/>
      <c r="GB473" s="15"/>
      <c r="GC473" s="15"/>
      <c r="GD473" s="15"/>
      <c r="GE473" s="15"/>
      <c r="GF473" s="15"/>
      <c r="GG473" s="15"/>
      <c r="GH473" s="15"/>
      <c r="GI473" s="15"/>
      <c r="GJ473" s="15"/>
      <c r="GK473" s="15"/>
      <c r="GL473" s="15"/>
      <c r="GM473" s="15"/>
      <c r="GN473" s="15"/>
      <c r="GO473" s="15"/>
      <c r="GP473" s="15"/>
      <c r="GQ473" s="15"/>
      <c r="GR473" s="15"/>
      <c r="GS473" s="15"/>
      <c r="GT473" s="15"/>
      <c r="GU473" s="15"/>
      <c r="GV473" s="15"/>
      <c r="GW473" s="15"/>
      <c r="GX473" s="15"/>
      <c r="GY473" s="15"/>
      <c r="GZ473" s="15"/>
      <c r="HA473" s="15"/>
      <c r="HB473" s="15"/>
      <c r="HC473" s="15"/>
      <c r="HD473" s="15"/>
      <c r="HE473" s="15"/>
      <c r="HF473" s="15"/>
      <c r="HG473" s="15"/>
      <c r="HH473" s="15"/>
      <c r="HI473" s="15"/>
      <c r="HJ473" s="15"/>
      <c r="HK473" s="15"/>
      <c r="HL473" s="15"/>
      <c r="HM473" s="15"/>
      <c r="HN473" s="15"/>
      <c r="HO473" s="15"/>
      <c r="HP473" s="15"/>
      <c r="HQ473" s="15"/>
      <c r="HR473" s="15"/>
      <c r="HS473" s="15"/>
      <c r="HT473" s="15"/>
      <c r="HU473" s="15"/>
      <c r="HV473" s="15"/>
      <c r="HW473" s="15"/>
      <c r="HX473" s="15"/>
      <c r="HY473" s="15"/>
      <c r="HZ473" s="15"/>
      <c r="IA473" s="15"/>
      <c r="IB473" s="15"/>
      <c r="IC473" s="15"/>
      <c r="ID473" s="15"/>
      <c r="IE473" s="15"/>
      <c r="IF473" s="15"/>
      <c r="IG473" s="15"/>
      <c r="IH473" s="15"/>
      <c r="II473" s="15"/>
      <c r="IJ473" s="15"/>
      <c r="IK473" s="15"/>
      <c r="IL473" s="15"/>
      <c r="IM473" s="15"/>
      <c r="IN473" s="15"/>
      <c r="IO473" s="15"/>
      <c r="IP473" s="15"/>
      <c r="IQ473" s="15"/>
      <c r="IR473" s="15"/>
      <c r="IS473" s="15"/>
      <c r="IT473" s="15"/>
      <c r="IU473" s="15"/>
      <c r="IV473" s="15"/>
    </row>
    <row r="474" spans="1:6" s="178" customFormat="1" ht="14.25" customHeight="1">
      <c r="A474" s="40"/>
      <c r="B474" s="20"/>
      <c r="C474" s="20"/>
      <c r="D474" s="314"/>
      <c r="E474" s="314"/>
      <c r="F474" s="257"/>
    </row>
    <row r="475" spans="1:6" s="178" customFormat="1" ht="14.25" customHeight="1">
      <c r="A475" s="851" t="s">
        <v>410</v>
      </c>
      <c r="B475" s="835"/>
      <c r="C475" s="835"/>
      <c r="D475" s="314"/>
      <c r="E475" s="314"/>
      <c r="F475" s="257"/>
    </row>
    <row r="476" spans="1:6" s="178" customFormat="1" ht="15" customHeight="1">
      <c r="A476" s="459"/>
      <c r="B476" s="460"/>
      <c r="C476" s="460"/>
      <c r="D476" s="314"/>
      <c r="E476" s="314"/>
      <c r="F476" s="257"/>
    </row>
    <row r="477" spans="1:7" ht="24.75" customHeight="1">
      <c r="A477" s="7" t="s">
        <v>295</v>
      </c>
      <c r="B477" s="7" t="s">
        <v>297</v>
      </c>
      <c r="C477" s="5" t="s">
        <v>298</v>
      </c>
      <c r="D477" s="44" t="s">
        <v>479</v>
      </c>
      <c r="E477" s="51" t="s">
        <v>480</v>
      </c>
      <c r="F477" s="5" t="s">
        <v>269</v>
      </c>
      <c r="G477" s="43" t="s">
        <v>481</v>
      </c>
    </row>
    <row r="478" spans="1:7" ht="25.5">
      <c r="A478" s="130" t="s">
        <v>170</v>
      </c>
      <c r="B478" s="127">
        <v>3636</v>
      </c>
      <c r="C478" s="118" t="s">
        <v>416</v>
      </c>
      <c r="D478" s="156">
        <v>160</v>
      </c>
      <c r="E478" s="156">
        <v>160</v>
      </c>
      <c r="F478" s="299">
        <v>0</v>
      </c>
      <c r="G478" s="157">
        <f>F478/E478*100</f>
        <v>0</v>
      </c>
    </row>
    <row r="479" spans="1:7" ht="25.5">
      <c r="A479" s="130" t="s">
        <v>170</v>
      </c>
      <c r="B479" s="127">
        <v>6171</v>
      </c>
      <c r="C479" s="118" t="s">
        <v>417</v>
      </c>
      <c r="D479" s="156">
        <v>580</v>
      </c>
      <c r="E479" s="156">
        <v>580</v>
      </c>
      <c r="F479" s="299">
        <v>0</v>
      </c>
      <c r="G479" s="157">
        <f>F479/E479*100</f>
        <v>0</v>
      </c>
    </row>
    <row r="480" spans="1:256" s="105" customFormat="1" ht="12.75">
      <c r="A480" s="16"/>
      <c r="B480" s="59"/>
      <c r="C480" s="60"/>
      <c r="D480" s="61"/>
      <c r="E480" s="62"/>
      <c r="F480" s="46"/>
      <c r="G480" s="237"/>
      <c r="H480" s="109"/>
      <c r="I480" s="28"/>
      <c r="J480" s="28"/>
      <c r="K480" s="28"/>
      <c r="L480" s="28"/>
      <c r="M480" s="28"/>
      <c r="N480" s="28"/>
      <c r="O480" s="69"/>
      <c r="P480" s="69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  <c r="AR480" s="15"/>
      <c r="AS480" s="15"/>
      <c r="AT480" s="15"/>
      <c r="AU480" s="15"/>
      <c r="AV480" s="15"/>
      <c r="AW480" s="15"/>
      <c r="AX480" s="15"/>
      <c r="AY480" s="15"/>
      <c r="AZ480" s="15"/>
      <c r="BA480" s="15"/>
      <c r="BB480" s="15"/>
      <c r="BC480" s="15"/>
      <c r="BD480" s="15"/>
      <c r="BE480" s="15"/>
      <c r="BF480" s="15"/>
      <c r="BG480" s="15"/>
      <c r="BH480" s="15"/>
      <c r="BI480" s="15"/>
      <c r="BJ480" s="15"/>
      <c r="BK480" s="15"/>
      <c r="BL480" s="15"/>
      <c r="BM480" s="15"/>
      <c r="BN480" s="15"/>
      <c r="BO480" s="15"/>
      <c r="BP480" s="15"/>
      <c r="BQ480" s="15"/>
      <c r="BR480" s="15"/>
      <c r="BS480" s="15"/>
      <c r="BT480" s="15"/>
      <c r="BU480" s="15"/>
      <c r="BV480" s="15"/>
      <c r="BW480" s="15"/>
      <c r="BX480" s="15"/>
      <c r="BY480" s="15"/>
      <c r="BZ480" s="15"/>
      <c r="CA480" s="15"/>
      <c r="CB480" s="15"/>
      <c r="CC480" s="15"/>
      <c r="CD480" s="15"/>
      <c r="CE480" s="15"/>
      <c r="CF480" s="15"/>
      <c r="CG480" s="15"/>
      <c r="CH480" s="15"/>
      <c r="CI480" s="15"/>
      <c r="CJ480" s="15"/>
      <c r="CK480" s="15"/>
      <c r="CL480" s="15"/>
      <c r="CM480" s="15"/>
      <c r="CN480" s="15"/>
      <c r="CO480" s="15"/>
      <c r="CP480" s="15"/>
      <c r="CQ480" s="15"/>
      <c r="CR480" s="15"/>
      <c r="CS480" s="15"/>
      <c r="CT480" s="15"/>
      <c r="CU480" s="15"/>
      <c r="CV480" s="15"/>
      <c r="CW480" s="15"/>
      <c r="CX480" s="15"/>
      <c r="CY480" s="15"/>
      <c r="CZ480" s="15"/>
      <c r="DA480" s="15"/>
      <c r="DB480" s="15"/>
      <c r="DC480" s="15"/>
      <c r="DD480" s="15"/>
      <c r="DE480" s="15"/>
      <c r="DF480" s="15"/>
      <c r="DG480" s="15"/>
      <c r="DH480" s="15"/>
      <c r="DI480" s="15"/>
      <c r="DJ480" s="15"/>
      <c r="DK480" s="15"/>
      <c r="DL480" s="15"/>
      <c r="DM480" s="15"/>
      <c r="DN480" s="15"/>
      <c r="DO480" s="15"/>
      <c r="DP480" s="15"/>
      <c r="DQ480" s="15"/>
      <c r="DR480" s="15"/>
      <c r="DS480" s="15"/>
      <c r="DT480" s="15"/>
      <c r="DU480" s="15"/>
      <c r="DV480" s="15"/>
      <c r="DW480" s="15"/>
      <c r="DX480" s="15"/>
      <c r="DY480" s="15"/>
      <c r="DZ480" s="15"/>
      <c r="EA480" s="15"/>
      <c r="EB480" s="15"/>
      <c r="EC480" s="15"/>
      <c r="ED480" s="15"/>
      <c r="EE480" s="15"/>
      <c r="EF480" s="15"/>
      <c r="EG480" s="15"/>
      <c r="EH480" s="15"/>
      <c r="EI480" s="15"/>
      <c r="EJ480" s="15"/>
      <c r="EK480" s="15"/>
      <c r="EL480" s="15"/>
      <c r="EM480" s="15"/>
      <c r="EN480" s="15"/>
      <c r="EO480" s="15"/>
      <c r="EP480" s="15"/>
      <c r="EQ480" s="15"/>
      <c r="ER480" s="15"/>
      <c r="ES480" s="15"/>
      <c r="ET480" s="15"/>
      <c r="EU480" s="15"/>
      <c r="EV480" s="15"/>
      <c r="EW480" s="15"/>
      <c r="EX480" s="15"/>
      <c r="EY480" s="15"/>
      <c r="EZ480" s="15"/>
      <c r="FA480" s="15"/>
      <c r="FB480" s="15"/>
      <c r="FC480" s="15"/>
      <c r="FD480" s="15"/>
      <c r="FE480" s="15"/>
      <c r="FF480" s="15"/>
      <c r="FG480" s="15"/>
      <c r="FH480" s="15"/>
      <c r="FI480" s="15"/>
      <c r="FJ480" s="15"/>
      <c r="FK480" s="15"/>
      <c r="FL480" s="15"/>
      <c r="FM480" s="15"/>
      <c r="FN480" s="15"/>
      <c r="FO480" s="15"/>
      <c r="FP480" s="15"/>
      <c r="FQ480" s="15"/>
      <c r="FR480" s="15"/>
      <c r="FS480" s="15"/>
      <c r="FT480" s="15"/>
      <c r="FU480" s="15"/>
      <c r="FV480" s="15"/>
      <c r="FW480" s="15"/>
      <c r="FX480" s="15"/>
      <c r="FY480" s="15"/>
      <c r="FZ480" s="15"/>
      <c r="GA480" s="15"/>
      <c r="GB480" s="15"/>
      <c r="GC480" s="15"/>
      <c r="GD480" s="15"/>
      <c r="GE480" s="15"/>
      <c r="GF480" s="15"/>
      <c r="GG480" s="15"/>
      <c r="GH480" s="15"/>
      <c r="GI480" s="15"/>
      <c r="GJ480" s="15"/>
      <c r="GK480" s="15"/>
      <c r="GL480" s="15"/>
      <c r="GM480" s="15"/>
      <c r="GN480" s="15"/>
      <c r="GO480" s="15"/>
      <c r="GP480" s="15"/>
      <c r="GQ480" s="15"/>
      <c r="GR480" s="15"/>
      <c r="GS480" s="15"/>
      <c r="GT480" s="15"/>
      <c r="GU480" s="15"/>
      <c r="GV480" s="15"/>
      <c r="GW480" s="15"/>
      <c r="GX480" s="15"/>
      <c r="GY480" s="15"/>
      <c r="GZ480" s="15"/>
      <c r="HA480" s="15"/>
      <c r="HB480" s="15"/>
      <c r="HC480" s="15"/>
      <c r="HD480" s="15"/>
      <c r="HE480" s="15"/>
      <c r="HF480" s="15"/>
      <c r="HG480" s="15"/>
      <c r="HH480" s="15"/>
      <c r="HI480" s="15"/>
      <c r="HJ480" s="15"/>
      <c r="HK480" s="15"/>
      <c r="HL480" s="15"/>
      <c r="HM480" s="15"/>
      <c r="HN480" s="15"/>
      <c r="HO480" s="15"/>
      <c r="HP480" s="15"/>
      <c r="HQ480" s="15"/>
      <c r="HR480" s="15"/>
      <c r="HS480" s="15"/>
      <c r="HT480" s="15"/>
      <c r="HU480" s="15"/>
      <c r="HV480" s="15"/>
      <c r="HW480" s="15"/>
      <c r="HX480" s="15"/>
      <c r="HY480" s="15"/>
      <c r="HZ480" s="15"/>
      <c r="IA480" s="15"/>
      <c r="IB480" s="15"/>
      <c r="IC480" s="15"/>
      <c r="ID480" s="15"/>
      <c r="IE480" s="15"/>
      <c r="IF480" s="15"/>
      <c r="IG480" s="15"/>
      <c r="IH480" s="15"/>
      <c r="II480" s="15"/>
      <c r="IJ480" s="15"/>
      <c r="IK480" s="15"/>
      <c r="IL480" s="15"/>
      <c r="IM480" s="15"/>
      <c r="IN480" s="15"/>
      <c r="IO480" s="15"/>
      <c r="IP480" s="15"/>
      <c r="IQ480" s="15"/>
      <c r="IR480" s="15"/>
      <c r="IS480" s="15"/>
      <c r="IT480" s="15"/>
      <c r="IU480" s="15"/>
      <c r="IV480" s="15"/>
    </row>
    <row r="481" spans="1:7" ht="12.75">
      <c r="A481" s="188"/>
      <c r="B481" s="198"/>
      <c r="C481" s="197" t="s">
        <v>913</v>
      </c>
      <c r="D481" s="189">
        <f>D455+D461+D464+D473+D478+D479</f>
        <v>52190</v>
      </c>
      <c r="E481" s="189">
        <f>E455+E461+E464+E473+E478+E479</f>
        <v>64930</v>
      </c>
      <c r="F481" s="189">
        <f>F455+F461+F464+F473+F478+F479</f>
        <v>33138</v>
      </c>
      <c r="G481" s="201">
        <f>F481/E481*100</f>
        <v>51.036500847066065</v>
      </c>
    </row>
    <row r="482" spans="1:256" s="28" customFormat="1" ht="13.5" customHeight="1">
      <c r="A482" s="58"/>
      <c r="B482" s="14"/>
      <c r="C482"/>
      <c r="D482" s="69"/>
      <c r="E482" s="69"/>
      <c r="F482" s="69"/>
      <c r="G482"/>
      <c r="O482" s="69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  <c r="AX482" s="15"/>
      <c r="AY482" s="15"/>
      <c r="AZ482" s="15"/>
      <c r="BA482" s="15"/>
      <c r="BB482" s="15"/>
      <c r="BC482" s="15"/>
      <c r="BD482" s="15"/>
      <c r="BE482" s="15"/>
      <c r="BF482" s="15"/>
      <c r="BG482" s="15"/>
      <c r="BH482" s="15"/>
      <c r="BI482" s="15"/>
      <c r="BJ482" s="15"/>
      <c r="BK482" s="15"/>
      <c r="BL482" s="15"/>
      <c r="BM482" s="15"/>
      <c r="BN482" s="15"/>
      <c r="BO482" s="15"/>
      <c r="BP482" s="15"/>
      <c r="BQ482" s="15"/>
      <c r="BR482" s="15"/>
      <c r="BS482" s="15"/>
      <c r="BT482" s="15"/>
      <c r="BU482" s="15"/>
      <c r="BV482" s="15"/>
      <c r="BW482" s="15"/>
      <c r="BX482" s="15"/>
      <c r="BY482" s="15"/>
      <c r="BZ482" s="15"/>
      <c r="CA482" s="15"/>
      <c r="CB482" s="15"/>
      <c r="CC482" s="15"/>
      <c r="CD482" s="15"/>
      <c r="CE482" s="15"/>
      <c r="CF482" s="15"/>
      <c r="CG482" s="15"/>
      <c r="CH482" s="15"/>
      <c r="CI482" s="15"/>
      <c r="CJ482" s="15"/>
      <c r="CK482" s="15"/>
      <c r="CL482" s="15"/>
      <c r="CM482" s="15"/>
      <c r="CN482" s="15"/>
      <c r="CO482" s="15"/>
      <c r="CP482" s="15"/>
      <c r="CQ482" s="15"/>
      <c r="CR482" s="15"/>
      <c r="CS482" s="15"/>
      <c r="CT482" s="15"/>
      <c r="CU482" s="15"/>
      <c r="CV482" s="15"/>
      <c r="CW482" s="15"/>
      <c r="CX482" s="15"/>
      <c r="CY482" s="15"/>
      <c r="CZ482" s="15"/>
      <c r="DA482" s="15"/>
      <c r="DB482" s="15"/>
      <c r="DC482" s="15"/>
      <c r="DD482" s="15"/>
      <c r="DE482" s="15"/>
      <c r="DF482" s="15"/>
      <c r="DG482" s="15"/>
      <c r="DH482" s="15"/>
      <c r="DI482" s="15"/>
      <c r="DJ482" s="15"/>
      <c r="DK482" s="15"/>
      <c r="DL482" s="15"/>
      <c r="DM482" s="15"/>
      <c r="DN482" s="15"/>
      <c r="DO482" s="15"/>
      <c r="DP482" s="15"/>
      <c r="DQ482" s="15"/>
      <c r="DR482" s="15"/>
      <c r="DS482" s="15"/>
      <c r="DT482" s="15"/>
      <c r="DU482" s="15"/>
      <c r="DV482" s="15"/>
      <c r="DW482" s="15"/>
      <c r="DX482" s="15"/>
      <c r="DY482" s="15"/>
      <c r="DZ482" s="15"/>
      <c r="EA482" s="15"/>
      <c r="EB482" s="15"/>
      <c r="EC482" s="15"/>
      <c r="ED482" s="15"/>
      <c r="EE482" s="15"/>
      <c r="EF482" s="15"/>
      <c r="EG482" s="15"/>
      <c r="EH482" s="15"/>
      <c r="EI482" s="15"/>
      <c r="EJ482" s="15"/>
      <c r="EK482" s="15"/>
      <c r="EL482" s="15"/>
      <c r="EM482" s="15"/>
      <c r="EN482" s="15"/>
      <c r="EO482" s="15"/>
      <c r="EP482" s="15"/>
      <c r="EQ482" s="15"/>
      <c r="ER482" s="15"/>
      <c r="ES482" s="15"/>
      <c r="ET482" s="15"/>
      <c r="EU482" s="15"/>
      <c r="EV482" s="15"/>
      <c r="EW482" s="15"/>
      <c r="EX482" s="15"/>
      <c r="EY482" s="15"/>
      <c r="EZ482" s="15"/>
      <c r="FA482" s="15"/>
      <c r="FB482" s="15"/>
      <c r="FC482" s="15"/>
      <c r="FD482" s="15"/>
      <c r="FE482" s="15"/>
      <c r="FF482" s="15"/>
      <c r="FG482" s="15"/>
      <c r="FH482" s="15"/>
      <c r="FI482" s="15"/>
      <c r="FJ482" s="15"/>
      <c r="FK482" s="15"/>
      <c r="FL482" s="15"/>
      <c r="FM482" s="15"/>
      <c r="FN482" s="15"/>
      <c r="FO482" s="15"/>
      <c r="FP482" s="15"/>
      <c r="FQ482" s="15"/>
      <c r="FR482" s="15"/>
      <c r="FS482" s="15"/>
      <c r="FT482" s="15"/>
      <c r="FU482" s="15"/>
      <c r="FV482" s="15"/>
      <c r="FW482" s="15"/>
      <c r="FX482" s="15"/>
      <c r="FY482" s="15"/>
      <c r="FZ482" s="15"/>
      <c r="GA482" s="15"/>
      <c r="GB482" s="15"/>
      <c r="GC482" s="15"/>
      <c r="GD482" s="15"/>
      <c r="GE482" s="15"/>
      <c r="GF482" s="15"/>
      <c r="GG482" s="15"/>
      <c r="GH482" s="15"/>
      <c r="GI482" s="15"/>
      <c r="GJ482" s="15"/>
      <c r="GK482" s="15"/>
      <c r="GL482" s="15"/>
      <c r="GM482" s="15"/>
      <c r="GN482" s="15"/>
      <c r="GO482" s="15"/>
      <c r="GP482" s="15"/>
      <c r="GQ482" s="15"/>
      <c r="GR482" s="15"/>
      <c r="GS482" s="15"/>
      <c r="GT482" s="15"/>
      <c r="GU482" s="15"/>
      <c r="GV482" s="15"/>
      <c r="GW482" s="15"/>
      <c r="GX482" s="15"/>
      <c r="GY482" s="15"/>
      <c r="GZ482" s="15"/>
      <c r="HA482" s="15"/>
      <c r="HB482" s="15"/>
      <c r="HC482" s="15"/>
      <c r="HD482" s="15"/>
      <c r="HE482" s="15"/>
      <c r="HF482" s="15"/>
      <c r="HG482" s="15"/>
      <c r="HH482" s="15"/>
      <c r="HI482" s="15"/>
      <c r="HJ482" s="15"/>
      <c r="HK482" s="15"/>
      <c r="HL482" s="15"/>
      <c r="HM482" s="15"/>
      <c r="HN482" s="15"/>
      <c r="HO482" s="15"/>
      <c r="HP482" s="15"/>
      <c r="HQ482" s="15"/>
      <c r="HR482" s="15"/>
      <c r="HS482" s="15"/>
      <c r="HT482" s="15"/>
      <c r="HU482" s="15"/>
      <c r="HV482" s="15"/>
      <c r="HW482" s="15"/>
      <c r="HX482" s="15"/>
      <c r="HY482" s="15"/>
      <c r="HZ482" s="15"/>
      <c r="IA482" s="15"/>
      <c r="IB482" s="15"/>
      <c r="IC482" s="15"/>
      <c r="ID482" s="15"/>
      <c r="IE482" s="15"/>
      <c r="IF482" s="15"/>
      <c r="IG482" s="15"/>
      <c r="IH482" s="15"/>
      <c r="II482" s="15"/>
      <c r="IJ482" s="15"/>
      <c r="IK482" s="15"/>
      <c r="IL482" s="15"/>
      <c r="IM482" s="15"/>
      <c r="IN482" s="15"/>
      <c r="IO482" s="15"/>
      <c r="IP482" s="15"/>
      <c r="IQ482" s="15"/>
      <c r="IR482" s="15"/>
      <c r="IS482" s="15"/>
      <c r="IT482" s="15"/>
      <c r="IU482" s="15"/>
      <c r="IV482" s="15"/>
    </row>
    <row r="483" spans="1:256" s="28" customFormat="1" ht="15.75">
      <c r="A483" s="132" t="s">
        <v>462</v>
      </c>
      <c r="B483" s="58"/>
      <c r="D483" s="69"/>
      <c r="E483" s="69"/>
      <c r="F483" s="69"/>
      <c r="O483" s="69" t="s">
        <v>610</v>
      </c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  <c r="AW483" s="15"/>
      <c r="AX483" s="15"/>
      <c r="AY483" s="15"/>
      <c r="AZ483" s="15"/>
      <c r="BA483" s="15"/>
      <c r="BB483" s="15"/>
      <c r="BC483" s="15"/>
      <c r="BD483" s="15"/>
      <c r="BE483" s="15"/>
      <c r="BF483" s="15"/>
      <c r="BG483" s="15"/>
      <c r="BH483" s="15"/>
      <c r="BI483" s="15"/>
      <c r="BJ483" s="15"/>
      <c r="BK483" s="15"/>
      <c r="BL483" s="15"/>
      <c r="BM483" s="15"/>
      <c r="BN483" s="15"/>
      <c r="BO483" s="15"/>
      <c r="BP483" s="15"/>
      <c r="BQ483" s="15"/>
      <c r="BR483" s="15"/>
      <c r="BS483" s="15"/>
      <c r="BT483" s="15"/>
      <c r="BU483" s="15"/>
      <c r="BV483" s="15"/>
      <c r="BW483" s="15"/>
      <c r="BX483" s="15"/>
      <c r="BY483" s="15"/>
      <c r="BZ483" s="15"/>
      <c r="CA483" s="15"/>
      <c r="CB483" s="15"/>
      <c r="CC483" s="15"/>
      <c r="CD483" s="15"/>
      <c r="CE483" s="15"/>
      <c r="CF483" s="15"/>
      <c r="CG483" s="15"/>
      <c r="CH483" s="15"/>
      <c r="CI483" s="15"/>
      <c r="CJ483" s="15"/>
      <c r="CK483" s="15"/>
      <c r="CL483" s="15"/>
      <c r="CM483" s="15"/>
      <c r="CN483" s="15"/>
      <c r="CO483" s="15"/>
      <c r="CP483" s="15"/>
      <c r="CQ483" s="15"/>
      <c r="CR483" s="15"/>
      <c r="CS483" s="15"/>
      <c r="CT483" s="15"/>
      <c r="CU483" s="15"/>
      <c r="CV483" s="15"/>
      <c r="CW483" s="15"/>
      <c r="CX483" s="15"/>
      <c r="CY483" s="15"/>
      <c r="CZ483" s="15"/>
      <c r="DA483" s="15"/>
      <c r="DB483" s="15"/>
      <c r="DC483" s="15"/>
      <c r="DD483" s="15"/>
      <c r="DE483" s="15"/>
      <c r="DF483" s="15"/>
      <c r="DG483" s="15"/>
      <c r="DH483" s="15"/>
      <c r="DI483" s="15"/>
      <c r="DJ483" s="15"/>
      <c r="DK483" s="15"/>
      <c r="DL483" s="15"/>
      <c r="DM483" s="15"/>
      <c r="DN483" s="15"/>
      <c r="DO483" s="15"/>
      <c r="DP483" s="15"/>
      <c r="DQ483" s="15"/>
      <c r="DR483" s="15"/>
      <c r="DS483" s="15"/>
      <c r="DT483" s="15"/>
      <c r="DU483" s="15"/>
      <c r="DV483" s="15"/>
      <c r="DW483" s="15"/>
      <c r="DX483" s="15"/>
      <c r="DY483" s="15"/>
      <c r="DZ483" s="15"/>
      <c r="EA483" s="15"/>
      <c r="EB483" s="15"/>
      <c r="EC483" s="15"/>
      <c r="ED483" s="15"/>
      <c r="EE483" s="15"/>
      <c r="EF483" s="15"/>
      <c r="EG483" s="15"/>
      <c r="EH483" s="15"/>
      <c r="EI483" s="15"/>
      <c r="EJ483" s="15"/>
      <c r="EK483" s="15"/>
      <c r="EL483" s="15"/>
      <c r="EM483" s="15"/>
      <c r="EN483" s="15"/>
      <c r="EO483" s="15"/>
      <c r="EP483" s="15"/>
      <c r="EQ483" s="15"/>
      <c r="ER483" s="15"/>
      <c r="ES483" s="15"/>
      <c r="ET483" s="15"/>
      <c r="EU483" s="15"/>
      <c r="EV483" s="15"/>
      <c r="EW483" s="15"/>
      <c r="EX483" s="15"/>
      <c r="EY483" s="15"/>
      <c r="EZ483" s="15"/>
      <c r="FA483" s="15"/>
      <c r="FB483" s="15"/>
      <c r="FC483" s="15"/>
      <c r="FD483" s="15"/>
      <c r="FE483" s="15"/>
      <c r="FF483" s="15"/>
      <c r="FG483" s="15"/>
      <c r="FH483" s="15"/>
      <c r="FI483" s="15"/>
      <c r="FJ483" s="15"/>
      <c r="FK483" s="15"/>
      <c r="FL483" s="15"/>
      <c r="FM483" s="15"/>
      <c r="FN483" s="15"/>
      <c r="FO483" s="15"/>
      <c r="FP483" s="15"/>
      <c r="FQ483" s="15"/>
      <c r="FR483" s="15"/>
      <c r="FS483" s="15"/>
      <c r="FT483" s="15"/>
      <c r="FU483" s="15"/>
      <c r="FV483" s="15"/>
      <c r="FW483" s="15"/>
      <c r="FX483" s="15"/>
      <c r="FY483" s="15"/>
      <c r="FZ483" s="15"/>
      <c r="GA483" s="15"/>
      <c r="GB483" s="15"/>
      <c r="GC483" s="15"/>
      <c r="GD483" s="15"/>
      <c r="GE483" s="15"/>
      <c r="GF483" s="15"/>
      <c r="GG483" s="15"/>
      <c r="GH483" s="15"/>
      <c r="GI483" s="15"/>
      <c r="GJ483" s="15"/>
      <c r="GK483" s="15"/>
      <c r="GL483" s="15"/>
      <c r="GM483" s="15"/>
      <c r="GN483" s="15"/>
      <c r="GO483" s="15"/>
      <c r="GP483" s="15"/>
      <c r="GQ483" s="15"/>
      <c r="GR483" s="15"/>
      <c r="GS483" s="15"/>
      <c r="GT483" s="15"/>
      <c r="GU483" s="15"/>
      <c r="GV483" s="15"/>
      <c r="GW483" s="15"/>
      <c r="GX483" s="15"/>
      <c r="GY483" s="15"/>
      <c r="GZ483" s="15"/>
      <c r="HA483" s="15"/>
      <c r="HB483" s="15"/>
      <c r="HC483" s="15"/>
      <c r="HD483" s="15"/>
      <c r="HE483" s="15"/>
      <c r="HF483" s="15"/>
      <c r="HG483" s="15"/>
      <c r="HH483" s="15"/>
      <c r="HI483" s="15"/>
      <c r="HJ483" s="15"/>
      <c r="HK483" s="15"/>
      <c r="HL483" s="15"/>
      <c r="HM483" s="15"/>
      <c r="HN483" s="15"/>
      <c r="HO483" s="15"/>
      <c r="HP483" s="15"/>
      <c r="HQ483" s="15"/>
      <c r="HR483" s="15"/>
      <c r="HS483" s="15"/>
      <c r="HT483" s="15"/>
      <c r="HU483" s="15"/>
      <c r="HV483" s="15"/>
      <c r="HW483" s="15"/>
      <c r="HX483" s="15"/>
      <c r="HY483" s="15"/>
      <c r="HZ483" s="15"/>
      <c r="IA483" s="15"/>
      <c r="IB483" s="15"/>
      <c r="IC483" s="15"/>
      <c r="ID483" s="15"/>
      <c r="IE483" s="15"/>
      <c r="IF483" s="15"/>
      <c r="IG483" s="15"/>
      <c r="IH483" s="15"/>
      <c r="II483" s="15"/>
      <c r="IJ483" s="15"/>
      <c r="IK483" s="15"/>
      <c r="IL483" s="15"/>
      <c r="IM483" s="15"/>
      <c r="IN483" s="15"/>
      <c r="IO483" s="15"/>
      <c r="IP483" s="15"/>
      <c r="IQ483" s="15"/>
      <c r="IR483" s="15"/>
      <c r="IS483" s="15"/>
      <c r="IT483" s="15"/>
      <c r="IU483" s="15"/>
      <c r="IV483" s="15"/>
    </row>
    <row r="484" spans="1:256" s="28" customFormat="1" ht="13.5" customHeight="1">
      <c r="A484" s="58"/>
      <c r="B484" s="14"/>
      <c r="C484"/>
      <c r="D484" s="69"/>
      <c r="E484" s="69"/>
      <c r="F484" s="69"/>
      <c r="G484"/>
      <c r="O484" s="69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  <c r="AU484" s="15"/>
      <c r="AV484" s="15"/>
      <c r="AW484" s="15"/>
      <c r="AX484" s="15"/>
      <c r="AY484" s="15"/>
      <c r="AZ484" s="15"/>
      <c r="BA484" s="15"/>
      <c r="BB484" s="15"/>
      <c r="BC484" s="15"/>
      <c r="BD484" s="15"/>
      <c r="BE484" s="15"/>
      <c r="BF484" s="15"/>
      <c r="BG484" s="15"/>
      <c r="BH484" s="15"/>
      <c r="BI484" s="15"/>
      <c r="BJ484" s="15"/>
      <c r="BK484" s="15"/>
      <c r="BL484" s="15"/>
      <c r="BM484" s="15"/>
      <c r="BN484" s="15"/>
      <c r="BO484" s="15"/>
      <c r="BP484" s="15"/>
      <c r="BQ484" s="15"/>
      <c r="BR484" s="15"/>
      <c r="BS484" s="15"/>
      <c r="BT484" s="15"/>
      <c r="BU484" s="15"/>
      <c r="BV484" s="15"/>
      <c r="BW484" s="15"/>
      <c r="BX484" s="15"/>
      <c r="BY484" s="15"/>
      <c r="BZ484" s="15"/>
      <c r="CA484" s="15"/>
      <c r="CB484" s="15"/>
      <c r="CC484" s="15"/>
      <c r="CD484" s="15"/>
      <c r="CE484" s="15"/>
      <c r="CF484" s="15"/>
      <c r="CG484" s="15"/>
      <c r="CH484" s="15"/>
      <c r="CI484" s="15"/>
      <c r="CJ484" s="15"/>
      <c r="CK484" s="15"/>
      <c r="CL484" s="15"/>
      <c r="CM484" s="15"/>
      <c r="CN484" s="15"/>
      <c r="CO484" s="15"/>
      <c r="CP484" s="15"/>
      <c r="CQ484" s="15"/>
      <c r="CR484" s="15"/>
      <c r="CS484" s="15"/>
      <c r="CT484" s="15"/>
      <c r="CU484" s="15"/>
      <c r="CV484" s="15"/>
      <c r="CW484" s="15"/>
      <c r="CX484" s="15"/>
      <c r="CY484" s="15"/>
      <c r="CZ484" s="15"/>
      <c r="DA484" s="15"/>
      <c r="DB484" s="15"/>
      <c r="DC484" s="15"/>
      <c r="DD484" s="15"/>
      <c r="DE484" s="15"/>
      <c r="DF484" s="15"/>
      <c r="DG484" s="15"/>
      <c r="DH484" s="15"/>
      <c r="DI484" s="15"/>
      <c r="DJ484" s="15"/>
      <c r="DK484" s="15"/>
      <c r="DL484" s="15"/>
      <c r="DM484" s="15"/>
      <c r="DN484" s="15"/>
      <c r="DO484" s="15"/>
      <c r="DP484" s="15"/>
      <c r="DQ484" s="15"/>
      <c r="DR484" s="15"/>
      <c r="DS484" s="15"/>
      <c r="DT484" s="15"/>
      <c r="DU484" s="15"/>
      <c r="DV484" s="15"/>
      <c r="DW484" s="15"/>
      <c r="DX484" s="15"/>
      <c r="DY484" s="15"/>
      <c r="DZ484" s="15"/>
      <c r="EA484" s="15"/>
      <c r="EB484" s="15"/>
      <c r="EC484" s="15"/>
      <c r="ED484" s="15"/>
      <c r="EE484" s="15"/>
      <c r="EF484" s="15"/>
      <c r="EG484" s="15"/>
      <c r="EH484" s="15"/>
      <c r="EI484" s="15"/>
      <c r="EJ484" s="15"/>
      <c r="EK484" s="15"/>
      <c r="EL484" s="15"/>
      <c r="EM484" s="15"/>
      <c r="EN484" s="15"/>
      <c r="EO484" s="15"/>
      <c r="EP484" s="15"/>
      <c r="EQ484" s="15"/>
      <c r="ER484" s="15"/>
      <c r="ES484" s="15"/>
      <c r="ET484" s="15"/>
      <c r="EU484" s="15"/>
      <c r="EV484" s="15"/>
      <c r="EW484" s="15"/>
      <c r="EX484" s="15"/>
      <c r="EY484" s="15"/>
      <c r="EZ484" s="15"/>
      <c r="FA484" s="15"/>
      <c r="FB484" s="15"/>
      <c r="FC484" s="15"/>
      <c r="FD484" s="15"/>
      <c r="FE484" s="15"/>
      <c r="FF484" s="15"/>
      <c r="FG484" s="15"/>
      <c r="FH484" s="15"/>
      <c r="FI484" s="15"/>
      <c r="FJ484" s="15"/>
      <c r="FK484" s="15"/>
      <c r="FL484" s="15"/>
      <c r="FM484" s="15"/>
      <c r="FN484" s="15"/>
      <c r="FO484" s="15"/>
      <c r="FP484" s="15"/>
      <c r="FQ484" s="15"/>
      <c r="FR484" s="15"/>
      <c r="FS484" s="15"/>
      <c r="FT484" s="15"/>
      <c r="FU484" s="15"/>
      <c r="FV484" s="15"/>
      <c r="FW484" s="15"/>
      <c r="FX484" s="15"/>
      <c r="FY484" s="15"/>
      <c r="FZ484" s="15"/>
      <c r="GA484" s="15"/>
      <c r="GB484" s="15"/>
      <c r="GC484" s="15"/>
      <c r="GD484" s="15"/>
      <c r="GE484" s="15"/>
      <c r="GF484" s="15"/>
      <c r="GG484" s="15"/>
      <c r="GH484" s="15"/>
      <c r="GI484" s="15"/>
      <c r="GJ484" s="15"/>
      <c r="GK484" s="15"/>
      <c r="GL484" s="15"/>
      <c r="GM484" s="15"/>
      <c r="GN484" s="15"/>
      <c r="GO484" s="15"/>
      <c r="GP484" s="15"/>
      <c r="GQ484" s="15"/>
      <c r="GR484" s="15"/>
      <c r="GS484" s="15"/>
      <c r="GT484" s="15"/>
      <c r="GU484" s="15"/>
      <c r="GV484" s="15"/>
      <c r="GW484" s="15"/>
      <c r="GX484" s="15"/>
      <c r="GY484" s="15"/>
      <c r="GZ484" s="15"/>
      <c r="HA484" s="15"/>
      <c r="HB484" s="15"/>
      <c r="HC484" s="15"/>
      <c r="HD484" s="15"/>
      <c r="HE484" s="15"/>
      <c r="HF484" s="15"/>
      <c r="HG484" s="15"/>
      <c r="HH484" s="15"/>
      <c r="HI484" s="15"/>
      <c r="HJ484" s="15"/>
      <c r="HK484" s="15"/>
      <c r="HL484" s="15"/>
      <c r="HM484" s="15"/>
      <c r="HN484" s="15"/>
      <c r="HO484" s="15"/>
      <c r="HP484" s="15"/>
      <c r="HQ484" s="15"/>
      <c r="HR484" s="15"/>
      <c r="HS484" s="15"/>
      <c r="HT484" s="15"/>
      <c r="HU484" s="15"/>
      <c r="HV484" s="15"/>
      <c r="HW484" s="15"/>
      <c r="HX484" s="15"/>
      <c r="HY484" s="15"/>
      <c r="HZ484" s="15"/>
      <c r="IA484" s="15"/>
      <c r="IB484" s="15"/>
      <c r="IC484" s="15"/>
      <c r="ID484" s="15"/>
      <c r="IE484" s="15"/>
      <c r="IF484" s="15"/>
      <c r="IG484" s="15"/>
      <c r="IH484" s="15"/>
      <c r="II484" s="15"/>
      <c r="IJ484" s="15"/>
      <c r="IK484" s="15"/>
      <c r="IL484" s="15"/>
      <c r="IM484" s="15"/>
      <c r="IN484" s="15"/>
      <c r="IO484" s="15"/>
      <c r="IP484" s="15"/>
      <c r="IQ484" s="15"/>
      <c r="IR484" s="15"/>
      <c r="IS484" s="15"/>
      <c r="IT484" s="15"/>
      <c r="IU484" s="15"/>
      <c r="IV484" s="15"/>
    </row>
    <row r="485" spans="1:6" ht="15" customHeight="1">
      <c r="A485" s="66" t="s">
        <v>436</v>
      </c>
      <c r="B485" s="14"/>
      <c r="D485" s="69"/>
      <c r="E485" s="69"/>
      <c r="F485" s="69"/>
    </row>
    <row r="486" spans="1:6" ht="13.5" customHeight="1">
      <c r="A486" s="58"/>
      <c r="B486" s="14"/>
      <c r="D486" s="69" t="s">
        <v>895</v>
      </c>
      <c r="E486" s="69"/>
      <c r="F486" s="69"/>
    </row>
    <row r="487" spans="1:256" s="28" customFormat="1" ht="26.25" customHeight="1">
      <c r="A487" s="7" t="s">
        <v>295</v>
      </c>
      <c r="B487" s="7" t="s">
        <v>297</v>
      </c>
      <c r="C487" s="5" t="s">
        <v>298</v>
      </c>
      <c r="D487" s="44" t="s">
        <v>479</v>
      </c>
      <c r="E487" s="51" t="s">
        <v>480</v>
      </c>
      <c r="F487" s="5" t="s">
        <v>269</v>
      </c>
      <c r="G487" s="43" t="s">
        <v>481</v>
      </c>
      <c r="O487" s="69" t="s">
        <v>617</v>
      </c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  <c r="AT487" s="15"/>
      <c r="AU487" s="15"/>
      <c r="AV487" s="15"/>
      <c r="AW487" s="15"/>
      <c r="AX487" s="15"/>
      <c r="AY487" s="15"/>
      <c r="AZ487" s="15"/>
      <c r="BA487" s="15"/>
      <c r="BB487" s="15"/>
      <c r="BC487" s="15"/>
      <c r="BD487" s="15"/>
      <c r="BE487" s="15"/>
      <c r="BF487" s="15"/>
      <c r="BG487" s="15"/>
      <c r="BH487" s="15"/>
      <c r="BI487" s="15"/>
      <c r="BJ487" s="15"/>
      <c r="BK487" s="15"/>
      <c r="BL487" s="15"/>
      <c r="BM487" s="15"/>
      <c r="BN487" s="15"/>
      <c r="BO487" s="15"/>
      <c r="BP487" s="15"/>
      <c r="BQ487" s="15"/>
      <c r="BR487" s="15"/>
      <c r="BS487" s="15"/>
      <c r="BT487" s="15"/>
      <c r="BU487" s="15"/>
      <c r="BV487" s="15"/>
      <c r="BW487" s="15"/>
      <c r="BX487" s="15"/>
      <c r="BY487" s="15"/>
      <c r="BZ487" s="15"/>
      <c r="CA487" s="15"/>
      <c r="CB487" s="15"/>
      <c r="CC487" s="15"/>
      <c r="CD487" s="15"/>
      <c r="CE487" s="15"/>
      <c r="CF487" s="15"/>
      <c r="CG487" s="15"/>
      <c r="CH487" s="15"/>
      <c r="CI487" s="15"/>
      <c r="CJ487" s="15"/>
      <c r="CK487" s="15"/>
      <c r="CL487" s="15"/>
      <c r="CM487" s="15"/>
      <c r="CN487" s="15"/>
      <c r="CO487" s="15"/>
      <c r="CP487" s="15"/>
      <c r="CQ487" s="15"/>
      <c r="CR487" s="15"/>
      <c r="CS487" s="15"/>
      <c r="CT487" s="15"/>
      <c r="CU487" s="15"/>
      <c r="CV487" s="15"/>
      <c r="CW487" s="15"/>
      <c r="CX487" s="15"/>
      <c r="CY487" s="15"/>
      <c r="CZ487" s="15"/>
      <c r="DA487" s="15"/>
      <c r="DB487" s="15"/>
      <c r="DC487" s="15"/>
      <c r="DD487" s="15"/>
      <c r="DE487" s="15"/>
      <c r="DF487" s="15"/>
      <c r="DG487" s="15"/>
      <c r="DH487" s="15"/>
      <c r="DI487" s="15"/>
      <c r="DJ487" s="15"/>
      <c r="DK487" s="15"/>
      <c r="DL487" s="15"/>
      <c r="DM487" s="15"/>
      <c r="DN487" s="15"/>
      <c r="DO487" s="15"/>
      <c r="DP487" s="15"/>
      <c r="DQ487" s="15"/>
      <c r="DR487" s="15"/>
      <c r="DS487" s="15"/>
      <c r="DT487" s="15"/>
      <c r="DU487" s="15"/>
      <c r="DV487" s="15"/>
      <c r="DW487" s="15"/>
      <c r="DX487" s="15"/>
      <c r="DY487" s="15"/>
      <c r="DZ487" s="15"/>
      <c r="EA487" s="15"/>
      <c r="EB487" s="15"/>
      <c r="EC487" s="15"/>
      <c r="ED487" s="15"/>
      <c r="EE487" s="15"/>
      <c r="EF487" s="15"/>
      <c r="EG487" s="15"/>
      <c r="EH487" s="15"/>
      <c r="EI487" s="15"/>
      <c r="EJ487" s="15"/>
      <c r="EK487" s="15"/>
      <c r="EL487" s="15"/>
      <c r="EM487" s="15"/>
      <c r="EN487" s="15"/>
      <c r="EO487" s="15"/>
      <c r="EP487" s="15"/>
      <c r="EQ487" s="15"/>
      <c r="ER487" s="15"/>
      <c r="ES487" s="15"/>
      <c r="ET487" s="15"/>
      <c r="EU487" s="15"/>
      <c r="EV487" s="15"/>
      <c r="EW487" s="15"/>
      <c r="EX487" s="15"/>
      <c r="EY487" s="15"/>
      <c r="EZ487" s="15"/>
      <c r="FA487" s="15"/>
      <c r="FB487" s="15"/>
      <c r="FC487" s="15"/>
      <c r="FD487" s="15"/>
      <c r="FE487" s="15"/>
      <c r="FF487" s="15"/>
      <c r="FG487" s="15"/>
      <c r="FH487" s="15"/>
      <c r="FI487" s="15"/>
      <c r="FJ487" s="15"/>
      <c r="FK487" s="15"/>
      <c r="FL487" s="15"/>
      <c r="FM487" s="15"/>
      <c r="FN487" s="15"/>
      <c r="FO487" s="15"/>
      <c r="FP487" s="15"/>
      <c r="FQ487" s="15"/>
      <c r="FR487" s="15"/>
      <c r="FS487" s="15"/>
      <c r="FT487" s="15"/>
      <c r="FU487" s="15"/>
      <c r="FV487" s="15"/>
      <c r="FW487" s="15"/>
      <c r="FX487" s="15"/>
      <c r="FY487" s="15"/>
      <c r="FZ487" s="15"/>
      <c r="GA487" s="15"/>
      <c r="GB487" s="15"/>
      <c r="GC487" s="15"/>
      <c r="GD487" s="15"/>
      <c r="GE487" s="15"/>
      <c r="GF487" s="15"/>
      <c r="GG487" s="15"/>
      <c r="GH487" s="15"/>
      <c r="GI487" s="15"/>
      <c r="GJ487" s="15"/>
      <c r="GK487" s="15"/>
      <c r="GL487" s="15"/>
      <c r="GM487" s="15"/>
      <c r="GN487" s="15"/>
      <c r="GO487" s="15"/>
      <c r="GP487" s="15"/>
      <c r="GQ487" s="15"/>
      <c r="GR487" s="15"/>
      <c r="GS487" s="15"/>
      <c r="GT487" s="15"/>
      <c r="GU487" s="15"/>
      <c r="GV487" s="15"/>
      <c r="GW487" s="15"/>
      <c r="GX487" s="15"/>
      <c r="GY487" s="15"/>
      <c r="GZ487" s="15"/>
      <c r="HA487" s="15"/>
      <c r="HB487" s="15"/>
      <c r="HC487" s="15"/>
      <c r="HD487" s="15"/>
      <c r="HE487" s="15"/>
      <c r="HF487" s="15"/>
      <c r="HG487" s="15"/>
      <c r="HH487" s="15"/>
      <c r="HI487" s="15"/>
      <c r="HJ487" s="15"/>
      <c r="HK487" s="15"/>
      <c r="HL487" s="15"/>
      <c r="HM487" s="15"/>
      <c r="HN487" s="15"/>
      <c r="HO487" s="15"/>
      <c r="HP487" s="15"/>
      <c r="HQ487" s="15"/>
      <c r="HR487" s="15"/>
      <c r="HS487" s="15"/>
      <c r="HT487" s="15"/>
      <c r="HU487" s="15"/>
      <c r="HV487" s="15"/>
      <c r="HW487" s="15"/>
      <c r="HX487" s="15"/>
      <c r="HY487" s="15"/>
      <c r="HZ487" s="15"/>
      <c r="IA487" s="15"/>
      <c r="IB487" s="15"/>
      <c r="IC487" s="15"/>
      <c r="ID487" s="15"/>
      <c r="IE487" s="15"/>
      <c r="IF487" s="15"/>
      <c r="IG487" s="15"/>
      <c r="IH487" s="15"/>
      <c r="II487" s="15"/>
      <c r="IJ487" s="15"/>
      <c r="IK487" s="15"/>
      <c r="IL487" s="15"/>
      <c r="IM487" s="15"/>
      <c r="IN487" s="15"/>
      <c r="IO487" s="15"/>
      <c r="IP487" s="15"/>
      <c r="IQ487" s="15"/>
      <c r="IR487" s="15"/>
      <c r="IS487" s="15"/>
      <c r="IT487" s="15"/>
      <c r="IU487" s="15"/>
      <c r="IV487" s="15"/>
    </row>
    <row r="488" spans="1:256" s="28" customFormat="1" ht="25.5">
      <c r="A488" s="130" t="s">
        <v>171</v>
      </c>
      <c r="B488" s="127">
        <v>6172</v>
      </c>
      <c r="C488" s="118" t="s">
        <v>987</v>
      </c>
      <c r="D488" s="156">
        <v>265162</v>
      </c>
      <c r="E488" s="156">
        <v>265767</v>
      </c>
      <c r="F488" s="299">
        <v>184602</v>
      </c>
      <c r="G488" s="157">
        <f>F488/E488*100</f>
        <v>69.46009098195034</v>
      </c>
      <c r="O488" s="69"/>
      <c r="P488" s="15"/>
      <c r="Q488" s="15"/>
      <c r="R488" s="15"/>
      <c r="S488" s="15"/>
      <c r="T488" s="15"/>
      <c r="U488" s="134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T488" s="15"/>
      <c r="AU488" s="15"/>
      <c r="AV488" s="15"/>
      <c r="AW488" s="15"/>
      <c r="AX488" s="15"/>
      <c r="AY488" s="15"/>
      <c r="AZ488" s="15"/>
      <c r="BA488" s="15"/>
      <c r="BB488" s="15"/>
      <c r="BC488" s="15"/>
      <c r="BD488" s="15"/>
      <c r="BE488" s="15"/>
      <c r="BF488" s="15"/>
      <c r="BG488" s="15"/>
      <c r="BH488" s="15"/>
      <c r="BI488" s="15"/>
      <c r="BJ488" s="15"/>
      <c r="BK488" s="15"/>
      <c r="BL488" s="15"/>
      <c r="BM488" s="15"/>
      <c r="BN488" s="15"/>
      <c r="BO488" s="15"/>
      <c r="BP488" s="15"/>
      <c r="BQ488" s="15"/>
      <c r="BR488" s="15"/>
      <c r="BS488" s="15"/>
      <c r="BT488" s="15"/>
      <c r="BU488" s="15"/>
      <c r="BV488" s="15"/>
      <c r="BW488" s="15"/>
      <c r="BX488" s="15"/>
      <c r="BY488" s="15"/>
      <c r="BZ488" s="15"/>
      <c r="CA488" s="15"/>
      <c r="CB488" s="15"/>
      <c r="CC488" s="15"/>
      <c r="CD488" s="15"/>
      <c r="CE488" s="15"/>
      <c r="CF488" s="15"/>
      <c r="CG488" s="15"/>
      <c r="CH488" s="15"/>
      <c r="CI488" s="15"/>
      <c r="CJ488" s="15"/>
      <c r="CK488" s="15"/>
      <c r="CL488" s="15"/>
      <c r="CM488" s="15"/>
      <c r="CN488" s="15"/>
      <c r="CO488" s="15"/>
      <c r="CP488" s="15"/>
      <c r="CQ488" s="15"/>
      <c r="CR488" s="15"/>
      <c r="CS488" s="15"/>
      <c r="CT488" s="15"/>
      <c r="CU488" s="15"/>
      <c r="CV488" s="15"/>
      <c r="CW488" s="15"/>
      <c r="CX488" s="15"/>
      <c r="CY488" s="15"/>
      <c r="CZ488" s="15"/>
      <c r="DA488" s="15"/>
      <c r="DB488" s="15"/>
      <c r="DC488" s="15"/>
      <c r="DD488" s="15"/>
      <c r="DE488" s="15"/>
      <c r="DF488" s="15"/>
      <c r="DG488" s="15"/>
      <c r="DH488" s="15"/>
      <c r="DI488" s="15"/>
      <c r="DJ488" s="15"/>
      <c r="DK488" s="15"/>
      <c r="DL488" s="15"/>
      <c r="DM488" s="15"/>
      <c r="DN488" s="15"/>
      <c r="DO488" s="15"/>
      <c r="DP488" s="15"/>
      <c r="DQ488" s="15"/>
      <c r="DR488" s="15"/>
      <c r="DS488" s="15"/>
      <c r="DT488" s="15"/>
      <c r="DU488" s="15"/>
      <c r="DV488" s="15"/>
      <c r="DW488" s="15"/>
      <c r="DX488" s="15"/>
      <c r="DY488" s="15"/>
      <c r="DZ488" s="15"/>
      <c r="EA488" s="15"/>
      <c r="EB488" s="15"/>
      <c r="EC488" s="15"/>
      <c r="ED488" s="15"/>
      <c r="EE488" s="15"/>
      <c r="EF488" s="15"/>
      <c r="EG488" s="15"/>
      <c r="EH488" s="15"/>
      <c r="EI488" s="15"/>
      <c r="EJ488" s="15"/>
      <c r="EK488" s="15"/>
      <c r="EL488" s="15"/>
      <c r="EM488" s="15"/>
      <c r="EN488" s="15"/>
      <c r="EO488" s="15"/>
      <c r="EP488" s="15"/>
      <c r="EQ488" s="15"/>
      <c r="ER488" s="15"/>
      <c r="ES488" s="15"/>
      <c r="ET488" s="15"/>
      <c r="EU488" s="15"/>
      <c r="EV488" s="15"/>
      <c r="EW488" s="15"/>
      <c r="EX488" s="15"/>
      <c r="EY488" s="15"/>
      <c r="EZ488" s="15"/>
      <c r="FA488" s="15"/>
      <c r="FB488" s="15"/>
      <c r="FC488" s="15"/>
      <c r="FD488" s="15"/>
      <c r="FE488" s="15"/>
      <c r="FF488" s="15"/>
      <c r="FG488" s="15"/>
      <c r="FH488" s="15"/>
      <c r="FI488" s="15"/>
      <c r="FJ488" s="15"/>
      <c r="FK488" s="15"/>
      <c r="FL488" s="15"/>
      <c r="FM488" s="15"/>
      <c r="FN488" s="15"/>
      <c r="FO488" s="15"/>
      <c r="FP488" s="15"/>
      <c r="FQ488" s="15"/>
      <c r="FR488" s="15"/>
      <c r="FS488" s="15"/>
      <c r="FT488" s="15"/>
      <c r="FU488" s="15"/>
      <c r="FV488" s="15"/>
      <c r="FW488" s="15"/>
      <c r="FX488" s="15"/>
      <c r="FY488" s="15"/>
      <c r="FZ488" s="15"/>
      <c r="GA488" s="15"/>
      <c r="GB488" s="15"/>
      <c r="GC488" s="15"/>
      <c r="GD488" s="15"/>
      <c r="GE488" s="15"/>
      <c r="GF488" s="15"/>
      <c r="GG488" s="15"/>
      <c r="GH488" s="15"/>
      <c r="GI488" s="15"/>
      <c r="GJ488" s="15"/>
      <c r="GK488" s="15"/>
      <c r="GL488" s="15"/>
      <c r="GM488" s="15"/>
      <c r="GN488" s="15"/>
      <c r="GO488" s="15"/>
      <c r="GP488" s="15"/>
      <c r="GQ488" s="15"/>
      <c r="GR488" s="15"/>
      <c r="GS488" s="15"/>
      <c r="GT488" s="15"/>
      <c r="GU488" s="15"/>
      <c r="GV488" s="15"/>
      <c r="GW488" s="15"/>
      <c r="GX488" s="15"/>
      <c r="GY488" s="15"/>
      <c r="GZ488" s="15"/>
      <c r="HA488" s="15"/>
      <c r="HB488" s="15"/>
      <c r="HC488" s="15"/>
      <c r="HD488" s="15"/>
      <c r="HE488" s="15"/>
      <c r="HF488" s="15"/>
      <c r="HG488" s="15"/>
      <c r="HH488" s="15"/>
      <c r="HI488" s="15"/>
      <c r="HJ488" s="15"/>
      <c r="HK488" s="15"/>
      <c r="HL488" s="15"/>
      <c r="HM488" s="15"/>
      <c r="HN488" s="15"/>
      <c r="HO488" s="15"/>
      <c r="HP488" s="15"/>
      <c r="HQ488" s="15"/>
      <c r="HR488" s="15"/>
      <c r="HS488" s="15"/>
      <c r="HT488" s="15"/>
      <c r="HU488" s="15"/>
      <c r="HV488" s="15"/>
      <c r="HW488" s="15"/>
      <c r="HX488" s="15"/>
      <c r="HY488" s="15"/>
      <c r="HZ488" s="15"/>
      <c r="IA488" s="15"/>
      <c r="IB488" s="15"/>
      <c r="IC488" s="15"/>
      <c r="ID488" s="15"/>
      <c r="IE488" s="15"/>
      <c r="IF488" s="15"/>
      <c r="IG488" s="15"/>
      <c r="IH488" s="15"/>
      <c r="II488" s="15"/>
      <c r="IJ488" s="15"/>
      <c r="IK488" s="15"/>
      <c r="IL488" s="15"/>
      <c r="IM488" s="15"/>
      <c r="IN488" s="15"/>
      <c r="IO488" s="15"/>
      <c r="IP488" s="15"/>
      <c r="IQ488" s="15"/>
      <c r="IR488" s="15"/>
      <c r="IS488" s="15"/>
      <c r="IT488" s="15"/>
      <c r="IU488" s="15"/>
      <c r="IV488" s="15"/>
    </row>
    <row r="489" spans="1:256" s="28" customFormat="1" ht="12.75">
      <c r="A489" s="130" t="s">
        <v>171</v>
      </c>
      <c r="B489" s="127">
        <v>6114</v>
      </c>
      <c r="C489" s="118" t="s">
        <v>839</v>
      </c>
      <c r="D489" s="156">
        <v>0</v>
      </c>
      <c r="E489" s="156">
        <v>0</v>
      </c>
      <c r="F489" s="299">
        <v>19</v>
      </c>
      <c r="G489" s="157" t="s">
        <v>890</v>
      </c>
      <c r="O489" s="69"/>
      <c r="P489" s="15"/>
      <c r="Q489" s="15"/>
      <c r="R489" s="15"/>
      <c r="S489" s="15"/>
      <c r="T489" s="15"/>
      <c r="U489" s="134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5"/>
      <c r="AT489" s="15"/>
      <c r="AU489" s="15"/>
      <c r="AV489" s="15"/>
      <c r="AW489" s="15"/>
      <c r="AX489" s="15"/>
      <c r="AY489" s="15"/>
      <c r="AZ489" s="15"/>
      <c r="BA489" s="15"/>
      <c r="BB489" s="15"/>
      <c r="BC489" s="15"/>
      <c r="BD489" s="15"/>
      <c r="BE489" s="15"/>
      <c r="BF489" s="15"/>
      <c r="BG489" s="15"/>
      <c r="BH489" s="15"/>
      <c r="BI489" s="15"/>
      <c r="BJ489" s="15"/>
      <c r="BK489" s="15"/>
      <c r="BL489" s="15"/>
      <c r="BM489" s="15"/>
      <c r="BN489" s="15"/>
      <c r="BO489" s="15"/>
      <c r="BP489" s="15"/>
      <c r="BQ489" s="15"/>
      <c r="BR489" s="15"/>
      <c r="BS489" s="15"/>
      <c r="BT489" s="15"/>
      <c r="BU489" s="15"/>
      <c r="BV489" s="15"/>
      <c r="BW489" s="15"/>
      <c r="BX489" s="15"/>
      <c r="BY489" s="15"/>
      <c r="BZ489" s="15"/>
      <c r="CA489" s="15"/>
      <c r="CB489" s="15"/>
      <c r="CC489" s="15"/>
      <c r="CD489" s="15"/>
      <c r="CE489" s="15"/>
      <c r="CF489" s="15"/>
      <c r="CG489" s="15"/>
      <c r="CH489" s="15"/>
      <c r="CI489" s="15"/>
      <c r="CJ489" s="15"/>
      <c r="CK489" s="15"/>
      <c r="CL489" s="15"/>
      <c r="CM489" s="15"/>
      <c r="CN489" s="15"/>
      <c r="CO489" s="15"/>
      <c r="CP489" s="15"/>
      <c r="CQ489" s="15"/>
      <c r="CR489" s="15"/>
      <c r="CS489" s="15"/>
      <c r="CT489" s="15"/>
      <c r="CU489" s="15"/>
      <c r="CV489" s="15"/>
      <c r="CW489" s="15"/>
      <c r="CX489" s="15"/>
      <c r="CY489" s="15"/>
      <c r="CZ489" s="15"/>
      <c r="DA489" s="15"/>
      <c r="DB489" s="15"/>
      <c r="DC489" s="15"/>
      <c r="DD489" s="15"/>
      <c r="DE489" s="15"/>
      <c r="DF489" s="15"/>
      <c r="DG489" s="15"/>
      <c r="DH489" s="15"/>
      <c r="DI489" s="15"/>
      <c r="DJ489" s="15"/>
      <c r="DK489" s="15"/>
      <c r="DL489" s="15"/>
      <c r="DM489" s="15"/>
      <c r="DN489" s="15"/>
      <c r="DO489" s="15"/>
      <c r="DP489" s="15"/>
      <c r="DQ489" s="15"/>
      <c r="DR489" s="15"/>
      <c r="DS489" s="15"/>
      <c r="DT489" s="15"/>
      <c r="DU489" s="15"/>
      <c r="DV489" s="15"/>
      <c r="DW489" s="15"/>
      <c r="DX489" s="15"/>
      <c r="DY489" s="15"/>
      <c r="DZ489" s="15"/>
      <c r="EA489" s="15"/>
      <c r="EB489" s="15"/>
      <c r="EC489" s="15"/>
      <c r="ED489" s="15"/>
      <c r="EE489" s="15"/>
      <c r="EF489" s="15"/>
      <c r="EG489" s="15"/>
      <c r="EH489" s="15"/>
      <c r="EI489" s="15"/>
      <c r="EJ489" s="15"/>
      <c r="EK489" s="15"/>
      <c r="EL489" s="15"/>
      <c r="EM489" s="15"/>
      <c r="EN489" s="15"/>
      <c r="EO489" s="15"/>
      <c r="EP489" s="15"/>
      <c r="EQ489" s="15"/>
      <c r="ER489" s="15"/>
      <c r="ES489" s="15"/>
      <c r="ET489" s="15"/>
      <c r="EU489" s="15"/>
      <c r="EV489" s="15"/>
      <c r="EW489" s="15"/>
      <c r="EX489" s="15"/>
      <c r="EY489" s="15"/>
      <c r="EZ489" s="15"/>
      <c r="FA489" s="15"/>
      <c r="FB489" s="15"/>
      <c r="FC489" s="15"/>
      <c r="FD489" s="15"/>
      <c r="FE489" s="15"/>
      <c r="FF489" s="15"/>
      <c r="FG489" s="15"/>
      <c r="FH489" s="15"/>
      <c r="FI489" s="15"/>
      <c r="FJ489" s="15"/>
      <c r="FK489" s="15"/>
      <c r="FL489" s="15"/>
      <c r="FM489" s="15"/>
      <c r="FN489" s="15"/>
      <c r="FO489" s="15"/>
      <c r="FP489" s="15"/>
      <c r="FQ489" s="15"/>
      <c r="FR489" s="15"/>
      <c r="FS489" s="15"/>
      <c r="FT489" s="15"/>
      <c r="FU489" s="15"/>
      <c r="FV489" s="15"/>
      <c r="FW489" s="15"/>
      <c r="FX489" s="15"/>
      <c r="FY489" s="15"/>
      <c r="FZ489" s="15"/>
      <c r="GA489" s="15"/>
      <c r="GB489" s="15"/>
      <c r="GC489" s="15"/>
      <c r="GD489" s="15"/>
      <c r="GE489" s="15"/>
      <c r="GF489" s="15"/>
      <c r="GG489" s="15"/>
      <c r="GH489" s="15"/>
      <c r="GI489" s="15"/>
      <c r="GJ489" s="15"/>
      <c r="GK489" s="15"/>
      <c r="GL489" s="15"/>
      <c r="GM489" s="15"/>
      <c r="GN489" s="15"/>
      <c r="GO489" s="15"/>
      <c r="GP489" s="15"/>
      <c r="GQ489" s="15"/>
      <c r="GR489" s="15"/>
      <c r="GS489" s="15"/>
      <c r="GT489" s="15"/>
      <c r="GU489" s="15"/>
      <c r="GV489" s="15"/>
      <c r="GW489" s="15"/>
      <c r="GX489" s="15"/>
      <c r="GY489" s="15"/>
      <c r="GZ489" s="15"/>
      <c r="HA489" s="15"/>
      <c r="HB489" s="15"/>
      <c r="HC489" s="15"/>
      <c r="HD489" s="15"/>
      <c r="HE489" s="15"/>
      <c r="HF489" s="15"/>
      <c r="HG489" s="15"/>
      <c r="HH489" s="15"/>
      <c r="HI489" s="15"/>
      <c r="HJ489" s="15"/>
      <c r="HK489" s="15"/>
      <c r="HL489" s="15"/>
      <c r="HM489" s="15"/>
      <c r="HN489" s="15"/>
      <c r="HO489" s="15"/>
      <c r="HP489" s="15"/>
      <c r="HQ489" s="15"/>
      <c r="HR489" s="15"/>
      <c r="HS489" s="15"/>
      <c r="HT489" s="15"/>
      <c r="HU489" s="15"/>
      <c r="HV489" s="15"/>
      <c r="HW489" s="15"/>
      <c r="HX489" s="15"/>
      <c r="HY489" s="15"/>
      <c r="HZ489" s="15"/>
      <c r="IA489" s="15"/>
      <c r="IB489" s="15"/>
      <c r="IC489" s="15"/>
      <c r="ID489" s="15"/>
      <c r="IE489" s="15"/>
      <c r="IF489" s="15"/>
      <c r="IG489" s="15"/>
      <c r="IH489" s="15"/>
      <c r="II489" s="15"/>
      <c r="IJ489" s="15"/>
      <c r="IK489" s="15"/>
      <c r="IL489" s="15"/>
      <c r="IM489" s="15"/>
      <c r="IN489" s="15"/>
      <c r="IO489" s="15"/>
      <c r="IP489" s="15"/>
      <c r="IQ489" s="15"/>
      <c r="IR489" s="15"/>
      <c r="IS489" s="15"/>
      <c r="IT489" s="15"/>
      <c r="IU489" s="15"/>
      <c r="IV489" s="15"/>
    </row>
    <row r="490" spans="1:256" s="28" customFormat="1" ht="15.75" customHeight="1">
      <c r="A490" s="130" t="s">
        <v>171</v>
      </c>
      <c r="B490" s="127">
        <v>6115</v>
      </c>
      <c r="C490" s="118" t="s">
        <v>80</v>
      </c>
      <c r="D490" s="156">
        <v>0</v>
      </c>
      <c r="E490" s="156">
        <v>90</v>
      </c>
      <c r="F490" s="299">
        <v>13</v>
      </c>
      <c r="G490" s="273">
        <f>F490/E490*100</f>
        <v>14.444444444444443</v>
      </c>
      <c r="O490" s="69"/>
      <c r="P490" s="15"/>
      <c r="Q490" s="15"/>
      <c r="R490" s="15"/>
      <c r="S490" s="15"/>
      <c r="T490" s="15"/>
      <c r="U490" s="134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  <c r="AQ490" s="15"/>
      <c r="AR490" s="15"/>
      <c r="AS490" s="15"/>
      <c r="AT490" s="15"/>
      <c r="AU490" s="15"/>
      <c r="AV490" s="15"/>
      <c r="AW490" s="15"/>
      <c r="AX490" s="15"/>
      <c r="AY490" s="15"/>
      <c r="AZ490" s="15"/>
      <c r="BA490" s="15"/>
      <c r="BB490" s="15"/>
      <c r="BC490" s="15"/>
      <c r="BD490" s="15"/>
      <c r="BE490" s="15"/>
      <c r="BF490" s="15"/>
      <c r="BG490" s="15"/>
      <c r="BH490" s="15"/>
      <c r="BI490" s="15"/>
      <c r="BJ490" s="15"/>
      <c r="BK490" s="15"/>
      <c r="BL490" s="15"/>
      <c r="BM490" s="15"/>
      <c r="BN490" s="15"/>
      <c r="BO490" s="15"/>
      <c r="BP490" s="15"/>
      <c r="BQ490" s="15"/>
      <c r="BR490" s="15"/>
      <c r="BS490" s="15"/>
      <c r="BT490" s="15"/>
      <c r="BU490" s="15"/>
      <c r="BV490" s="15"/>
      <c r="BW490" s="15"/>
      <c r="BX490" s="15"/>
      <c r="BY490" s="15"/>
      <c r="BZ490" s="15"/>
      <c r="CA490" s="15"/>
      <c r="CB490" s="15"/>
      <c r="CC490" s="15"/>
      <c r="CD490" s="15"/>
      <c r="CE490" s="15"/>
      <c r="CF490" s="15"/>
      <c r="CG490" s="15"/>
      <c r="CH490" s="15"/>
      <c r="CI490" s="15"/>
      <c r="CJ490" s="15"/>
      <c r="CK490" s="15"/>
      <c r="CL490" s="15"/>
      <c r="CM490" s="15"/>
      <c r="CN490" s="15"/>
      <c r="CO490" s="15"/>
      <c r="CP490" s="15"/>
      <c r="CQ490" s="15"/>
      <c r="CR490" s="15"/>
      <c r="CS490" s="15"/>
      <c r="CT490" s="15"/>
      <c r="CU490" s="15"/>
      <c r="CV490" s="15"/>
      <c r="CW490" s="15"/>
      <c r="CX490" s="15"/>
      <c r="CY490" s="15"/>
      <c r="CZ490" s="15"/>
      <c r="DA490" s="15"/>
      <c r="DB490" s="15"/>
      <c r="DC490" s="15"/>
      <c r="DD490" s="15"/>
      <c r="DE490" s="15"/>
      <c r="DF490" s="15"/>
      <c r="DG490" s="15"/>
      <c r="DH490" s="15"/>
      <c r="DI490" s="15"/>
      <c r="DJ490" s="15"/>
      <c r="DK490" s="15"/>
      <c r="DL490" s="15"/>
      <c r="DM490" s="15"/>
      <c r="DN490" s="15"/>
      <c r="DO490" s="15"/>
      <c r="DP490" s="15"/>
      <c r="DQ490" s="15"/>
      <c r="DR490" s="15"/>
      <c r="DS490" s="15"/>
      <c r="DT490" s="15"/>
      <c r="DU490" s="15"/>
      <c r="DV490" s="15"/>
      <c r="DW490" s="15"/>
      <c r="DX490" s="15"/>
      <c r="DY490" s="15"/>
      <c r="DZ490" s="15"/>
      <c r="EA490" s="15"/>
      <c r="EB490" s="15"/>
      <c r="EC490" s="15"/>
      <c r="ED490" s="15"/>
      <c r="EE490" s="15"/>
      <c r="EF490" s="15"/>
      <c r="EG490" s="15"/>
      <c r="EH490" s="15"/>
      <c r="EI490" s="15"/>
      <c r="EJ490" s="15"/>
      <c r="EK490" s="15"/>
      <c r="EL490" s="15"/>
      <c r="EM490" s="15"/>
      <c r="EN490" s="15"/>
      <c r="EO490" s="15"/>
      <c r="EP490" s="15"/>
      <c r="EQ490" s="15"/>
      <c r="ER490" s="15"/>
      <c r="ES490" s="15"/>
      <c r="ET490" s="15"/>
      <c r="EU490" s="15"/>
      <c r="EV490" s="15"/>
      <c r="EW490" s="15"/>
      <c r="EX490" s="15"/>
      <c r="EY490" s="15"/>
      <c r="EZ490" s="15"/>
      <c r="FA490" s="15"/>
      <c r="FB490" s="15"/>
      <c r="FC490" s="15"/>
      <c r="FD490" s="15"/>
      <c r="FE490" s="15"/>
      <c r="FF490" s="15"/>
      <c r="FG490" s="15"/>
      <c r="FH490" s="15"/>
      <c r="FI490" s="15"/>
      <c r="FJ490" s="15"/>
      <c r="FK490" s="15"/>
      <c r="FL490" s="15"/>
      <c r="FM490" s="15"/>
      <c r="FN490" s="15"/>
      <c r="FO490" s="15"/>
      <c r="FP490" s="15"/>
      <c r="FQ490" s="15"/>
      <c r="FR490" s="15"/>
      <c r="FS490" s="15"/>
      <c r="FT490" s="15"/>
      <c r="FU490" s="15"/>
      <c r="FV490" s="15"/>
      <c r="FW490" s="15"/>
      <c r="FX490" s="15"/>
      <c r="FY490" s="15"/>
      <c r="FZ490" s="15"/>
      <c r="GA490" s="15"/>
      <c r="GB490" s="15"/>
      <c r="GC490" s="15"/>
      <c r="GD490" s="15"/>
      <c r="GE490" s="15"/>
      <c r="GF490" s="15"/>
      <c r="GG490" s="15"/>
      <c r="GH490" s="15"/>
      <c r="GI490" s="15"/>
      <c r="GJ490" s="15"/>
      <c r="GK490" s="15"/>
      <c r="GL490" s="15"/>
      <c r="GM490" s="15"/>
      <c r="GN490" s="15"/>
      <c r="GO490" s="15"/>
      <c r="GP490" s="15"/>
      <c r="GQ490" s="15"/>
      <c r="GR490" s="15"/>
      <c r="GS490" s="15"/>
      <c r="GT490" s="15"/>
      <c r="GU490" s="15"/>
      <c r="GV490" s="15"/>
      <c r="GW490" s="15"/>
      <c r="GX490" s="15"/>
      <c r="GY490" s="15"/>
      <c r="GZ490" s="15"/>
      <c r="HA490" s="15"/>
      <c r="HB490" s="15"/>
      <c r="HC490" s="15"/>
      <c r="HD490" s="15"/>
      <c r="HE490" s="15"/>
      <c r="HF490" s="15"/>
      <c r="HG490" s="15"/>
      <c r="HH490" s="15"/>
      <c r="HI490" s="15"/>
      <c r="HJ490" s="15"/>
      <c r="HK490" s="15"/>
      <c r="HL490" s="15"/>
      <c r="HM490" s="15"/>
      <c r="HN490" s="15"/>
      <c r="HO490" s="15"/>
      <c r="HP490" s="15"/>
      <c r="HQ490" s="15"/>
      <c r="HR490" s="15"/>
      <c r="HS490" s="15"/>
      <c r="HT490" s="15"/>
      <c r="HU490" s="15"/>
      <c r="HV490" s="15"/>
      <c r="HW490" s="15"/>
      <c r="HX490" s="15"/>
      <c r="HY490" s="15"/>
      <c r="HZ490" s="15"/>
      <c r="IA490" s="15"/>
      <c r="IB490" s="15"/>
      <c r="IC490" s="15"/>
      <c r="ID490" s="15"/>
      <c r="IE490" s="15"/>
      <c r="IF490" s="15"/>
      <c r="IG490" s="15"/>
      <c r="IH490" s="15"/>
      <c r="II490" s="15"/>
      <c r="IJ490" s="15"/>
      <c r="IK490" s="15"/>
      <c r="IL490" s="15"/>
      <c r="IM490" s="15"/>
      <c r="IN490" s="15"/>
      <c r="IO490" s="15"/>
      <c r="IP490" s="15"/>
      <c r="IQ490" s="15"/>
      <c r="IR490" s="15"/>
      <c r="IS490" s="15"/>
      <c r="IT490" s="15"/>
      <c r="IU490" s="15"/>
      <c r="IV490" s="15"/>
    </row>
    <row r="491" spans="1:256" s="28" customFormat="1" ht="15.75" customHeight="1">
      <c r="A491" s="130" t="s">
        <v>171</v>
      </c>
      <c r="B491" s="127">
        <v>6117</v>
      </c>
      <c r="C491" s="118" t="s">
        <v>419</v>
      </c>
      <c r="D491" s="156">
        <v>0</v>
      </c>
      <c r="E491" s="156">
        <v>100</v>
      </c>
      <c r="F491" s="299">
        <v>56</v>
      </c>
      <c r="G491" s="157">
        <f>F491/E491*100</f>
        <v>56.00000000000001</v>
      </c>
      <c r="O491" s="69"/>
      <c r="P491" s="15"/>
      <c r="Q491" s="15"/>
      <c r="R491" s="15"/>
      <c r="S491" s="15"/>
      <c r="T491" s="15"/>
      <c r="U491" s="134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  <c r="AQ491" s="15"/>
      <c r="AR491" s="15"/>
      <c r="AS491" s="15"/>
      <c r="AT491" s="15"/>
      <c r="AU491" s="15"/>
      <c r="AV491" s="15"/>
      <c r="AW491" s="15"/>
      <c r="AX491" s="15"/>
      <c r="AY491" s="15"/>
      <c r="AZ491" s="15"/>
      <c r="BA491" s="15"/>
      <c r="BB491" s="15"/>
      <c r="BC491" s="15"/>
      <c r="BD491" s="15"/>
      <c r="BE491" s="15"/>
      <c r="BF491" s="15"/>
      <c r="BG491" s="15"/>
      <c r="BH491" s="15"/>
      <c r="BI491" s="15"/>
      <c r="BJ491" s="15"/>
      <c r="BK491" s="15"/>
      <c r="BL491" s="15"/>
      <c r="BM491" s="15"/>
      <c r="BN491" s="15"/>
      <c r="BO491" s="15"/>
      <c r="BP491" s="15"/>
      <c r="BQ491" s="15"/>
      <c r="BR491" s="15"/>
      <c r="BS491" s="15"/>
      <c r="BT491" s="15"/>
      <c r="BU491" s="15"/>
      <c r="BV491" s="15"/>
      <c r="BW491" s="15"/>
      <c r="BX491" s="15"/>
      <c r="BY491" s="15"/>
      <c r="BZ491" s="15"/>
      <c r="CA491" s="15"/>
      <c r="CB491" s="15"/>
      <c r="CC491" s="15"/>
      <c r="CD491" s="15"/>
      <c r="CE491" s="15"/>
      <c r="CF491" s="15"/>
      <c r="CG491" s="15"/>
      <c r="CH491" s="15"/>
      <c r="CI491" s="15"/>
      <c r="CJ491" s="15"/>
      <c r="CK491" s="15"/>
      <c r="CL491" s="15"/>
      <c r="CM491" s="15"/>
      <c r="CN491" s="15"/>
      <c r="CO491" s="15"/>
      <c r="CP491" s="15"/>
      <c r="CQ491" s="15"/>
      <c r="CR491" s="15"/>
      <c r="CS491" s="15"/>
      <c r="CT491" s="15"/>
      <c r="CU491" s="15"/>
      <c r="CV491" s="15"/>
      <c r="CW491" s="15"/>
      <c r="CX491" s="15"/>
      <c r="CY491" s="15"/>
      <c r="CZ491" s="15"/>
      <c r="DA491" s="15"/>
      <c r="DB491" s="15"/>
      <c r="DC491" s="15"/>
      <c r="DD491" s="15"/>
      <c r="DE491" s="15"/>
      <c r="DF491" s="15"/>
      <c r="DG491" s="15"/>
      <c r="DH491" s="15"/>
      <c r="DI491" s="15"/>
      <c r="DJ491" s="15"/>
      <c r="DK491" s="15"/>
      <c r="DL491" s="15"/>
      <c r="DM491" s="15"/>
      <c r="DN491" s="15"/>
      <c r="DO491" s="15"/>
      <c r="DP491" s="15"/>
      <c r="DQ491" s="15"/>
      <c r="DR491" s="15"/>
      <c r="DS491" s="15"/>
      <c r="DT491" s="15"/>
      <c r="DU491" s="15"/>
      <c r="DV491" s="15"/>
      <c r="DW491" s="15"/>
      <c r="DX491" s="15"/>
      <c r="DY491" s="15"/>
      <c r="DZ491" s="15"/>
      <c r="EA491" s="15"/>
      <c r="EB491" s="15"/>
      <c r="EC491" s="15"/>
      <c r="ED491" s="15"/>
      <c r="EE491" s="15"/>
      <c r="EF491" s="15"/>
      <c r="EG491" s="15"/>
      <c r="EH491" s="15"/>
      <c r="EI491" s="15"/>
      <c r="EJ491" s="15"/>
      <c r="EK491" s="15"/>
      <c r="EL491" s="15"/>
      <c r="EM491" s="15"/>
      <c r="EN491" s="15"/>
      <c r="EO491" s="15"/>
      <c r="EP491" s="15"/>
      <c r="EQ491" s="15"/>
      <c r="ER491" s="15"/>
      <c r="ES491" s="15"/>
      <c r="ET491" s="15"/>
      <c r="EU491" s="15"/>
      <c r="EV491" s="15"/>
      <c r="EW491" s="15"/>
      <c r="EX491" s="15"/>
      <c r="EY491" s="15"/>
      <c r="EZ491" s="15"/>
      <c r="FA491" s="15"/>
      <c r="FB491" s="15"/>
      <c r="FC491" s="15"/>
      <c r="FD491" s="15"/>
      <c r="FE491" s="15"/>
      <c r="FF491" s="15"/>
      <c r="FG491" s="15"/>
      <c r="FH491" s="15"/>
      <c r="FI491" s="15"/>
      <c r="FJ491" s="15"/>
      <c r="FK491" s="15"/>
      <c r="FL491" s="15"/>
      <c r="FM491" s="15"/>
      <c r="FN491" s="15"/>
      <c r="FO491" s="15"/>
      <c r="FP491" s="15"/>
      <c r="FQ491" s="15"/>
      <c r="FR491" s="15"/>
      <c r="FS491" s="15"/>
      <c r="FT491" s="15"/>
      <c r="FU491" s="15"/>
      <c r="FV491" s="15"/>
      <c r="FW491" s="15"/>
      <c r="FX491" s="15"/>
      <c r="FY491" s="15"/>
      <c r="FZ491" s="15"/>
      <c r="GA491" s="15"/>
      <c r="GB491" s="15"/>
      <c r="GC491" s="15"/>
      <c r="GD491" s="15"/>
      <c r="GE491" s="15"/>
      <c r="GF491" s="15"/>
      <c r="GG491" s="15"/>
      <c r="GH491" s="15"/>
      <c r="GI491" s="15"/>
      <c r="GJ491" s="15"/>
      <c r="GK491" s="15"/>
      <c r="GL491" s="15"/>
      <c r="GM491" s="15"/>
      <c r="GN491" s="15"/>
      <c r="GO491" s="15"/>
      <c r="GP491" s="15"/>
      <c r="GQ491" s="15"/>
      <c r="GR491" s="15"/>
      <c r="GS491" s="15"/>
      <c r="GT491" s="15"/>
      <c r="GU491" s="15"/>
      <c r="GV491" s="15"/>
      <c r="GW491" s="15"/>
      <c r="GX491" s="15"/>
      <c r="GY491" s="15"/>
      <c r="GZ491" s="15"/>
      <c r="HA491" s="15"/>
      <c r="HB491" s="15"/>
      <c r="HC491" s="15"/>
      <c r="HD491" s="15"/>
      <c r="HE491" s="15"/>
      <c r="HF491" s="15"/>
      <c r="HG491" s="15"/>
      <c r="HH491" s="15"/>
      <c r="HI491" s="15"/>
      <c r="HJ491" s="15"/>
      <c r="HK491" s="15"/>
      <c r="HL491" s="15"/>
      <c r="HM491" s="15"/>
      <c r="HN491" s="15"/>
      <c r="HO491" s="15"/>
      <c r="HP491" s="15"/>
      <c r="HQ491" s="15"/>
      <c r="HR491" s="15"/>
      <c r="HS491" s="15"/>
      <c r="HT491" s="15"/>
      <c r="HU491" s="15"/>
      <c r="HV491" s="15"/>
      <c r="HW491" s="15"/>
      <c r="HX491" s="15"/>
      <c r="HY491" s="15"/>
      <c r="HZ491" s="15"/>
      <c r="IA491" s="15"/>
      <c r="IB491" s="15"/>
      <c r="IC491" s="15"/>
      <c r="ID491" s="15"/>
      <c r="IE491" s="15"/>
      <c r="IF491" s="15"/>
      <c r="IG491" s="15"/>
      <c r="IH491" s="15"/>
      <c r="II491" s="15"/>
      <c r="IJ491" s="15"/>
      <c r="IK491" s="15"/>
      <c r="IL491" s="15"/>
      <c r="IM491" s="15"/>
      <c r="IN491" s="15"/>
      <c r="IO491" s="15"/>
      <c r="IP491" s="15"/>
      <c r="IQ491" s="15"/>
      <c r="IR491" s="15"/>
      <c r="IS491" s="15"/>
      <c r="IT491" s="15"/>
      <c r="IU491" s="15"/>
      <c r="IV491" s="15"/>
    </row>
    <row r="492" spans="1:7" ht="14.25" customHeight="1">
      <c r="A492" s="179"/>
      <c r="B492" s="196"/>
      <c r="C492" s="195" t="s">
        <v>891</v>
      </c>
      <c r="D492" s="180">
        <f>SUM(D488:D488)</f>
        <v>265162</v>
      </c>
      <c r="E492" s="181">
        <f>SUM(E488:E491)</f>
        <v>265957</v>
      </c>
      <c r="F492" s="210">
        <f>SUM(F488:F491)</f>
        <v>184690</v>
      </c>
      <c r="G492" s="96">
        <f>F492/E492*100</f>
        <v>69.4435566651752</v>
      </c>
    </row>
    <row r="493" spans="1:18" ht="13.5" customHeight="1">
      <c r="A493" s="16"/>
      <c r="B493" s="59"/>
      <c r="C493" s="183"/>
      <c r="D493" s="184"/>
      <c r="E493" s="185"/>
      <c r="F493" s="186"/>
      <c r="G493" s="29"/>
      <c r="R493" s="134"/>
    </row>
    <row r="494" spans="1:18" ht="15" customHeight="1">
      <c r="A494" s="40" t="s">
        <v>439</v>
      </c>
      <c r="B494" s="19"/>
      <c r="C494" s="39"/>
      <c r="D494" s="49"/>
      <c r="E494" s="52"/>
      <c r="F494" s="46"/>
      <c r="G494" s="35"/>
      <c r="R494" s="134"/>
    </row>
    <row r="495" spans="1:18" ht="13.5" customHeight="1">
      <c r="A495" s="16"/>
      <c r="B495" s="19"/>
      <c r="C495" s="39"/>
      <c r="D495" s="49"/>
      <c r="E495" s="52"/>
      <c r="F495" s="46"/>
      <c r="G495" s="35"/>
      <c r="R495" s="134"/>
    </row>
    <row r="496" spans="1:256" s="28" customFormat="1" ht="24.75" customHeight="1">
      <c r="A496" s="7" t="s">
        <v>295</v>
      </c>
      <c r="B496" s="7" t="s">
        <v>297</v>
      </c>
      <c r="C496" s="5" t="s">
        <v>298</v>
      </c>
      <c r="D496" s="44" t="s">
        <v>479</v>
      </c>
      <c r="E496" s="51" t="s">
        <v>480</v>
      </c>
      <c r="F496" s="5" t="s">
        <v>269</v>
      </c>
      <c r="G496" s="43" t="s">
        <v>481</v>
      </c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  <c r="AJ496" s="15"/>
      <c r="AK496" s="15"/>
      <c r="AL496" s="15"/>
      <c r="AM496" s="15"/>
      <c r="AN496" s="15"/>
      <c r="AO496" s="15"/>
      <c r="AP496" s="15"/>
      <c r="AQ496" s="15"/>
      <c r="AR496" s="15"/>
      <c r="AS496" s="15"/>
      <c r="AT496" s="15"/>
      <c r="AU496" s="15"/>
      <c r="AV496" s="15"/>
      <c r="AW496" s="15"/>
      <c r="AX496" s="15"/>
      <c r="AY496" s="15"/>
      <c r="AZ496" s="15"/>
      <c r="BA496" s="15"/>
      <c r="BB496" s="15"/>
      <c r="BC496" s="15"/>
      <c r="BD496" s="15"/>
      <c r="BE496" s="15"/>
      <c r="BF496" s="15"/>
      <c r="BG496" s="15"/>
      <c r="BH496" s="15"/>
      <c r="BI496" s="15"/>
      <c r="BJ496" s="15"/>
      <c r="BK496" s="15"/>
      <c r="BL496" s="15"/>
      <c r="BM496" s="15"/>
      <c r="BN496" s="15"/>
      <c r="BO496" s="15"/>
      <c r="BP496" s="15"/>
      <c r="BQ496" s="15"/>
      <c r="BR496" s="15"/>
      <c r="BS496" s="15"/>
      <c r="BT496" s="15"/>
      <c r="BU496" s="15"/>
      <c r="BV496" s="15"/>
      <c r="BW496" s="15"/>
      <c r="BX496" s="15"/>
      <c r="BY496" s="15"/>
      <c r="BZ496" s="15"/>
      <c r="CA496" s="15"/>
      <c r="CB496" s="15"/>
      <c r="CC496" s="15"/>
      <c r="CD496" s="15"/>
      <c r="CE496" s="15"/>
      <c r="CF496" s="15"/>
      <c r="CG496" s="15"/>
      <c r="CH496" s="15"/>
      <c r="CI496" s="15"/>
      <c r="CJ496" s="15"/>
      <c r="CK496" s="15"/>
      <c r="CL496" s="15"/>
      <c r="CM496" s="15"/>
      <c r="CN496" s="15"/>
      <c r="CO496" s="15"/>
      <c r="CP496" s="15"/>
      <c r="CQ496" s="15"/>
      <c r="CR496" s="15"/>
      <c r="CS496" s="15"/>
      <c r="CT496" s="15"/>
      <c r="CU496" s="15"/>
      <c r="CV496" s="15"/>
      <c r="CW496" s="15"/>
      <c r="CX496" s="15"/>
      <c r="CY496" s="15"/>
      <c r="CZ496" s="15"/>
      <c r="DA496" s="15"/>
      <c r="DB496" s="15"/>
      <c r="DC496" s="15"/>
      <c r="DD496" s="15"/>
      <c r="DE496" s="15"/>
      <c r="DF496" s="15"/>
      <c r="DG496" s="15"/>
      <c r="DH496" s="15"/>
      <c r="DI496" s="15"/>
      <c r="DJ496" s="15"/>
      <c r="DK496" s="15"/>
      <c r="DL496" s="15"/>
      <c r="DM496" s="15"/>
      <c r="DN496" s="15"/>
      <c r="DO496" s="15"/>
      <c r="DP496" s="15"/>
      <c r="DQ496" s="15"/>
      <c r="DR496" s="15"/>
      <c r="DS496" s="15"/>
      <c r="DT496" s="15"/>
      <c r="DU496" s="15"/>
      <c r="DV496" s="15"/>
      <c r="DW496" s="15"/>
      <c r="DX496" s="15"/>
      <c r="DY496" s="15"/>
      <c r="DZ496" s="15"/>
      <c r="EA496" s="15"/>
      <c r="EB496" s="15"/>
      <c r="EC496" s="15"/>
      <c r="ED496" s="15"/>
      <c r="EE496" s="15"/>
      <c r="EF496" s="15"/>
      <c r="EG496" s="15"/>
      <c r="EH496" s="15"/>
      <c r="EI496" s="15"/>
      <c r="EJ496" s="15"/>
      <c r="EK496" s="15"/>
      <c r="EL496" s="15"/>
      <c r="EM496" s="15"/>
      <c r="EN496" s="15"/>
      <c r="EO496" s="15"/>
      <c r="EP496" s="15"/>
      <c r="EQ496" s="15"/>
      <c r="ER496" s="15"/>
      <c r="ES496" s="15"/>
      <c r="ET496" s="15"/>
      <c r="EU496" s="15"/>
      <c r="EV496" s="15"/>
      <c r="EW496" s="15"/>
      <c r="EX496" s="15"/>
      <c r="EY496" s="15"/>
      <c r="EZ496" s="15"/>
      <c r="FA496" s="15"/>
      <c r="FB496" s="15"/>
      <c r="FC496" s="15"/>
      <c r="FD496" s="15"/>
      <c r="FE496" s="15"/>
      <c r="FF496" s="15"/>
      <c r="FG496" s="15"/>
      <c r="FH496" s="15"/>
      <c r="FI496" s="15"/>
      <c r="FJ496" s="15"/>
      <c r="FK496" s="15"/>
      <c r="FL496" s="15"/>
      <c r="FM496" s="15"/>
      <c r="FN496" s="15"/>
      <c r="FO496" s="15"/>
      <c r="FP496" s="15"/>
      <c r="FQ496" s="15"/>
      <c r="FR496" s="15"/>
      <c r="FS496" s="15"/>
      <c r="FT496" s="15"/>
      <c r="FU496" s="15"/>
      <c r="FV496" s="15"/>
      <c r="FW496" s="15"/>
      <c r="FX496" s="15"/>
      <c r="FY496" s="15"/>
      <c r="FZ496" s="15"/>
      <c r="GA496" s="15"/>
      <c r="GB496" s="15"/>
      <c r="GC496" s="15"/>
      <c r="GD496" s="15"/>
      <c r="GE496" s="15"/>
      <c r="GF496" s="15"/>
      <c r="GG496" s="15"/>
      <c r="GH496" s="15"/>
      <c r="GI496" s="15"/>
      <c r="GJ496" s="15"/>
      <c r="GK496" s="15"/>
      <c r="GL496" s="15"/>
      <c r="GM496" s="15"/>
      <c r="GN496" s="15"/>
      <c r="GO496" s="15"/>
      <c r="GP496" s="15"/>
      <c r="GQ496" s="15"/>
      <c r="GR496" s="15"/>
      <c r="GS496" s="15"/>
      <c r="GT496" s="15"/>
      <c r="GU496" s="15"/>
      <c r="GV496" s="15"/>
      <c r="GW496" s="15"/>
      <c r="GX496" s="15"/>
      <c r="GY496" s="15"/>
      <c r="GZ496" s="15"/>
      <c r="HA496" s="15"/>
      <c r="HB496" s="15"/>
      <c r="HC496" s="15"/>
      <c r="HD496" s="15"/>
      <c r="HE496" s="15"/>
      <c r="HF496" s="15"/>
      <c r="HG496" s="15"/>
      <c r="HH496" s="15"/>
      <c r="HI496" s="15"/>
      <c r="HJ496" s="15"/>
      <c r="HK496" s="15"/>
      <c r="HL496" s="15"/>
      <c r="HM496" s="15"/>
      <c r="HN496" s="15"/>
      <c r="HO496" s="15"/>
      <c r="HP496" s="15"/>
      <c r="HQ496" s="15"/>
      <c r="HR496" s="15"/>
      <c r="HS496" s="15"/>
      <c r="HT496" s="15"/>
      <c r="HU496" s="15"/>
      <c r="HV496" s="15"/>
      <c r="HW496" s="15"/>
      <c r="HX496" s="15"/>
      <c r="HY496" s="15"/>
      <c r="HZ496" s="15"/>
      <c r="IA496" s="15"/>
      <c r="IB496" s="15"/>
      <c r="IC496" s="15"/>
      <c r="ID496" s="15"/>
      <c r="IE496" s="15"/>
      <c r="IF496" s="15"/>
      <c r="IG496" s="15"/>
      <c r="IH496" s="15"/>
      <c r="II496" s="15"/>
      <c r="IJ496" s="15"/>
      <c r="IK496" s="15"/>
      <c r="IL496" s="15"/>
      <c r="IM496" s="15"/>
      <c r="IN496" s="15"/>
      <c r="IO496" s="15"/>
      <c r="IP496" s="15"/>
      <c r="IQ496" s="15"/>
      <c r="IR496" s="15"/>
      <c r="IS496" s="15"/>
      <c r="IT496" s="15"/>
      <c r="IU496" s="15"/>
      <c r="IV496" s="15"/>
    </row>
    <row r="497" spans="1:7" ht="14.25" customHeight="1">
      <c r="A497" s="130" t="s">
        <v>171</v>
      </c>
      <c r="B497" s="127">
        <v>6172</v>
      </c>
      <c r="C497" s="118" t="s">
        <v>113</v>
      </c>
      <c r="D497" s="156">
        <v>3500</v>
      </c>
      <c r="E497" s="156">
        <v>3500</v>
      </c>
      <c r="F497" s="299">
        <v>2262</v>
      </c>
      <c r="G497" s="157">
        <f>F497/E497*100</f>
        <v>64.62857142857142</v>
      </c>
    </row>
    <row r="498" spans="1:7" ht="12.75">
      <c r="A498" s="179"/>
      <c r="B498" s="196"/>
      <c r="C498" s="195" t="s">
        <v>892</v>
      </c>
      <c r="D498" s="180">
        <f>SUM(D497:D497)</f>
        <v>3500</v>
      </c>
      <c r="E498" s="181">
        <f>SUM(E497:E497)</f>
        <v>3500</v>
      </c>
      <c r="F498" s="210">
        <f>SUM(F497:F497)</f>
        <v>2262</v>
      </c>
      <c r="G498" s="104">
        <f>F498/E498*100</f>
        <v>64.62857142857142</v>
      </c>
    </row>
    <row r="499" spans="1:7" ht="14.25" customHeight="1">
      <c r="A499" s="49"/>
      <c r="B499" s="52"/>
      <c r="C499" s="34"/>
      <c r="D499" s="35"/>
      <c r="E499" s="49"/>
      <c r="F499" s="52"/>
      <c r="G499" s="34"/>
    </row>
    <row r="500" spans="1:7" ht="26.25" customHeight="1">
      <c r="A500" s="7" t="s">
        <v>295</v>
      </c>
      <c r="B500" s="7" t="s">
        <v>297</v>
      </c>
      <c r="C500" s="5" t="s">
        <v>298</v>
      </c>
      <c r="D500" s="44" t="s">
        <v>479</v>
      </c>
      <c r="E500" s="51" t="s">
        <v>480</v>
      </c>
      <c r="F500" s="5" t="s">
        <v>269</v>
      </c>
      <c r="G500" s="43" t="s">
        <v>481</v>
      </c>
    </row>
    <row r="501" spans="1:7" ht="14.25" customHeight="1">
      <c r="A501" s="116" t="s">
        <v>166</v>
      </c>
      <c r="B501" s="117">
        <v>6330</v>
      </c>
      <c r="C501" s="118" t="s">
        <v>152</v>
      </c>
      <c r="D501" s="153">
        <v>4717</v>
      </c>
      <c r="E501" s="149">
        <v>4697</v>
      </c>
      <c r="F501" s="280">
        <v>3518</v>
      </c>
      <c r="G501" s="148">
        <f>F501/E501*100</f>
        <v>74.89887162018309</v>
      </c>
    </row>
    <row r="502" spans="1:7" ht="12.75">
      <c r="A502" s="16"/>
      <c r="B502" s="59"/>
      <c r="C502" s="60"/>
      <c r="D502" s="61"/>
      <c r="E502" s="62"/>
      <c r="F502" s="46"/>
      <c r="G502" s="237"/>
    </row>
    <row r="503" spans="1:256" s="28" customFormat="1" ht="12" customHeight="1">
      <c r="A503" s="188"/>
      <c r="B503" s="198"/>
      <c r="C503" s="197" t="s">
        <v>913</v>
      </c>
      <c r="D503" s="189">
        <f>D492+D498+D501</f>
        <v>273379</v>
      </c>
      <c r="E503" s="189">
        <f>E492+E498+E501</f>
        <v>274154</v>
      </c>
      <c r="F503" s="189">
        <f>F492+F498+F501</f>
        <v>190470</v>
      </c>
      <c r="G503" s="201">
        <f>F503/E503*100</f>
        <v>69.4755502381873</v>
      </c>
      <c r="H503" s="109"/>
      <c r="O503" s="69"/>
      <c r="P503" s="69"/>
      <c r="Q503" s="69"/>
      <c r="R503" s="69"/>
      <c r="S503" s="69"/>
      <c r="T503" s="69"/>
      <c r="U503" s="69"/>
      <c r="V503" s="69"/>
      <c r="W503" s="69"/>
      <c r="X503" s="69"/>
      <c r="Y503" s="69"/>
      <c r="Z503" s="69"/>
      <c r="AA503" s="69"/>
      <c r="AB503" s="69"/>
      <c r="AC503" s="69"/>
      <c r="AD503" s="69"/>
      <c r="AE503" s="69"/>
      <c r="AF503" s="69"/>
      <c r="AG503" s="69"/>
      <c r="AH503" s="69"/>
      <c r="AI503" s="69"/>
      <c r="AJ503" s="69"/>
      <c r="AK503" s="69"/>
      <c r="AL503" s="69"/>
      <c r="AM503" s="69"/>
      <c r="AN503" s="69"/>
      <c r="AO503" s="69"/>
      <c r="AP503" s="69"/>
      <c r="AQ503" s="69"/>
      <c r="AR503" s="69"/>
      <c r="AS503" s="69"/>
      <c r="AT503" s="69"/>
      <c r="AU503" s="69"/>
      <c r="AV503" s="69"/>
      <c r="AW503" s="69"/>
      <c r="AX503" s="69"/>
      <c r="AY503" s="69"/>
      <c r="AZ503" s="69"/>
      <c r="BA503" s="69"/>
      <c r="BB503" s="69"/>
      <c r="BC503" s="69"/>
      <c r="BD503" s="69"/>
      <c r="BE503" s="69"/>
      <c r="BF503" s="69"/>
      <c r="BG503" s="69"/>
      <c r="BH503" s="69"/>
      <c r="BI503" s="69"/>
      <c r="BJ503" s="69"/>
      <c r="BK503" s="69"/>
      <c r="BL503" s="69"/>
      <c r="BM503" s="69"/>
      <c r="BN503" s="69"/>
      <c r="BO503" s="69"/>
      <c r="BP503" s="69"/>
      <c r="BQ503" s="69"/>
      <c r="BR503" s="69"/>
      <c r="BS503" s="69"/>
      <c r="BT503" s="69"/>
      <c r="BU503" s="69"/>
      <c r="BV503" s="69"/>
      <c r="BW503" s="69"/>
      <c r="BX503" s="69"/>
      <c r="BY503" s="69"/>
      <c r="BZ503" s="69"/>
      <c r="CA503" s="69"/>
      <c r="CB503" s="69"/>
      <c r="CC503" s="69"/>
      <c r="CD503" s="69"/>
      <c r="CE503" s="69"/>
      <c r="CF503" s="69"/>
      <c r="CG503" s="69"/>
      <c r="CH503" s="69"/>
      <c r="CI503" s="69"/>
      <c r="CJ503" s="69"/>
      <c r="CK503" s="69"/>
      <c r="CL503" s="69"/>
      <c r="CM503" s="69"/>
      <c r="CN503" s="69"/>
      <c r="CO503" s="69"/>
      <c r="CP503" s="69"/>
      <c r="CQ503" s="69"/>
      <c r="CR503" s="69"/>
      <c r="CS503" s="69"/>
      <c r="CT503" s="69"/>
      <c r="CU503" s="69"/>
      <c r="CV503" s="69"/>
      <c r="CW503" s="69"/>
      <c r="CX503" s="69"/>
      <c r="CY503" s="69"/>
      <c r="CZ503" s="69"/>
      <c r="DA503" s="69"/>
      <c r="DB503" s="69"/>
      <c r="DC503" s="69"/>
      <c r="DD503" s="69"/>
      <c r="DE503" s="69"/>
      <c r="DF503" s="69"/>
      <c r="DG503" s="69"/>
      <c r="DH503" s="69"/>
      <c r="DI503" s="69"/>
      <c r="DJ503" s="69"/>
      <c r="DK503" s="69"/>
      <c r="DL503" s="69"/>
      <c r="DM503" s="69"/>
      <c r="DN503" s="69"/>
      <c r="DO503" s="69"/>
      <c r="DP503" s="69"/>
      <c r="DQ503" s="69"/>
      <c r="DR503" s="69"/>
      <c r="DS503" s="69"/>
      <c r="DT503" s="69"/>
      <c r="DU503" s="69"/>
      <c r="DV503" s="69"/>
      <c r="DW503" s="69"/>
      <c r="DX503" s="69"/>
      <c r="DY503" s="69"/>
      <c r="DZ503" s="69"/>
      <c r="EA503" s="69"/>
      <c r="EB503" s="69"/>
      <c r="EC503" s="69"/>
      <c r="ED503" s="69"/>
      <c r="EE503" s="69"/>
      <c r="EF503" s="69"/>
      <c r="EG503" s="69"/>
      <c r="EH503" s="69"/>
      <c r="EI503" s="69"/>
      <c r="EJ503" s="69"/>
      <c r="EK503" s="69"/>
      <c r="EL503" s="69"/>
      <c r="EM503" s="69"/>
      <c r="EN503" s="69"/>
      <c r="EO503" s="69"/>
      <c r="EP503" s="69"/>
      <c r="EQ503" s="69"/>
      <c r="ER503" s="69"/>
      <c r="ES503" s="69"/>
      <c r="ET503" s="69"/>
      <c r="EU503" s="69"/>
      <c r="EV503" s="69"/>
      <c r="EW503" s="69"/>
      <c r="EX503" s="69"/>
      <c r="EY503" s="69"/>
      <c r="EZ503" s="69"/>
      <c r="FA503" s="69"/>
      <c r="FB503" s="69"/>
      <c r="FC503" s="69"/>
      <c r="FD503" s="69"/>
      <c r="FE503" s="69"/>
      <c r="FF503" s="69"/>
      <c r="FG503" s="69"/>
      <c r="FH503" s="69"/>
      <c r="FI503" s="69"/>
      <c r="FJ503" s="69"/>
      <c r="FK503" s="69"/>
      <c r="FL503" s="69"/>
      <c r="FM503" s="69"/>
      <c r="FN503" s="69"/>
      <c r="FO503" s="69"/>
      <c r="FP503" s="69"/>
      <c r="FQ503" s="69"/>
      <c r="FR503" s="69"/>
      <c r="FS503" s="69"/>
      <c r="FT503" s="69"/>
      <c r="FU503" s="69"/>
      <c r="FV503" s="69"/>
      <c r="FW503" s="69"/>
      <c r="FX503" s="69"/>
      <c r="FY503" s="69"/>
      <c r="FZ503" s="69"/>
      <c r="GA503" s="69"/>
      <c r="GB503" s="69"/>
      <c r="GC503" s="69"/>
      <c r="GD503" s="69"/>
      <c r="GE503" s="69"/>
      <c r="GF503" s="69"/>
      <c r="GG503" s="69"/>
      <c r="GH503" s="69"/>
      <c r="GI503" s="69"/>
      <c r="GJ503" s="69"/>
      <c r="GK503" s="69"/>
      <c r="GL503" s="69"/>
      <c r="GM503" s="69"/>
      <c r="GN503" s="69"/>
      <c r="GO503" s="69"/>
      <c r="GP503" s="69"/>
      <c r="GQ503" s="69"/>
      <c r="GR503" s="69"/>
      <c r="GS503" s="69"/>
      <c r="GT503" s="69"/>
      <c r="GU503" s="69"/>
      <c r="GV503" s="69"/>
      <c r="GW503" s="69"/>
      <c r="GX503" s="69"/>
      <c r="GY503" s="69"/>
      <c r="GZ503" s="69"/>
      <c r="HA503" s="69"/>
      <c r="HB503" s="69"/>
      <c r="HC503" s="69"/>
      <c r="HD503" s="69"/>
      <c r="HE503" s="69"/>
      <c r="HF503" s="69"/>
      <c r="HG503" s="69"/>
      <c r="HH503" s="69"/>
      <c r="HI503" s="69"/>
      <c r="HJ503" s="69"/>
      <c r="HK503" s="69"/>
      <c r="HL503" s="69"/>
      <c r="HM503" s="69"/>
      <c r="HN503" s="69"/>
      <c r="HO503" s="69"/>
      <c r="HP503" s="69"/>
      <c r="HQ503" s="69"/>
      <c r="HR503" s="69"/>
      <c r="HS503" s="69"/>
      <c r="HT503" s="69"/>
      <c r="HU503" s="69"/>
      <c r="HV503" s="69"/>
      <c r="HW503" s="69"/>
      <c r="HX503" s="69"/>
      <c r="HY503" s="69"/>
      <c r="HZ503" s="69"/>
      <c r="IA503" s="69"/>
      <c r="IB503" s="69"/>
      <c r="IC503" s="69"/>
      <c r="ID503" s="69"/>
      <c r="IE503" s="69"/>
      <c r="IF503" s="69"/>
      <c r="IG503" s="69"/>
      <c r="IH503" s="69"/>
      <c r="II503" s="69"/>
      <c r="IJ503" s="69"/>
      <c r="IK503" s="69"/>
      <c r="IL503" s="69"/>
      <c r="IM503" s="69"/>
      <c r="IN503" s="69"/>
      <c r="IO503" s="69"/>
      <c r="IP503" s="69"/>
      <c r="IQ503" s="69"/>
      <c r="IR503" s="69"/>
      <c r="IS503" s="69"/>
      <c r="IT503" s="69"/>
      <c r="IU503" s="69"/>
      <c r="IV503" s="69"/>
    </row>
    <row r="504" spans="1:256" s="106" customFormat="1" ht="11.25" customHeight="1">
      <c r="A504" s="230"/>
      <c r="B504" s="231"/>
      <c r="C504" s="232"/>
      <c r="D504" s="233"/>
      <c r="E504" s="233"/>
      <c r="F504" s="233"/>
      <c r="G504" s="235"/>
      <c r="H504" s="238"/>
      <c r="O504" s="134"/>
      <c r="P504" s="134"/>
      <c r="Q504" s="134"/>
      <c r="R504" s="134"/>
      <c r="S504" s="134"/>
      <c r="T504" s="134"/>
      <c r="U504" s="134"/>
      <c r="V504" s="134"/>
      <c r="W504" s="134"/>
      <c r="X504" s="134"/>
      <c r="Y504" s="134"/>
      <c r="Z504" s="134"/>
      <c r="AA504" s="134"/>
      <c r="AB504" s="134"/>
      <c r="AC504" s="134"/>
      <c r="AD504" s="134"/>
      <c r="AE504" s="134"/>
      <c r="AF504" s="134"/>
      <c r="AG504" s="134"/>
      <c r="AH504" s="134"/>
      <c r="AI504" s="134"/>
      <c r="AJ504" s="134"/>
      <c r="AK504" s="134"/>
      <c r="AL504" s="134"/>
      <c r="AM504" s="134"/>
      <c r="AN504" s="134"/>
      <c r="AO504" s="134"/>
      <c r="AP504" s="134"/>
      <c r="AQ504" s="134"/>
      <c r="AR504" s="134"/>
      <c r="AS504" s="134"/>
      <c r="AT504" s="134"/>
      <c r="AU504" s="134"/>
      <c r="AV504" s="134"/>
      <c r="AW504" s="134"/>
      <c r="AX504" s="134"/>
      <c r="AY504" s="134"/>
      <c r="AZ504" s="134"/>
      <c r="BA504" s="134"/>
      <c r="BB504" s="134"/>
      <c r="BC504" s="134"/>
      <c r="BD504" s="134"/>
      <c r="BE504" s="134"/>
      <c r="BF504" s="134"/>
      <c r="BG504" s="134"/>
      <c r="BH504" s="134"/>
      <c r="BI504" s="134"/>
      <c r="BJ504" s="134"/>
      <c r="BK504" s="134"/>
      <c r="BL504" s="134"/>
      <c r="BM504" s="134"/>
      <c r="BN504" s="134"/>
      <c r="BO504" s="134"/>
      <c r="BP504" s="134"/>
      <c r="BQ504" s="134"/>
      <c r="BR504" s="134"/>
      <c r="BS504" s="134"/>
      <c r="BT504" s="134"/>
      <c r="BU504" s="134"/>
      <c r="BV504" s="134"/>
      <c r="BW504" s="134"/>
      <c r="BX504" s="134"/>
      <c r="BY504" s="134"/>
      <c r="BZ504" s="134"/>
      <c r="CA504" s="134"/>
      <c r="CB504" s="134"/>
      <c r="CC504" s="134"/>
      <c r="CD504" s="134"/>
      <c r="CE504" s="134"/>
      <c r="CF504" s="134"/>
      <c r="CG504" s="134"/>
      <c r="CH504" s="134"/>
      <c r="CI504" s="134"/>
      <c r="CJ504" s="134"/>
      <c r="CK504" s="134"/>
      <c r="CL504" s="134"/>
      <c r="CM504" s="134"/>
      <c r="CN504" s="134"/>
      <c r="CO504" s="134"/>
      <c r="CP504" s="134"/>
      <c r="CQ504" s="134"/>
      <c r="CR504" s="134"/>
      <c r="CS504" s="134"/>
      <c r="CT504" s="134"/>
      <c r="CU504" s="134"/>
      <c r="CV504" s="134"/>
      <c r="CW504" s="134"/>
      <c r="CX504" s="134"/>
      <c r="CY504" s="134"/>
      <c r="CZ504" s="134"/>
      <c r="DA504" s="134"/>
      <c r="DB504" s="134"/>
      <c r="DC504" s="134"/>
      <c r="DD504" s="134"/>
      <c r="DE504" s="134"/>
      <c r="DF504" s="134"/>
      <c r="DG504" s="134"/>
      <c r="DH504" s="134"/>
      <c r="DI504" s="134"/>
      <c r="DJ504" s="134"/>
      <c r="DK504" s="134"/>
      <c r="DL504" s="134"/>
      <c r="DM504" s="134"/>
      <c r="DN504" s="134"/>
      <c r="DO504" s="134"/>
      <c r="DP504" s="134"/>
      <c r="DQ504" s="134"/>
      <c r="DR504" s="134"/>
      <c r="DS504" s="134"/>
      <c r="DT504" s="134"/>
      <c r="DU504" s="134"/>
      <c r="DV504" s="134"/>
      <c r="DW504" s="134"/>
      <c r="DX504" s="134"/>
      <c r="DY504" s="134"/>
      <c r="DZ504" s="134"/>
      <c r="EA504" s="134"/>
      <c r="EB504" s="134"/>
      <c r="EC504" s="134"/>
      <c r="ED504" s="134"/>
      <c r="EE504" s="134"/>
      <c r="EF504" s="134"/>
      <c r="EG504" s="134"/>
      <c r="EH504" s="134"/>
      <c r="EI504" s="134"/>
      <c r="EJ504" s="134"/>
      <c r="EK504" s="134"/>
      <c r="EL504" s="134"/>
      <c r="EM504" s="134"/>
      <c r="EN504" s="134"/>
      <c r="EO504" s="134"/>
      <c r="EP504" s="134"/>
      <c r="EQ504" s="134"/>
      <c r="ER504" s="134"/>
      <c r="ES504" s="134"/>
      <c r="ET504" s="134"/>
      <c r="EU504" s="134"/>
      <c r="EV504" s="134"/>
      <c r="EW504" s="134"/>
      <c r="EX504" s="134"/>
      <c r="EY504" s="134"/>
      <c r="EZ504" s="134"/>
      <c r="FA504" s="134"/>
      <c r="FB504" s="134"/>
      <c r="FC504" s="134"/>
      <c r="FD504" s="134"/>
      <c r="FE504" s="134"/>
      <c r="FF504" s="134"/>
      <c r="FG504" s="134"/>
      <c r="FH504" s="134"/>
      <c r="FI504" s="134"/>
      <c r="FJ504" s="134"/>
      <c r="FK504" s="134"/>
      <c r="FL504" s="134"/>
      <c r="FM504" s="134"/>
      <c r="FN504" s="134"/>
      <c r="FO504" s="134"/>
      <c r="FP504" s="134"/>
      <c r="FQ504" s="134"/>
      <c r="FR504" s="134"/>
      <c r="FS504" s="134"/>
      <c r="FT504" s="134"/>
      <c r="FU504" s="134"/>
      <c r="FV504" s="134"/>
      <c r="FW504" s="134"/>
      <c r="FX504" s="134"/>
      <c r="FY504" s="134"/>
      <c r="FZ504" s="134"/>
      <c r="GA504" s="134"/>
      <c r="GB504" s="134"/>
      <c r="GC504" s="134"/>
      <c r="GD504" s="134"/>
      <c r="GE504" s="134"/>
      <c r="GF504" s="134"/>
      <c r="GG504" s="134"/>
      <c r="GH504" s="134"/>
      <c r="GI504" s="134"/>
      <c r="GJ504" s="134"/>
      <c r="GK504" s="134"/>
      <c r="GL504" s="134"/>
      <c r="GM504" s="134"/>
      <c r="GN504" s="134"/>
      <c r="GO504" s="134"/>
      <c r="GP504" s="134"/>
      <c r="GQ504" s="134"/>
      <c r="GR504" s="134"/>
      <c r="GS504" s="134"/>
      <c r="GT504" s="134"/>
      <c r="GU504" s="134"/>
      <c r="GV504" s="134"/>
      <c r="GW504" s="134"/>
      <c r="GX504" s="134"/>
      <c r="GY504" s="134"/>
      <c r="GZ504" s="134"/>
      <c r="HA504" s="134"/>
      <c r="HB504" s="134"/>
      <c r="HC504" s="134"/>
      <c r="HD504" s="134"/>
      <c r="HE504" s="134"/>
      <c r="HF504" s="134"/>
      <c r="HG504" s="134"/>
      <c r="HH504" s="134"/>
      <c r="HI504" s="134"/>
      <c r="HJ504" s="134"/>
      <c r="HK504" s="134"/>
      <c r="HL504" s="134"/>
      <c r="HM504" s="134"/>
      <c r="HN504" s="134"/>
      <c r="HO504" s="134"/>
      <c r="HP504" s="134"/>
      <c r="HQ504" s="134"/>
      <c r="HR504" s="134"/>
      <c r="HS504" s="134"/>
      <c r="HT504" s="134"/>
      <c r="HU504" s="134"/>
      <c r="HV504" s="134"/>
      <c r="HW504" s="134"/>
      <c r="HX504" s="134"/>
      <c r="HY504" s="134"/>
      <c r="HZ504" s="134"/>
      <c r="IA504" s="134"/>
      <c r="IB504" s="134"/>
      <c r="IC504" s="134"/>
      <c r="ID504" s="134"/>
      <c r="IE504" s="134"/>
      <c r="IF504" s="134"/>
      <c r="IG504" s="134"/>
      <c r="IH504" s="134"/>
      <c r="II504" s="134"/>
      <c r="IJ504" s="134"/>
      <c r="IK504" s="134"/>
      <c r="IL504" s="134"/>
      <c r="IM504" s="134"/>
      <c r="IN504" s="134"/>
      <c r="IO504" s="134"/>
      <c r="IP504" s="134"/>
      <c r="IQ504" s="134"/>
      <c r="IR504" s="134"/>
      <c r="IS504" s="134"/>
      <c r="IT504" s="134"/>
      <c r="IU504" s="134"/>
      <c r="IV504" s="134"/>
    </row>
    <row r="505" spans="1:256" s="28" customFormat="1" ht="15.75">
      <c r="A505" s="64" t="s">
        <v>445</v>
      </c>
      <c r="D505" s="69"/>
      <c r="E505" s="69"/>
      <c r="F505" s="69"/>
      <c r="O505" s="69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  <c r="AP505" s="15"/>
      <c r="AQ505" s="15"/>
      <c r="AR505" s="15"/>
      <c r="AS505" s="15"/>
      <c r="AT505" s="15"/>
      <c r="AU505" s="15"/>
      <c r="AV505" s="15"/>
      <c r="AW505" s="15"/>
      <c r="AX505" s="15"/>
      <c r="AY505" s="15"/>
      <c r="AZ505" s="15"/>
      <c r="BA505" s="15"/>
      <c r="BB505" s="15"/>
      <c r="BC505" s="15"/>
      <c r="BD505" s="15"/>
      <c r="BE505" s="15"/>
      <c r="BF505" s="15"/>
      <c r="BG505" s="15"/>
      <c r="BH505" s="15"/>
      <c r="BI505" s="15"/>
      <c r="BJ505" s="15"/>
      <c r="BK505" s="15"/>
      <c r="BL505" s="15"/>
      <c r="BM505" s="15"/>
      <c r="BN505" s="15"/>
      <c r="BO505" s="15"/>
      <c r="BP505" s="15"/>
      <c r="BQ505" s="15"/>
      <c r="BR505" s="15"/>
      <c r="BS505" s="15"/>
      <c r="BT505" s="15"/>
      <c r="BU505" s="15"/>
      <c r="BV505" s="15"/>
      <c r="BW505" s="15"/>
      <c r="BX505" s="15"/>
      <c r="BY505" s="15"/>
      <c r="BZ505" s="15"/>
      <c r="CA505" s="15"/>
      <c r="CB505" s="15"/>
      <c r="CC505" s="15"/>
      <c r="CD505" s="15"/>
      <c r="CE505" s="15"/>
      <c r="CF505" s="15"/>
      <c r="CG505" s="15"/>
      <c r="CH505" s="15"/>
      <c r="CI505" s="15"/>
      <c r="CJ505" s="15"/>
      <c r="CK505" s="15"/>
      <c r="CL505" s="15"/>
      <c r="CM505" s="15"/>
      <c r="CN505" s="15"/>
      <c r="CO505" s="15"/>
      <c r="CP505" s="15"/>
      <c r="CQ505" s="15"/>
      <c r="CR505" s="15"/>
      <c r="CS505" s="15"/>
      <c r="CT505" s="15"/>
      <c r="CU505" s="15"/>
      <c r="CV505" s="15"/>
      <c r="CW505" s="15"/>
      <c r="CX505" s="15"/>
      <c r="CY505" s="15"/>
      <c r="CZ505" s="15"/>
      <c r="DA505" s="15"/>
      <c r="DB505" s="15"/>
      <c r="DC505" s="15"/>
      <c r="DD505" s="15"/>
      <c r="DE505" s="15"/>
      <c r="DF505" s="15"/>
      <c r="DG505" s="15"/>
      <c r="DH505" s="15"/>
      <c r="DI505" s="15"/>
      <c r="DJ505" s="15"/>
      <c r="DK505" s="15"/>
      <c r="DL505" s="15"/>
      <c r="DM505" s="15"/>
      <c r="DN505" s="15"/>
      <c r="DO505" s="15"/>
      <c r="DP505" s="15"/>
      <c r="DQ505" s="15"/>
      <c r="DR505" s="15"/>
      <c r="DS505" s="15"/>
      <c r="DT505" s="15"/>
      <c r="DU505" s="15"/>
      <c r="DV505" s="15"/>
      <c r="DW505" s="15"/>
      <c r="DX505" s="15"/>
      <c r="DY505" s="15"/>
      <c r="DZ505" s="15"/>
      <c r="EA505" s="15"/>
      <c r="EB505" s="15"/>
      <c r="EC505" s="15"/>
      <c r="ED505" s="15"/>
      <c r="EE505" s="15"/>
      <c r="EF505" s="15"/>
      <c r="EG505" s="15"/>
      <c r="EH505" s="15"/>
      <c r="EI505" s="15"/>
      <c r="EJ505" s="15"/>
      <c r="EK505" s="15"/>
      <c r="EL505" s="15"/>
      <c r="EM505" s="15"/>
      <c r="EN505" s="15"/>
      <c r="EO505" s="15"/>
      <c r="EP505" s="15"/>
      <c r="EQ505" s="15"/>
      <c r="ER505" s="15"/>
      <c r="ES505" s="15"/>
      <c r="ET505" s="15"/>
      <c r="EU505" s="15"/>
      <c r="EV505" s="15"/>
      <c r="EW505" s="15"/>
      <c r="EX505" s="15"/>
      <c r="EY505" s="15"/>
      <c r="EZ505" s="15"/>
      <c r="FA505" s="15"/>
      <c r="FB505" s="15"/>
      <c r="FC505" s="15"/>
      <c r="FD505" s="15"/>
      <c r="FE505" s="15"/>
      <c r="FF505" s="15"/>
      <c r="FG505" s="15"/>
      <c r="FH505" s="15"/>
      <c r="FI505" s="15"/>
      <c r="FJ505" s="15"/>
      <c r="FK505" s="15"/>
      <c r="FL505" s="15"/>
      <c r="FM505" s="15"/>
      <c r="FN505" s="15"/>
      <c r="FO505" s="15"/>
      <c r="FP505" s="15"/>
      <c r="FQ505" s="15"/>
      <c r="FR505" s="15"/>
      <c r="FS505" s="15"/>
      <c r="FT505" s="15"/>
      <c r="FU505" s="15"/>
      <c r="FV505" s="15"/>
      <c r="FW505" s="15"/>
      <c r="FX505" s="15"/>
      <c r="FY505" s="15"/>
      <c r="FZ505" s="15"/>
      <c r="GA505" s="15"/>
      <c r="GB505" s="15"/>
      <c r="GC505" s="15"/>
      <c r="GD505" s="15"/>
      <c r="GE505" s="15"/>
      <c r="GF505" s="15"/>
      <c r="GG505" s="15"/>
      <c r="GH505" s="15"/>
      <c r="GI505" s="15"/>
      <c r="GJ505" s="15"/>
      <c r="GK505" s="15"/>
      <c r="GL505" s="15"/>
      <c r="GM505" s="15"/>
      <c r="GN505" s="15"/>
      <c r="GO505" s="15"/>
      <c r="GP505" s="15"/>
      <c r="GQ505" s="15"/>
      <c r="GR505" s="15"/>
      <c r="GS505" s="15"/>
      <c r="GT505" s="15"/>
      <c r="GU505" s="15"/>
      <c r="GV505" s="15"/>
      <c r="GW505" s="15"/>
      <c r="GX505" s="15"/>
      <c r="GY505" s="15"/>
      <c r="GZ505" s="15"/>
      <c r="HA505" s="15"/>
      <c r="HB505" s="15"/>
      <c r="HC505" s="15"/>
      <c r="HD505" s="15"/>
      <c r="HE505" s="15"/>
      <c r="HF505" s="15"/>
      <c r="HG505" s="15"/>
      <c r="HH505" s="15"/>
      <c r="HI505" s="15"/>
      <c r="HJ505" s="15"/>
      <c r="HK505" s="15"/>
      <c r="HL505" s="15"/>
      <c r="HM505" s="15"/>
      <c r="HN505" s="15"/>
      <c r="HO505" s="15"/>
      <c r="HP505" s="15"/>
      <c r="HQ505" s="15"/>
      <c r="HR505" s="15"/>
      <c r="HS505" s="15"/>
      <c r="HT505" s="15"/>
      <c r="HU505" s="15"/>
      <c r="HV505" s="15"/>
      <c r="HW505" s="15"/>
      <c r="HX505" s="15"/>
      <c r="HY505" s="15"/>
      <c r="HZ505" s="15"/>
      <c r="IA505" s="15"/>
      <c r="IB505" s="15"/>
      <c r="IC505" s="15"/>
      <c r="ID505" s="15"/>
      <c r="IE505" s="15"/>
      <c r="IF505" s="15"/>
      <c r="IG505" s="15"/>
      <c r="IH505" s="15"/>
      <c r="II505" s="15"/>
      <c r="IJ505" s="15"/>
      <c r="IK505" s="15"/>
      <c r="IL505" s="15"/>
      <c r="IM505" s="15"/>
      <c r="IN505" s="15"/>
      <c r="IO505" s="15"/>
      <c r="IP505" s="15"/>
      <c r="IQ505" s="15"/>
      <c r="IR505" s="15"/>
      <c r="IS505" s="15"/>
      <c r="IT505" s="15"/>
      <c r="IU505" s="15"/>
      <c r="IV505" s="15"/>
    </row>
    <row r="506" spans="2:256" s="28" customFormat="1" ht="12" customHeight="1">
      <c r="B506"/>
      <c r="C506"/>
      <c r="D506" s="15"/>
      <c r="E506" s="15"/>
      <c r="F506" s="15"/>
      <c r="G506"/>
      <c r="O506" s="69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  <c r="AQ506" s="15"/>
      <c r="AR506" s="15"/>
      <c r="AS506" s="15"/>
      <c r="AT506" s="15"/>
      <c r="AU506" s="15"/>
      <c r="AV506" s="15"/>
      <c r="AW506" s="15"/>
      <c r="AX506" s="15"/>
      <c r="AY506" s="15"/>
      <c r="AZ506" s="15"/>
      <c r="BA506" s="15"/>
      <c r="BB506" s="15"/>
      <c r="BC506" s="15"/>
      <c r="BD506" s="15"/>
      <c r="BE506" s="15"/>
      <c r="BF506" s="15"/>
      <c r="BG506" s="15"/>
      <c r="BH506" s="15"/>
      <c r="BI506" s="15"/>
      <c r="BJ506" s="15"/>
      <c r="BK506" s="15"/>
      <c r="BL506" s="15"/>
      <c r="BM506" s="15"/>
      <c r="BN506" s="15"/>
      <c r="BO506" s="15"/>
      <c r="BP506" s="15"/>
      <c r="BQ506" s="15"/>
      <c r="BR506" s="15"/>
      <c r="BS506" s="15"/>
      <c r="BT506" s="15"/>
      <c r="BU506" s="15"/>
      <c r="BV506" s="15"/>
      <c r="BW506" s="15"/>
      <c r="BX506" s="15"/>
      <c r="BY506" s="15"/>
      <c r="BZ506" s="15"/>
      <c r="CA506" s="15"/>
      <c r="CB506" s="15"/>
      <c r="CC506" s="15"/>
      <c r="CD506" s="15"/>
      <c r="CE506" s="15"/>
      <c r="CF506" s="15"/>
      <c r="CG506" s="15"/>
      <c r="CH506" s="15"/>
      <c r="CI506" s="15"/>
      <c r="CJ506" s="15"/>
      <c r="CK506" s="15"/>
      <c r="CL506" s="15"/>
      <c r="CM506" s="15"/>
      <c r="CN506" s="15"/>
      <c r="CO506" s="15"/>
      <c r="CP506" s="15"/>
      <c r="CQ506" s="15"/>
      <c r="CR506" s="15"/>
      <c r="CS506" s="15"/>
      <c r="CT506" s="15"/>
      <c r="CU506" s="15"/>
      <c r="CV506" s="15"/>
      <c r="CW506" s="15"/>
      <c r="CX506" s="15"/>
      <c r="CY506" s="15"/>
      <c r="CZ506" s="15"/>
      <c r="DA506" s="15"/>
      <c r="DB506" s="15"/>
      <c r="DC506" s="15"/>
      <c r="DD506" s="15"/>
      <c r="DE506" s="15"/>
      <c r="DF506" s="15"/>
      <c r="DG506" s="15"/>
      <c r="DH506" s="15"/>
      <c r="DI506" s="15"/>
      <c r="DJ506" s="15"/>
      <c r="DK506" s="15"/>
      <c r="DL506" s="15"/>
      <c r="DM506" s="15"/>
      <c r="DN506" s="15"/>
      <c r="DO506" s="15"/>
      <c r="DP506" s="15"/>
      <c r="DQ506" s="15"/>
      <c r="DR506" s="15"/>
      <c r="DS506" s="15"/>
      <c r="DT506" s="15"/>
      <c r="DU506" s="15"/>
      <c r="DV506" s="15"/>
      <c r="DW506" s="15"/>
      <c r="DX506" s="15"/>
      <c r="DY506" s="15"/>
      <c r="DZ506" s="15"/>
      <c r="EA506" s="15"/>
      <c r="EB506" s="15"/>
      <c r="EC506" s="15"/>
      <c r="ED506" s="15"/>
      <c r="EE506" s="15"/>
      <c r="EF506" s="15"/>
      <c r="EG506" s="15"/>
      <c r="EH506" s="15"/>
      <c r="EI506" s="15"/>
      <c r="EJ506" s="15"/>
      <c r="EK506" s="15"/>
      <c r="EL506" s="15"/>
      <c r="EM506" s="15"/>
      <c r="EN506" s="15"/>
      <c r="EO506" s="15"/>
      <c r="EP506" s="15"/>
      <c r="EQ506" s="15"/>
      <c r="ER506" s="15"/>
      <c r="ES506" s="15"/>
      <c r="ET506" s="15"/>
      <c r="EU506" s="15"/>
      <c r="EV506" s="15"/>
      <c r="EW506" s="15"/>
      <c r="EX506" s="15"/>
      <c r="EY506" s="15"/>
      <c r="EZ506" s="15"/>
      <c r="FA506" s="15"/>
      <c r="FB506" s="15"/>
      <c r="FC506" s="15"/>
      <c r="FD506" s="15"/>
      <c r="FE506" s="15"/>
      <c r="FF506" s="15"/>
      <c r="FG506" s="15"/>
      <c r="FH506" s="15"/>
      <c r="FI506" s="15"/>
      <c r="FJ506" s="15"/>
      <c r="FK506" s="15"/>
      <c r="FL506" s="15"/>
      <c r="FM506" s="15"/>
      <c r="FN506" s="15"/>
      <c r="FO506" s="15"/>
      <c r="FP506" s="15"/>
      <c r="FQ506" s="15"/>
      <c r="FR506" s="15"/>
      <c r="FS506" s="15"/>
      <c r="FT506" s="15"/>
      <c r="FU506" s="15"/>
      <c r="FV506" s="15"/>
      <c r="FW506" s="15"/>
      <c r="FX506" s="15"/>
      <c r="FY506" s="15"/>
      <c r="FZ506" s="15"/>
      <c r="GA506" s="15"/>
      <c r="GB506" s="15"/>
      <c r="GC506" s="15"/>
      <c r="GD506" s="15"/>
      <c r="GE506" s="15"/>
      <c r="GF506" s="15"/>
      <c r="GG506" s="15"/>
      <c r="GH506" s="15"/>
      <c r="GI506" s="15"/>
      <c r="GJ506" s="15"/>
      <c r="GK506" s="15"/>
      <c r="GL506" s="15"/>
      <c r="GM506" s="15"/>
      <c r="GN506" s="15"/>
      <c r="GO506" s="15"/>
      <c r="GP506" s="15"/>
      <c r="GQ506" s="15"/>
      <c r="GR506" s="15"/>
      <c r="GS506" s="15"/>
      <c r="GT506" s="15"/>
      <c r="GU506" s="15"/>
      <c r="GV506" s="15"/>
      <c r="GW506" s="15"/>
      <c r="GX506" s="15"/>
      <c r="GY506" s="15"/>
      <c r="GZ506" s="15"/>
      <c r="HA506" s="15"/>
      <c r="HB506" s="15"/>
      <c r="HC506" s="15"/>
      <c r="HD506" s="15"/>
      <c r="HE506" s="15"/>
      <c r="HF506" s="15"/>
      <c r="HG506" s="15"/>
      <c r="HH506" s="15"/>
      <c r="HI506" s="15"/>
      <c r="HJ506" s="15"/>
      <c r="HK506" s="15"/>
      <c r="HL506" s="15"/>
      <c r="HM506" s="15"/>
      <c r="HN506" s="15"/>
      <c r="HO506" s="15"/>
      <c r="HP506" s="15"/>
      <c r="HQ506" s="15"/>
      <c r="HR506" s="15"/>
      <c r="HS506" s="15"/>
      <c r="HT506" s="15"/>
      <c r="HU506" s="15"/>
      <c r="HV506" s="15"/>
      <c r="HW506" s="15"/>
      <c r="HX506" s="15"/>
      <c r="HY506" s="15"/>
      <c r="HZ506" s="15"/>
      <c r="IA506" s="15"/>
      <c r="IB506" s="15"/>
      <c r="IC506" s="15"/>
      <c r="ID506" s="15"/>
      <c r="IE506" s="15"/>
      <c r="IF506" s="15"/>
      <c r="IG506" s="15"/>
      <c r="IH506" s="15"/>
      <c r="II506" s="15"/>
      <c r="IJ506" s="15"/>
      <c r="IK506" s="15"/>
      <c r="IL506" s="15"/>
      <c r="IM506" s="15"/>
      <c r="IN506" s="15"/>
      <c r="IO506" s="15"/>
      <c r="IP506" s="15"/>
      <c r="IQ506" s="15"/>
      <c r="IR506" s="15"/>
      <c r="IS506" s="15"/>
      <c r="IT506" s="15"/>
      <c r="IU506" s="15"/>
      <c r="IV506" s="15"/>
    </row>
    <row r="507" spans="1:256" s="28" customFormat="1" ht="15.75" customHeight="1">
      <c r="A507" s="55" t="s">
        <v>25</v>
      </c>
      <c r="B507"/>
      <c r="C507"/>
      <c r="D507" s="15"/>
      <c r="E507" s="15"/>
      <c r="F507" s="15"/>
      <c r="G507"/>
      <c r="O507" s="69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  <c r="AQ507" s="15"/>
      <c r="AR507" s="15"/>
      <c r="AS507" s="15"/>
      <c r="AT507" s="15"/>
      <c r="AU507" s="15"/>
      <c r="AV507" s="15"/>
      <c r="AW507" s="15"/>
      <c r="AX507" s="15"/>
      <c r="AY507" s="15"/>
      <c r="AZ507" s="15"/>
      <c r="BA507" s="15"/>
      <c r="BB507" s="15"/>
      <c r="BC507" s="15"/>
      <c r="BD507" s="15"/>
      <c r="BE507" s="15"/>
      <c r="BF507" s="15"/>
      <c r="BG507" s="15"/>
      <c r="BH507" s="15"/>
      <c r="BI507" s="15"/>
      <c r="BJ507" s="15"/>
      <c r="BK507" s="15"/>
      <c r="BL507" s="15"/>
      <c r="BM507" s="15"/>
      <c r="BN507" s="15"/>
      <c r="BO507" s="15"/>
      <c r="BP507" s="15"/>
      <c r="BQ507" s="15"/>
      <c r="BR507" s="15"/>
      <c r="BS507" s="15"/>
      <c r="BT507" s="15"/>
      <c r="BU507" s="15"/>
      <c r="BV507" s="15"/>
      <c r="BW507" s="15"/>
      <c r="BX507" s="15"/>
      <c r="BY507" s="15"/>
      <c r="BZ507" s="15"/>
      <c r="CA507" s="15"/>
      <c r="CB507" s="15"/>
      <c r="CC507" s="15"/>
      <c r="CD507" s="15"/>
      <c r="CE507" s="15"/>
      <c r="CF507" s="15"/>
      <c r="CG507" s="15"/>
      <c r="CH507" s="15"/>
      <c r="CI507" s="15"/>
      <c r="CJ507" s="15"/>
      <c r="CK507" s="15"/>
      <c r="CL507" s="15"/>
      <c r="CM507" s="15"/>
      <c r="CN507" s="15"/>
      <c r="CO507" s="15"/>
      <c r="CP507" s="15"/>
      <c r="CQ507" s="15"/>
      <c r="CR507" s="15"/>
      <c r="CS507" s="15"/>
      <c r="CT507" s="15"/>
      <c r="CU507" s="15"/>
      <c r="CV507" s="15"/>
      <c r="CW507" s="15"/>
      <c r="CX507" s="15"/>
      <c r="CY507" s="15"/>
      <c r="CZ507" s="15"/>
      <c r="DA507" s="15"/>
      <c r="DB507" s="15"/>
      <c r="DC507" s="15"/>
      <c r="DD507" s="15"/>
      <c r="DE507" s="15"/>
      <c r="DF507" s="15"/>
      <c r="DG507" s="15"/>
      <c r="DH507" s="15"/>
      <c r="DI507" s="15"/>
      <c r="DJ507" s="15"/>
      <c r="DK507" s="15"/>
      <c r="DL507" s="15"/>
      <c r="DM507" s="15"/>
      <c r="DN507" s="15"/>
      <c r="DO507" s="15"/>
      <c r="DP507" s="15"/>
      <c r="DQ507" s="15"/>
      <c r="DR507" s="15"/>
      <c r="DS507" s="15"/>
      <c r="DT507" s="15"/>
      <c r="DU507" s="15"/>
      <c r="DV507" s="15"/>
      <c r="DW507" s="15"/>
      <c r="DX507" s="15"/>
      <c r="DY507" s="15"/>
      <c r="DZ507" s="15"/>
      <c r="EA507" s="15"/>
      <c r="EB507" s="15"/>
      <c r="EC507" s="15"/>
      <c r="ED507" s="15"/>
      <c r="EE507" s="15"/>
      <c r="EF507" s="15"/>
      <c r="EG507" s="15"/>
      <c r="EH507" s="15"/>
      <c r="EI507" s="15"/>
      <c r="EJ507" s="15"/>
      <c r="EK507" s="15"/>
      <c r="EL507" s="15"/>
      <c r="EM507" s="15"/>
      <c r="EN507" s="15"/>
      <c r="EO507" s="15"/>
      <c r="EP507" s="15"/>
      <c r="EQ507" s="15"/>
      <c r="ER507" s="15"/>
      <c r="ES507" s="15"/>
      <c r="ET507" s="15"/>
      <c r="EU507" s="15"/>
      <c r="EV507" s="15"/>
      <c r="EW507" s="15"/>
      <c r="EX507" s="15"/>
      <c r="EY507" s="15"/>
      <c r="EZ507" s="15"/>
      <c r="FA507" s="15"/>
      <c r="FB507" s="15"/>
      <c r="FC507" s="15"/>
      <c r="FD507" s="15"/>
      <c r="FE507" s="15"/>
      <c r="FF507" s="15"/>
      <c r="FG507" s="15"/>
      <c r="FH507" s="15"/>
      <c r="FI507" s="15"/>
      <c r="FJ507" s="15"/>
      <c r="FK507" s="15"/>
      <c r="FL507" s="15"/>
      <c r="FM507" s="15"/>
      <c r="FN507" s="15"/>
      <c r="FO507" s="15"/>
      <c r="FP507" s="15"/>
      <c r="FQ507" s="15"/>
      <c r="FR507" s="15"/>
      <c r="FS507" s="15"/>
      <c r="FT507" s="15"/>
      <c r="FU507" s="15"/>
      <c r="FV507" s="15"/>
      <c r="FW507" s="15"/>
      <c r="FX507" s="15"/>
      <c r="FY507" s="15"/>
      <c r="FZ507" s="15"/>
      <c r="GA507" s="15"/>
      <c r="GB507" s="15"/>
      <c r="GC507" s="15"/>
      <c r="GD507" s="15"/>
      <c r="GE507" s="15"/>
      <c r="GF507" s="15"/>
      <c r="GG507" s="15"/>
      <c r="GH507" s="15"/>
      <c r="GI507" s="15"/>
      <c r="GJ507" s="15"/>
      <c r="GK507" s="15"/>
      <c r="GL507" s="15"/>
      <c r="GM507" s="15"/>
      <c r="GN507" s="15"/>
      <c r="GO507" s="15"/>
      <c r="GP507" s="15"/>
      <c r="GQ507" s="15"/>
      <c r="GR507" s="15"/>
      <c r="GS507" s="15"/>
      <c r="GT507" s="15"/>
      <c r="GU507" s="15"/>
      <c r="GV507" s="15"/>
      <c r="GW507" s="15"/>
      <c r="GX507" s="15"/>
      <c r="GY507" s="15"/>
      <c r="GZ507" s="15"/>
      <c r="HA507" s="15"/>
      <c r="HB507" s="15"/>
      <c r="HC507" s="15"/>
      <c r="HD507" s="15"/>
      <c r="HE507" s="15"/>
      <c r="HF507" s="15"/>
      <c r="HG507" s="15"/>
      <c r="HH507" s="15"/>
      <c r="HI507" s="15"/>
      <c r="HJ507" s="15"/>
      <c r="HK507" s="15"/>
      <c r="HL507" s="15"/>
      <c r="HM507" s="15"/>
      <c r="HN507" s="15"/>
      <c r="HO507" s="15"/>
      <c r="HP507" s="15"/>
      <c r="HQ507" s="15"/>
      <c r="HR507" s="15"/>
      <c r="HS507" s="15"/>
      <c r="HT507" s="15"/>
      <c r="HU507" s="15"/>
      <c r="HV507" s="15"/>
      <c r="HW507" s="15"/>
      <c r="HX507" s="15"/>
      <c r="HY507" s="15"/>
      <c r="HZ507" s="15"/>
      <c r="IA507" s="15"/>
      <c r="IB507" s="15"/>
      <c r="IC507" s="15"/>
      <c r="ID507" s="15"/>
      <c r="IE507" s="15"/>
      <c r="IF507" s="15"/>
      <c r="IG507" s="15"/>
      <c r="IH507" s="15"/>
      <c r="II507" s="15"/>
      <c r="IJ507" s="15"/>
      <c r="IK507" s="15"/>
      <c r="IL507" s="15"/>
      <c r="IM507" s="15"/>
      <c r="IN507" s="15"/>
      <c r="IO507" s="15"/>
      <c r="IP507" s="15"/>
      <c r="IQ507" s="15"/>
      <c r="IR507" s="15"/>
      <c r="IS507" s="15"/>
      <c r="IT507" s="15"/>
      <c r="IU507" s="15"/>
      <c r="IV507" s="15"/>
    </row>
    <row r="508" spans="1:256" s="28" customFormat="1" ht="12.75" customHeight="1">
      <c r="A508" s="55"/>
      <c r="B508"/>
      <c r="C508"/>
      <c r="D508" s="15"/>
      <c r="E508" s="15"/>
      <c r="F508" s="15"/>
      <c r="G508"/>
      <c r="O508" s="69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  <c r="AQ508" s="15"/>
      <c r="AR508" s="15"/>
      <c r="AS508" s="15"/>
      <c r="AT508" s="15"/>
      <c r="AU508" s="15"/>
      <c r="AV508" s="15"/>
      <c r="AW508" s="15"/>
      <c r="AX508" s="15"/>
      <c r="AY508" s="15"/>
      <c r="AZ508" s="15"/>
      <c r="BA508" s="15"/>
      <c r="BB508" s="15"/>
      <c r="BC508" s="15"/>
      <c r="BD508" s="15"/>
      <c r="BE508" s="15"/>
      <c r="BF508" s="15"/>
      <c r="BG508" s="15"/>
      <c r="BH508" s="15"/>
      <c r="BI508" s="15"/>
      <c r="BJ508" s="15"/>
      <c r="BK508" s="15"/>
      <c r="BL508" s="15"/>
      <c r="BM508" s="15"/>
      <c r="BN508" s="15"/>
      <c r="BO508" s="15"/>
      <c r="BP508" s="15"/>
      <c r="BQ508" s="15"/>
      <c r="BR508" s="15"/>
      <c r="BS508" s="15"/>
      <c r="BT508" s="15"/>
      <c r="BU508" s="15"/>
      <c r="BV508" s="15"/>
      <c r="BW508" s="15"/>
      <c r="BX508" s="15"/>
      <c r="BY508" s="15"/>
      <c r="BZ508" s="15"/>
      <c r="CA508" s="15"/>
      <c r="CB508" s="15"/>
      <c r="CC508" s="15"/>
      <c r="CD508" s="15"/>
      <c r="CE508" s="15"/>
      <c r="CF508" s="15"/>
      <c r="CG508" s="15"/>
      <c r="CH508" s="15"/>
      <c r="CI508" s="15"/>
      <c r="CJ508" s="15"/>
      <c r="CK508" s="15"/>
      <c r="CL508" s="15"/>
      <c r="CM508" s="15"/>
      <c r="CN508" s="15"/>
      <c r="CO508" s="15"/>
      <c r="CP508" s="15"/>
      <c r="CQ508" s="15"/>
      <c r="CR508" s="15"/>
      <c r="CS508" s="15"/>
      <c r="CT508" s="15"/>
      <c r="CU508" s="15"/>
      <c r="CV508" s="15"/>
      <c r="CW508" s="15"/>
      <c r="CX508" s="15"/>
      <c r="CY508" s="15"/>
      <c r="CZ508" s="15"/>
      <c r="DA508" s="15"/>
      <c r="DB508" s="15"/>
      <c r="DC508" s="15"/>
      <c r="DD508" s="15"/>
      <c r="DE508" s="15"/>
      <c r="DF508" s="15"/>
      <c r="DG508" s="15"/>
      <c r="DH508" s="15"/>
      <c r="DI508" s="15"/>
      <c r="DJ508" s="15"/>
      <c r="DK508" s="15"/>
      <c r="DL508" s="15"/>
      <c r="DM508" s="15"/>
      <c r="DN508" s="15"/>
      <c r="DO508" s="15"/>
      <c r="DP508" s="15"/>
      <c r="DQ508" s="15"/>
      <c r="DR508" s="15"/>
      <c r="DS508" s="15"/>
      <c r="DT508" s="15"/>
      <c r="DU508" s="15"/>
      <c r="DV508" s="15"/>
      <c r="DW508" s="15"/>
      <c r="DX508" s="15"/>
      <c r="DY508" s="15"/>
      <c r="DZ508" s="15"/>
      <c r="EA508" s="15"/>
      <c r="EB508" s="15"/>
      <c r="EC508" s="15"/>
      <c r="ED508" s="15"/>
      <c r="EE508" s="15"/>
      <c r="EF508" s="15"/>
      <c r="EG508" s="15"/>
      <c r="EH508" s="15"/>
      <c r="EI508" s="15"/>
      <c r="EJ508" s="15"/>
      <c r="EK508" s="15"/>
      <c r="EL508" s="15"/>
      <c r="EM508" s="15"/>
      <c r="EN508" s="15"/>
      <c r="EO508" s="15"/>
      <c r="EP508" s="15"/>
      <c r="EQ508" s="15"/>
      <c r="ER508" s="15"/>
      <c r="ES508" s="15"/>
      <c r="ET508" s="15"/>
      <c r="EU508" s="15"/>
      <c r="EV508" s="15"/>
      <c r="EW508" s="15"/>
      <c r="EX508" s="15"/>
      <c r="EY508" s="15"/>
      <c r="EZ508" s="15"/>
      <c r="FA508" s="15"/>
      <c r="FB508" s="15"/>
      <c r="FC508" s="15"/>
      <c r="FD508" s="15"/>
      <c r="FE508" s="15"/>
      <c r="FF508" s="15"/>
      <c r="FG508" s="15"/>
      <c r="FH508" s="15"/>
      <c r="FI508" s="15"/>
      <c r="FJ508" s="15"/>
      <c r="FK508" s="15"/>
      <c r="FL508" s="15"/>
      <c r="FM508" s="15"/>
      <c r="FN508" s="15"/>
      <c r="FO508" s="15"/>
      <c r="FP508" s="15"/>
      <c r="FQ508" s="15"/>
      <c r="FR508" s="15"/>
      <c r="FS508" s="15"/>
      <c r="FT508" s="15"/>
      <c r="FU508" s="15"/>
      <c r="FV508" s="15"/>
      <c r="FW508" s="15"/>
      <c r="FX508" s="15"/>
      <c r="FY508" s="15"/>
      <c r="FZ508" s="15"/>
      <c r="GA508" s="15"/>
      <c r="GB508" s="15"/>
      <c r="GC508" s="15"/>
      <c r="GD508" s="15"/>
      <c r="GE508" s="15"/>
      <c r="GF508" s="15"/>
      <c r="GG508" s="15"/>
      <c r="GH508" s="15"/>
      <c r="GI508" s="15"/>
      <c r="GJ508" s="15"/>
      <c r="GK508" s="15"/>
      <c r="GL508" s="15"/>
      <c r="GM508" s="15"/>
      <c r="GN508" s="15"/>
      <c r="GO508" s="15"/>
      <c r="GP508" s="15"/>
      <c r="GQ508" s="15"/>
      <c r="GR508" s="15"/>
      <c r="GS508" s="15"/>
      <c r="GT508" s="15"/>
      <c r="GU508" s="15"/>
      <c r="GV508" s="15"/>
      <c r="GW508" s="15"/>
      <c r="GX508" s="15"/>
      <c r="GY508" s="15"/>
      <c r="GZ508" s="15"/>
      <c r="HA508" s="15"/>
      <c r="HB508" s="15"/>
      <c r="HC508" s="15"/>
      <c r="HD508" s="15"/>
      <c r="HE508" s="15"/>
      <c r="HF508" s="15"/>
      <c r="HG508" s="15"/>
      <c r="HH508" s="15"/>
      <c r="HI508" s="15"/>
      <c r="HJ508" s="15"/>
      <c r="HK508" s="15"/>
      <c r="HL508" s="15"/>
      <c r="HM508" s="15"/>
      <c r="HN508" s="15"/>
      <c r="HO508" s="15"/>
      <c r="HP508" s="15"/>
      <c r="HQ508" s="15"/>
      <c r="HR508" s="15"/>
      <c r="HS508" s="15"/>
      <c r="HT508" s="15"/>
      <c r="HU508" s="15"/>
      <c r="HV508" s="15"/>
      <c r="HW508" s="15"/>
      <c r="HX508" s="15"/>
      <c r="HY508" s="15"/>
      <c r="HZ508" s="15"/>
      <c r="IA508" s="15"/>
      <c r="IB508" s="15"/>
      <c r="IC508" s="15"/>
      <c r="ID508" s="15"/>
      <c r="IE508" s="15"/>
      <c r="IF508" s="15"/>
      <c r="IG508" s="15"/>
      <c r="IH508" s="15"/>
      <c r="II508" s="15"/>
      <c r="IJ508" s="15"/>
      <c r="IK508" s="15"/>
      <c r="IL508" s="15"/>
      <c r="IM508" s="15"/>
      <c r="IN508" s="15"/>
      <c r="IO508" s="15"/>
      <c r="IP508" s="15"/>
      <c r="IQ508" s="15"/>
      <c r="IR508" s="15"/>
      <c r="IS508" s="15"/>
      <c r="IT508" s="15"/>
      <c r="IU508" s="15"/>
      <c r="IV508" s="15"/>
    </row>
    <row r="509" spans="1:256" s="28" customFormat="1" ht="27.75" customHeight="1">
      <c r="A509" s="7" t="s">
        <v>295</v>
      </c>
      <c r="B509" s="7" t="s">
        <v>297</v>
      </c>
      <c r="C509" s="5" t="s">
        <v>298</v>
      </c>
      <c r="D509" s="44" t="s">
        <v>479</v>
      </c>
      <c r="E509" s="51" t="s">
        <v>480</v>
      </c>
      <c r="F509" s="5" t="s">
        <v>269</v>
      </c>
      <c r="G509" s="43" t="s">
        <v>481</v>
      </c>
      <c r="O509" s="69" t="s">
        <v>611</v>
      </c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  <c r="AQ509" s="15"/>
      <c r="AR509" s="15"/>
      <c r="AS509" s="15"/>
      <c r="AT509" s="15"/>
      <c r="AU509" s="15"/>
      <c r="AV509" s="15"/>
      <c r="AW509" s="15"/>
      <c r="AX509" s="15"/>
      <c r="AY509" s="15"/>
      <c r="AZ509" s="15"/>
      <c r="BA509" s="15"/>
      <c r="BB509" s="15"/>
      <c r="BC509" s="15"/>
      <c r="BD509" s="15"/>
      <c r="BE509" s="15"/>
      <c r="BF509" s="15"/>
      <c r="BG509" s="15"/>
      <c r="BH509" s="15"/>
      <c r="BI509" s="15"/>
      <c r="BJ509" s="15"/>
      <c r="BK509" s="15"/>
      <c r="BL509" s="15"/>
      <c r="BM509" s="15"/>
      <c r="BN509" s="15"/>
      <c r="BO509" s="15"/>
      <c r="BP509" s="15"/>
      <c r="BQ509" s="15"/>
      <c r="BR509" s="15"/>
      <c r="BS509" s="15"/>
      <c r="BT509" s="15"/>
      <c r="BU509" s="15"/>
      <c r="BV509" s="15"/>
      <c r="BW509" s="15"/>
      <c r="BX509" s="15"/>
      <c r="BY509" s="15"/>
      <c r="BZ509" s="15"/>
      <c r="CA509" s="15"/>
      <c r="CB509" s="15"/>
      <c r="CC509" s="15"/>
      <c r="CD509" s="15"/>
      <c r="CE509" s="15"/>
      <c r="CF509" s="15"/>
      <c r="CG509" s="15"/>
      <c r="CH509" s="15"/>
      <c r="CI509" s="15"/>
      <c r="CJ509" s="15"/>
      <c r="CK509" s="15"/>
      <c r="CL509" s="15"/>
      <c r="CM509" s="15"/>
      <c r="CN509" s="15"/>
      <c r="CO509" s="15"/>
      <c r="CP509" s="15"/>
      <c r="CQ509" s="15"/>
      <c r="CR509" s="15"/>
      <c r="CS509" s="15"/>
      <c r="CT509" s="15"/>
      <c r="CU509" s="15"/>
      <c r="CV509" s="15"/>
      <c r="CW509" s="15"/>
      <c r="CX509" s="15"/>
      <c r="CY509" s="15"/>
      <c r="CZ509" s="15"/>
      <c r="DA509" s="15"/>
      <c r="DB509" s="15"/>
      <c r="DC509" s="15"/>
      <c r="DD509" s="15"/>
      <c r="DE509" s="15"/>
      <c r="DF509" s="15"/>
      <c r="DG509" s="15"/>
      <c r="DH509" s="15"/>
      <c r="DI509" s="15"/>
      <c r="DJ509" s="15"/>
      <c r="DK509" s="15"/>
      <c r="DL509" s="15"/>
      <c r="DM509" s="15"/>
      <c r="DN509" s="15"/>
      <c r="DO509" s="15"/>
      <c r="DP509" s="15"/>
      <c r="DQ509" s="15"/>
      <c r="DR509" s="15"/>
      <c r="DS509" s="15"/>
      <c r="DT509" s="15"/>
      <c r="DU509" s="15"/>
      <c r="DV509" s="15"/>
      <c r="DW509" s="15"/>
      <c r="DX509" s="15"/>
      <c r="DY509" s="15"/>
      <c r="DZ509" s="15"/>
      <c r="EA509" s="15"/>
      <c r="EB509" s="15"/>
      <c r="EC509" s="15"/>
      <c r="ED509" s="15"/>
      <c r="EE509" s="15"/>
      <c r="EF509" s="15"/>
      <c r="EG509" s="15"/>
      <c r="EH509" s="15"/>
      <c r="EI509" s="15"/>
      <c r="EJ509" s="15"/>
      <c r="EK509" s="15"/>
      <c r="EL509" s="15"/>
      <c r="EM509" s="15"/>
      <c r="EN509" s="15"/>
      <c r="EO509" s="15"/>
      <c r="EP509" s="15"/>
      <c r="EQ509" s="15"/>
      <c r="ER509" s="15"/>
      <c r="ES509" s="15"/>
      <c r="ET509" s="15"/>
      <c r="EU509" s="15"/>
      <c r="EV509" s="15"/>
      <c r="EW509" s="15"/>
      <c r="EX509" s="15"/>
      <c r="EY509" s="15"/>
      <c r="EZ509" s="15"/>
      <c r="FA509" s="15"/>
      <c r="FB509" s="15"/>
      <c r="FC509" s="15"/>
      <c r="FD509" s="15"/>
      <c r="FE509" s="15"/>
      <c r="FF509" s="15"/>
      <c r="FG509" s="15"/>
      <c r="FH509" s="15"/>
      <c r="FI509" s="15"/>
      <c r="FJ509" s="15"/>
      <c r="FK509" s="15"/>
      <c r="FL509" s="15"/>
      <c r="FM509" s="15"/>
      <c r="FN509" s="15"/>
      <c r="FO509" s="15"/>
      <c r="FP509" s="15"/>
      <c r="FQ509" s="15"/>
      <c r="FR509" s="15"/>
      <c r="FS509" s="15"/>
      <c r="FT509" s="15"/>
      <c r="FU509" s="15"/>
      <c r="FV509" s="15"/>
      <c r="FW509" s="15"/>
      <c r="FX509" s="15"/>
      <c r="FY509" s="15"/>
      <c r="FZ509" s="15"/>
      <c r="GA509" s="15"/>
      <c r="GB509" s="15"/>
      <c r="GC509" s="15"/>
      <c r="GD509" s="15"/>
      <c r="GE509" s="15"/>
      <c r="GF509" s="15"/>
      <c r="GG509" s="15"/>
      <c r="GH509" s="15"/>
      <c r="GI509" s="15"/>
      <c r="GJ509" s="15"/>
      <c r="GK509" s="15"/>
      <c r="GL509" s="15"/>
      <c r="GM509" s="15"/>
      <c r="GN509" s="15"/>
      <c r="GO509" s="15"/>
      <c r="GP509" s="15"/>
      <c r="GQ509" s="15"/>
      <c r="GR509" s="15"/>
      <c r="GS509" s="15"/>
      <c r="GT509" s="15"/>
      <c r="GU509" s="15"/>
      <c r="GV509" s="15"/>
      <c r="GW509" s="15"/>
      <c r="GX509" s="15"/>
      <c r="GY509" s="15"/>
      <c r="GZ509" s="15"/>
      <c r="HA509" s="15"/>
      <c r="HB509" s="15"/>
      <c r="HC509" s="15"/>
      <c r="HD509" s="15"/>
      <c r="HE509" s="15"/>
      <c r="HF509" s="15"/>
      <c r="HG509" s="15"/>
      <c r="HH509" s="15"/>
      <c r="HI509" s="15"/>
      <c r="HJ509" s="15"/>
      <c r="HK509" s="15"/>
      <c r="HL509" s="15"/>
      <c r="HM509" s="15"/>
      <c r="HN509" s="15"/>
      <c r="HO509" s="15"/>
      <c r="HP509" s="15"/>
      <c r="HQ509" s="15"/>
      <c r="HR509" s="15"/>
      <c r="HS509" s="15"/>
      <c r="HT509" s="15"/>
      <c r="HU509" s="15"/>
      <c r="HV509" s="15"/>
      <c r="HW509" s="15"/>
      <c r="HX509" s="15"/>
      <c r="HY509" s="15"/>
      <c r="HZ509" s="15"/>
      <c r="IA509" s="15"/>
      <c r="IB509" s="15"/>
      <c r="IC509" s="15"/>
      <c r="ID509" s="15"/>
      <c r="IE509" s="15"/>
      <c r="IF509" s="15"/>
      <c r="IG509" s="15"/>
      <c r="IH509" s="15"/>
      <c r="II509" s="15"/>
      <c r="IJ509" s="15"/>
      <c r="IK509" s="15"/>
      <c r="IL509" s="15"/>
      <c r="IM509" s="15"/>
      <c r="IN509" s="15"/>
      <c r="IO509" s="15"/>
      <c r="IP509" s="15"/>
      <c r="IQ509" s="15"/>
      <c r="IR509" s="15"/>
      <c r="IS509" s="15"/>
      <c r="IT509" s="15"/>
      <c r="IU509" s="15"/>
      <c r="IV509" s="15"/>
    </row>
    <row r="510" spans="1:15" ht="36">
      <c r="A510" s="130" t="s">
        <v>172</v>
      </c>
      <c r="B510" s="127">
        <v>2139</v>
      </c>
      <c r="C510" s="367" t="s">
        <v>408</v>
      </c>
      <c r="D510" s="156">
        <v>1000</v>
      </c>
      <c r="E510" s="267">
        <v>1000</v>
      </c>
      <c r="F510" s="641">
        <v>656</v>
      </c>
      <c r="G510" s="269">
        <f aca="true" t="shared" si="15" ref="G510:G524">F510/E510*100</f>
        <v>65.60000000000001</v>
      </c>
      <c r="H510" s="28"/>
      <c r="O510" s="134"/>
    </row>
    <row r="511" spans="1:15" ht="14.25" customHeight="1">
      <c r="A511" s="130" t="s">
        <v>172</v>
      </c>
      <c r="B511" s="127">
        <v>2141</v>
      </c>
      <c r="C511" s="367" t="s">
        <v>129</v>
      </c>
      <c r="D511" s="156">
        <v>1528</v>
      </c>
      <c r="E511" s="267">
        <v>1528</v>
      </c>
      <c r="F511" s="641">
        <v>0</v>
      </c>
      <c r="G511" s="269">
        <f>F511/E511*100</f>
        <v>0</v>
      </c>
      <c r="H511" s="28"/>
      <c r="O511" s="134"/>
    </row>
    <row r="512" spans="1:15" ht="24">
      <c r="A512" s="130" t="s">
        <v>172</v>
      </c>
      <c r="B512" s="127" t="s">
        <v>33</v>
      </c>
      <c r="C512" s="367" t="s">
        <v>37</v>
      </c>
      <c r="D512" s="156">
        <v>832</v>
      </c>
      <c r="E512" s="267">
        <v>832</v>
      </c>
      <c r="F512" s="641">
        <v>587</v>
      </c>
      <c r="G512" s="269">
        <f>F512/E512*100</f>
        <v>70.55288461538461</v>
      </c>
      <c r="H512" s="28"/>
      <c r="O512" s="134"/>
    </row>
    <row r="513" spans="1:15" ht="24">
      <c r="A513" s="130" t="s">
        <v>172</v>
      </c>
      <c r="B513" s="127">
        <v>2143</v>
      </c>
      <c r="C513" s="367" t="s">
        <v>1040</v>
      </c>
      <c r="D513" s="156">
        <v>400</v>
      </c>
      <c r="E513" s="267">
        <v>400</v>
      </c>
      <c r="F513" s="641">
        <v>300</v>
      </c>
      <c r="G513" s="269">
        <f t="shared" si="15"/>
        <v>75</v>
      </c>
      <c r="H513" s="28"/>
      <c r="O513" s="134"/>
    </row>
    <row r="514" spans="1:256" s="13" customFormat="1" ht="25.5">
      <c r="A514" s="130" t="s">
        <v>172</v>
      </c>
      <c r="B514" s="127">
        <v>2199</v>
      </c>
      <c r="C514" s="118" t="s">
        <v>38</v>
      </c>
      <c r="D514" s="156">
        <v>700</v>
      </c>
      <c r="E514" s="155">
        <v>700</v>
      </c>
      <c r="F514" s="267">
        <v>107</v>
      </c>
      <c r="G514" s="269">
        <f t="shared" si="15"/>
        <v>15.285714285714286</v>
      </c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  <c r="AP514" s="15"/>
      <c r="AQ514" s="15"/>
      <c r="AR514" s="15"/>
      <c r="AS514" s="15"/>
      <c r="AT514" s="15"/>
      <c r="AU514" s="15"/>
      <c r="AV514" s="15"/>
      <c r="AW514" s="15"/>
      <c r="AX514" s="15"/>
      <c r="AY514" s="15"/>
      <c r="AZ514" s="15"/>
      <c r="BA514" s="15"/>
      <c r="BB514" s="15"/>
      <c r="BC514" s="15"/>
      <c r="BD514" s="15"/>
      <c r="BE514" s="15"/>
      <c r="BF514" s="15"/>
      <c r="BG514" s="15"/>
      <c r="BH514" s="15"/>
      <c r="BI514" s="15"/>
      <c r="BJ514" s="15"/>
      <c r="BK514" s="15"/>
      <c r="BL514" s="15"/>
      <c r="BM514" s="15"/>
      <c r="BN514" s="15"/>
      <c r="BO514" s="15"/>
      <c r="BP514" s="15"/>
      <c r="BQ514" s="15"/>
      <c r="BR514" s="15"/>
      <c r="BS514" s="15"/>
      <c r="BT514" s="15"/>
      <c r="BU514" s="15"/>
      <c r="BV514" s="15"/>
      <c r="BW514" s="15"/>
      <c r="BX514" s="15"/>
      <c r="BY514" s="15"/>
      <c r="BZ514" s="15"/>
      <c r="CA514" s="15"/>
      <c r="CB514" s="15"/>
      <c r="CC514" s="15"/>
      <c r="CD514" s="15"/>
      <c r="CE514" s="15"/>
      <c r="CF514" s="15"/>
      <c r="CG514" s="15"/>
      <c r="CH514" s="15"/>
      <c r="CI514" s="15"/>
      <c r="CJ514" s="15"/>
      <c r="CK514" s="15"/>
      <c r="CL514" s="15"/>
      <c r="CM514" s="15"/>
      <c r="CN514" s="15"/>
      <c r="CO514" s="15"/>
      <c r="CP514" s="15"/>
      <c r="CQ514" s="15"/>
      <c r="CR514" s="15"/>
      <c r="CS514" s="15"/>
      <c r="CT514" s="15"/>
      <c r="CU514" s="15"/>
      <c r="CV514" s="15"/>
      <c r="CW514" s="15"/>
      <c r="CX514" s="15"/>
      <c r="CY514" s="15"/>
      <c r="CZ514" s="15"/>
      <c r="DA514" s="15"/>
      <c r="DB514" s="15"/>
      <c r="DC514" s="15"/>
      <c r="DD514" s="15"/>
      <c r="DE514" s="15"/>
      <c r="DF514" s="15"/>
      <c r="DG514" s="15"/>
      <c r="DH514" s="15"/>
      <c r="DI514" s="15"/>
      <c r="DJ514" s="15"/>
      <c r="DK514" s="15"/>
      <c r="DL514" s="15"/>
      <c r="DM514" s="15"/>
      <c r="DN514" s="15"/>
      <c r="DO514" s="15"/>
      <c r="DP514" s="15"/>
      <c r="DQ514" s="15"/>
      <c r="DR514" s="15"/>
      <c r="DS514" s="15"/>
      <c r="DT514" s="15"/>
      <c r="DU514" s="15"/>
      <c r="DV514" s="15"/>
      <c r="DW514" s="15"/>
      <c r="DX514" s="15"/>
      <c r="DY514" s="15"/>
      <c r="DZ514" s="15"/>
      <c r="EA514" s="15"/>
      <c r="EB514" s="15"/>
      <c r="EC514" s="15"/>
      <c r="ED514" s="15"/>
      <c r="EE514" s="15"/>
      <c r="EF514" s="15"/>
      <c r="EG514" s="15"/>
      <c r="EH514" s="15"/>
      <c r="EI514" s="15"/>
      <c r="EJ514" s="15"/>
      <c r="EK514" s="15"/>
      <c r="EL514" s="15"/>
      <c r="EM514" s="15"/>
      <c r="EN514" s="15"/>
      <c r="EO514" s="15"/>
      <c r="EP514" s="15"/>
      <c r="EQ514" s="15"/>
      <c r="ER514" s="15"/>
      <c r="ES514" s="15"/>
      <c r="ET514" s="15"/>
      <c r="EU514" s="15"/>
      <c r="EV514" s="15"/>
      <c r="EW514" s="15"/>
      <c r="EX514" s="15"/>
      <c r="EY514" s="15"/>
      <c r="EZ514" s="15"/>
      <c r="FA514" s="15"/>
      <c r="FB514" s="15"/>
      <c r="FC514" s="15"/>
      <c r="FD514" s="15"/>
      <c r="FE514" s="15"/>
      <c r="FF514" s="15"/>
      <c r="FG514" s="15"/>
      <c r="FH514" s="15"/>
      <c r="FI514" s="15"/>
      <c r="FJ514" s="15"/>
      <c r="FK514" s="15"/>
      <c r="FL514" s="15"/>
      <c r="FM514" s="15"/>
      <c r="FN514" s="15"/>
      <c r="FO514" s="15"/>
      <c r="FP514" s="15"/>
      <c r="FQ514" s="15"/>
      <c r="FR514" s="15"/>
      <c r="FS514" s="15"/>
      <c r="FT514" s="15"/>
      <c r="FU514" s="15"/>
      <c r="FV514" s="15"/>
      <c r="FW514" s="15"/>
      <c r="FX514" s="15"/>
      <c r="FY514" s="15"/>
      <c r="FZ514" s="15"/>
      <c r="GA514" s="15"/>
      <c r="GB514" s="15"/>
      <c r="GC514" s="15"/>
      <c r="GD514" s="15"/>
      <c r="GE514" s="15"/>
      <c r="GF514" s="15"/>
      <c r="GG514" s="15"/>
      <c r="GH514" s="15"/>
      <c r="GI514" s="15"/>
      <c r="GJ514" s="15"/>
      <c r="GK514" s="15"/>
      <c r="GL514" s="15"/>
      <c r="GM514" s="15"/>
      <c r="GN514" s="15"/>
      <c r="GO514" s="15"/>
      <c r="GP514" s="15"/>
      <c r="GQ514" s="15"/>
      <c r="GR514" s="15"/>
      <c r="GS514" s="15"/>
      <c r="GT514" s="15"/>
      <c r="GU514" s="15"/>
      <c r="GV514" s="15"/>
      <c r="GW514" s="15"/>
      <c r="GX514" s="15"/>
      <c r="GY514" s="15"/>
      <c r="GZ514" s="15"/>
      <c r="HA514" s="15"/>
      <c r="HB514" s="15"/>
      <c r="HC514" s="15"/>
      <c r="HD514" s="15"/>
      <c r="HE514" s="15"/>
      <c r="HF514" s="15"/>
      <c r="HG514" s="15"/>
      <c r="HH514" s="15"/>
      <c r="HI514" s="15"/>
      <c r="HJ514" s="15"/>
      <c r="HK514" s="15"/>
      <c r="HL514" s="15"/>
      <c r="HM514" s="15"/>
      <c r="HN514" s="15"/>
      <c r="HO514" s="15"/>
      <c r="HP514" s="15"/>
      <c r="HQ514" s="15"/>
      <c r="HR514" s="15"/>
      <c r="HS514" s="15"/>
      <c r="HT514" s="15"/>
      <c r="HU514" s="15"/>
      <c r="HV514" s="15"/>
      <c r="HW514" s="15"/>
      <c r="HX514" s="15"/>
      <c r="HY514" s="15"/>
      <c r="HZ514" s="15"/>
      <c r="IA514" s="15"/>
      <c r="IB514" s="15"/>
      <c r="IC514" s="15"/>
      <c r="ID514" s="15"/>
      <c r="IE514" s="15"/>
      <c r="IF514" s="15"/>
      <c r="IG514" s="15"/>
      <c r="IH514" s="15"/>
      <c r="II514" s="15"/>
      <c r="IJ514" s="15"/>
      <c r="IK514" s="15"/>
      <c r="IL514" s="15"/>
      <c r="IM514" s="15"/>
      <c r="IN514" s="15"/>
      <c r="IO514" s="15"/>
      <c r="IP514" s="15"/>
      <c r="IQ514" s="15"/>
      <c r="IR514" s="15"/>
      <c r="IS514" s="15"/>
      <c r="IT514" s="15"/>
      <c r="IU514" s="15"/>
      <c r="IV514" s="15"/>
    </row>
    <row r="515" spans="1:256" s="13" customFormat="1" ht="36">
      <c r="A515" s="130" t="s">
        <v>172</v>
      </c>
      <c r="B515" s="127">
        <v>3299</v>
      </c>
      <c r="C515" s="367" t="s">
        <v>109</v>
      </c>
      <c r="D515" s="156">
        <v>200</v>
      </c>
      <c r="E515" s="267">
        <v>200</v>
      </c>
      <c r="F515" s="641">
        <v>8</v>
      </c>
      <c r="G515" s="269">
        <f t="shared" si="15"/>
        <v>4</v>
      </c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  <c r="AQ515" s="15"/>
      <c r="AR515" s="15"/>
      <c r="AS515" s="15"/>
      <c r="AT515" s="15"/>
      <c r="AU515" s="15"/>
      <c r="AV515" s="15"/>
      <c r="AW515" s="15"/>
      <c r="AX515" s="15"/>
      <c r="AY515" s="15"/>
      <c r="AZ515" s="15"/>
      <c r="BA515" s="15"/>
      <c r="BB515" s="15"/>
      <c r="BC515" s="15"/>
      <c r="BD515" s="15"/>
      <c r="BE515" s="15"/>
      <c r="BF515" s="15"/>
      <c r="BG515" s="15"/>
      <c r="BH515" s="15"/>
      <c r="BI515" s="15"/>
      <c r="BJ515" s="15"/>
      <c r="BK515" s="15"/>
      <c r="BL515" s="15"/>
      <c r="BM515" s="15"/>
      <c r="BN515" s="15"/>
      <c r="BO515" s="15"/>
      <c r="BP515" s="15"/>
      <c r="BQ515" s="15"/>
      <c r="BR515" s="15"/>
      <c r="BS515" s="15"/>
      <c r="BT515" s="15"/>
      <c r="BU515" s="15"/>
      <c r="BV515" s="15"/>
      <c r="BW515" s="15"/>
      <c r="BX515" s="15"/>
      <c r="BY515" s="15"/>
      <c r="BZ515" s="15"/>
      <c r="CA515" s="15"/>
      <c r="CB515" s="15"/>
      <c r="CC515" s="15"/>
      <c r="CD515" s="15"/>
      <c r="CE515" s="15"/>
      <c r="CF515" s="15"/>
      <c r="CG515" s="15"/>
      <c r="CH515" s="15"/>
      <c r="CI515" s="15"/>
      <c r="CJ515" s="15"/>
      <c r="CK515" s="15"/>
      <c r="CL515" s="15"/>
      <c r="CM515" s="15"/>
      <c r="CN515" s="15"/>
      <c r="CO515" s="15"/>
      <c r="CP515" s="15"/>
      <c r="CQ515" s="15"/>
      <c r="CR515" s="15"/>
      <c r="CS515" s="15"/>
      <c r="CT515" s="15"/>
      <c r="CU515" s="15"/>
      <c r="CV515" s="15"/>
      <c r="CW515" s="15"/>
      <c r="CX515" s="15"/>
      <c r="CY515" s="15"/>
      <c r="CZ515" s="15"/>
      <c r="DA515" s="15"/>
      <c r="DB515" s="15"/>
      <c r="DC515" s="15"/>
      <c r="DD515" s="15"/>
      <c r="DE515" s="15"/>
      <c r="DF515" s="15"/>
      <c r="DG515" s="15"/>
      <c r="DH515" s="15"/>
      <c r="DI515" s="15"/>
      <c r="DJ515" s="15"/>
      <c r="DK515" s="15"/>
      <c r="DL515" s="15"/>
      <c r="DM515" s="15"/>
      <c r="DN515" s="15"/>
      <c r="DO515" s="15"/>
      <c r="DP515" s="15"/>
      <c r="DQ515" s="15"/>
      <c r="DR515" s="15"/>
      <c r="DS515" s="15"/>
      <c r="DT515" s="15"/>
      <c r="DU515" s="15"/>
      <c r="DV515" s="15"/>
      <c r="DW515" s="15"/>
      <c r="DX515" s="15"/>
      <c r="DY515" s="15"/>
      <c r="DZ515" s="15"/>
      <c r="EA515" s="15"/>
      <c r="EB515" s="15"/>
      <c r="EC515" s="15"/>
      <c r="ED515" s="15"/>
      <c r="EE515" s="15"/>
      <c r="EF515" s="15"/>
      <c r="EG515" s="15"/>
      <c r="EH515" s="15"/>
      <c r="EI515" s="15"/>
      <c r="EJ515" s="15"/>
      <c r="EK515" s="15"/>
      <c r="EL515" s="15"/>
      <c r="EM515" s="15"/>
      <c r="EN515" s="15"/>
      <c r="EO515" s="15"/>
      <c r="EP515" s="15"/>
      <c r="EQ515" s="15"/>
      <c r="ER515" s="15"/>
      <c r="ES515" s="15"/>
      <c r="ET515" s="15"/>
      <c r="EU515" s="15"/>
      <c r="EV515" s="15"/>
      <c r="EW515" s="15"/>
      <c r="EX515" s="15"/>
      <c r="EY515" s="15"/>
      <c r="EZ515" s="15"/>
      <c r="FA515" s="15"/>
      <c r="FB515" s="15"/>
      <c r="FC515" s="15"/>
      <c r="FD515" s="15"/>
      <c r="FE515" s="15"/>
      <c r="FF515" s="15"/>
      <c r="FG515" s="15"/>
      <c r="FH515" s="15"/>
      <c r="FI515" s="15"/>
      <c r="FJ515" s="15"/>
      <c r="FK515" s="15"/>
      <c r="FL515" s="15"/>
      <c r="FM515" s="15"/>
      <c r="FN515" s="15"/>
      <c r="FO515" s="15"/>
      <c r="FP515" s="15"/>
      <c r="FQ515" s="15"/>
      <c r="FR515" s="15"/>
      <c r="FS515" s="15"/>
      <c r="FT515" s="15"/>
      <c r="FU515" s="15"/>
      <c r="FV515" s="15"/>
      <c r="FW515" s="15"/>
      <c r="FX515" s="15"/>
      <c r="FY515" s="15"/>
      <c r="FZ515" s="15"/>
      <c r="GA515" s="15"/>
      <c r="GB515" s="15"/>
      <c r="GC515" s="15"/>
      <c r="GD515" s="15"/>
      <c r="GE515" s="15"/>
      <c r="GF515" s="15"/>
      <c r="GG515" s="15"/>
      <c r="GH515" s="15"/>
      <c r="GI515" s="15"/>
      <c r="GJ515" s="15"/>
      <c r="GK515" s="15"/>
      <c r="GL515" s="15"/>
      <c r="GM515" s="15"/>
      <c r="GN515" s="15"/>
      <c r="GO515" s="15"/>
      <c r="GP515" s="15"/>
      <c r="GQ515" s="15"/>
      <c r="GR515" s="15"/>
      <c r="GS515" s="15"/>
      <c r="GT515" s="15"/>
      <c r="GU515" s="15"/>
      <c r="GV515" s="15"/>
      <c r="GW515" s="15"/>
      <c r="GX515" s="15"/>
      <c r="GY515" s="15"/>
      <c r="GZ515" s="15"/>
      <c r="HA515" s="15"/>
      <c r="HB515" s="15"/>
      <c r="HC515" s="15"/>
      <c r="HD515" s="15"/>
      <c r="HE515" s="15"/>
      <c r="HF515" s="15"/>
      <c r="HG515" s="15"/>
      <c r="HH515" s="15"/>
      <c r="HI515" s="15"/>
      <c r="HJ515" s="15"/>
      <c r="HK515" s="15"/>
      <c r="HL515" s="15"/>
      <c r="HM515" s="15"/>
      <c r="HN515" s="15"/>
      <c r="HO515" s="15"/>
      <c r="HP515" s="15"/>
      <c r="HQ515" s="15"/>
      <c r="HR515" s="15"/>
      <c r="HS515" s="15"/>
      <c r="HT515" s="15"/>
      <c r="HU515" s="15"/>
      <c r="HV515" s="15"/>
      <c r="HW515" s="15"/>
      <c r="HX515" s="15"/>
      <c r="HY515" s="15"/>
      <c r="HZ515" s="15"/>
      <c r="IA515" s="15"/>
      <c r="IB515" s="15"/>
      <c r="IC515" s="15"/>
      <c r="ID515" s="15"/>
      <c r="IE515" s="15"/>
      <c r="IF515" s="15"/>
      <c r="IG515" s="15"/>
      <c r="IH515" s="15"/>
      <c r="II515" s="15"/>
      <c r="IJ515" s="15"/>
      <c r="IK515" s="15"/>
      <c r="IL515" s="15"/>
      <c r="IM515" s="15"/>
      <c r="IN515" s="15"/>
      <c r="IO515" s="15"/>
      <c r="IP515" s="15"/>
      <c r="IQ515" s="15"/>
      <c r="IR515" s="15"/>
      <c r="IS515" s="15"/>
      <c r="IT515" s="15"/>
      <c r="IU515" s="15"/>
      <c r="IV515" s="15"/>
    </row>
    <row r="516" spans="1:256" s="13" customFormat="1" ht="63.75">
      <c r="A516" s="130" t="s">
        <v>172</v>
      </c>
      <c r="B516" s="127">
        <v>3699</v>
      </c>
      <c r="C516" s="118" t="s">
        <v>296</v>
      </c>
      <c r="D516" s="156">
        <v>155</v>
      </c>
      <c r="E516" s="267">
        <v>325</v>
      </c>
      <c r="F516" s="641">
        <v>65</v>
      </c>
      <c r="G516" s="269">
        <f t="shared" si="15"/>
        <v>20</v>
      </c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  <c r="AO516" s="15"/>
      <c r="AP516" s="15"/>
      <c r="AQ516" s="15"/>
      <c r="AR516" s="15"/>
      <c r="AS516" s="15"/>
      <c r="AT516" s="15"/>
      <c r="AU516" s="15"/>
      <c r="AV516" s="15"/>
      <c r="AW516" s="15"/>
      <c r="AX516" s="15"/>
      <c r="AY516" s="15"/>
      <c r="AZ516" s="15"/>
      <c r="BA516" s="15"/>
      <c r="BB516" s="15"/>
      <c r="BC516" s="15"/>
      <c r="BD516" s="15"/>
      <c r="BE516" s="15"/>
      <c r="BF516" s="15"/>
      <c r="BG516" s="15"/>
      <c r="BH516" s="15"/>
      <c r="BI516" s="15"/>
      <c r="BJ516" s="15"/>
      <c r="BK516" s="15"/>
      <c r="BL516" s="15"/>
      <c r="BM516" s="15"/>
      <c r="BN516" s="15"/>
      <c r="BO516" s="15"/>
      <c r="BP516" s="15"/>
      <c r="BQ516" s="15"/>
      <c r="BR516" s="15"/>
      <c r="BS516" s="15"/>
      <c r="BT516" s="15"/>
      <c r="BU516" s="15"/>
      <c r="BV516" s="15"/>
      <c r="BW516" s="15"/>
      <c r="BX516" s="15"/>
      <c r="BY516" s="15"/>
      <c r="BZ516" s="15"/>
      <c r="CA516" s="15"/>
      <c r="CB516" s="15"/>
      <c r="CC516" s="15"/>
      <c r="CD516" s="15"/>
      <c r="CE516" s="15"/>
      <c r="CF516" s="15"/>
      <c r="CG516" s="15"/>
      <c r="CH516" s="15"/>
      <c r="CI516" s="15"/>
      <c r="CJ516" s="15"/>
      <c r="CK516" s="15"/>
      <c r="CL516" s="15"/>
      <c r="CM516" s="15"/>
      <c r="CN516" s="15"/>
      <c r="CO516" s="15"/>
      <c r="CP516" s="15"/>
      <c r="CQ516" s="15"/>
      <c r="CR516" s="15"/>
      <c r="CS516" s="15"/>
      <c r="CT516" s="15"/>
      <c r="CU516" s="15"/>
      <c r="CV516" s="15"/>
      <c r="CW516" s="15"/>
      <c r="CX516" s="15"/>
      <c r="CY516" s="15"/>
      <c r="CZ516" s="15"/>
      <c r="DA516" s="15"/>
      <c r="DB516" s="15"/>
      <c r="DC516" s="15"/>
      <c r="DD516" s="15"/>
      <c r="DE516" s="15"/>
      <c r="DF516" s="15"/>
      <c r="DG516" s="15"/>
      <c r="DH516" s="15"/>
      <c r="DI516" s="15"/>
      <c r="DJ516" s="15"/>
      <c r="DK516" s="15"/>
      <c r="DL516" s="15"/>
      <c r="DM516" s="15"/>
      <c r="DN516" s="15"/>
      <c r="DO516" s="15"/>
      <c r="DP516" s="15"/>
      <c r="DQ516" s="15"/>
      <c r="DR516" s="15"/>
      <c r="DS516" s="15"/>
      <c r="DT516" s="15"/>
      <c r="DU516" s="15"/>
      <c r="DV516" s="15"/>
      <c r="DW516" s="15"/>
      <c r="DX516" s="15"/>
      <c r="DY516" s="15"/>
      <c r="DZ516" s="15"/>
      <c r="EA516" s="15"/>
      <c r="EB516" s="15"/>
      <c r="EC516" s="15"/>
      <c r="ED516" s="15"/>
      <c r="EE516" s="15"/>
      <c r="EF516" s="15"/>
      <c r="EG516" s="15"/>
      <c r="EH516" s="15"/>
      <c r="EI516" s="15"/>
      <c r="EJ516" s="15"/>
      <c r="EK516" s="15"/>
      <c r="EL516" s="15"/>
      <c r="EM516" s="15"/>
      <c r="EN516" s="15"/>
      <c r="EO516" s="15"/>
      <c r="EP516" s="15"/>
      <c r="EQ516" s="15"/>
      <c r="ER516" s="15"/>
      <c r="ES516" s="15"/>
      <c r="ET516" s="15"/>
      <c r="EU516" s="15"/>
      <c r="EV516" s="15"/>
      <c r="EW516" s="15"/>
      <c r="EX516" s="15"/>
      <c r="EY516" s="15"/>
      <c r="EZ516" s="15"/>
      <c r="FA516" s="15"/>
      <c r="FB516" s="15"/>
      <c r="FC516" s="15"/>
      <c r="FD516" s="15"/>
      <c r="FE516" s="15"/>
      <c r="FF516" s="15"/>
      <c r="FG516" s="15"/>
      <c r="FH516" s="15"/>
      <c r="FI516" s="15"/>
      <c r="FJ516" s="15"/>
      <c r="FK516" s="15"/>
      <c r="FL516" s="15"/>
      <c r="FM516" s="15"/>
      <c r="FN516" s="15"/>
      <c r="FO516" s="15"/>
      <c r="FP516" s="15"/>
      <c r="FQ516" s="15"/>
      <c r="FR516" s="15"/>
      <c r="FS516" s="15"/>
      <c r="FT516" s="15"/>
      <c r="FU516" s="15"/>
      <c r="FV516" s="15"/>
      <c r="FW516" s="15"/>
      <c r="FX516" s="15"/>
      <c r="FY516" s="15"/>
      <c r="FZ516" s="15"/>
      <c r="GA516" s="15"/>
      <c r="GB516" s="15"/>
      <c r="GC516" s="15"/>
      <c r="GD516" s="15"/>
      <c r="GE516" s="15"/>
      <c r="GF516" s="15"/>
      <c r="GG516" s="15"/>
      <c r="GH516" s="15"/>
      <c r="GI516" s="15"/>
      <c r="GJ516" s="15"/>
      <c r="GK516" s="15"/>
      <c r="GL516" s="15"/>
      <c r="GM516" s="15"/>
      <c r="GN516" s="15"/>
      <c r="GO516" s="15"/>
      <c r="GP516" s="15"/>
      <c r="GQ516" s="15"/>
      <c r="GR516" s="15"/>
      <c r="GS516" s="15"/>
      <c r="GT516" s="15"/>
      <c r="GU516" s="15"/>
      <c r="GV516" s="15"/>
      <c r="GW516" s="15"/>
      <c r="GX516" s="15"/>
      <c r="GY516" s="15"/>
      <c r="GZ516" s="15"/>
      <c r="HA516" s="15"/>
      <c r="HB516" s="15"/>
      <c r="HC516" s="15"/>
      <c r="HD516" s="15"/>
      <c r="HE516" s="15"/>
      <c r="HF516" s="15"/>
      <c r="HG516" s="15"/>
      <c r="HH516" s="15"/>
      <c r="HI516" s="15"/>
      <c r="HJ516" s="15"/>
      <c r="HK516" s="15"/>
      <c r="HL516" s="15"/>
      <c r="HM516" s="15"/>
      <c r="HN516" s="15"/>
      <c r="HO516" s="15"/>
      <c r="HP516" s="15"/>
      <c r="HQ516" s="15"/>
      <c r="HR516" s="15"/>
      <c r="HS516" s="15"/>
      <c r="HT516" s="15"/>
      <c r="HU516" s="15"/>
      <c r="HV516" s="15"/>
      <c r="HW516" s="15"/>
      <c r="HX516" s="15"/>
      <c r="HY516" s="15"/>
      <c r="HZ516" s="15"/>
      <c r="IA516" s="15"/>
      <c r="IB516" s="15"/>
      <c r="IC516" s="15"/>
      <c r="ID516" s="15"/>
      <c r="IE516" s="15"/>
      <c r="IF516" s="15"/>
      <c r="IG516" s="15"/>
      <c r="IH516" s="15"/>
      <c r="II516" s="15"/>
      <c r="IJ516" s="15"/>
      <c r="IK516" s="15"/>
      <c r="IL516" s="15"/>
      <c r="IM516" s="15"/>
      <c r="IN516" s="15"/>
      <c r="IO516" s="15"/>
      <c r="IP516" s="15"/>
      <c r="IQ516" s="15"/>
      <c r="IR516" s="15"/>
      <c r="IS516" s="15"/>
      <c r="IT516" s="15"/>
      <c r="IU516" s="15"/>
      <c r="IV516" s="15"/>
    </row>
    <row r="517" spans="1:256" s="13" customFormat="1" ht="26.25" customHeight="1">
      <c r="A517" s="130" t="s">
        <v>172</v>
      </c>
      <c r="B517" s="127">
        <v>3699</v>
      </c>
      <c r="C517" s="118" t="s">
        <v>1041</v>
      </c>
      <c r="D517" s="156">
        <v>3000</v>
      </c>
      <c r="E517" s="267">
        <v>3492</v>
      </c>
      <c r="F517" s="641">
        <v>749</v>
      </c>
      <c r="G517" s="269">
        <f t="shared" si="15"/>
        <v>21.44902634593356</v>
      </c>
      <c r="O517" s="15"/>
      <c r="P517" s="15"/>
      <c r="Q517" s="15"/>
      <c r="R517" s="15"/>
      <c r="S517" s="15"/>
      <c r="T517" s="15"/>
      <c r="U517" s="134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  <c r="AQ517" s="15"/>
      <c r="AR517" s="15"/>
      <c r="AS517" s="15"/>
      <c r="AT517" s="15"/>
      <c r="AU517" s="15"/>
      <c r="AV517" s="15"/>
      <c r="AW517" s="15"/>
      <c r="AX517" s="15"/>
      <c r="AY517" s="15"/>
      <c r="AZ517" s="15"/>
      <c r="BA517" s="15"/>
      <c r="BB517" s="15"/>
      <c r="BC517" s="15"/>
      <c r="BD517" s="15"/>
      <c r="BE517" s="15"/>
      <c r="BF517" s="15"/>
      <c r="BG517" s="15"/>
      <c r="BH517" s="15"/>
      <c r="BI517" s="15"/>
      <c r="BJ517" s="15"/>
      <c r="BK517" s="15"/>
      <c r="BL517" s="15"/>
      <c r="BM517" s="15"/>
      <c r="BN517" s="15"/>
      <c r="BO517" s="15"/>
      <c r="BP517" s="15"/>
      <c r="BQ517" s="15"/>
      <c r="BR517" s="15"/>
      <c r="BS517" s="15"/>
      <c r="BT517" s="15"/>
      <c r="BU517" s="15"/>
      <c r="BV517" s="15"/>
      <c r="BW517" s="15"/>
      <c r="BX517" s="15"/>
      <c r="BY517" s="15"/>
      <c r="BZ517" s="15"/>
      <c r="CA517" s="15"/>
      <c r="CB517" s="15"/>
      <c r="CC517" s="15"/>
      <c r="CD517" s="15"/>
      <c r="CE517" s="15"/>
      <c r="CF517" s="15"/>
      <c r="CG517" s="15"/>
      <c r="CH517" s="15"/>
      <c r="CI517" s="15"/>
      <c r="CJ517" s="15"/>
      <c r="CK517" s="15"/>
      <c r="CL517" s="15"/>
      <c r="CM517" s="15"/>
      <c r="CN517" s="15"/>
      <c r="CO517" s="15"/>
      <c r="CP517" s="15"/>
      <c r="CQ517" s="15"/>
      <c r="CR517" s="15"/>
      <c r="CS517" s="15"/>
      <c r="CT517" s="15"/>
      <c r="CU517" s="15"/>
      <c r="CV517" s="15"/>
      <c r="CW517" s="15"/>
      <c r="CX517" s="15"/>
      <c r="CY517" s="15"/>
      <c r="CZ517" s="15"/>
      <c r="DA517" s="15"/>
      <c r="DB517" s="15"/>
      <c r="DC517" s="15"/>
      <c r="DD517" s="15"/>
      <c r="DE517" s="15"/>
      <c r="DF517" s="15"/>
      <c r="DG517" s="15"/>
      <c r="DH517" s="15"/>
      <c r="DI517" s="15"/>
      <c r="DJ517" s="15"/>
      <c r="DK517" s="15"/>
      <c r="DL517" s="15"/>
      <c r="DM517" s="15"/>
      <c r="DN517" s="15"/>
      <c r="DO517" s="15"/>
      <c r="DP517" s="15"/>
      <c r="DQ517" s="15"/>
      <c r="DR517" s="15"/>
      <c r="DS517" s="15"/>
      <c r="DT517" s="15"/>
      <c r="DU517" s="15"/>
      <c r="DV517" s="15"/>
      <c r="DW517" s="15"/>
      <c r="DX517" s="15"/>
      <c r="DY517" s="15"/>
      <c r="DZ517" s="15"/>
      <c r="EA517" s="15"/>
      <c r="EB517" s="15"/>
      <c r="EC517" s="15"/>
      <c r="ED517" s="15"/>
      <c r="EE517" s="15"/>
      <c r="EF517" s="15"/>
      <c r="EG517" s="15"/>
      <c r="EH517" s="15"/>
      <c r="EI517" s="15"/>
      <c r="EJ517" s="15"/>
      <c r="EK517" s="15"/>
      <c r="EL517" s="15"/>
      <c r="EM517" s="15"/>
      <c r="EN517" s="15"/>
      <c r="EO517" s="15"/>
      <c r="EP517" s="15"/>
      <c r="EQ517" s="15"/>
      <c r="ER517" s="15"/>
      <c r="ES517" s="15"/>
      <c r="ET517" s="15"/>
      <c r="EU517" s="15"/>
      <c r="EV517" s="15"/>
      <c r="EW517" s="15"/>
      <c r="EX517" s="15"/>
      <c r="EY517" s="15"/>
      <c r="EZ517" s="15"/>
      <c r="FA517" s="15"/>
      <c r="FB517" s="15"/>
      <c r="FC517" s="15"/>
      <c r="FD517" s="15"/>
      <c r="FE517" s="15"/>
      <c r="FF517" s="15"/>
      <c r="FG517" s="15"/>
      <c r="FH517" s="15"/>
      <c r="FI517" s="15"/>
      <c r="FJ517" s="15"/>
      <c r="FK517" s="15"/>
      <c r="FL517" s="15"/>
      <c r="FM517" s="15"/>
      <c r="FN517" s="15"/>
      <c r="FO517" s="15"/>
      <c r="FP517" s="15"/>
      <c r="FQ517" s="15"/>
      <c r="FR517" s="15"/>
      <c r="FS517" s="15"/>
      <c r="FT517" s="15"/>
      <c r="FU517" s="15"/>
      <c r="FV517" s="15"/>
      <c r="FW517" s="15"/>
      <c r="FX517" s="15"/>
      <c r="FY517" s="15"/>
      <c r="FZ517" s="15"/>
      <c r="GA517" s="15"/>
      <c r="GB517" s="15"/>
      <c r="GC517" s="15"/>
      <c r="GD517" s="15"/>
      <c r="GE517" s="15"/>
      <c r="GF517" s="15"/>
      <c r="GG517" s="15"/>
      <c r="GH517" s="15"/>
      <c r="GI517" s="15"/>
      <c r="GJ517" s="15"/>
      <c r="GK517" s="15"/>
      <c r="GL517" s="15"/>
      <c r="GM517" s="15"/>
      <c r="GN517" s="15"/>
      <c r="GO517" s="15"/>
      <c r="GP517" s="15"/>
      <c r="GQ517" s="15"/>
      <c r="GR517" s="15"/>
      <c r="GS517" s="15"/>
      <c r="GT517" s="15"/>
      <c r="GU517" s="15"/>
      <c r="GV517" s="15"/>
      <c r="GW517" s="15"/>
      <c r="GX517" s="15"/>
      <c r="GY517" s="15"/>
      <c r="GZ517" s="15"/>
      <c r="HA517" s="15"/>
      <c r="HB517" s="15"/>
      <c r="HC517" s="15"/>
      <c r="HD517" s="15"/>
      <c r="HE517" s="15"/>
      <c r="HF517" s="15"/>
      <c r="HG517" s="15"/>
      <c r="HH517" s="15"/>
      <c r="HI517" s="15"/>
      <c r="HJ517" s="15"/>
      <c r="HK517" s="15"/>
      <c r="HL517" s="15"/>
      <c r="HM517" s="15"/>
      <c r="HN517" s="15"/>
      <c r="HO517" s="15"/>
      <c r="HP517" s="15"/>
      <c r="HQ517" s="15"/>
      <c r="HR517" s="15"/>
      <c r="HS517" s="15"/>
      <c r="HT517" s="15"/>
      <c r="HU517" s="15"/>
      <c r="HV517" s="15"/>
      <c r="HW517" s="15"/>
      <c r="HX517" s="15"/>
      <c r="HY517" s="15"/>
      <c r="HZ517" s="15"/>
      <c r="IA517" s="15"/>
      <c r="IB517" s="15"/>
      <c r="IC517" s="15"/>
      <c r="ID517" s="15"/>
      <c r="IE517" s="15"/>
      <c r="IF517" s="15"/>
      <c r="IG517" s="15"/>
      <c r="IH517" s="15"/>
      <c r="II517" s="15"/>
      <c r="IJ517" s="15"/>
      <c r="IK517" s="15"/>
      <c r="IL517" s="15"/>
      <c r="IM517" s="15"/>
      <c r="IN517" s="15"/>
      <c r="IO517" s="15"/>
      <c r="IP517" s="15"/>
      <c r="IQ517" s="15"/>
      <c r="IR517" s="15"/>
      <c r="IS517" s="15"/>
      <c r="IT517" s="15"/>
      <c r="IU517" s="15"/>
      <c r="IV517" s="15"/>
    </row>
    <row r="518" spans="1:256" s="13" customFormat="1" ht="25.5">
      <c r="A518" s="130" t="s">
        <v>172</v>
      </c>
      <c r="B518" s="127">
        <v>3699</v>
      </c>
      <c r="C518" s="118" t="s">
        <v>110</v>
      </c>
      <c r="D518" s="253">
        <v>80000</v>
      </c>
      <c r="E518" s="274">
        <v>81830</v>
      </c>
      <c r="F518" s="274">
        <v>40751</v>
      </c>
      <c r="G518" s="269">
        <f t="shared" si="15"/>
        <v>49.79958450446046</v>
      </c>
      <c r="O518" s="15"/>
      <c r="P518" s="15"/>
      <c r="Q518" s="15"/>
      <c r="R518" s="15"/>
      <c r="S518" s="15"/>
      <c r="T518" s="15"/>
      <c r="U518" s="134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  <c r="AQ518" s="15"/>
      <c r="AR518" s="15"/>
      <c r="AS518" s="15"/>
      <c r="AT518" s="15"/>
      <c r="AU518" s="15"/>
      <c r="AV518" s="15"/>
      <c r="AW518" s="15"/>
      <c r="AX518" s="15"/>
      <c r="AY518" s="15"/>
      <c r="AZ518" s="15"/>
      <c r="BA518" s="15"/>
      <c r="BB518" s="15"/>
      <c r="BC518" s="15"/>
      <c r="BD518" s="15"/>
      <c r="BE518" s="15"/>
      <c r="BF518" s="15"/>
      <c r="BG518" s="15"/>
      <c r="BH518" s="15"/>
      <c r="BI518" s="15"/>
      <c r="BJ518" s="15"/>
      <c r="BK518" s="15"/>
      <c r="BL518" s="15"/>
      <c r="BM518" s="15"/>
      <c r="BN518" s="15"/>
      <c r="BO518" s="15"/>
      <c r="BP518" s="15"/>
      <c r="BQ518" s="15"/>
      <c r="BR518" s="15"/>
      <c r="BS518" s="15"/>
      <c r="BT518" s="15"/>
      <c r="BU518" s="15"/>
      <c r="BV518" s="15"/>
      <c r="BW518" s="15"/>
      <c r="BX518" s="15"/>
      <c r="BY518" s="15"/>
      <c r="BZ518" s="15"/>
      <c r="CA518" s="15"/>
      <c r="CB518" s="15"/>
      <c r="CC518" s="15"/>
      <c r="CD518" s="15"/>
      <c r="CE518" s="15"/>
      <c r="CF518" s="15"/>
      <c r="CG518" s="15"/>
      <c r="CH518" s="15"/>
      <c r="CI518" s="15"/>
      <c r="CJ518" s="15"/>
      <c r="CK518" s="15"/>
      <c r="CL518" s="15"/>
      <c r="CM518" s="15"/>
      <c r="CN518" s="15"/>
      <c r="CO518" s="15"/>
      <c r="CP518" s="15"/>
      <c r="CQ518" s="15"/>
      <c r="CR518" s="15"/>
      <c r="CS518" s="15"/>
      <c r="CT518" s="15"/>
      <c r="CU518" s="15"/>
      <c r="CV518" s="15"/>
      <c r="CW518" s="15"/>
      <c r="CX518" s="15"/>
      <c r="CY518" s="15"/>
      <c r="CZ518" s="15"/>
      <c r="DA518" s="15"/>
      <c r="DB518" s="15"/>
      <c r="DC518" s="15"/>
      <c r="DD518" s="15"/>
      <c r="DE518" s="15"/>
      <c r="DF518" s="15"/>
      <c r="DG518" s="15"/>
      <c r="DH518" s="15"/>
      <c r="DI518" s="15"/>
      <c r="DJ518" s="15"/>
      <c r="DK518" s="15"/>
      <c r="DL518" s="15"/>
      <c r="DM518" s="15"/>
      <c r="DN518" s="15"/>
      <c r="DO518" s="15"/>
      <c r="DP518" s="15"/>
      <c r="DQ518" s="15"/>
      <c r="DR518" s="15"/>
      <c r="DS518" s="15"/>
      <c r="DT518" s="15"/>
      <c r="DU518" s="15"/>
      <c r="DV518" s="15"/>
      <c r="DW518" s="15"/>
      <c r="DX518" s="15"/>
      <c r="DY518" s="15"/>
      <c r="DZ518" s="15"/>
      <c r="EA518" s="15"/>
      <c r="EB518" s="15"/>
      <c r="EC518" s="15"/>
      <c r="ED518" s="15"/>
      <c r="EE518" s="15"/>
      <c r="EF518" s="15"/>
      <c r="EG518" s="15"/>
      <c r="EH518" s="15"/>
      <c r="EI518" s="15"/>
      <c r="EJ518" s="15"/>
      <c r="EK518" s="15"/>
      <c r="EL518" s="15"/>
      <c r="EM518" s="15"/>
      <c r="EN518" s="15"/>
      <c r="EO518" s="15"/>
      <c r="EP518" s="15"/>
      <c r="EQ518" s="15"/>
      <c r="ER518" s="15"/>
      <c r="ES518" s="15"/>
      <c r="ET518" s="15"/>
      <c r="EU518" s="15"/>
      <c r="EV518" s="15"/>
      <c r="EW518" s="15"/>
      <c r="EX518" s="15"/>
      <c r="EY518" s="15"/>
      <c r="EZ518" s="15"/>
      <c r="FA518" s="15"/>
      <c r="FB518" s="15"/>
      <c r="FC518" s="15"/>
      <c r="FD518" s="15"/>
      <c r="FE518" s="15"/>
      <c r="FF518" s="15"/>
      <c r="FG518" s="15"/>
      <c r="FH518" s="15"/>
      <c r="FI518" s="15"/>
      <c r="FJ518" s="15"/>
      <c r="FK518" s="15"/>
      <c r="FL518" s="15"/>
      <c r="FM518" s="15"/>
      <c r="FN518" s="15"/>
      <c r="FO518" s="15"/>
      <c r="FP518" s="15"/>
      <c r="FQ518" s="15"/>
      <c r="FR518" s="15"/>
      <c r="FS518" s="15"/>
      <c r="FT518" s="15"/>
      <c r="FU518" s="15"/>
      <c r="FV518" s="15"/>
      <c r="FW518" s="15"/>
      <c r="FX518" s="15"/>
      <c r="FY518" s="15"/>
      <c r="FZ518" s="15"/>
      <c r="GA518" s="15"/>
      <c r="GB518" s="15"/>
      <c r="GC518" s="15"/>
      <c r="GD518" s="15"/>
      <c r="GE518" s="15"/>
      <c r="GF518" s="15"/>
      <c r="GG518" s="15"/>
      <c r="GH518" s="15"/>
      <c r="GI518" s="15"/>
      <c r="GJ518" s="15"/>
      <c r="GK518" s="15"/>
      <c r="GL518" s="15"/>
      <c r="GM518" s="15"/>
      <c r="GN518" s="15"/>
      <c r="GO518" s="15"/>
      <c r="GP518" s="15"/>
      <c r="GQ518" s="15"/>
      <c r="GR518" s="15"/>
      <c r="GS518" s="15"/>
      <c r="GT518" s="15"/>
      <c r="GU518" s="15"/>
      <c r="GV518" s="15"/>
      <c r="GW518" s="15"/>
      <c r="GX518" s="15"/>
      <c r="GY518" s="15"/>
      <c r="GZ518" s="15"/>
      <c r="HA518" s="15"/>
      <c r="HB518" s="15"/>
      <c r="HC518" s="15"/>
      <c r="HD518" s="15"/>
      <c r="HE518" s="15"/>
      <c r="HF518" s="15"/>
      <c r="HG518" s="15"/>
      <c r="HH518" s="15"/>
      <c r="HI518" s="15"/>
      <c r="HJ518" s="15"/>
      <c r="HK518" s="15"/>
      <c r="HL518" s="15"/>
      <c r="HM518" s="15"/>
      <c r="HN518" s="15"/>
      <c r="HO518" s="15"/>
      <c r="HP518" s="15"/>
      <c r="HQ518" s="15"/>
      <c r="HR518" s="15"/>
      <c r="HS518" s="15"/>
      <c r="HT518" s="15"/>
      <c r="HU518" s="15"/>
      <c r="HV518" s="15"/>
      <c r="HW518" s="15"/>
      <c r="HX518" s="15"/>
      <c r="HY518" s="15"/>
      <c r="HZ518" s="15"/>
      <c r="IA518" s="15"/>
      <c r="IB518" s="15"/>
      <c r="IC518" s="15"/>
      <c r="ID518" s="15"/>
      <c r="IE518" s="15"/>
      <c r="IF518" s="15"/>
      <c r="IG518" s="15"/>
      <c r="IH518" s="15"/>
      <c r="II518" s="15"/>
      <c r="IJ518" s="15"/>
      <c r="IK518" s="15"/>
      <c r="IL518" s="15"/>
      <c r="IM518" s="15"/>
      <c r="IN518" s="15"/>
      <c r="IO518" s="15"/>
      <c r="IP518" s="15"/>
      <c r="IQ518" s="15"/>
      <c r="IR518" s="15"/>
      <c r="IS518" s="15"/>
      <c r="IT518" s="15"/>
      <c r="IU518" s="15"/>
      <c r="IV518" s="15"/>
    </row>
    <row r="519" spans="1:256" s="13" customFormat="1" ht="64.5" customHeight="1">
      <c r="A519" s="130" t="s">
        <v>172</v>
      </c>
      <c r="B519" s="127">
        <v>3699</v>
      </c>
      <c r="C519" s="548" t="s">
        <v>43</v>
      </c>
      <c r="D519" s="253">
        <v>0</v>
      </c>
      <c r="E519" s="274">
        <v>1100</v>
      </c>
      <c r="F519" s="274">
        <v>1092</v>
      </c>
      <c r="G519" s="269">
        <f t="shared" si="15"/>
        <v>99.27272727272727</v>
      </c>
      <c r="O519" s="15"/>
      <c r="P519" s="15"/>
      <c r="Q519" s="15"/>
      <c r="R519" s="15"/>
      <c r="S519" s="15"/>
      <c r="T519" s="15"/>
      <c r="U519" s="134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  <c r="AO519" s="15"/>
      <c r="AP519" s="15"/>
      <c r="AQ519" s="15"/>
      <c r="AR519" s="15"/>
      <c r="AS519" s="15"/>
      <c r="AT519" s="15"/>
      <c r="AU519" s="15"/>
      <c r="AV519" s="15"/>
      <c r="AW519" s="15"/>
      <c r="AX519" s="15"/>
      <c r="AY519" s="15"/>
      <c r="AZ519" s="15"/>
      <c r="BA519" s="15"/>
      <c r="BB519" s="15"/>
      <c r="BC519" s="15"/>
      <c r="BD519" s="15"/>
      <c r="BE519" s="15"/>
      <c r="BF519" s="15"/>
      <c r="BG519" s="15"/>
      <c r="BH519" s="15"/>
      <c r="BI519" s="15"/>
      <c r="BJ519" s="15"/>
      <c r="BK519" s="15"/>
      <c r="BL519" s="15"/>
      <c r="BM519" s="15"/>
      <c r="BN519" s="15"/>
      <c r="BO519" s="15"/>
      <c r="BP519" s="15"/>
      <c r="BQ519" s="15"/>
      <c r="BR519" s="15"/>
      <c r="BS519" s="15"/>
      <c r="BT519" s="15"/>
      <c r="BU519" s="15"/>
      <c r="BV519" s="15"/>
      <c r="BW519" s="15"/>
      <c r="BX519" s="15"/>
      <c r="BY519" s="15"/>
      <c r="BZ519" s="15"/>
      <c r="CA519" s="15"/>
      <c r="CB519" s="15"/>
      <c r="CC519" s="15"/>
      <c r="CD519" s="15"/>
      <c r="CE519" s="15"/>
      <c r="CF519" s="15"/>
      <c r="CG519" s="15"/>
      <c r="CH519" s="15"/>
      <c r="CI519" s="15"/>
      <c r="CJ519" s="15"/>
      <c r="CK519" s="15"/>
      <c r="CL519" s="15"/>
      <c r="CM519" s="15"/>
      <c r="CN519" s="15"/>
      <c r="CO519" s="15"/>
      <c r="CP519" s="15"/>
      <c r="CQ519" s="15"/>
      <c r="CR519" s="15"/>
      <c r="CS519" s="15"/>
      <c r="CT519" s="15"/>
      <c r="CU519" s="15"/>
      <c r="CV519" s="15"/>
      <c r="CW519" s="15"/>
      <c r="CX519" s="15"/>
      <c r="CY519" s="15"/>
      <c r="CZ519" s="15"/>
      <c r="DA519" s="15"/>
      <c r="DB519" s="15"/>
      <c r="DC519" s="15"/>
      <c r="DD519" s="15"/>
      <c r="DE519" s="15"/>
      <c r="DF519" s="15"/>
      <c r="DG519" s="15"/>
      <c r="DH519" s="15"/>
      <c r="DI519" s="15"/>
      <c r="DJ519" s="15"/>
      <c r="DK519" s="15"/>
      <c r="DL519" s="15"/>
      <c r="DM519" s="15"/>
      <c r="DN519" s="15"/>
      <c r="DO519" s="15"/>
      <c r="DP519" s="15"/>
      <c r="DQ519" s="15"/>
      <c r="DR519" s="15"/>
      <c r="DS519" s="15"/>
      <c r="DT519" s="15"/>
      <c r="DU519" s="15"/>
      <c r="DV519" s="15"/>
      <c r="DW519" s="15"/>
      <c r="DX519" s="15"/>
      <c r="DY519" s="15"/>
      <c r="DZ519" s="15"/>
      <c r="EA519" s="15"/>
      <c r="EB519" s="15"/>
      <c r="EC519" s="15"/>
      <c r="ED519" s="15"/>
      <c r="EE519" s="15"/>
      <c r="EF519" s="15"/>
      <c r="EG519" s="15"/>
      <c r="EH519" s="15"/>
      <c r="EI519" s="15"/>
      <c r="EJ519" s="15"/>
      <c r="EK519" s="15"/>
      <c r="EL519" s="15"/>
      <c r="EM519" s="15"/>
      <c r="EN519" s="15"/>
      <c r="EO519" s="15"/>
      <c r="EP519" s="15"/>
      <c r="EQ519" s="15"/>
      <c r="ER519" s="15"/>
      <c r="ES519" s="15"/>
      <c r="ET519" s="15"/>
      <c r="EU519" s="15"/>
      <c r="EV519" s="15"/>
      <c r="EW519" s="15"/>
      <c r="EX519" s="15"/>
      <c r="EY519" s="15"/>
      <c r="EZ519" s="15"/>
      <c r="FA519" s="15"/>
      <c r="FB519" s="15"/>
      <c r="FC519" s="15"/>
      <c r="FD519" s="15"/>
      <c r="FE519" s="15"/>
      <c r="FF519" s="15"/>
      <c r="FG519" s="15"/>
      <c r="FH519" s="15"/>
      <c r="FI519" s="15"/>
      <c r="FJ519" s="15"/>
      <c r="FK519" s="15"/>
      <c r="FL519" s="15"/>
      <c r="FM519" s="15"/>
      <c r="FN519" s="15"/>
      <c r="FO519" s="15"/>
      <c r="FP519" s="15"/>
      <c r="FQ519" s="15"/>
      <c r="FR519" s="15"/>
      <c r="FS519" s="15"/>
      <c r="FT519" s="15"/>
      <c r="FU519" s="15"/>
      <c r="FV519" s="15"/>
      <c r="FW519" s="15"/>
      <c r="FX519" s="15"/>
      <c r="FY519" s="15"/>
      <c r="FZ519" s="15"/>
      <c r="GA519" s="15"/>
      <c r="GB519" s="15"/>
      <c r="GC519" s="15"/>
      <c r="GD519" s="15"/>
      <c r="GE519" s="15"/>
      <c r="GF519" s="15"/>
      <c r="GG519" s="15"/>
      <c r="GH519" s="15"/>
      <c r="GI519" s="15"/>
      <c r="GJ519" s="15"/>
      <c r="GK519" s="15"/>
      <c r="GL519" s="15"/>
      <c r="GM519" s="15"/>
      <c r="GN519" s="15"/>
      <c r="GO519" s="15"/>
      <c r="GP519" s="15"/>
      <c r="GQ519" s="15"/>
      <c r="GR519" s="15"/>
      <c r="GS519" s="15"/>
      <c r="GT519" s="15"/>
      <c r="GU519" s="15"/>
      <c r="GV519" s="15"/>
      <c r="GW519" s="15"/>
      <c r="GX519" s="15"/>
      <c r="GY519" s="15"/>
      <c r="GZ519" s="15"/>
      <c r="HA519" s="15"/>
      <c r="HB519" s="15"/>
      <c r="HC519" s="15"/>
      <c r="HD519" s="15"/>
      <c r="HE519" s="15"/>
      <c r="HF519" s="15"/>
      <c r="HG519" s="15"/>
      <c r="HH519" s="15"/>
      <c r="HI519" s="15"/>
      <c r="HJ519" s="15"/>
      <c r="HK519" s="15"/>
      <c r="HL519" s="15"/>
      <c r="HM519" s="15"/>
      <c r="HN519" s="15"/>
      <c r="HO519" s="15"/>
      <c r="HP519" s="15"/>
      <c r="HQ519" s="15"/>
      <c r="HR519" s="15"/>
      <c r="HS519" s="15"/>
      <c r="HT519" s="15"/>
      <c r="HU519" s="15"/>
      <c r="HV519" s="15"/>
      <c r="HW519" s="15"/>
      <c r="HX519" s="15"/>
      <c r="HY519" s="15"/>
      <c r="HZ519" s="15"/>
      <c r="IA519" s="15"/>
      <c r="IB519" s="15"/>
      <c r="IC519" s="15"/>
      <c r="ID519" s="15"/>
      <c r="IE519" s="15"/>
      <c r="IF519" s="15"/>
      <c r="IG519" s="15"/>
      <c r="IH519" s="15"/>
      <c r="II519" s="15"/>
      <c r="IJ519" s="15"/>
      <c r="IK519" s="15"/>
      <c r="IL519" s="15"/>
      <c r="IM519" s="15"/>
      <c r="IN519" s="15"/>
      <c r="IO519" s="15"/>
      <c r="IP519" s="15"/>
      <c r="IQ519" s="15"/>
      <c r="IR519" s="15"/>
      <c r="IS519" s="15"/>
      <c r="IT519" s="15"/>
      <c r="IU519" s="15"/>
      <c r="IV519" s="15"/>
    </row>
    <row r="520" spans="1:256" s="13" customFormat="1" ht="25.5" customHeight="1">
      <c r="A520" s="130" t="s">
        <v>172</v>
      </c>
      <c r="B520" s="127">
        <v>3699</v>
      </c>
      <c r="C520" s="548" t="s">
        <v>350</v>
      </c>
      <c r="D520" s="253">
        <v>0</v>
      </c>
      <c r="E520" s="274">
        <v>230</v>
      </c>
      <c r="F520" s="274">
        <v>210</v>
      </c>
      <c r="G520" s="269">
        <f t="shared" si="15"/>
        <v>91.30434782608695</v>
      </c>
      <c r="O520" s="15"/>
      <c r="P520" s="15"/>
      <c r="Q520" s="15"/>
      <c r="R520" s="15"/>
      <c r="S520" s="15"/>
      <c r="T520" s="15"/>
      <c r="U520" s="134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  <c r="AO520" s="15"/>
      <c r="AP520" s="15"/>
      <c r="AQ520" s="15"/>
      <c r="AR520" s="15"/>
      <c r="AS520" s="15"/>
      <c r="AT520" s="15"/>
      <c r="AU520" s="15"/>
      <c r="AV520" s="15"/>
      <c r="AW520" s="15"/>
      <c r="AX520" s="15"/>
      <c r="AY520" s="15"/>
      <c r="AZ520" s="15"/>
      <c r="BA520" s="15"/>
      <c r="BB520" s="15"/>
      <c r="BC520" s="15"/>
      <c r="BD520" s="15"/>
      <c r="BE520" s="15"/>
      <c r="BF520" s="15"/>
      <c r="BG520" s="15"/>
      <c r="BH520" s="15"/>
      <c r="BI520" s="15"/>
      <c r="BJ520" s="15"/>
      <c r="BK520" s="15"/>
      <c r="BL520" s="15"/>
      <c r="BM520" s="15"/>
      <c r="BN520" s="15"/>
      <c r="BO520" s="15"/>
      <c r="BP520" s="15"/>
      <c r="BQ520" s="15"/>
      <c r="BR520" s="15"/>
      <c r="BS520" s="15"/>
      <c r="BT520" s="15"/>
      <c r="BU520" s="15"/>
      <c r="BV520" s="15"/>
      <c r="BW520" s="15"/>
      <c r="BX520" s="15"/>
      <c r="BY520" s="15"/>
      <c r="BZ520" s="15"/>
      <c r="CA520" s="15"/>
      <c r="CB520" s="15"/>
      <c r="CC520" s="15"/>
      <c r="CD520" s="15"/>
      <c r="CE520" s="15"/>
      <c r="CF520" s="15"/>
      <c r="CG520" s="15"/>
      <c r="CH520" s="15"/>
      <c r="CI520" s="15"/>
      <c r="CJ520" s="15"/>
      <c r="CK520" s="15"/>
      <c r="CL520" s="15"/>
      <c r="CM520" s="15"/>
      <c r="CN520" s="15"/>
      <c r="CO520" s="15"/>
      <c r="CP520" s="15"/>
      <c r="CQ520" s="15"/>
      <c r="CR520" s="15"/>
      <c r="CS520" s="15"/>
      <c r="CT520" s="15"/>
      <c r="CU520" s="15"/>
      <c r="CV520" s="15"/>
      <c r="CW520" s="15"/>
      <c r="CX520" s="15"/>
      <c r="CY520" s="15"/>
      <c r="CZ520" s="15"/>
      <c r="DA520" s="15"/>
      <c r="DB520" s="15"/>
      <c r="DC520" s="15"/>
      <c r="DD520" s="15"/>
      <c r="DE520" s="15"/>
      <c r="DF520" s="15"/>
      <c r="DG520" s="15"/>
      <c r="DH520" s="15"/>
      <c r="DI520" s="15"/>
      <c r="DJ520" s="15"/>
      <c r="DK520" s="15"/>
      <c r="DL520" s="15"/>
      <c r="DM520" s="15"/>
      <c r="DN520" s="15"/>
      <c r="DO520" s="15"/>
      <c r="DP520" s="15"/>
      <c r="DQ520" s="15"/>
      <c r="DR520" s="15"/>
      <c r="DS520" s="15"/>
      <c r="DT520" s="15"/>
      <c r="DU520" s="15"/>
      <c r="DV520" s="15"/>
      <c r="DW520" s="15"/>
      <c r="DX520" s="15"/>
      <c r="DY520" s="15"/>
      <c r="DZ520" s="15"/>
      <c r="EA520" s="15"/>
      <c r="EB520" s="15"/>
      <c r="EC520" s="15"/>
      <c r="ED520" s="15"/>
      <c r="EE520" s="15"/>
      <c r="EF520" s="15"/>
      <c r="EG520" s="15"/>
      <c r="EH520" s="15"/>
      <c r="EI520" s="15"/>
      <c r="EJ520" s="15"/>
      <c r="EK520" s="15"/>
      <c r="EL520" s="15"/>
      <c r="EM520" s="15"/>
      <c r="EN520" s="15"/>
      <c r="EO520" s="15"/>
      <c r="EP520" s="15"/>
      <c r="EQ520" s="15"/>
      <c r="ER520" s="15"/>
      <c r="ES520" s="15"/>
      <c r="ET520" s="15"/>
      <c r="EU520" s="15"/>
      <c r="EV520" s="15"/>
      <c r="EW520" s="15"/>
      <c r="EX520" s="15"/>
      <c r="EY520" s="15"/>
      <c r="EZ520" s="15"/>
      <c r="FA520" s="15"/>
      <c r="FB520" s="15"/>
      <c r="FC520" s="15"/>
      <c r="FD520" s="15"/>
      <c r="FE520" s="15"/>
      <c r="FF520" s="15"/>
      <c r="FG520" s="15"/>
      <c r="FH520" s="15"/>
      <c r="FI520" s="15"/>
      <c r="FJ520" s="15"/>
      <c r="FK520" s="15"/>
      <c r="FL520" s="15"/>
      <c r="FM520" s="15"/>
      <c r="FN520" s="15"/>
      <c r="FO520" s="15"/>
      <c r="FP520" s="15"/>
      <c r="FQ520" s="15"/>
      <c r="FR520" s="15"/>
      <c r="FS520" s="15"/>
      <c r="FT520" s="15"/>
      <c r="FU520" s="15"/>
      <c r="FV520" s="15"/>
      <c r="FW520" s="15"/>
      <c r="FX520" s="15"/>
      <c r="FY520" s="15"/>
      <c r="FZ520" s="15"/>
      <c r="GA520" s="15"/>
      <c r="GB520" s="15"/>
      <c r="GC520" s="15"/>
      <c r="GD520" s="15"/>
      <c r="GE520" s="15"/>
      <c r="GF520" s="15"/>
      <c r="GG520" s="15"/>
      <c r="GH520" s="15"/>
      <c r="GI520" s="15"/>
      <c r="GJ520" s="15"/>
      <c r="GK520" s="15"/>
      <c r="GL520" s="15"/>
      <c r="GM520" s="15"/>
      <c r="GN520" s="15"/>
      <c r="GO520" s="15"/>
      <c r="GP520" s="15"/>
      <c r="GQ520" s="15"/>
      <c r="GR520" s="15"/>
      <c r="GS520" s="15"/>
      <c r="GT520" s="15"/>
      <c r="GU520" s="15"/>
      <c r="GV520" s="15"/>
      <c r="GW520" s="15"/>
      <c r="GX520" s="15"/>
      <c r="GY520" s="15"/>
      <c r="GZ520" s="15"/>
      <c r="HA520" s="15"/>
      <c r="HB520" s="15"/>
      <c r="HC520" s="15"/>
      <c r="HD520" s="15"/>
      <c r="HE520" s="15"/>
      <c r="HF520" s="15"/>
      <c r="HG520" s="15"/>
      <c r="HH520" s="15"/>
      <c r="HI520" s="15"/>
      <c r="HJ520" s="15"/>
      <c r="HK520" s="15"/>
      <c r="HL520" s="15"/>
      <c r="HM520" s="15"/>
      <c r="HN520" s="15"/>
      <c r="HO520" s="15"/>
      <c r="HP520" s="15"/>
      <c r="HQ520" s="15"/>
      <c r="HR520" s="15"/>
      <c r="HS520" s="15"/>
      <c r="HT520" s="15"/>
      <c r="HU520" s="15"/>
      <c r="HV520" s="15"/>
      <c r="HW520" s="15"/>
      <c r="HX520" s="15"/>
      <c r="HY520" s="15"/>
      <c r="HZ520" s="15"/>
      <c r="IA520" s="15"/>
      <c r="IB520" s="15"/>
      <c r="IC520" s="15"/>
      <c r="ID520" s="15"/>
      <c r="IE520" s="15"/>
      <c r="IF520" s="15"/>
      <c r="IG520" s="15"/>
      <c r="IH520" s="15"/>
      <c r="II520" s="15"/>
      <c r="IJ520" s="15"/>
      <c r="IK520" s="15"/>
      <c r="IL520" s="15"/>
      <c r="IM520" s="15"/>
      <c r="IN520" s="15"/>
      <c r="IO520" s="15"/>
      <c r="IP520" s="15"/>
      <c r="IQ520" s="15"/>
      <c r="IR520" s="15"/>
      <c r="IS520" s="15"/>
      <c r="IT520" s="15"/>
      <c r="IU520" s="15"/>
      <c r="IV520" s="15"/>
    </row>
    <row r="521" spans="1:256" s="13" customFormat="1" ht="25.5" customHeight="1">
      <c r="A521" s="130" t="s">
        <v>172</v>
      </c>
      <c r="B521" s="127">
        <v>3699</v>
      </c>
      <c r="C521" s="548" t="s">
        <v>54</v>
      </c>
      <c r="D521" s="253">
        <v>0</v>
      </c>
      <c r="E521" s="274">
        <v>1390</v>
      </c>
      <c r="F521" s="274">
        <v>1389</v>
      </c>
      <c r="G521" s="269">
        <f t="shared" si="15"/>
        <v>99.92805755395683</v>
      </c>
      <c r="O521" s="15"/>
      <c r="P521" s="15"/>
      <c r="Q521" s="15"/>
      <c r="R521" s="15"/>
      <c r="S521" s="15"/>
      <c r="T521" s="15"/>
      <c r="U521" s="134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15"/>
      <c r="AJ521" s="15"/>
      <c r="AK521" s="15"/>
      <c r="AL521" s="15"/>
      <c r="AM521" s="15"/>
      <c r="AN521" s="15"/>
      <c r="AO521" s="15"/>
      <c r="AP521" s="15"/>
      <c r="AQ521" s="15"/>
      <c r="AR521" s="15"/>
      <c r="AS521" s="15"/>
      <c r="AT521" s="15"/>
      <c r="AU521" s="15"/>
      <c r="AV521" s="15"/>
      <c r="AW521" s="15"/>
      <c r="AX521" s="15"/>
      <c r="AY521" s="15"/>
      <c r="AZ521" s="15"/>
      <c r="BA521" s="15"/>
      <c r="BB521" s="15"/>
      <c r="BC521" s="15"/>
      <c r="BD521" s="15"/>
      <c r="BE521" s="15"/>
      <c r="BF521" s="15"/>
      <c r="BG521" s="15"/>
      <c r="BH521" s="15"/>
      <c r="BI521" s="15"/>
      <c r="BJ521" s="15"/>
      <c r="BK521" s="15"/>
      <c r="BL521" s="15"/>
      <c r="BM521" s="15"/>
      <c r="BN521" s="15"/>
      <c r="BO521" s="15"/>
      <c r="BP521" s="15"/>
      <c r="BQ521" s="15"/>
      <c r="BR521" s="15"/>
      <c r="BS521" s="15"/>
      <c r="BT521" s="15"/>
      <c r="BU521" s="15"/>
      <c r="BV521" s="15"/>
      <c r="BW521" s="15"/>
      <c r="BX521" s="15"/>
      <c r="BY521" s="15"/>
      <c r="BZ521" s="15"/>
      <c r="CA521" s="15"/>
      <c r="CB521" s="15"/>
      <c r="CC521" s="15"/>
      <c r="CD521" s="15"/>
      <c r="CE521" s="15"/>
      <c r="CF521" s="15"/>
      <c r="CG521" s="15"/>
      <c r="CH521" s="15"/>
      <c r="CI521" s="15"/>
      <c r="CJ521" s="15"/>
      <c r="CK521" s="15"/>
      <c r="CL521" s="15"/>
      <c r="CM521" s="15"/>
      <c r="CN521" s="15"/>
      <c r="CO521" s="15"/>
      <c r="CP521" s="15"/>
      <c r="CQ521" s="15"/>
      <c r="CR521" s="15"/>
      <c r="CS521" s="15"/>
      <c r="CT521" s="15"/>
      <c r="CU521" s="15"/>
      <c r="CV521" s="15"/>
      <c r="CW521" s="15"/>
      <c r="CX521" s="15"/>
      <c r="CY521" s="15"/>
      <c r="CZ521" s="15"/>
      <c r="DA521" s="15"/>
      <c r="DB521" s="15"/>
      <c r="DC521" s="15"/>
      <c r="DD521" s="15"/>
      <c r="DE521" s="15"/>
      <c r="DF521" s="15"/>
      <c r="DG521" s="15"/>
      <c r="DH521" s="15"/>
      <c r="DI521" s="15"/>
      <c r="DJ521" s="15"/>
      <c r="DK521" s="15"/>
      <c r="DL521" s="15"/>
      <c r="DM521" s="15"/>
      <c r="DN521" s="15"/>
      <c r="DO521" s="15"/>
      <c r="DP521" s="15"/>
      <c r="DQ521" s="15"/>
      <c r="DR521" s="15"/>
      <c r="DS521" s="15"/>
      <c r="DT521" s="15"/>
      <c r="DU521" s="15"/>
      <c r="DV521" s="15"/>
      <c r="DW521" s="15"/>
      <c r="DX521" s="15"/>
      <c r="DY521" s="15"/>
      <c r="DZ521" s="15"/>
      <c r="EA521" s="15"/>
      <c r="EB521" s="15"/>
      <c r="EC521" s="15"/>
      <c r="ED521" s="15"/>
      <c r="EE521" s="15"/>
      <c r="EF521" s="15"/>
      <c r="EG521" s="15"/>
      <c r="EH521" s="15"/>
      <c r="EI521" s="15"/>
      <c r="EJ521" s="15"/>
      <c r="EK521" s="15"/>
      <c r="EL521" s="15"/>
      <c r="EM521" s="15"/>
      <c r="EN521" s="15"/>
      <c r="EO521" s="15"/>
      <c r="EP521" s="15"/>
      <c r="EQ521" s="15"/>
      <c r="ER521" s="15"/>
      <c r="ES521" s="15"/>
      <c r="ET521" s="15"/>
      <c r="EU521" s="15"/>
      <c r="EV521" s="15"/>
      <c r="EW521" s="15"/>
      <c r="EX521" s="15"/>
      <c r="EY521" s="15"/>
      <c r="EZ521" s="15"/>
      <c r="FA521" s="15"/>
      <c r="FB521" s="15"/>
      <c r="FC521" s="15"/>
      <c r="FD521" s="15"/>
      <c r="FE521" s="15"/>
      <c r="FF521" s="15"/>
      <c r="FG521" s="15"/>
      <c r="FH521" s="15"/>
      <c r="FI521" s="15"/>
      <c r="FJ521" s="15"/>
      <c r="FK521" s="15"/>
      <c r="FL521" s="15"/>
      <c r="FM521" s="15"/>
      <c r="FN521" s="15"/>
      <c r="FO521" s="15"/>
      <c r="FP521" s="15"/>
      <c r="FQ521" s="15"/>
      <c r="FR521" s="15"/>
      <c r="FS521" s="15"/>
      <c r="FT521" s="15"/>
      <c r="FU521" s="15"/>
      <c r="FV521" s="15"/>
      <c r="FW521" s="15"/>
      <c r="FX521" s="15"/>
      <c r="FY521" s="15"/>
      <c r="FZ521" s="15"/>
      <c r="GA521" s="15"/>
      <c r="GB521" s="15"/>
      <c r="GC521" s="15"/>
      <c r="GD521" s="15"/>
      <c r="GE521" s="15"/>
      <c r="GF521" s="15"/>
      <c r="GG521" s="15"/>
      <c r="GH521" s="15"/>
      <c r="GI521" s="15"/>
      <c r="GJ521" s="15"/>
      <c r="GK521" s="15"/>
      <c r="GL521" s="15"/>
      <c r="GM521" s="15"/>
      <c r="GN521" s="15"/>
      <c r="GO521" s="15"/>
      <c r="GP521" s="15"/>
      <c r="GQ521" s="15"/>
      <c r="GR521" s="15"/>
      <c r="GS521" s="15"/>
      <c r="GT521" s="15"/>
      <c r="GU521" s="15"/>
      <c r="GV521" s="15"/>
      <c r="GW521" s="15"/>
      <c r="GX521" s="15"/>
      <c r="GY521" s="15"/>
      <c r="GZ521" s="15"/>
      <c r="HA521" s="15"/>
      <c r="HB521" s="15"/>
      <c r="HC521" s="15"/>
      <c r="HD521" s="15"/>
      <c r="HE521" s="15"/>
      <c r="HF521" s="15"/>
      <c r="HG521" s="15"/>
      <c r="HH521" s="15"/>
      <c r="HI521" s="15"/>
      <c r="HJ521" s="15"/>
      <c r="HK521" s="15"/>
      <c r="HL521" s="15"/>
      <c r="HM521" s="15"/>
      <c r="HN521" s="15"/>
      <c r="HO521" s="15"/>
      <c r="HP521" s="15"/>
      <c r="HQ521" s="15"/>
      <c r="HR521" s="15"/>
      <c r="HS521" s="15"/>
      <c r="HT521" s="15"/>
      <c r="HU521" s="15"/>
      <c r="HV521" s="15"/>
      <c r="HW521" s="15"/>
      <c r="HX521" s="15"/>
      <c r="HY521" s="15"/>
      <c r="HZ521" s="15"/>
      <c r="IA521" s="15"/>
      <c r="IB521" s="15"/>
      <c r="IC521" s="15"/>
      <c r="ID521" s="15"/>
      <c r="IE521" s="15"/>
      <c r="IF521" s="15"/>
      <c r="IG521" s="15"/>
      <c r="IH521" s="15"/>
      <c r="II521" s="15"/>
      <c r="IJ521" s="15"/>
      <c r="IK521" s="15"/>
      <c r="IL521" s="15"/>
      <c r="IM521" s="15"/>
      <c r="IN521" s="15"/>
      <c r="IO521" s="15"/>
      <c r="IP521" s="15"/>
      <c r="IQ521" s="15"/>
      <c r="IR521" s="15"/>
      <c r="IS521" s="15"/>
      <c r="IT521" s="15"/>
      <c r="IU521" s="15"/>
      <c r="IV521" s="15"/>
    </row>
    <row r="522" spans="1:256" s="13" customFormat="1" ht="15.75" customHeight="1">
      <c r="A522" s="130" t="s">
        <v>172</v>
      </c>
      <c r="B522" s="127">
        <v>3699</v>
      </c>
      <c r="C522" s="548" t="s">
        <v>850</v>
      </c>
      <c r="D522" s="253">
        <v>0</v>
      </c>
      <c r="E522" s="274">
        <v>1000</v>
      </c>
      <c r="F522" s="274">
        <v>122</v>
      </c>
      <c r="G522" s="269">
        <f t="shared" si="15"/>
        <v>12.2</v>
      </c>
      <c r="O522" s="15"/>
      <c r="P522" s="15"/>
      <c r="Q522" s="15"/>
      <c r="R522" s="15"/>
      <c r="S522" s="15"/>
      <c r="T522" s="15"/>
      <c r="U522" s="134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  <c r="AO522" s="15"/>
      <c r="AP522" s="15"/>
      <c r="AQ522" s="15"/>
      <c r="AR522" s="15"/>
      <c r="AS522" s="15"/>
      <c r="AT522" s="15"/>
      <c r="AU522" s="15"/>
      <c r="AV522" s="15"/>
      <c r="AW522" s="15"/>
      <c r="AX522" s="15"/>
      <c r="AY522" s="15"/>
      <c r="AZ522" s="15"/>
      <c r="BA522" s="15"/>
      <c r="BB522" s="15"/>
      <c r="BC522" s="15"/>
      <c r="BD522" s="15"/>
      <c r="BE522" s="15"/>
      <c r="BF522" s="15"/>
      <c r="BG522" s="15"/>
      <c r="BH522" s="15"/>
      <c r="BI522" s="15"/>
      <c r="BJ522" s="15"/>
      <c r="BK522" s="15"/>
      <c r="BL522" s="15"/>
      <c r="BM522" s="15"/>
      <c r="BN522" s="15"/>
      <c r="BO522" s="15"/>
      <c r="BP522" s="15"/>
      <c r="BQ522" s="15"/>
      <c r="BR522" s="15"/>
      <c r="BS522" s="15"/>
      <c r="BT522" s="15"/>
      <c r="BU522" s="15"/>
      <c r="BV522" s="15"/>
      <c r="BW522" s="15"/>
      <c r="BX522" s="15"/>
      <c r="BY522" s="15"/>
      <c r="BZ522" s="15"/>
      <c r="CA522" s="15"/>
      <c r="CB522" s="15"/>
      <c r="CC522" s="15"/>
      <c r="CD522" s="15"/>
      <c r="CE522" s="15"/>
      <c r="CF522" s="15"/>
      <c r="CG522" s="15"/>
      <c r="CH522" s="15"/>
      <c r="CI522" s="15"/>
      <c r="CJ522" s="15"/>
      <c r="CK522" s="15"/>
      <c r="CL522" s="15"/>
      <c r="CM522" s="15"/>
      <c r="CN522" s="15"/>
      <c r="CO522" s="15"/>
      <c r="CP522" s="15"/>
      <c r="CQ522" s="15"/>
      <c r="CR522" s="15"/>
      <c r="CS522" s="15"/>
      <c r="CT522" s="15"/>
      <c r="CU522" s="15"/>
      <c r="CV522" s="15"/>
      <c r="CW522" s="15"/>
      <c r="CX522" s="15"/>
      <c r="CY522" s="15"/>
      <c r="CZ522" s="15"/>
      <c r="DA522" s="15"/>
      <c r="DB522" s="15"/>
      <c r="DC522" s="15"/>
      <c r="DD522" s="15"/>
      <c r="DE522" s="15"/>
      <c r="DF522" s="15"/>
      <c r="DG522" s="15"/>
      <c r="DH522" s="15"/>
      <c r="DI522" s="15"/>
      <c r="DJ522" s="15"/>
      <c r="DK522" s="15"/>
      <c r="DL522" s="15"/>
      <c r="DM522" s="15"/>
      <c r="DN522" s="15"/>
      <c r="DO522" s="15"/>
      <c r="DP522" s="15"/>
      <c r="DQ522" s="15"/>
      <c r="DR522" s="15"/>
      <c r="DS522" s="15"/>
      <c r="DT522" s="15"/>
      <c r="DU522" s="15"/>
      <c r="DV522" s="15"/>
      <c r="DW522" s="15"/>
      <c r="DX522" s="15"/>
      <c r="DY522" s="15"/>
      <c r="DZ522" s="15"/>
      <c r="EA522" s="15"/>
      <c r="EB522" s="15"/>
      <c r="EC522" s="15"/>
      <c r="ED522" s="15"/>
      <c r="EE522" s="15"/>
      <c r="EF522" s="15"/>
      <c r="EG522" s="15"/>
      <c r="EH522" s="15"/>
      <c r="EI522" s="15"/>
      <c r="EJ522" s="15"/>
      <c r="EK522" s="15"/>
      <c r="EL522" s="15"/>
      <c r="EM522" s="15"/>
      <c r="EN522" s="15"/>
      <c r="EO522" s="15"/>
      <c r="EP522" s="15"/>
      <c r="EQ522" s="15"/>
      <c r="ER522" s="15"/>
      <c r="ES522" s="15"/>
      <c r="ET522" s="15"/>
      <c r="EU522" s="15"/>
      <c r="EV522" s="15"/>
      <c r="EW522" s="15"/>
      <c r="EX522" s="15"/>
      <c r="EY522" s="15"/>
      <c r="EZ522" s="15"/>
      <c r="FA522" s="15"/>
      <c r="FB522" s="15"/>
      <c r="FC522" s="15"/>
      <c r="FD522" s="15"/>
      <c r="FE522" s="15"/>
      <c r="FF522" s="15"/>
      <c r="FG522" s="15"/>
      <c r="FH522" s="15"/>
      <c r="FI522" s="15"/>
      <c r="FJ522" s="15"/>
      <c r="FK522" s="15"/>
      <c r="FL522" s="15"/>
      <c r="FM522" s="15"/>
      <c r="FN522" s="15"/>
      <c r="FO522" s="15"/>
      <c r="FP522" s="15"/>
      <c r="FQ522" s="15"/>
      <c r="FR522" s="15"/>
      <c r="FS522" s="15"/>
      <c r="FT522" s="15"/>
      <c r="FU522" s="15"/>
      <c r="FV522" s="15"/>
      <c r="FW522" s="15"/>
      <c r="FX522" s="15"/>
      <c r="FY522" s="15"/>
      <c r="FZ522" s="15"/>
      <c r="GA522" s="15"/>
      <c r="GB522" s="15"/>
      <c r="GC522" s="15"/>
      <c r="GD522" s="15"/>
      <c r="GE522" s="15"/>
      <c r="GF522" s="15"/>
      <c r="GG522" s="15"/>
      <c r="GH522" s="15"/>
      <c r="GI522" s="15"/>
      <c r="GJ522" s="15"/>
      <c r="GK522" s="15"/>
      <c r="GL522" s="15"/>
      <c r="GM522" s="15"/>
      <c r="GN522" s="15"/>
      <c r="GO522" s="15"/>
      <c r="GP522" s="15"/>
      <c r="GQ522" s="15"/>
      <c r="GR522" s="15"/>
      <c r="GS522" s="15"/>
      <c r="GT522" s="15"/>
      <c r="GU522" s="15"/>
      <c r="GV522" s="15"/>
      <c r="GW522" s="15"/>
      <c r="GX522" s="15"/>
      <c r="GY522" s="15"/>
      <c r="GZ522" s="15"/>
      <c r="HA522" s="15"/>
      <c r="HB522" s="15"/>
      <c r="HC522" s="15"/>
      <c r="HD522" s="15"/>
      <c r="HE522" s="15"/>
      <c r="HF522" s="15"/>
      <c r="HG522" s="15"/>
      <c r="HH522" s="15"/>
      <c r="HI522" s="15"/>
      <c r="HJ522" s="15"/>
      <c r="HK522" s="15"/>
      <c r="HL522" s="15"/>
      <c r="HM522" s="15"/>
      <c r="HN522" s="15"/>
      <c r="HO522" s="15"/>
      <c r="HP522" s="15"/>
      <c r="HQ522" s="15"/>
      <c r="HR522" s="15"/>
      <c r="HS522" s="15"/>
      <c r="HT522" s="15"/>
      <c r="HU522" s="15"/>
      <c r="HV522" s="15"/>
      <c r="HW522" s="15"/>
      <c r="HX522" s="15"/>
      <c r="HY522" s="15"/>
      <c r="HZ522" s="15"/>
      <c r="IA522" s="15"/>
      <c r="IB522" s="15"/>
      <c r="IC522" s="15"/>
      <c r="ID522" s="15"/>
      <c r="IE522" s="15"/>
      <c r="IF522" s="15"/>
      <c r="IG522" s="15"/>
      <c r="IH522" s="15"/>
      <c r="II522" s="15"/>
      <c r="IJ522" s="15"/>
      <c r="IK522" s="15"/>
      <c r="IL522" s="15"/>
      <c r="IM522" s="15"/>
      <c r="IN522" s="15"/>
      <c r="IO522" s="15"/>
      <c r="IP522" s="15"/>
      <c r="IQ522" s="15"/>
      <c r="IR522" s="15"/>
      <c r="IS522" s="15"/>
      <c r="IT522" s="15"/>
      <c r="IU522" s="15"/>
      <c r="IV522" s="15"/>
    </row>
    <row r="523" spans="1:256" s="13" customFormat="1" ht="24.75" customHeight="1">
      <c r="A523" s="130" t="s">
        <v>172</v>
      </c>
      <c r="B523" s="127">
        <v>2115</v>
      </c>
      <c r="C523" s="548" t="s">
        <v>120</v>
      </c>
      <c r="D523" s="253">
        <v>0</v>
      </c>
      <c r="E523" s="274">
        <v>3300</v>
      </c>
      <c r="F523" s="274">
        <v>1700</v>
      </c>
      <c r="G523" s="269">
        <f t="shared" si="15"/>
        <v>51.515151515151516</v>
      </c>
      <c r="O523" s="15"/>
      <c r="P523" s="15"/>
      <c r="Q523" s="15"/>
      <c r="R523" s="15"/>
      <c r="S523" s="15"/>
      <c r="T523" s="15"/>
      <c r="U523" s="134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  <c r="AQ523" s="15"/>
      <c r="AR523" s="15"/>
      <c r="AS523" s="15"/>
      <c r="AT523" s="15"/>
      <c r="AU523" s="15"/>
      <c r="AV523" s="15"/>
      <c r="AW523" s="15"/>
      <c r="AX523" s="15"/>
      <c r="AY523" s="15"/>
      <c r="AZ523" s="15"/>
      <c r="BA523" s="15"/>
      <c r="BB523" s="15"/>
      <c r="BC523" s="15"/>
      <c r="BD523" s="15"/>
      <c r="BE523" s="15"/>
      <c r="BF523" s="15"/>
      <c r="BG523" s="15"/>
      <c r="BH523" s="15"/>
      <c r="BI523" s="15"/>
      <c r="BJ523" s="15"/>
      <c r="BK523" s="15"/>
      <c r="BL523" s="15"/>
      <c r="BM523" s="15"/>
      <c r="BN523" s="15"/>
      <c r="BO523" s="15"/>
      <c r="BP523" s="15"/>
      <c r="BQ523" s="15"/>
      <c r="BR523" s="15"/>
      <c r="BS523" s="15"/>
      <c r="BT523" s="15"/>
      <c r="BU523" s="15"/>
      <c r="BV523" s="15"/>
      <c r="BW523" s="15"/>
      <c r="BX523" s="15"/>
      <c r="BY523" s="15"/>
      <c r="BZ523" s="15"/>
      <c r="CA523" s="15"/>
      <c r="CB523" s="15"/>
      <c r="CC523" s="15"/>
      <c r="CD523" s="15"/>
      <c r="CE523" s="15"/>
      <c r="CF523" s="15"/>
      <c r="CG523" s="15"/>
      <c r="CH523" s="15"/>
      <c r="CI523" s="15"/>
      <c r="CJ523" s="15"/>
      <c r="CK523" s="15"/>
      <c r="CL523" s="15"/>
      <c r="CM523" s="15"/>
      <c r="CN523" s="15"/>
      <c r="CO523" s="15"/>
      <c r="CP523" s="15"/>
      <c r="CQ523" s="15"/>
      <c r="CR523" s="15"/>
      <c r="CS523" s="15"/>
      <c r="CT523" s="15"/>
      <c r="CU523" s="15"/>
      <c r="CV523" s="15"/>
      <c r="CW523" s="15"/>
      <c r="CX523" s="15"/>
      <c r="CY523" s="15"/>
      <c r="CZ523" s="15"/>
      <c r="DA523" s="15"/>
      <c r="DB523" s="15"/>
      <c r="DC523" s="15"/>
      <c r="DD523" s="15"/>
      <c r="DE523" s="15"/>
      <c r="DF523" s="15"/>
      <c r="DG523" s="15"/>
      <c r="DH523" s="15"/>
      <c r="DI523" s="15"/>
      <c r="DJ523" s="15"/>
      <c r="DK523" s="15"/>
      <c r="DL523" s="15"/>
      <c r="DM523" s="15"/>
      <c r="DN523" s="15"/>
      <c r="DO523" s="15"/>
      <c r="DP523" s="15"/>
      <c r="DQ523" s="15"/>
      <c r="DR523" s="15"/>
      <c r="DS523" s="15"/>
      <c r="DT523" s="15"/>
      <c r="DU523" s="15"/>
      <c r="DV523" s="15"/>
      <c r="DW523" s="15"/>
      <c r="DX523" s="15"/>
      <c r="DY523" s="15"/>
      <c r="DZ523" s="15"/>
      <c r="EA523" s="15"/>
      <c r="EB523" s="15"/>
      <c r="EC523" s="15"/>
      <c r="ED523" s="15"/>
      <c r="EE523" s="15"/>
      <c r="EF523" s="15"/>
      <c r="EG523" s="15"/>
      <c r="EH523" s="15"/>
      <c r="EI523" s="15"/>
      <c r="EJ523" s="15"/>
      <c r="EK523" s="15"/>
      <c r="EL523" s="15"/>
      <c r="EM523" s="15"/>
      <c r="EN523" s="15"/>
      <c r="EO523" s="15"/>
      <c r="EP523" s="15"/>
      <c r="EQ523" s="15"/>
      <c r="ER523" s="15"/>
      <c r="ES523" s="15"/>
      <c r="ET523" s="15"/>
      <c r="EU523" s="15"/>
      <c r="EV523" s="15"/>
      <c r="EW523" s="15"/>
      <c r="EX523" s="15"/>
      <c r="EY523" s="15"/>
      <c r="EZ523" s="15"/>
      <c r="FA523" s="15"/>
      <c r="FB523" s="15"/>
      <c r="FC523" s="15"/>
      <c r="FD523" s="15"/>
      <c r="FE523" s="15"/>
      <c r="FF523" s="15"/>
      <c r="FG523" s="15"/>
      <c r="FH523" s="15"/>
      <c r="FI523" s="15"/>
      <c r="FJ523" s="15"/>
      <c r="FK523" s="15"/>
      <c r="FL523" s="15"/>
      <c r="FM523" s="15"/>
      <c r="FN523" s="15"/>
      <c r="FO523" s="15"/>
      <c r="FP523" s="15"/>
      <c r="FQ523" s="15"/>
      <c r="FR523" s="15"/>
      <c r="FS523" s="15"/>
      <c r="FT523" s="15"/>
      <c r="FU523" s="15"/>
      <c r="FV523" s="15"/>
      <c r="FW523" s="15"/>
      <c r="FX523" s="15"/>
      <c r="FY523" s="15"/>
      <c r="FZ523" s="15"/>
      <c r="GA523" s="15"/>
      <c r="GB523" s="15"/>
      <c r="GC523" s="15"/>
      <c r="GD523" s="15"/>
      <c r="GE523" s="15"/>
      <c r="GF523" s="15"/>
      <c r="GG523" s="15"/>
      <c r="GH523" s="15"/>
      <c r="GI523" s="15"/>
      <c r="GJ523" s="15"/>
      <c r="GK523" s="15"/>
      <c r="GL523" s="15"/>
      <c r="GM523" s="15"/>
      <c r="GN523" s="15"/>
      <c r="GO523" s="15"/>
      <c r="GP523" s="15"/>
      <c r="GQ523" s="15"/>
      <c r="GR523" s="15"/>
      <c r="GS523" s="15"/>
      <c r="GT523" s="15"/>
      <c r="GU523" s="15"/>
      <c r="GV523" s="15"/>
      <c r="GW523" s="15"/>
      <c r="GX523" s="15"/>
      <c r="GY523" s="15"/>
      <c r="GZ523" s="15"/>
      <c r="HA523" s="15"/>
      <c r="HB523" s="15"/>
      <c r="HC523" s="15"/>
      <c r="HD523" s="15"/>
      <c r="HE523" s="15"/>
      <c r="HF523" s="15"/>
      <c r="HG523" s="15"/>
      <c r="HH523" s="15"/>
      <c r="HI523" s="15"/>
      <c r="HJ523" s="15"/>
      <c r="HK523" s="15"/>
      <c r="HL523" s="15"/>
      <c r="HM523" s="15"/>
      <c r="HN523" s="15"/>
      <c r="HO523" s="15"/>
      <c r="HP523" s="15"/>
      <c r="HQ523" s="15"/>
      <c r="HR523" s="15"/>
      <c r="HS523" s="15"/>
      <c r="HT523" s="15"/>
      <c r="HU523" s="15"/>
      <c r="HV523" s="15"/>
      <c r="HW523" s="15"/>
      <c r="HX523" s="15"/>
      <c r="HY523" s="15"/>
      <c r="HZ523" s="15"/>
      <c r="IA523" s="15"/>
      <c r="IB523" s="15"/>
      <c r="IC523" s="15"/>
      <c r="ID523" s="15"/>
      <c r="IE523" s="15"/>
      <c r="IF523" s="15"/>
      <c r="IG523" s="15"/>
      <c r="IH523" s="15"/>
      <c r="II523" s="15"/>
      <c r="IJ523" s="15"/>
      <c r="IK523" s="15"/>
      <c r="IL523" s="15"/>
      <c r="IM523" s="15"/>
      <c r="IN523" s="15"/>
      <c r="IO523" s="15"/>
      <c r="IP523" s="15"/>
      <c r="IQ523" s="15"/>
      <c r="IR523" s="15"/>
      <c r="IS523" s="15"/>
      <c r="IT523" s="15"/>
      <c r="IU523" s="15"/>
      <c r="IV523" s="15"/>
    </row>
    <row r="524" spans="1:7" ht="13.5" customHeight="1">
      <c r="A524" s="179"/>
      <c r="B524" s="196"/>
      <c r="C524" s="195" t="s">
        <v>240</v>
      </c>
      <c r="D524" s="180">
        <f>SUM(D510:D523)</f>
        <v>87815</v>
      </c>
      <c r="E524" s="181">
        <f>SUM(E510:E523)</f>
        <v>97327</v>
      </c>
      <c r="F524" s="210">
        <f>SUM(F510:F523)</f>
        <v>47736</v>
      </c>
      <c r="G524" s="96">
        <f t="shared" si="15"/>
        <v>49.047027032580885</v>
      </c>
    </row>
    <row r="525" spans="1:7" ht="12.75">
      <c r="A525" s="16"/>
      <c r="B525" s="59"/>
      <c r="C525" s="183"/>
      <c r="D525" s="184"/>
      <c r="E525" s="185"/>
      <c r="F525" s="229"/>
      <c r="G525" s="99"/>
    </row>
    <row r="526" spans="1:7" ht="12.75">
      <c r="A526" s="845" t="s">
        <v>36</v>
      </c>
      <c r="B526" s="846"/>
      <c r="C526" s="846"/>
      <c r="D526" s="846"/>
      <c r="E526" s="846"/>
      <c r="F526" s="846"/>
      <c r="G526" s="846"/>
    </row>
    <row r="527" spans="1:7" ht="12.75">
      <c r="A527" s="16"/>
      <c r="B527" s="59"/>
      <c r="C527" s="183"/>
      <c r="D527" s="184"/>
      <c r="E527" s="185"/>
      <c r="F527" s="229"/>
      <c r="G527" s="99"/>
    </row>
    <row r="528" spans="1:16" ht="24.75" customHeight="1">
      <c r="A528" s="7" t="s">
        <v>295</v>
      </c>
      <c r="B528" s="7" t="s">
        <v>297</v>
      </c>
      <c r="C528" s="5" t="s">
        <v>298</v>
      </c>
      <c r="D528" s="44" t="s">
        <v>479</v>
      </c>
      <c r="E528" s="51" t="s">
        <v>480</v>
      </c>
      <c r="F528" s="5" t="s">
        <v>269</v>
      </c>
      <c r="G528" s="43" t="s">
        <v>481</v>
      </c>
      <c r="P528" s="134"/>
    </row>
    <row r="529" spans="1:16" ht="24" customHeight="1">
      <c r="A529" s="130" t="s">
        <v>172</v>
      </c>
      <c r="B529" s="127">
        <v>6223</v>
      </c>
      <c r="C529" s="540" t="s">
        <v>1042</v>
      </c>
      <c r="D529" s="156">
        <v>5000</v>
      </c>
      <c r="E529" s="267">
        <v>5000</v>
      </c>
      <c r="F529" s="641">
        <v>1342</v>
      </c>
      <c r="G529" s="269">
        <f>F529/E529*100</f>
        <v>26.840000000000003</v>
      </c>
      <c r="P529" s="134"/>
    </row>
    <row r="530" spans="1:7" ht="12.75">
      <c r="A530" s="179"/>
      <c r="B530" s="196"/>
      <c r="C530" s="195" t="s">
        <v>240</v>
      </c>
      <c r="D530" s="265">
        <f>SUM(D529:D529)</f>
        <v>5000</v>
      </c>
      <c r="E530" s="265">
        <f>SUM(E529:E529)</f>
        <v>5000</v>
      </c>
      <c r="F530" s="530">
        <f>SUM(F529:F529)</f>
        <v>1342</v>
      </c>
      <c r="G530" s="158">
        <f>F530/E530*100</f>
        <v>26.840000000000003</v>
      </c>
    </row>
    <row r="531" spans="1:7" ht="12.75">
      <c r="A531" s="164"/>
      <c r="B531" s="165"/>
      <c r="C531" s="382"/>
      <c r="D531" s="465"/>
      <c r="E531" s="465"/>
      <c r="F531" s="466"/>
      <c r="G531" s="467"/>
    </row>
    <row r="532" spans="1:7" ht="12.75">
      <c r="A532" s="343" t="s">
        <v>130</v>
      </c>
      <c r="B532" s="184"/>
      <c r="C532" s="185"/>
      <c r="D532" s="229"/>
      <c r="E532" s="185"/>
      <c r="F532" s="472"/>
      <c r="G532" s="99"/>
    </row>
    <row r="533" spans="1:7" ht="12.75">
      <c r="A533" s="343"/>
      <c r="B533" s="184"/>
      <c r="C533" s="185"/>
      <c r="D533" s="229"/>
      <c r="E533" s="185"/>
      <c r="F533" s="472"/>
      <c r="G533" s="99"/>
    </row>
    <row r="534" spans="1:7" ht="27" customHeight="1">
      <c r="A534" s="7" t="s">
        <v>295</v>
      </c>
      <c r="B534" s="7" t="s">
        <v>297</v>
      </c>
      <c r="C534" s="5" t="s">
        <v>298</v>
      </c>
      <c r="D534" s="44" t="s">
        <v>479</v>
      </c>
      <c r="E534" s="51" t="s">
        <v>480</v>
      </c>
      <c r="F534" s="5" t="s">
        <v>269</v>
      </c>
      <c r="G534" s="43" t="s">
        <v>481</v>
      </c>
    </row>
    <row r="535" spans="1:7" ht="17.25" customHeight="1">
      <c r="A535" s="130" t="s">
        <v>172</v>
      </c>
      <c r="B535" s="127">
        <v>2143</v>
      </c>
      <c r="C535" s="118" t="s">
        <v>827</v>
      </c>
      <c r="D535" s="156">
        <v>4650</v>
      </c>
      <c r="E535" s="156">
        <v>1650</v>
      </c>
      <c r="F535" s="299">
        <v>1238</v>
      </c>
      <c r="G535" s="157">
        <f>F535/E535*100</f>
        <v>75.03030303030303</v>
      </c>
    </row>
    <row r="536" spans="1:21" ht="25.5">
      <c r="A536" s="130" t="s">
        <v>172</v>
      </c>
      <c r="B536" s="127">
        <v>2143</v>
      </c>
      <c r="C536" s="118" t="s">
        <v>52</v>
      </c>
      <c r="D536" s="156">
        <v>0</v>
      </c>
      <c r="E536" s="156">
        <v>21600</v>
      </c>
      <c r="F536" s="299">
        <v>4000</v>
      </c>
      <c r="G536" s="157">
        <f>F536/E536*100</f>
        <v>18.51851851851852</v>
      </c>
      <c r="U536" s="557"/>
    </row>
    <row r="537" spans="1:7" ht="12.75">
      <c r="A537" s="16"/>
      <c r="B537" s="59"/>
      <c r="C537" s="183"/>
      <c r="D537" s="450"/>
      <c r="E537" s="450"/>
      <c r="F537" s="472"/>
      <c r="G537" s="99"/>
    </row>
    <row r="538" spans="1:7" ht="12.75">
      <c r="A538" s="343" t="s">
        <v>111</v>
      </c>
      <c r="B538" s="184"/>
      <c r="C538" s="185"/>
      <c r="D538" s="229"/>
      <c r="E538" s="185"/>
      <c r="F538" s="472"/>
      <c r="G538" s="99"/>
    </row>
    <row r="539" spans="1:7" ht="12.75">
      <c r="A539" s="343"/>
      <c r="B539" s="184"/>
      <c r="C539" s="185"/>
      <c r="D539" s="229"/>
      <c r="E539" s="185"/>
      <c r="F539" s="472"/>
      <c r="G539" s="99"/>
    </row>
    <row r="540" spans="1:7" ht="27" customHeight="1">
      <c r="A540" s="7" t="s">
        <v>295</v>
      </c>
      <c r="B540" s="7" t="s">
        <v>297</v>
      </c>
      <c r="C540" s="5" t="s">
        <v>298</v>
      </c>
      <c r="D540" s="44" t="s">
        <v>479</v>
      </c>
      <c r="E540" s="51" t="s">
        <v>480</v>
      </c>
      <c r="F540" s="5" t="s">
        <v>269</v>
      </c>
      <c r="G540" s="43" t="s">
        <v>481</v>
      </c>
    </row>
    <row r="541" spans="1:7" ht="36">
      <c r="A541" s="130" t="s">
        <v>172</v>
      </c>
      <c r="B541" s="127">
        <v>3636</v>
      </c>
      <c r="C541" s="367" t="s">
        <v>111</v>
      </c>
      <c r="D541" s="156">
        <v>22500</v>
      </c>
      <c r="E541" s="267">
        <v>22500</v>
      </c>
      <c r="F541" s="641">
        <v>7240</v>
      </c>
      <c r="G541" s="269">
        <f>F541/E541*100</f>
        <v>32.17777777777778</v>
      </c>
    </row>
    <row r="542" spans="1:7" ht="12.75">
      <c r="A542" s="236"/>
      <c r="B542" s="321"/>
      <c r="C542" s="468"/>
      <c r="D542" s="469"/>
      <c r="E542" s="469"/>
      <c r="F542" s="470"/>
      <c r="G542" s="471"/>
    </row>
    <row r="543" spans="1:7" ht="12.75">
      <c r="A543" s="188"/>
      <c r="B543" s="198"/>
      <c r="C543" s="197" t="s">
        <v>893</v>
      </c>
      <c r="D543" s="189">
        <f>D524+D530+D535+D536+D541</f>
        <v>119965</v>
      </c>
      <c r="E543" s="189">
        <f>E524+E530+E535+E536+E541</f>
        <v>148077</v>
      </c>
      <c r="F543" s="189">
        <f>F524+F530+F535+F536+F541</f>
        <v>61556</v>
      </c>
      <c r="G543" s="26">
        <f>F543/E543*100</f>
        <v>41.570264119343314</v>
      </c>
    </row>
    <row r="544" spans="1:256" s="106" customFormat="1" ht="13.5" customHeight="1">
      <c r="A544" s="230"/>
      <c r="B544" s="231"/>
      <c r="C544" s="232"/>
      <c r="D544" s="233"/>
      <c r="E544" s="233"/>
      <c r="F544" s="233"/>
      <c r="G544" s="235"/>
      <c r="H544" s="238"/>
      <c r="O544" s="134"/>
      <c r="P544" s="134"/>
      <c r="Q544" s="134"/>
      <c r="R544" s="134"/>
      <c r="S544" s="134"/>
      <c r="T544" s="134"/>
      <c r="U544" s="134"/>
      <c r="V544" s="134"/>
      <c r="W544" s="134"/>
      <c r="X544" s="134"/>
      <c r="Y544" s="134"/>
      <c r="Z544" s="134"/>
      <c r="AA544" s="134"/>
      <c r="AB544" s="134"/>
      <c r="AC544" s="134"/>
      <c r="AD544" s="134"/>
      <c r="AE544" s="134"/>
      <c r="AF544" s="134"/>
      <c r="AG544" s="134"/>
      <c r="AH544" s="134"/>
      <c r="AI544" s="134"/>
      <c r="AJ544" s="134"/>
      <c r="AK544" s="134"/>
      <c r="AL544" s="134"/>
      <c r="AM544" s="134"/>
      <c r="AN544" s="134"/>
      <c r="AO544" s="134"/>
      <c r="AP544" s="134"/>
      <c r="AQ544" s="134"/>
      <c r="AR544" s="134"/>
      <c r="AS544" s="134"/>
      <c r="AT544" s="134"/>
      <c r="AU544" s="134"/>
      <c r="AV544" s="134"/>
      <c r="AW544" s="134"/>
      <c r="AX544" s="134"/>
      <c r="AY544" s="134"/>
      <c r="AZ544" s="134"/>
      <c r="BA544" s="134"/>
      <c r="BB544" s="134"/>
      <c r="BC544" s="134"/>
      <c r="BD544" s="134"/>
      <c r="BE544" s="134"/>
      <c r="BF544" s="134"/>
      <c r="BG544" s="134"/>
      <c r="BH544" s="134"/>
      <c r="BI544" s="134"/>
      <c r="BJ544" s="134"/>
      <c r="BK544" s="134"/>
      <c r="BL544" s="134"/>
      <c r="BM544" s="134"/>
      <c r="BN544" s="134"/>
      <c r="BO544" s="134"/>
      <c r="BP544" s="134"/>
      <c r="BQ544" s="134"/>
      <c r="BR544" s="134"/>
      <c r="BS544" s="134"/>
      <c r="BT544" s="134"/>
      <c r="BU544" s="134"/>
      <c r="BV544" s="134"/>
      <c r="BW544" s="134"/>
      <c r="BX544" s="134"/>
      <c r="BY544" s="134"/>
      <c r="BZ544" s="134"/>
      <c r="CA544" s="134"/>
      <c r="CB544" s="134"/>
      <c r="CC544" s="134"/>
      <c r="CD544" s="134"/>
      <c r="CE544" s="134"/>
      <c r="CF544" s="134"/>
      <c r="CG544" s="134"/>
      <c r="CH544" s="134"/>
      <c r="CI544" s="134"/>
      <c r="CJ544" s="134"/>
      <c r="CK544" s="134"/>
      <c r="CL544" s="134"/>
      <c r="CM544" s="134"/>
      <c r="CN544" s="134"/>
      <c r="CO544" s="134"/>
      <c r="CP544" s="134"/>
      <c r="CQ544" s="134"/>
      <c r="CR544" s="134"/>
      <c r="CS544" s="134"/>
      <c r="CT544" s="134"/>
      <c r="CU544" s="134"/>
      <c r="CV544" s="134"/>
      <c r="CW544" s="134"/>
      <c r="CX544" s="134"/>
      <c r="CY544" s="134"/>
      <c r="CZ544" s="134"/>
      <c r="DA544" s="134"/>
      <c r="DB544" s="134"/>
      <c r="DC544" s="134"/>
      <c r="DD544" s="134"/>
      <c r="DE544" s="134"/>
      <c r="DF544" s="134"/>
      <c r="DG544" s="134"/>
      <c r="DH544" s="134"/>
      <c r="DI544" s="134"/>
      <c r="DJ544" s="134"/>
      <c r="DK544" s="134"/>
      <c r="DL544" s="134"/>
      <c r="DM544" s="134"/>
      <c r="DN544" s="134"/>
      <c r="DO544" s="134"/>
      <c r="DP544" s="134"/>
      <c r="DQ544" s="134"/>
      <c r="DR544" s="134"/>
      <c r="DS544" s="134"/>
      <c r="DT544" s="134"/>
      <c r="DU544" s="134"/>
      <c r="DV544" s="134"/>
      <c r="DW544" s="134"/>
      <c r="DX544" s="134"/>
      <c r="DY544" s="134"/>
      <c r="DZ544" s="134"/>
      <c r="EA544" s="134"/>
      <c r="EB544" s="134"/>
      <c r="EC544" s="134"/>
      <c r="ED544" s="134"/>
      <c r="EE544" s="134"/>
      <c r="EF544" s="134"/>
      <c r="EG544" s="134"/>
      <c r="EH544" s="134"/>
      <c r="EI544" s="134"/>
      <c r="EJ544" s="134"/>
      <c r="EK544" s="134"/>
      <c r="EL544" s="134"/>
      <c r="EM544" s="134"/>
      <c r="EN544" s="134"/>
      <c r="EO544" s="134"/>
      <c r="EP544" s="134"/>
      <c r="EQ544" s="134"/>
      <c r="ER544" s="134"/>
      <c r="ES544" s="134"/>
      <c r="ET544" s="134"/>
      <c r="EU544" s="134"/>
      <c r="EV544" s="134"/>
      <c r="EW544" s="134"/>
      <c r="EX544" s="134"/>
      <c r="EY544" s="134"/>
      <c r="EZ544" s="134"/>
      <c r="FA544" s="134"/>
      <c r="FB544" s="134"/>
      <c r="FC544" s="134"/>
      <c r="FD544" s="134"/>
      <c r="FE544" s="134"/>
      <c r="FF544" s="134"/>
      <c r="FG544" s="134"/>
      <c r="FH544" s="134"/>
      <c r="FI544" s="134"/>
      <c r="FJ544" s="134"/>
      <c r="FK544" s="134"/>
      <c r="FL544" s="134"/>
      <c r="FM544" s="134"/>
      <c r="FN544" s="134"/>
      <c r="FO544" s="134"/>
      <c r="FP544" s="134"/>
      <c r="FQ544" s="134"/>
      <c r="FR544" s="134"/>
      <c r="FS544" s="134"/>
      <c r="FT544" s="134"/>
      <c r="FU544" s="134"/>
      <c r="FV544" s="134"/>
      <c r="FW544" s="134"/>
      <c r="FX544" s="134"/>
      <c r="FY544" s="134"/>
      <c r="FZ544" s="134"/>
      <c r="GA544" s="134"/>
      <c r="GB544" s="134"/>
      <c r="GC544" s="134"/>
      <c r="GD544" s="134"/>
      <c r="GE544" s="134"/>
      <c r="GF544" s="134"/>
      <c r="GG544" s="134"/>
      <c r="GH544" s="134"/>
      <c r="GI544" s="134"/>
      <c r="GJ544" s="134"/>
      <c r="GK544" s="134"/>
      <c r="GL544" s="134"/>
      <c r="GM544" s="134"/>
      <c r="GN544" s="134"/>
      <c r="GO544" s="134"/>
      <c r="GP544" s="134"/>
      <c r="GQ544" s="134"/>
      <c r="GR544" s="134"/>
      <c r="GS544" s="134"/>
      <c r="GT544" s="134"/>
      <c r="GU544" s="134"/>
      <c r="GV544" s="134"/>
      <c r="GW544" s="134"/>
      <c r="GX544" s="134"/>
      <c r="GY544" s="134"/>
      <c r="GZ544" s="134"/>
      <c r="HA544" s="134"/>
      <c r="HB544" s="134"/>
      <c r="HC544" s="134"/>
      <c r="HD544" s="134"/>
      <c r="HE544" s="134"/>
      <c r="HF544" s="134"/>
      <c r="HG544" s="134"/>
      <c r="HH544" s="134"/>
      <c r="HI544" s="134"/>
      <c r="HJ544" s="134"/>
      <c r="HK544" s="134"/>
      <c r="HL544" s="134"/>
      <c r="HM544" s="134"/>
      <c r="HN544" s="134"/>
      <c r="HO544" s="134"/>
      <c r="HP544" s="134"/>
      <c r="HQ544" s="134"/>
      <c r="HR544" s="134"/>
      <c r="HS544" s="134"/>
      <c r="HT544" s="134"/>
      <c r="HU544" s="134"/>
      <c r="HV544" s="134"/>
      <c r="HW544" s="134"/>
      <c r="HX544" s="134"/>
      <c r="HY544" s="134"/>
      <c r="HZ544" s="134"/>
      <c r="IA544" s="134"/>
      <c r="IB544" s="134"/>
      <c r="IC544" s="134"/>
      <c r="ID544" s="134"/>
      <c r="IE544" s="134"/>
      <c r="IF544" s="134"/>
      <c r="IG544" s="134"/>
      <c r="IH544" s="134"/>
      <c r="II544" s="134"/>
      <c r="IJ544" s="134"/>
      <c r="IK544" s="134"/>
      <c r="IL544" s="134"/>
      <c r="IM544" s="134"/>
      <c r="IN544" s="134"/>
      <c r="IO544" s="134"/>
      <c r="IP544" s="134"/>
      <c r="IQ544" s="134"/>
      <c r="IR544" s="134"/>
      <c r="IS544" s="134"/>
      <c r="IT544" s="134"/>
      <c r="IU544" s="134"/>
      <c r="IV544" s="134"/>
    </row>
    <row r="545" spans="1:256" s="28" customFormat="1" ht="18" customHeight="1">
      <c r="A545" s="132" t="s">
        <v>486</v>
      </c>
      <c r="B545" s="59"/>
      <c r="C545" s="39"/>
      <c r="D545" s="61"/>
      <c r="E545" s="62"/>
      <c r="F545" s="46"/>
      <c r="G545" s="63"/>
      <c r="O545" s="69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  <c r="AH545" s="15"/>
      <c r="AI545" s="15"/>
      <c r="AJ545" s="15"/>
      <c r="AK545" s="15"/>
      <c r="AL545" s="15"/>
      <c r="AM545" s="15"/>
      <c r="AN545" s="15"/>
      <c r="AO545" s="15"/>
      <c r="AP545" s="15"/>
      <c r="AQ545" s="15"/>
      <c r="AR545" s="15"/>
      <c r="AS545" s="15"/>
      <c r="AT545" s="15"/>
      <c r="AU545" s="15"/>
      <c r="AV545" s="15"/>
      <c r="AW545" s="15"/>
      <c r="AX545" s="15"/>
      <c r="AY545" s="15"/>
      <c r="AZ545" s="15"/>
      <c r="BA545" s="15"/>
      <c r="BB545" s="15"/>
      <c r="BC545" s="15"/>
      <c r="BD545" s="15"/>
      <c r="BE545" s="15"/>
      <c r="BF545" s="15"/>
      <c r="BG545" s="15"/>
      <c r="BH545" s="15"/>
      <c r="BI545" s="15"/>
      <c r="BJ545" s="15"/>
      <c r="BK545" s="15"/>
      <c r="BL545" s="15"/>
      <c r="BM545" s="15"/>
      <c r="BN545" s="15"/>
      <c r="BO545" s="15"/>
      <c r="BP545" s="15"/>
      <c r="BQ545" s="15"/>
      <c r="BR545" s="15"/>
      <c r="BS545" s="15"/>
      <c r="BT545" s="15"/>
      <c r="BU545" s="15"/>
      <c r="BV545" s="15"/>
      <c r="BW545" s="15"/>
      <c r="BX545" s="15"/>
      <c r="BY545" s="15"/>
      <c r="BZ545" s="15"/>
      <c r="CA545" s="15"/>
      <c r="CB545" s="15"/>
      <c r="CC545" s="15"/>
      <c r="CD545" s="15"/>
      <c r="CE545" s="15"/>
      <c r="CF545" s="15"/>
      <c r="CG545" s="15"/>
      <c r="CH545" s="15"/>
      <c r="CI545" s="15"/>
      <c r="CJ545" s="15"/>
      <c r="CK545" s="15"/>
      <c r="CL545" s="15"/>
      <c r="CM545" s="15"/>
      <c r="CN545" s="15"/>
      <c r="CO545" s="15"/>
      <c r="CP545" s="15"/>
      <c r="CQ545" s="15"/>
      <c r="CR545" s="15"/>
      <c r="CS545" s="15"/>
      <c r="CT545" s="15"/>
      <c r="CU545" s="15"/>
      <c r="CV545" s="15"/>
      <c r="CW545" s="15"/>
      <c r="CX545" s="15"/>
      <c r="CY545" s="15"/>
      <c r="CZ545" s="15"/>
      <c r="DA545" s="15"/>
      <c r="DB545" s="15"/>
      <c r="DC545" s="15"/>
      <c r="DD545" s="15"/>
      <c r="DE545" s="15"/>
      <c r="DF545" s="15"/>
      <c r="DG545" s="15"/>
      <c r="DH545" s="15"/>
      <c r="DI545" s="15"/>
      <c r="DJ545" s="15"/>
      <c r="DK545" s="15"/>
      <c r="DL545" s="15"/>
      <c r="DM545" s="15"/>
      <c r="DN545" s="15"/>
      <c r="DO545" s="15"/>
      <c r="DP545" s="15"/>
      <c r="DQ545" s="15"/>
      <c r="DR545" s="15"/>
      <c r="DS545" s="15"/>
      <c r="DT545" s="15"/>
      <c r="DU545" s="15"/>
      <c r="DV545" s="15"/>
      <c r="DW545" s="15"/>
      <c r="DX545" s="15"/>
      <c r="DY545" s="15"/>
      <c r="DZ545" s="15"/>
      <c r="EA545" s="15"/>
      <c r="EB545" s="15"/>
      <c r="EC545" s="15"/>
      <c r="ED545" s="15"/>
      <c r="EE545" s="15"/>
      <c r="EF545" s="15"/>
      <c r="EG545" s="15"/>
      <c r="EH545" s="15"/>
      <c r="EI545" s="15"/>
      <c r="EJ545" s="15"/>
      <c r="EK545" s="15"/>
      <c r="EL545" s="15"/>
      <c r="EM545" s="15"/>
      <c r="EN545" s="15"/>
      <c r="EO545" s="15"/>
      <c r="EP545" s="15"/>
      <c r="EQ545" s="15"/>
      <c r="ER545" s="15"/>
      <c r="ES545" s="15"/>
      <c r="ET545" s="15"/>
      <c r="EU545" s="15"/>
      <c r="EV545" s="15"/>
      <c r="EW545" s="15"/>
      <c r="EX545" s="15"/>
      <c r="EY545" s="15"/>
      <c r="EZ545" s="15"/>
      <c r="FA545" s="15"/>
      <c r="FB545" s="15"/>
      <c r="FC545" s="15"/>
      <c r="FD545" s="15"/>
      <c r="FE545" s="15"/>
      <c r="FF545" s="15"/>
      <c r="FG545" s="15"/>
      <c r="FH545" s="15"/>
      <c r="FI545" s="15"/>
      <c r="FJ545" s="15"/>
      <c r="FK545" s="15"/>
      <c r="FL545" s="15"/>
      <c r="FM545" s="15"/>
      <c r="FN545" s="15"/>
      <c r="FO545" s="15"/>
      <c r="FP545" s="15"/>
      <c r="FQ545" s="15"/>
      <c r="FR545" s="15"/>
      <c r="FS545" s="15"/>
      <c r="FT545" s="15"/>
      <c r="FU545" s="15"/>
      <c r="FV545" s="15"/>
      <c r="FW545" s="15"/>
      <c r="FX545" s="15"/>
      <c r="FY545" s="15"/>
      <c r="FZ545" s="15"/>
      <c r="GA545" s="15"/>
      <c r="GB545" s="15"/>
      <c r="GC545" s="15"/>
      <c r="GD545" s="15"/>
      <c r="GE545" s="15"/>
      <c r="GF545" s="15"/>
      <c r="GG545" s="15"/>
      <c r="GH545" s="15"/>
      <c r="GI545" s="15"/>
      <c r="GJ545" s="15"/>
      <c r="GK545" s="15"/>
      <c r="GL545" s="15"/>
      <c r="GM545" s="15"/>
      <c r="GN545" s="15"/>
      <c r="GO545" s="15"/>
      <c r="GP545" s="15"/>
      <c r="GQ545" s="15"/>
      <c r="GR545" s="15"/>
      <c r="GS545" s="15"/>
      <c r="GT545" s="15"/>
      <c r="GU545" s="15"/>
      <c r="GV545" s="15"/>
      <c r="GW545" s="15"/>
      <c r="GX545" s="15"/>
      <c r="GY545" s="15"/>
      <c r="GZ545" s="15"/>
      <c r="HA545" s="15"/>
      <c r="HB545" s="15"/>
      <c r="HC545" s="15"/>
      <c r="HD545" s="15"/>
      <c r="HE545" s="15"/>
      <c r="HF545" s="15"/>
      <c r="HG545" s="15"/>
      <c r="HH545" s="15"/>
      <c r="HI545" s="15"/>
      <c r="HJ545" s="15"/>
      <c r="HK545" s="15"/>
      <c r="HL545" s="15"/>
      <c r="HM545" s="15"/>
      <c r="HN545" s="15"/>
      <c r="HO545" s="15"/>
      <c r="HP545" s="15"/>
      <c r="HQ545" s="15"/>
      <c r="HR545" s="15"/>
      <c r="HS545" s="15"/>
      <c r="HT545" s="15"/>
      <c r="HU545" s="15"/>
      <c r="HV545" s="15"/>
      <c r="HW545" s="15"/>
      <c r="HX545" s="15"/>
      <c r="HY545" s="15"/>
      <c r="HZ545" s="15"/>
      <c r="IA545" s="15"/>
      <c r="IB545" s="15"/>
      <c r="IC545" s="15"/>
      <c r="ID545" s="15"/>
      <c r="IE545" s="15"/>
      <c r="IF545" s="15"/>
      <c r="IG545" s="15"/>
      <c r="IH545" s="15"/>
      <c r="II545" s="15"/>
      <c r="IJ545" s="15"/>
      <c r="IK545" s="15"/>
      <c r="IL545" s="15"/>
      <c r="IM545" s="15"/>
      <c r="IN545" s="15"/>
      <c r="IO545" s="15"/>
      <c r="IP545" s="15"/>
      <c r="IQ545" s="15"/>
      <c r="IR545" s="15"/>
      <c r="IS545" s="15"/>
      <c r="IT545" s="15"/>
      <c r="IU545" s="15"/>
      <c r="IV545" s="15"/>
    </row>
    <row r="546" spans="1:256" s="28" customFormat="1" ht="14.25" customHeight="1">
      <c r="A546" s="67"/>
      <c r="B546" s="19"/>
      <c r="C546" s="60"/>
      <c r="D546" s="49"/>
      <c r="E546" s="52"/>
      <c r="F546" s="385"/>
      <c r="G546" s="35"/>
      <c r="O546" s="69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  <c r="AI546" s="15"/>
      <c r="AJ546" s="15"/>
      <c r="AK546" s="15"/>
      <c r="AL546" s="15"/>
      <c r="AM546" s="15"/>
      <c r="AN546" s="15"/>
      <c r="AO546" s="15"/>
      <c r="AP546" s="15"/>
      <c r="AQ546" s="15"/>
      <c r="AR546" s="15"/>
      <c r="AS546" s="15"/>
      <c r="AT546" s="15"/>
      <c r="AU546" s="15"/>
      <c r="AV546" s="15"/>
      <c r="AW546" s="15"/>
      <c r="AX546" s="15"/>
      <c r="AY546" s="15"/>
      <c r="AZ546" s="15"/>
      <c r="BA546" s="15"/>
      <c r="BB546" s="15"/>
      <c r="BC546" s="15"/>
      <c r="BD546" s="15"/>
      <c r="BE546" s="15"/>
      <c r="BF546" s="15"/>
      <c r="BG546" s="15"/>
      <c r="BH546" s="15"/>
      <c r="BI546" s="15"/>
      <c r="BJ546" s="15"/>
      <c r="BK546" s="15"/>
      <c r="BL546" s="15"/>
      <c r="BM546" s="15"/>
      <c r="BN546" s="15"/>
      <c r="BO546" s="15"/>
      <c r="BP546" s="15"/>
      <c r="BQ546" s="15"/>
      <c r="BR546" s="15"/>
      <c r="BS546" s="15"/>
      <c r="BT546" s="15"/>
      <c r="BU546" s="15"/>
      <c r="BV546" s="15"/>
      <c r="BW546" s="15"/>
      <c r="BX546" s="15"/>
      <c r="BY546" s="15"/>
      <c r="BZ546" s="15"/>
      <c r="CA546" s="15"/>
      <c r="CB546" s="15"/>
      <c r="CC546" s="15"/>
      <c r="CD546" s="15"/>
      <c r="CE546" s="15"/>
      <c r="CF546" s="15"/>
      <c r="CG546" s="15"/>
      <c r="CH546" s="15"/>
      <c r="CI546" s="15"/>
      <c r="CJ546" s="15"/>
      <c r="CK546" s="15"/>
      <c r="CL546" s="15"/>
      <c r="CM546" s="15"/>
      <c r="CN546" s="15"/>
      <c r="CO546" s="15"/>
      <c r="CP546" s="15"/>
      <c r="CQ546" s="15"/>
      <c r="CR546" s="15"/>
      <c r="CS546" s="15"/>
      <c r="CT546" s="15"/>
      <c r="CU546" s="15"/>
      <c r="CV546" s="15"/>
      <c r="CW546" s="15"/>
      <c r="CX546" s="15"/>
      <c r="CY546" s="15"/>
      <c r="CZ546" s="15"/>
      <c r="DA546" s="15"/>
      <c r="DB546" s="15"/>
      <c r="DC546" s="15"/>
      <c r="DD546" s="15"/>
      <c r="DE546" s="15"/>
      <c r="DF546" s="15"/>
      <c r="DG546" s="15"/>
      <c r="DH546" s="15"/>
      <c r="DI546" s="15"/>
      <c r="DJ546" s="15"/>
      <c r="DK546" s="15"/>
      <c r="DL546" s="15"/>
      <c r="DM546" s="15"/>
      <c r="DN546" s="15"/>
      <c r="DO546" s="15"/>
      <c r="DP546" s="15"/>
      <c r="DQ546" s="15"/>
      <c r="DR546" s="15"/>
      <c r="DS546" s="15"/>
      <c r="DT546" s="15"/>
      <c r="DU546" s="15"/>
      <c r="DV546" s="15"/>
      <c r="DW546" s="15"/>
      <c r="DX546" s="15"/>
      <c r="DY546" s="15"/>
      <c r="DZ546" s="15"/>
      <c r="EA546" s="15"/>
      <c r="EB546" s="15"/>
      <c r="EC546" s="15"/>
      <c r="ED546" s="15"/>
      <c r="EE546" s="15"/>
      <c r="EF546" s="15"/>
      <c r="EG546" s="15"/>
      <c r="EH546" s="15"/>
      <c r="EI546" s="15"/>
      <c r="EJ546" s="15"/>
      <c r="EK546" s="15"/>
      <c r="EL546" s="15"/>
      <c r="EM546" s="15"/>
      <c r="EN546" s="15"/>
      <c r="EO546" s="15"/>
      <c r="EP546" s="15"/>
      <c r="EQ546" s="15"/>
      <c r="ER546" s="15"/>
      <c r="ES546" s="15"/>
      <c r="ET546" s="15"/>
      <c r="EU546" s="15"/>
      <c r="EV546" s="15"/>
      <c r="EW546" s="15"/>
      <c r="EX546" s="15"/>
      <c r="EY546" s="15"/>
      <c r="EZ546" s="15"/>
      <c r="FA546" s="15"/>
      <c r="FB546" s="15"/>
      <c r="FC546" s="15"/>
      <c r="FD546" s="15"/>
      <c r="FE546" s="15"/>
      <c r="FF546" s="15"/>
      <c r="FG546" s="15"/>
      <c r="FH546" s="15"/>
      <c r="FI546" s="15"/>
      <c r="FJ546" s="15"/>
      <c r="FK546" s="15"/>
      <c r="FL546" s="15"/>
      <c r="FM546" s="15"/>
      <c r="FN546" s="15"/>
      <c r="FO546" s="15"/>
      <c r="FP546" s="15"/>
      <c r="FQ546" s="15"/>
      <c r="FR546" s="15"/>
      <c r="FS546" s="15"/>
      <c r="FT546" s="15"/>
      <c r="FU546" s="15"/>
      <c r="FV546" s="15"/>
      <c r="FW546" s="15"/>
      <c r="FX546" s="15"/>
      <c r="FY546" s="15"/>
      <c r="FZ546" s="15"/>
      <c r="GA546" s="15"/>
      <c r="GB546" s="15"/>
      <c r="GC546" s="15"/>
      <c r="GD546" s="15"/>
      <c r="GE546" s="15"/>
      <c r="GF546" s="15"/>
      <c r="GG546" s="15"/>
      <c r="GH546" s="15"/>
      <c r="GI546" s="15"/>
      <c r="GJ546" s="15"/>
      <c r="GK546" s="15"/>
      <c r="GL546" s="15"/>
      <c r="GM546" s="15"/>
      <c r="GN546" s="15"/>
      <c r="GO546" s="15"/>
      <c r="GP546" s="15"/>
      <c r="GQ546" s="15"/>
      <c r="GR546" s="15"/>
      <c r="GS546" s="15"/>
      <c r="GT546" s="15"/>
      <c r="GU546" s="15"/>
      <c r="GV546" s="15"/>
      <c r="GW546" s="15"/>
      <c r="GX546" s="15"/>
      <c r="GY546" s="15"/>
      <c r="GZ546" s="15"/>
      <c r="HA546" s="15"/>
      <c r="HB546" s="15"/>
      <c r="HC546" s="15"/>
      <c r="HD546" s="15"/>
      <c r="HE546" s="15"/>
      <c r="HF546" s="15"/>
      <c r="HG546" s="15"/>
      <c r="HH546" s="15"/>
      <c r="HI546" s="15"/>
      <c r="HJ546" s="15"/>
      <c r="HK546" s="15"/>
      <c r="HL546" s="15"/>
      <c r="HM546" s="15"/>
      <c r="HN546" s="15"/>
      <c r="HO546" s="15"/>
      <c r="HP546" s="15"/>
      <c r="HQ546" s="15"/>
      <c r="HR546" s="15"/>
      <c r="HS546" s="15"/>
      <c r="HT546" s="15"/>
      <c r="HU546" s="15"/>
      <c r="HV546" s="15"/>
      <c r="HW546" s="15"/>
      <c r="HX546" s="15"/>
      <c r="HY546" s="15"/>
      <c r="HZ546" s="15"/>
      <c r="IA546" s="15"/>
      <c r="IB546" s="15"/>
      <c r="IC546" s="15"/>
      <c r="ID546" s="15"/>
      <c r="IE546" s="15"/>
      <c r="IF546" s="15"/>
      <c r="IG546" s="15"/>
      <c r="IH546" s="15"/>
      <c r="II546" s="15"/>
      <c r="IJ546" s="15"/>
      <c r="IK546" s="15"/>
      <c r="IL546" s="15"/>
      <c r="IM546" s="15"/>
      <c r="IN546" s="15"/>
      <c r="IO546" s="15"/>
      <c r="IP546" s="15"/>
      <c r="IQ546" s="15"/>
      <c r="IR546" s="15"/>
      <c r="IS546" s="15"/>
      <c r="IT546" s="15"/>
      <c r="IU546" s="15"/>
      <c r="IV546" s="15"/>
    </row>
    <row r="547" spans="1:256" s="28" customFormat="1" ht="15" customHeight="1">
      <c r="A547" s="55" t="s">
        <v>25</v>
      </c>
      <c r="B547"/>
      <c r="C547" s="39"/>
      <c r="D547" s="15"/>
      <c r="E547" s="15"/>
      <c r="F547" s="15"/>
      <c r="G547"/>
      <c r="O547" s="69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  <c r="AI547" s="15"/>
      <c r="AJ547" s="15"/>
      <c r="AK547" s="15"/>
      <c r="AL547" s="15"/>
      <c r="AM547" s="15"/>
      <c r="AN547" s="15"/>
      <c r="AO547" s="15"/>
      <c r="AP547" s="15"/>
      <c r="AQ547" s="15"/>
      <c r="AR547" s="15"/>
      <c r="AS547" s="15"/>
      <c r="AT547" s="15"/>
      <c r="AU547" s="15"/>
      <c r="AV547" s="15"/>
      <c r="AW547" s="15"/>
      <c r="AX547" s="15"/>
      <c r="AY547" s="15"/>
      <c r="AZ547" s="15"/>
      <c r="BA547" s="15"/>
      <c r="BB547" s="15"/>
      <c r="BC547" s="15"/>
      <c r="BD547" s="15"/>
      <c r="BE547" s="15"/>
      <c r="BF547" s="15"/>
      <c r="BG547" s="15"/>
      <c r="BH547" s="15"/>
      <c r="BI547" s="15"/>
      <c r="BJ547" s="15"/>
      <c r="BK547" s="15"/>
      <c r="BL547" s="15"/>
      <c r="BM547" s="15"/>
      <c r="BN547" s="15"/>
      <c r="BO547" s="15"/>
      <c r="BP547" s="15"/>
      <c r="BQ547" s="15"/>
      <c r="BR547" s="15"/>
      <c r="BS547" s="15"/>
      <c r="BT547" s="15"/>
      <c r="BU547" s="15"/>
      <c r="BV547" s="15"/>
      <c r="BW547" s="15"/>
      <c r="BX547" s="15"/>
      <c r="BY547" s="15"/>
      <c r="BZ547" s="15"/>
      <c r="CA547" s="15"/>
      <c r="CB547" s="15"/>
      <c r="CC547" s="15"/>
      <c r="CD547" s="15"/>
      <c r="CE547" s="15"/>
      <c r="CF547" s="15"/>
      <c r="CG547" s="15"/>
      <c r="CH547" s="15"/>
      <c r="CI547" s="15"/>
      <c r="CJ547" s="15"/>
      <c r="CK547" s="15"/>
      <c r="CL547" s="15"/>
      <c r="CM547" s="15"/>
      <c r="CN547" s="15"/>
      <c r="CO547" s="15"/>
      <c r="CP547" s="15"/>
      <c r="CQ547" s="15"/>
      <c r="CR547" s="15"/>
      <c r="CS547" s="15"/>
      <c r="CT547" s="15"/>
      <c r="CU547" s="15"/>
      <c r="CV547" s="15"/>
      <c r="CW547" s="15"/>
      <c r="CX547" s="15"/>
      <c r="CY547" s="15"/>
      <c r="CZ547" s="15"/>
      <c r="DA547" s="15"/>
      <c r="DB547" s="15"/>
      <c r="DC547" s="15"/>
      <c r="DD547" s="15"/>
      <c r="DE547" s="15"/>
      <c r="DF547" s="15"/>
      <c r="DG547" s="15"/>
      <c r="DH547" s="15"/>
      <c r="DI547" s="15"/>
      <c r="DJ547" s="15"/>
      <c r="DK547" s="15"/>
      <c r="DL547" s="15"/>
      <c r="DM547" s="15"/>
      <c r="DN547" s="15"/>
      <c r="DO547" s="15"/>
      <c r="DP547" s="15"/>
      <c r="DQ547" s="15"/>
      <c r="DR547" s="15"/>
      <c r="DS547" s="15"/>
      <c r="DT547" s="15"/>
      <c r="DU547" s="15"/>
      <c r="DV547" s="15"/>
      <c r="DW547" s="15"/>
      <c r="DX547" s="15"/>
      <c r="DY547" s="15"/>
      <c r="DZ547" s="15"/>
      <c r="EA547" s="15"/>
      <c r="EB547" s="15"/>
      <c r="EC547" s="15"/>
      <c r="ED547" s="15"/>
      <c r="EE547" s="15"/>
      <c r="EF547" s="15"/>
      <c r="EG547" s="15"/>
      <c r="EH547" s="15"/>
      <c r="EI547" s="15"/>
      <c r="EJ547" s="15"/>
      <c r="EK547" s="15"/>
      <c r="EL547" s="15"/>
      <c r="EM547" s="15"/>
      <c r="EN547" s="15"/>
      <c r="EO547" s="15"/>
      <c r="EP547" s="15"/>
      <c r="EQ547" s="15"/>
      <c r="ER547" s="15"/>
      <c r="ES547" s="15"/>
      <c r="ET547" s="15"/>
      <c r="EU547" s="15"/>
      <c r="EV547" s="15"/>
      <c r="EW547" s="15"/>
      <c r="EX547" s="15"/>
      <c r="EY547" s="15"/>
      <c r="EZ547" s="15"/>
      <c r="FA547" s="15"/>
      <c r="FB547" s="15"/>
      <c r="FC547" s="15"/>
      <c r="FD547" s="15"/>
      <c r="FE547" s="15"/>
      <c r="FF547" s="15"/>
      <c r="FG547" s="15"/>
      <c r="FH547" s="15"/>
      <c r="FI547" s="15"/>
      <c r="FJ547" s="15"/>
      <c r="FK547" s="15"/>
      <c r="FL547" s="15"/>
      <c r="FM547" s="15"/>
      <c r="FN547" s="15"/>
      <c r="FO547" s="15"/>
      <c r="FP547" s="15"/>
      <c r="FQ547" s="15"/>
      <c r="FR547" s="15"/>
      <c r="FS547" s="15"/>
      <c r="FT547" s="15"/>
      <c r="FU547" s="15"/>
      <c r="FV547" s="15"/>
      <c r="FW547" s="15"/>
      <c r="FX547" s="15"/>
      <c r="FY547" s="15"/>
      <c r="FZ547" s="15"/>
      <c r="GA547" s="15"/>
      <c r="GB547" s="15"/>
      <c r="GC547" s="15"/>
      <c r="GD547" s="15"/>
      <c r="GE547" s="15"/>
      <c r="GF547" s="15"/>
      <c r="GG547" s="15"/>
      <c r="GH547" s="15"/>
      <c r="GI547" s="15"/>
      <c r="GJ547" s="15"/>
      <c r="GK547" s="15"/>
      <c r="GL547" s="15"/>
      <c r="GM547" s="15"/>
      <c r="GN547" s="15"/>
      <c r="GO547" s="15"/>
      <c r="GP547" s="15"/>
      <c r="GQ547" s="15"/>
      <c r="GR547" s="15"/>
      <c r="GS547" s="15"/>
      <c r="GT547" s="15"/>
      <c r="GU547" s="15"/>
      <c r="GV547" s="15"/>
      <c r="GW547" s="15"/>
      <c r="GX547" s="15"/>
      <c r="GY547" s="15"/>
      <c r="GZ547" s="15"/>
      <c r="HA547" s="15"/>
      <c r="HB547" s="15"/>
      <c r="HC547" s="15"/>
      <c r="HD547" s="15"/>
      <c r="HE547" s="15"/>
      <c r="HF547" s="15"/>
      <c r="HG547" s="15"/>
      <c r="HH547" s="15"/>
      <c r="HI547" s="15"/>
      <c r="HJ547" s="15"/>
      <c r="HK547" s="15"/>
      <c r="HL547" s="15"/>
      <c r="HM547" s="15"/>
      <c r="HN547" s="15"/>
      <c r="HO547" s="15"/>
      <c r="HP547" s="15"/>
      <c r="HQ547" s="15"/>
      <c r="HR547" s="15"/>
      <c r="HS547" s="15"/>
      <c r="HT547" s="15"/>
      <c r="HU547" s="15"/>
      <c r="HV547" s="15"/>
      <c r="HW547" s="15"/>
      <c r="HX547" s="15"/>
      <c r="HY547" s="15"/>
      <c r="HZ547" s="15"/>
      <c r="IA547" s="15"/>
      <c r="IB547" s="15"/>
      <c r="IC547" s="15"/>
      <c r="ID547" s="15"/>
      <c r="IE547" s="15"/>
      <c r="IF547" s="15"/>
      <c r="IG547" s="15"/>
      <c r="IH547" s="15"/>
      <c r="II547" s="15"/>
      <c r="IJ547" s="15"/>
      <c r="IK547" s="15"/>
      <c r="IL547" s="15"/>
      <c r="IM547" s="15"/>
      <c r="IN547" s="15"/>
      <c r="IO547" s="15"/>
      <c r="IP547" s="15"/>
      <c r="IQ547" s="15"/>
      <c r="IR547" s="15"/>
      <c r="IS547" s="15"/>
      <c r="IT547" s="15"/>
      <c r="IU547" s="15"/>
      <c r="IV547" s="15"/>
    </row>
    <row r="548" spans="1:256" s="28" customFormat="1" ht="12" customHeight="1">
      <c r="A548" s="55"/>
      <c r="B548"/>
      <c r="C548" s="39"/>
      <c r="D548" s="15"/>
      <c r="E548" s="15"/>
      <c r="F548" s="15"/>
      <c r="G548"/>
      <c r="O548" s="69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  <c r="AH548" s="15"/>
      <c r="AI548" s="15"/>
      <c r="AJ548" s="15"/>
      <c r="AK548" s="15"/>
      <c r="AL548" s="15"/>
      <c r="AM548" s="15"/>
      <c r="AN548" s="15"/>
      <c r="AO548" s="15"/>
      <c r="AP548" s="15"/>
      <c r="AQ548" s="15"/>
      <c r="AR548" s="15"/>
      <c r="AS548" s="15"/>
      <c r="AT548" s="15"/>
      <c r="AU548" s="15"/>
      <c r="AV548" s="15"/>
      <c r="AW548" s="15"/>
      <c r="AX548" s="15"/>
      <c r="AY548" s="15"/>
      <c r="AZ548" s="15"/>
      <c r="BA548" s="15"/>
      <c r="BB548" s="15"/>
      <c r="BC548" s="15"/>
      <c r="BD548" s="15"/>
      <c r="BE548" s="15"/>
      <c r="BF548" s="15"/>
      <c r="BG548" s="15"/>
      <c r="BH548" s="15"/>
      <c r="BI548" s="15"/>
      <c r="BJ548" s="15"/>
      <c r="BK548" s="15"/>
      <c r="BL548" s="15"/>
      <c r="BM548" s="15"/>
      <c r="BN548" s="15"/>
      <c r="BO548" s="15"/>
      <c r="BP548" s="15"/>
      <c r="BQ548" s="15"/>
      <c r="BR548" s="15"/>
      <c r="BS548" s="15"/>
      <c r="BT548" s="15"/>
      <c r="BU548" s="15"/>
      <c r="BV548" s="15"/>
      <c r="BW548" s="15"/>
      <c r="BX548" s="15"/>
      <c r="BY548" s="15"/>
      <c r="BZ548" s="15"/>
      <c r="CA548" s="15"/>
      <c r="CB548" s="15"/>
      <c r="CC548" s="15"/>
      <c r="CD548" s="15"/>
      <c r="CE548" s="15"/>
      <c r="CF548" s="15"/>
      <c r="CG548" s="15"/>
      <c r="CH548" s="15"/>
      <c r="CI548" s="15"/>
      <c r="CJ548" s="15"/>
      <c r="CK548" s="15"/>
      <c r="CL548" s="15"/>
      <c r="CM548" s="15"/>
      <c r="CN548" s="15"/>
      <c r="CO548" s="15"/>
      <c r="CP548" s="15"/>
      <c r="CQ548" s="15"/>
      <c r="CR548" s="15"/>
      <c r="CS548" s="15"/>
      <c r="CT548" s="15"/>
      <c r="CU548" s="15"/>
      <c r="CV548" s="15"/>
      <c r="CW548" s="15"/>
      <c r="CX548" s="15"/>
      <c r="CY548" s="15"/>
      <c r="CZ548" s="15"/>
      <c r="DA548" s="15"/>
      <c r="DB548" s="15"/>
      <c r="DC548" s="15"/>
      <c r="DD548" s="15"/>
      <c r="DE548" s="15"/>
      <c r="DF548" s="15"/>
      <c r="DG548" s="15"/>
      <c r="DH548" s="15"/>
      <c r="DI548" s="15"/>
      <c r="DJ548" s="15"/>
      <c r="DK548" s="15"/>
      <c r="DL548" s="15"/>
      <c r="DM548" s="15"/>
      <c r="DN548" s="15"/>
      <c r="DO548" s="15"/>
      <c r="DP548" s="15"/>
      <c r="DQ548" s="15"/>
      <c r="DR548" s="15"/>
      <c r="DS548" s="15"/>
      <c r="DT548" s="15"/>
      <c r="DU548" s="15"/>
      <c r="DV548" s="15"/>
      <c r="DW548" s="15"/>
      <c r="DX548" s="15"/>
      <c r="DY548" s="15"/>
      <c r="DZ548" s="15"/>
      <c r="EA548" s="15"/>
      <c r="EB548" s="15"/>
      <c r="EC548" s="15"/>
      <c r="ED548" s="15"/>
      <c r="EE548" s="15"/>
      <c r="EF548" s="15"/>
      <c r="EG548" s="15"/>
      <c r="EH548" s="15"/>
      <c r="EI548" s="15"/>
      <c r="EJ548" s="15"/>
      <c r="EK548" s="15"/>
      <c r="EL548" s="15"/>
      <c r="EM548" s="15"/>
      <c r="EN548" s="15"/>
      <c r="EO548" s="15"/>
      <c r="EP548" s="15"/>
      <c r="EQ548" s="15"/>
      <c r="ER548" s="15"/>
      <c r="ES548" s="15"/>
      <c r="ET548" s="15"/>
      <c r="EU548" s="15"/>
      <c r="EV548" s="15"/>
      <c r="EW548" s="15"/>
      <c r="EX548" s="15"/>
      <c r="EY548" s="15"/>
      <c r="EZ548" s="15"/>
      <c r="FA548" s="15"/>
      <c r="FB548" s="15"/>
      <c r="FC548" s="15"/>
      <c r="FD548" s="15"/>
      <c r="FE548" s="15"/>
      <c r="FF548" s="15"/>
      <c r="FG548" s="15"/>
      <c r="FH548" s="15"/>
      <c r="FI548" s="15"/>
      <c r="FJ548" s="15"/>
      <c r="FK548" s="15"/>
      <c r="FL548" s="15"/>
      <c r="FM548" s="15"/>
      <c r="FN548" s="15"/>
      <c r="FO548" s="15"/>
      <c r="FP548" s="15"/>
      <c r="FQ548" s="15"/>
      <c r="FR548" s="15"/>
      <c r="FS548" s="15"/>
      <c r="FT548" s="15"/>
      <c r="FU548" s="15"/>
      <c r="FV548" s="15"/>
      <c r="FW548" s="15"/>
      <c r="FX548" s="15"/>
      <c r="FY548" s="15"/>
      <c r="FZ548" s="15"/>
      <c r="GA548" s="15"/>
      <c r="GB548" s="15"/>
      <c r="GC548" s="15"/>
      <c r="GD548" s="15"/>
      <c r="GE548" s="15"/>
      <c r="GF548" s="15"/>
      <c r="GG548" s="15"/>
      <c r="GH548" s="15"/>
      <c r="GI548" s="15"/>
      <c r="GJ548" s="15"/>
      <c r="GK548" s="15"/>
      <c r="GL548" s="15"/>
      <c r="GM548" s="15"/>
      <c r="GN548" s="15"/>
      <c r="GO548" s="15"/>
      <c r="GP548" s="15"/>
      <c r="GQ548" s="15"/>
      <c r="GR548" s="15"/>
      <c r="GS548" s="15"/>
      <c r="GT548" s="15"/>
      <c r="GU548" s="15"/>
      <c r="GV548" s="15"/>
      <c r="GW548" s="15"/>
      <c r="GX548" s="15"/>
      <c r="GY548" s="15"/>
      <c r="GZ548" s="15"/>
      <c r="HA548" s="15"/>
      <c r="HB548" s="15"/>
      <c r="HC548" s="15"/>
      <c r="HD548" s="15"/>
      <c r="HE548" s="15"/>
      <c r="HF548" s="15"/>
      <c r="HG548" s="15"/>
      <c r="HH548" s="15"/>
      <c r="HI548" s="15"/>
      <c r="HJ548" s="15"/>
      <c r="HK548" s="15"/>
      <c r="HL548" s="15"/>
      <c r="HM548" s="15"/>
      <c r="HN548" s="15"/>
      <c r="HO548" s="15"/>
      <c r="HP548" s="15"/>
      <c r="HQ548" s="15"/>
      <c r="HR548" s="15"/>
      <c r="HS548" s="15"/>
      <c r="HT548" s="15"/>
      <c r="HU548" s="15"/>
      <c r="HV548" s="15"/>
      <c r="HW548" s="15"/>
      <c r="HX548" s="15"/>
      <c r="HY548" s="15"/>
      <c r="HZ548" s="15"/>
      <c r="IA548" s="15"/>
      <c r="IB548" s="15"/>
      <c r="IC548" s="15"/>
      <c r="ID548" s="15"/>
      <c r="IE548" s="15"/>
      <c r="IF548" s="15"/>
      <c r="IG548" s="15"/>
      <c r="IH548" s="15"/>
      <c r="II548" s="15"/>
      <c r="IJ548" s="15"/>
      <c r="IK548" s="15"/>
      <c r="IL548" s="15"/>
      <c r="IM548" s="15"/>
      <c r="IN548" s="15"/>
      <c r="IO548" s="15"/>
      <c r="IP548" s="15"/>
      <c r="IQ548" s="15"/>
      <c r="IR548" s="15"/>
      <c r="IS548" s="15"/>
      <c r="IT548" s="15"/>
      <c r="IU548" s="15"/>
      <c r="IV548" s="15"/>
    </row>
    <row r="549" spans="1:16" ht="26.25" customHeight="1">
      <c r="A549" s="71" t="s">
        <v>295</v>
      </c>
      <c r="B549" s="7" t="s">
        <v>297</v>
      </c>
      <c r="C549" s="5" t="s">
        <v>298</v>
      </c>
      <c r="D549" s="44" t="s">
        <v>479</v>
      </c>
      <c r="E549" s="51" t="s">
        <v>480</v>
      </c>
      <c r="F549" s="5" t="s">
        <v>269</v>
      </c>
      <c r="G549" s="43" t="s">
        <v>481</v>
      </c>
      <c r="P549" s="69"/>
    </row>
    <row r="550" spans="1:16" ht="38.25">
      <c r="A550" s="130" t="s">
        <v>997</v>
      </c>
      <c r="B550" s="133" t="s">
        <v>1004</v>
      </c>
      <c r="C550" s="128" t="s">
        <v>70</v>
      </c>
      <c r="D550" s="156">
        <v>10000</v>
      </c>
      <c r="E550" s="299">
        <v>10167</v>
      </c>
      <c r="F550" s="642">
        <v>3881</v>
      </c>
      <c r="G550" s="269">
        <f aca="true" t="shared" si="16" ref="G550:G557">F550/E550*100</f>
        <v>38.17251893380545</v>
      </c>
      <c r="P550" s="175"/>
    </row>
    <row r="551" spans="1:21" ht="25.5">
      <c r="A551" s="130" t="s">
        <v>997</v>
      </c>
      <c r="B551" s="127">
        <v>3639</v>
      </c>
      <c r="C551" s="128" t="s">
        <v>117</v>
      </c>
      <c r="D551" s="200">
        <v>15000</v>
      </c>
      <c r="E551" s="427">
        <v>15805</v>
      </c>
      <c r="F551" s="641">
        <v>2409</v>
      </c>
      <c r="G551" s="269">
        <f t="shared" si="16"/>
        <v>15.24201202151218</v>
      </c>
      <c r="P551" s="175"/>
      <c r="U551" s="134"/>
    </row>
    <row r="552" spans="1:21" ht="26.25" customHeight="1">
      <c r="A552" s="130" t="s">
        <v>998</v>
      </c>
      <c r="B552" s="133" t="s">
        <v>1004</v>
      </c>
      <c r="C552" s="118" t="s">
        <v>71</v>
      </c>
      <c r="D552" s="156">
        <v>141000</v>
      </c>
      <c r="E552" s="299">
        <v>150496</v>
      </c>
      <c r="F552" s="642">
        <v>86409</v>
      </c>
      <c r="G552" s="269">
        <f t="shared" si="16"/>
        <v>57.416143950669785</v>
      </c>
      <c r="P552" s="134"/>
      <c r="U552" s="134"/>
    </row>
    <row r="553" spans="1:21" ht="25.5">
      <c r="A553" s="130" t="s">
        <v>999</v>
      </c>
      <c r="B553" s="127" t="s">
        <v>1004</v>
      </c>
      <c r="C553" s="118" t="s">
        <v>72</v>
      </c>
      <c r="D553" s="156">
        <v>54800</v>
      </c>
      <c r="E553" s="299">
        <v>51300</v>
      </c>
      <c r="F553" s="641">
        <v>24773</v>
      </c>
      <c r="G553" s="269">
        <f t="shared" si="16"/>
        <v>48.29044834307992</v>
      </c>
      <c r="P553" s="69"/>
      <c r="R553" s="166"/>
      <c r="U553" s="134"/>
    </row>
    <row r="554" spans="1:21" ht="25.5" customHeight="1">
      <c r="A554" s="130" t="s">
        <v>999</v>
      </c>
      <c r="B554" s="127" t="s">
        <v>1004</v>
      </c>
      <c r="C554" s="118" t="s">
        <v>73</v>
      </c>
      <c r="D554" s="200">
        <v>2200</v>
      </c>
      <c r="E554" s="427">
        <v>2200</v>
      </c>
      <c r="F554" s="641">
        <v>0</v>
      </c>
      <c r="G554" s="269">
        <f t="shared" si="16"/>
        <v>0</v>
      </c>
      <c r="P554" s="69"/>
      <c r="R554" s="166"/>
      <c r="U554" s="134"/>
    </row>
    <row r="555" spans="1:21" ht="25.5">
      <c r="A555" s="130" t="s">
        <v>1000</v>
      </c>
      <c r="B555" s="127" t="s">
        <v>1004</v>
      </c>
      <c r="C555" s="118" t="s">
        <v>74</v>
      </c>
      <c r="D555" s="156">
        <v>19600</v>
      </c>
      <c r="E555" s="299">
        <v>18200</v>
      </c>
      <c r="F555" s="641">
        <v>10832</v>
      </c>
      <c r="G555" s="269">
        <f t="shared" si="16"/>
        <v>59.51648351648352</v>
      </c>
      <c r="P555" s="69"/>
      <c r="R555" s="166"/>
      <c r="U555" s="134"/>
    </row>
    <row r="556" spans="1:21" ht="15" customHeight="1">
      <c r="A556" s="130" t="s">
        <v>300</v>
      </c>
      <c r="B556" s="127" t="s">
        <v>1004</v>
      </c>
      <c r="C556" s="118" t="s">
        <v>76</v>
      </c>
      <c r="D556" s="156">
        <v>81800</v>
      </c>
      <c r="E556" s="299">
        <v>113402</v>
      </c>
      <c r="F556" s="641">
        <v>64808</v>
      </c>
      <c r="G556" s="269">
        <f t="shared" si="16"/>
        <v>57.14890389940213</v>
      </c>
      <c r="P556" s="69"/>
      <c r="R556" s="166"/>
      <c r="U556" s="134"/>
    </row>
    <row r="557" spans="1:21" ht="15" customHeight="1">
      <c r="A557" s="130" t="s">
        <v>300</v>
      </c>
      <c r="B557" s="127" t="s">
        <v>1004</v>
      </c>
      <c r="C557" s="118" t="s">
        <v>77</v>
      </c>
      <c r="D557" s="156">
        <v>4735</v>
      </c>
      <c r="E557" s="299">
        <v>38035</v>
      </c>
      <c r="F557" s="641">
        <v>6113</v>
      </c>
      <c r="G557" s="269">
        <f t="shared" si="16"/>
        <v>16.072038911528853</v>
      </c>
      <c r="P557" s="69"/>
      <c r="R557" s="166"/>
      <c r="U557" s="134"/>
    </row>
    <row r="558" spans="1:21" ht="15" customHeight="1">
      <c r="A558" s="116" t="s">
        <v>1001</v>
      </c>
      <c r="B558" s="117" t="s">
        <v>1004</v>
      </c>
      <c r="C558" s="118" t="s">
        <v>78</v>
      </c>
      <c r="D558" s="200">
        <v>66500</v>
      </c>
      <c r="E558" s="427">
        <v>92384</v>
      </c>
      <c r="F558" s="641">
        <v>55609</v>
      </c>
      <c r="G558" s="269">
        <f aca="true" t="shared" si="17" ref="G558:G564">F558/E558*100</f>
        <v>60.19332351922411</v>
      </c>
      <c r="P558" s="69"/>
      <c r="R558" s="166"/>
      <c r="U558" s="134"/>
    </row>
    <row r="559" spans="1:21" ht="15" customHeight="1">
      <c r="A559" s="116" t="s">
        <v>301</v>
      </c>
      <c r="B559" s="117" t="s">
        <v>1004</v>
      </c>
      <c r="C559" s="118" t="s">
        <v>79</v>
      </c>
      <c r="D559" s="200">
        <v>46000</v>
      </c>
      <c r="E559" s="427">
        <v>42867</v>
      </c>
      <c r="F559" s="641">
        <v>7292</v>
      </c>
      <c r="G559" s="269">
        <f t="shared" si="17"/>
        <v>17.010754193202228</v>
      </c>
      <c r="P559" s="69"/>
      <c r="R559" s="166"/>
      <c r="U559" s="134"/>
    </row>
    <row r="560" spans="1:21" ht="36.75" customHeight="1">
      <c r="A560" s="130" t="s">
        <v>997</v>
      </c>
      <c r="B560" s="127">
        <v>6172</v>
      </c>
      <c r="C560" s="128" t="s">
        <v>421</v>
      </c>
      <c r="D560" s="200">
        <v>3500</v>
      </c>
      <c r="E560" s="427">
        <v>4668</v>
      </c>
      <c r="F560" s="641">
        <v>2416</v>
      </c>
      <c r="G560" s="269">
        <f t="shared" si="17"/>
        <v>51.7566409597258</v>
      </c>
      <c r="P560" s="69"/>
      <c r="R560" s="166"/>
      <c r="U560" s="134"/>
    </row>
    <row r="561" spans="1:21" ht="15" customHeight="1">
      <c r="A561" s="130" t="s">
        <v>997</v>
      </c>
      <c r="B561" s="127">
        <v>3639</v>
      </c>
      <c r="C561" s="128" t="s">
        <v>55</v>
      </c>
      <c r="D561" s="200">
        <v>0</v>
      </c>
      <c r="E561" s="427">
        <v>1485</v>
      </c>
      <c r="F561" s="641">
        <v>1485</v>
      </c>
      <c r="G561" s="269">
        <f t="shared" si="17"/>
        <v>100</v>
      </c>
      <c r="P561" s="69"/>
      <c r="R561" s="166"/>
      <c r="U561" s="134"/>
    </row>
    <row r="562" spans="1:21" ht="15" customHeight="1">
      <c r="A562" s="130" t="s">
        <v>997</v>
      </c>
      <c r="B562" s="127">
        <v>6172</v>
      </c>
      <c r="C562" s="578" t="s">
        <v>1043</v>
      </c>
      <c r="D562" s="200">
        <v>0</v>
      </c>
      <c r="E562" s="427">
        <v>6503</v>
      </c>
      <c r="F562" s="641">
        <v>5672</v>
      </c>
      <c r="G562" s="269">
        <f t="shared" si="17"/>
        <v>87.22128248500692</v>
      </c>
      <c r="P562" s="69"/>
      <c r="R562" s="166"/>
      <c r="U562" s="134"/>
    </row>
    <row r="563" spans="1:21" ht="24" customHeight="1">
      <c r="A563" s="130" t="s">
        <v>997</v>
      </c>
      <c r="B563" s="127">
        <v>3639</v>
      </c>
      <c r="C563" s="128" t="s">
        <v>103</v>
      </c>
      <c r="D563" s="200">
        <v>0</v>
      </c>
      <c r="E563" s="427">
        <v>1500</v>
      </c>
      <c r="F563" s="641">
        <v>0</v>
      </c>
      <c r="G563" s="269">
        <f t="shared" si="17"/>
        <v>0</v>
      </c>
      <c r="P563" s="69"/>
      <c r="R563" s="166"/>
      <c r="U563" s="134"/>
    </row>
    <row r="564" spans="1:256" s="28" customFormat="1" ht="13.5" customHeight="1">
      <c r="A564" s="179"/>
      <c r="B564" s="196"/>
      <c r="C564" s="195" t="s">
        <v>1026</v>
      </c>
      <c r="D564" s="247">
        <f>SUM(D550:D563)</f>
        <v>445135</v>
      </c>
      <c r="E564" s="247">
        <f>SUM(E550:E563)</f>
        <v>549012</v>
      </c>
      <c r="F564" s="247">
        <f>SUM(F550:F563)</f>
        <v>271699</v>
      </c>
      <c r="G564" s="202">
        <f t="shared" si="17"/>
        <v>49.48871791509111</v>
      </c>
      <c r="O564" s="69"/>
      <c r="P564" s="15"/>
      <c r="Q564" s="15"/>
      <c r="R564" s="15"/>
      <c r="S564" s="15"/>
      <c r="T564" s="15"/>
      <c r="U564" s="15"/>
      <c r="V564" s="134"/>
      <c r="W564" s="15"/>
      <c r="X564" s="15"/>
      <c r="Y564" s="15"/>
      <c r="Z564" s="15"/>
      <c r="AA564" s="15"/>
      <c r="AB564" s="15"/>
      <c r="AC564" s="15"/>
      <c r="AD564" s="15"/>
      <c r="AE564" s="15"/>
      <c r="AF564" s="15"/>
      <c r="AG564" s="15"/>
      <c r="AH564" s="15"/>
      <c r="AI564" s="15"/>
      <c r="AJ564" s="15"/>
      <c r="AK564" s="15"/>
      <c r="AL564" s="15"/>
      <c r="AM564" s="15"/>
      <c r="AN564" s="15"/>
      <c r="AO564" s="15"/>
      <c r="AP564" s="15"/>
      <c r="AQ564" s="15"/>
      <c r="AR564" s="15"/>
      <c r="AS564" s="15"/>
      <c r="AT564" s="15"/>
      <c r="AU564" s="15"/>
      <c r="AV564" s="15"/>
      <c r="AW564" s="15"/>
      <c r="AX564" s="15"/>
      <c r="AY564" s="15"/>
      <c r="AZ564" s="15"/>
      <c r="BA564" s="15"/>
      <c r="BB564" s="15"/>
      <c r="BC564" s="15"/>
      <c r="BD564" s="15"/>
      <c r="BE564" s="15"/>
      <c r="BF564" s="15"/>
      <c r="BG564" s="15"/>
      <c r="BH564" s="15"/>
      <c r="BI564" s="15"/>
      <c r="BJ564" s="15"/>
      <c r="BK564" s="15"/>
      <c r="BL564" s="15"/>
      <c r="BM564" s="15"/>
      <c r="BN564" s="15"/>
      <c r="BO564" s="15"/>
      <c r="BP564" s="15"/>
      <c r="BQ564" s="15"/>
      <c r="BR564" s="15"/>
      <c r="BS564" s="15"/>
      <c r="BT564" s="15"/>
      <c r="BU564" s="15"/>
      <c r="BV564" s="15"/>
      <c r="BW564" s="15"/>
      <c r="BX564" s="15"/>
      <c r="BY564" s="15"/>
      <c r="BZ564" s="15"/>
      <c r="CA564" s="15"/>
      <c r="CB564" s="15"/>
      <c r="CC564" s="15"/>
      <c r="CD564" s="15"/>
      <c r="CE564" s="15"/>
      <c r="CF564" s="15"/>
      <c r="CG564" s="15"/>
      <c r="CH564" s="15"/>
      <c r="CI564" s="15"/>
      <c r="CJ564" s="15"/>
      <c r="CK564" s="15"/>
      <c r="CL564" s="15"/>
      <c r="CM564" s="15"/>
      <c r="CN564" s="15"/>
      <c r="CO564" s="15"/>
      <c r="CP564" s="15"/>
      <c r="CQ564" s="15"/>
      <c r="CR564" s="15"/>
      <c r="CS564" s="15"/>
      <c r="CT564" s="15"/>
      <c r="CU564" s="15"/>
      <c r="CV564" s="15"/>
      <c r="CW564" s="15"/>
      <c r="CX564" s="15"/>
      <c r="CY564" s="15"/>
      <c r="CZ564" s="15"/>
      <c r="DA564" s="15"/>
      <c r="DB564" s="15"/>
      <c r="DC564" s="15"/>
      <c r="DD564" s="15"/>
      <c r="DE564" s="15"/>
      <c r="DF564" s="15"/>
      <c r="DG564" s="15"/>
      <c r="DH564" s="15"/>
      <c r="DI564" s="15"/>
      <c r="DJ564" s="15"/>
      <c r="DK564" s="15"/>
      <c r="DL564" s="15"/>
      <c r="DM564" s="15"/>
      <c r="DN564" s="15"/>
      <c r="DO564" s="15"/>
      <c r="DP564" s="15"/>
      <c r="DQ564" s="15"/>
      <c r="DR564" s="15"/>
      <c r="DS564" s="15"/>
      <c r="DT564" s="15"/>
      <c r="DU564" s="15"/>
      <c r="DV564" s="15"/>
      <c r="DW564" s="15"/>
      <c r="DX564" s="15"/>
      <c r="DY564" s="15"/>
      <c r="DZ564" s="15"/>
      <c r="EA564" s="15"/>
      <c r="EB564" s="15"/>
      <c r="EC564" s="15"/>
      <c r="ED564" s="15"/>
      <c r="EE564" s="15"/>
      <c r="EF564" s="15"/>
      <c r="EG564" s="15"/>
      <c r="EH564" s="15"/>
      <c r="EI564" s="15"/>
      <c r="EJ564" s="15"/>
      <c r="EK564" s="15"/>
      <c r="EL564" s="15"/>
      <c r="EM564" s="15"/>
      <c r="EN564" s="15"/>
      <c r="EO564" s="15"/>
      <c r="EP564" s="15"/>
      <c r="EQ564" s="15"/>
      <c r="ER564" s="15"/>
      <c r="ES564" s="15"/>
      <c r="ET564" s="15"/>
      <c r="EU564" s="15"/>
      <c r="EV564" s="15"/>
      <c r="EW564" s="15"/>
      <c r="EX564" s="15"/>
      <c r="EY564" s="15"/>
      <c r="EZ564" s="15"/>
      <c r="FA564" s="15"/>
      <c r="FB564" s="15"/>
      <c r="FC564" s="15"/>
      <c r="FD564" s="15"/>
      <c r="FE564" s="15"/>
      <c r="FF564" s="15"/>
      <c r="FG564" s="15"/>
      <c r="FH564" s="15"/>
      <c r="FI564" s="15"/>
      <c r="FJ564" s="15"/>
      <c r="FK564" s="15"/>
      <c r="FL564" s="15"/>
      <c r="FM564" s="15"/>
      <c r="FN564" s="15"/>
      <c r="FO564" s="15"/>
      <c r="FP564" s="15"/>
      <c r="FQ564" s="15"/>
      <c r="FR564" s="15"/>
      <c r="FS564" s="15"/>
      <c r="FT564" s="15"/>
      <c r="FU564" s="15"/>
      <c r="FV564" s="15"/>
      <c r="FW564" s="15"/>
      <c r="FX564" s="15"/>
      <c r="FY564" s="15"/>
      <c r="FZ564" s="15"/>
      <c r="GA564" s="15"/>
      <c r="GB564" s="15"/>
      <c r="GC564" s="15"/>
      <c r="GD564" s="15"/>
      <c r="GE564" s="15"/>
      <c r="GF564" s="15"/>
      <c r="GG564" s="15"/>
      <c r="GH564" s="15"/>
      <c r="GI564" s="15"/>
      <c r="GJ564" s="15"/>
      <c r="GK564" s="15"/>
      <c r="GL564" s="15"/>
      <c r="GM564" s="15"/>
      <c r="GN564" s="15"/>
      <c r="GO564" s="15"/>
      <c r="GP564" s="15"/>
      <c r="GQ564" s="15"/>
      <c r="GR564" s="15"/>
      <c r="GS564" s="15"/>
      <c r="GT564" s="15"/>
      <c r="GU564" s="15"/>
      <c r="GV564" s="15"/>
      <c r="GW564" s="15"/>
      <c r="GX564" s="15"/>
      <c r="GY564" s="15"/>
      <c r="GZ564" s="15"/>
      <c r="HA564" s="15"/>
      <c r="HB564" s="15"/>
      <c r="HC564" s="15"/>
      <c r="HD564" s="15"/>
      <c r="HE564" s="15"/>
      <c r="HF564" s="15"/>
      <c r="HG564" s="15"/>
      <c r="HH564" s="15"/>
      <c r="HI564" s="15"/>
      <c r="HJ564" s="15"/>
      <c r="HK564" s="15"/>
      <c r="HL564" s="15"/>
      <c r="HM564" s="15"/>
      <c r="HN564" s="15"/>
      <c r="HO564" s="15"/>
      <c r="HP564" s="15"/>
      <c r="HQ564" s="15"/>
      <c r="HR564" s="15"/>
      <c r="HS564" s="15"/>
      <c r="HT564" s="15"/>
      <c r="HU564" s="15"/>
      <c r="HV564" s="15"/>
      <c r="HW564" s="15"/>
      <c r="HX564" s="15"/>
      <c r="HY564" s="15"/>
      <c r="HZ564" s="15"/>
      <c r="IA564" s="15"/>
      <c r="IB564" s="15"/>
      <c r="IC564" s="15"/>
      <c r="ID564" s="15"/>
      <c r="IE564" s="15"/>
      <c r="IF564" s="15"/>
      <c r="IG564" s="15"/>
      <c r="IH564" s="15"/>
      <c r="II564" s="15"/>
      <c r="IJ564" s="15"/>
      <c r="IK564" s="15"/>
      <c r="IL564" s="15"/>
      <c r="IM564" s="15"/>
      <c r="IN564" s="15"/>
      <c r="IO564" s="15"/>
      <c r="IP564" s="15"/>
      <c r="IQ564" s="15"/>
      <c r="IR564" s="15"/>
      <c r="IS564" s="15"/>
      <c r="IT564" s="15"/>
      <c r="IU564" s="15"/>
      <c r="IV564" s="15"/>
    </row>
    <row r="565" spans="1:256" s="28" customFormat="1" ht="13.5" customHeight="1">
      <c r="A565" s="164"/>
      <c r="B565" s="165"/>
      <c r="C565" s="382"/>
      <c r="D565" s="330"/>
      <c r="E565" s="331"/>
      <c r="F565" s="332"/>
      <c r="G565" s="333"/>
      <c r="O565" s="69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  <c r="AH565" s="15"/>
      <c r="AI565" s="15"/>
      <c r="AJ565" s="15"/>
      <c r="AK565" s="15"/>
      <c r="AL565" s="15"/>
      <c r="AM565" s="15"/>
      <c r="AN565" s="15"/>
      <c r="AO565" s="15"/>
      <c r="AP565" s="15"/>
      <c r="AQ565" s="15"/>
      <c r="AR565" s="15"/>
      <c r="AS565" s="15"/>
      <c r="AT565" s="15"/>
      <c r="AU565" s="15"/>
      <c r="AV565" s="15"/>
      <c r="AW565" s="15"/>
      <c r="AX565" s="15"/>
      <c r="AY565" s="15"/>
      <c r="AZ565" s="15"/>
      <c r="BA565" s="15"/>
      <c r="BB565" s="15"/>
      <c r="BC565" s="15"/>
      <c r="BD565" s="15"/>
      <c r="BE565" s="15"/>
      <c r="BF565" s="15"/>
      <c r="BG565" s="15"/>
      <c r="BH565" s="15"/>
      <c r="BI565" s="15"/>
      <c r="BJ565" s="15"/>
      <c r="BK565" s="15"/>
      <c r="BL565" s="15"/>
      <c r="BM565" s="15"/>
      <c r="BN565" s="15"/>
      <c r="BO565" s="15"/>
      <c r="BP565" s="15"/>
      <c r="BQ565" s="15"/>
      <c r="BR565" s="15"/>
      <c r="BS565" s="15"/>
      <c r="BT565" s="15"/>
      <c r="BU565" s="15"/>
      <c r="BV565" s="15"/>
      <c r="BW565" s="15"/>
      <c r="BX565" s="15"/>
      <c r="BY565" s="15"/>
      <c r="BZ565" s="15"/>
      <c r="CA565" s="15"/>
      <c r="CB565" s="15"/>
      <c r="CC565" s="15"/>
      <c r="CD565" s="15"/>
      <c r="CE565" s="15"/>
      <c r="CF565" s="15"/>
      <c r="CG565" s="15"/>
      <c r="CH565" s="15"/>
      <c r="CI565" s="15"/>
      <c r="CJ565" s="15"/>
      <c r="CK565" s="15"/>
      <c r="CL565" s="15"/>
      <c r="CM565" s="15"/>
      <c r="CN565" s="15"/>
      <c r="CO565" s="15"/>
      <c r="CP565" s="15"/>
      <c r="CQ565" s="15"/>
      <c r="CR565" s="15"/>
      <c r="CS565" s="15"/>
      <c r="CT565" s="15"/>
      <c r="CU565" s="15"/>
      <c r="CV565" s="15"/>
      <c r="CW565" s="15"/>
      <c r="CX565" s="15"/>
      <c r="CY565" s="15"/>
      <c r="CZ565" s="15"/>
      <c r="DA565" s="15"/>
      <c r="DB565" s="15"/>
      <c r="DC565" s="15"/>
      <c r="DD565" s="15"/>
      <c r="DE565" s="15"/>
      <c r="DF565" s="15"/>
      <c r="DG565" s="15"/>
      <c r="DH565" s="15"/>
      <c r="DI565" s="15"/>
      <c r="DJ565" s="15"/>
      <c r="DK565" s="15"/>
      <c r="DL565" s="15"/>
      <c r="DM565" s="15"/>
      <c r="DN565" s="15"/>
      <c r="DO565" s="15"/>
      <c r="DP565" s="15"/>
      <c r="DQ565" s="15"/>
      <c r="DR565" s="15"/>
      <c r="DS565" s="15"/>
      <c r="DT565" s="15"/>
      <c r="DU565" s="15"/>
      <c r="DV565" s="15"/>
      <c r="DW565" s="15"/>
      <c r="DX565" s="15"/>
      <c r="DY565" s="15"/>
      <c r="DZ565" s="15"/>
      <c r="EA565" s="15"/>
      <c r="EB565" s="15"/>
      <c r="EC565" s="15"/>
      <c r="ED565" s="15"/>
      <c r="EE565" s="15"/>
      <c r="EF565" s="15"/>
      <c r="EG565" s="15"/>
      <c r="EH565" s="15"/>
      <c r="EI565" s="15"/>
      <c r="EJ565" s="15"/>
      <c r="EK565" s="15"/>
      <c r="EL565" s="15"/>
      <c r="EM565" s="15"/>
      <c r="EN565" s="15"/>
      <c r="EO565" s="15"/>
      <c r="EP565" s="15"/>
      <c r="EQ565" s="15"/>
      <c r="ER565" s="15"/>
      <c r="ES565" s="15"/>
      <c r="ET565" s="15"/>
      <c r="EU565" s="15"/>
      <c r="EV565" s="15"/>
      <c r="EW565" s="15"/>
      <c r="EX565" s="15"/>
      <c r="EY565" s="15"/>
      <c r="EZ565" s="15"/>
      <c r="FA565" s="15"/>
      <c r="FB565" s="15"/>
      <c r="FC565" s="15"/>
      <c r="FD565" s="15"/>
      <c r="FE565" s="15"/>
      <c r="FF565" s="15"/>
      <c r="FG565" s="15"/>
      <c r="FH565" s="15"/>
      <c r="FI565" s="15"/>
      <c r="FJ565" s="15"/>
      <c r="FK565" s="15"/>
      <c r="FL565" s="15"/>
      <c r="FM565" s="15"/>
      <c r="FN565" s="15"/>
      <c r="FO565" s="15"/>
      <c r="FP565" s="15"/>
      <c r="FQ565" s="15"/>
      <c r="FR565" s="15"/>
      <c r="FS565" s="15"/>
      <c r="FT565" s="15"/>
      <c r="FU565" s="15"/>
      <c r="FV565" s="15"/>
      <c r="FW565" s="15"/>
      <c r="FX565" s="15"/>
      <c r="FY565" s="15"/>
      <c r="FZ565" s="15"/>
      <c r="GA565" s="15"/>
      <c r="GB565" s="15"/>
      <c r="GC565" s="15"/>
      <c r="GD565" s="15"/>
      <c r="GE565" s="15"/>
      <c r="GF565" s="15"/>
      <c r="GG565" s="15"/>
      <c r="GH565" s="15"/>
      <c r="GI565" s="15"/>
      <c r="GJ565" s="15"/>
      <c r="GK565" s="15"/>
      <c r="GL565" s="15"/>
      <c r="GM565" s="15"/>
      <c r="GN565" s="15"/>
      <c r="GO565" s="15"/>
      <c r="GP565" s="15"/>
      <c r="GQ565" s="15"/>
      <c r="GR565" s="15"/>
      <c r="GS565" s="15"/>
      <c r="GT565" s="15"/>
      <c r="GU565" s="15"/>
      <c r="GV565" s="15"/>
      <c r="GW565" s="15"/>
      <c r="GX565" s="15"/>
      <c r="GY565" s="15"/>
      <c r="GZ565" s="15"/>
      <c r="HA565" s="15"/>
      <c r="HB565" s="15"/>
      <c r="HC565" s="15"/>
      <c r="HD565" s="15"/>
      <c r="HE565" s="15"/>
      <c r="HF565" s="15"/>
      <c r="HG565" s="15"/>
      <c r="HH565" s="15"/>
      <c r="HI565" s="15"/>
      <c r="HJ565" s="15"/>
      <c r="HK565" s="15"/>
      <c r="HL565" s="15"/>
      <c r="HM565" s="15"/>
      <c r="HN565" s="15"/>
      <c r="HO565" s="15"/>
      <c r="HP565" s="15"/>
      <c r="HQ565" s="15"/>
      <c r="HR565" s="15"/>
      <c r="HS565" s="15"/>
      <c r="HT565" s="15"/>
      <c r="HU565" s="15"/>
      <c r="HV565" s="15"/>
      <c r="HW565" s="15"/>
      <c r="HX565" s="15"/>
      <c r="HY565" s="15"/>
      <c r="HZ565" s="15"/>
      <c r="IA565" s="15"/>
      <c r="IB565" s="15"/>
      <c r="IC565" s="15"/>
      <c r="ID565" s="15"/>
      <c r="IE565" s="15"/>
      <c r="IF565" s="15"/>
      <c r="IG565" s="15"/>
      <c r="IH565" s="15"/>
      <c r="II565" s="15"/>
      <c r="IJ565" s="15"/>
      <c r="IK565" s="15"/>
      <c r="IL565" s="15"/>
      <c r="IM565" s="15"/>
      <c r="IN565" s="15"/>
      <c r="IO565" s="15"/>
      <c r="IP565" s="15"/>
      <c r="IQ565" s="15"/>
      <c r="IR565" s="15"/>
      <c r="IS565" s="15"/>
      <c r="IT565" s="15"/>
      <c r="IU565" s="15"/>
      <c r="IV565" s="15"/>
    </row>
    <row r="566" spans="1:256" s="28" customFormat="1" ht="14.25" customHeight="1">
      <c r="A566" s="188"/>
      <c r="B566" s="198"/>
      <c r="C566" s="197" t="s">
        <v>893</v>
      </c>
      <c r="D566" s="191">
        <f>D564</f>
        <v>445135</v>
      </c>
      <c r="E566" s="191">
        <f>E564</f>
        <v>549012</v>
      </c>
      <c r="F566" s="191">
        <f>F564</f>
        <v>271699</v>
      </c>
      <c r="G566" s="203">
        <f>F566/E566*100</f>
        <v>49.48871791509111</v>
      </c>
      <c r="H566" s="109"/>
      <c r="O566" s="69"/>
      <c r="P566" s="69"/>
      <c r="Q566" s="69"/>
      <c r="R566" s="69"/>
      <c r="S566" s="69"/>
      <c r="T566" s="69"/>
      <c r="U566" s="69"/>
      <c r="V566" s="69"/>
      <c r="W566" s="69"/>
      <c r="X566" s="69"/>
      <c r="Y566" s="69"/>
      <c r="Z566" s="69"/>
      <c r="AA566" s="69"/>
      <c r="AB566" s="69"/>
      <c r="AC566" s="69"/>
      <c r="AD566" s="69"/>
      <c r="AE566" s="69"/>
      <c r="AF566" s="69"/>
      <c r="AG566" s="69"/>
      <c r="AH566" s="69"/>
      <c r="AI566" s="69"/>
      <c r="AJ566" s="69"/>
      <c r="AK566" s="69"/>
      <c r="AL566" s="69"/>
      <c r="AM566" s="69"/>
      <c r="AN566" s="69"/>
      <c r="AO566" s="69"/>
      <c r="AP566" s="69"/>
      <c r="AQ566" s="69"/>
      <c r="AR566" s="69"/>
      <c r="AS566" s="69"/>
      <c r="AT566" s="69"/>
      <c r="AU566" s="69"/>
      <c r="AV566" s="69"/>
      <c r="AW566" s="69"/>
      <c r="AX566" s="69"/>
      <c r="AY566" s="69"/>
      <c r="AZ566" s="69"/>
      <c r="BA566" s="69"/>
      <c r="BB566" s="69"/>
      <c r="BC566" s="69"/>
      <c r="BD566" s="69"/>
      <c r="BE566" s="69"/>
      <c r="BF566" s="69"/>
      <c r="BG566" s="69"/>
      <c r="BH566" s="69"/>
      <c r="BI566" s="69"/>
      <c r="BJ566" s="69"/>
      <c r="BK566" s="69"/>
      <c r="BL566" s="69"/>
      <c r="BM566" s="69"/>
      <c r="BN566" s="69"/>
      <c r="BO566" s="69"/>
      <c r="BP566" s="69"/>
      <c r="BQ566" s="69"/>
      <c r="BR566" s="69"/>
      <c r="BS566" s="69"/>
      <c r="BT566" s="69"/>
      <c r="BU566" s="69"/>
      <c r="BV566" s="69"/>
      <c r="BW566" s="69"/>
      <c r="BX566" s="69"/>
      <c r="BY566" s="69"/>
      <c r="BZ566" s="69"/>
      <c r="CA566" s="69"/>
      <c r="CB566" s="69"/>
      <c r="CC566" s="69"/>
      <c r="CD566" s="69"/>
      <c r="CE566" s="69"/>
      <c r="CF566" s="69"/>
      <c r="CG566" s="69"/>
      <c r="CH566" s="69"/>
      <c r="CI566" s="69"/>
      <c r="CJ566" s="69"/>
      <c r="CK566" s="69"/>
      <c r="CL566" s="69"/>
      <c r="CM566" s="69"/>
      <c r="CN566" s="69"/>
      <c r="CO566" s="69"/>
      <c r="CP566" s="69"/>
      <c r="CQ566" s="69"/>
      <c r="CR566" s="69"/>
      <c r="CS566" s="69"/>
      <c r="CT566" s="69"/>
      <c r="CU566" s="69"/>
      <c r="CV566" s="69"/>
      <c r="CW566" s="69"/>
      <c r="CX566" s="69"/>
      <c r="CY566" s="69"/>
      <c r="CZ566" s="69"/>
      <c r="DA566" s="69"/>
      <c r="DB566" s="69"/>
      <c r="DC566" s="69"/>
      <c r="DD566" s="69"/>
      <c r="DE566" s="69"/>
      <c r="DF566" s="69"/>
      <c r="DG566" s="69"/>
      <c r="DH566" s="69"/>
      <c r="DI566" s="69"/>
      <c r="DJ566" s="69"/>
      <c r="DK566" s="69"/>
      <c r="DL566" s="69"/>
      <c r="DM566" s="69"/>
      <c r="DN566" s="69"/>
      <c r="DO566" s="69"/>
      <c r="DP566" s="69"/>
      <c r="DQ566" s="69"/>
      <c r="DR566" s="69"/>
      <c r="DS566" s="69"/>
      <c r="DT566" s="69"/>
      <c r="DU566" s="69"/>
      <c r="DV566" s="69"/>
      <c r="DW566" s="69"/>
      <c r="DX566" s="69"/>
      <c r="DY566" s="69"/>
      <c r="DZ566" s="69"/>
      <c r="EA566" s="69"/>
      <c r="EB566" s="69"/>
      <c r="EC566" s="69"/>
      <c r="ED566" s="69"/>
      <c r="EE566" s="69"/>
      <c r="EF566" s="69"/>
      <c r="EG566" s="69"/>
      <c r="EH566" s="69"/>
      <c r="EI566" s="69"/>
      <c r="EJ566" s="69"/>
      <c r="EK566" s="69"/>
      <c r="EL566" s="69"/>
      <c r="EM566" s="69"/>
      <c r="EN566" s="69"/>
      <c r="EO566" s="69"/>
      <c r="EP566" s="69"/>
      <c r="EQ566" s="69"/>
      <c r="ER566" s="69"/>
      <c r="ES566" s="69"/>
      <c r="ET566" s="69"/>
      <c r="EU566" s="69"/>
      <c r="EV566" s="69"/>
      <c r="EW566" s="69"/>
      <c r="EX566" s="69"/>
      <c r="EY566" s="69"/>
      <c r="EZ566" s="69"/>
      <c r="FA566" s="69"/>
      <c r="FB566" s="69"/>
      <c r="FC566" s="69"/>
      <c r="FD566" s="69"/>
      <c r="FE566" s="69"/>
      <c r="FF566" s="69"/>
      <c r="FG566" s="69"/>
      <c r="FH566" s="69"/>
      <c r="FI566" s="69"/>
      <c r="FJ566" s="69"/>
      <c r="FK566" s="69"/>
      <c r="FL566" s="69"/>
      <c r="FM566" s="69"/>
      <c r="FN566" s="69"/>
      <c r="FO566" s="69"/>
      <c r="FP566" s="69"/>
      <c r="FQ566" s="69"/>
      <c r="FR566" s="69"/>
      <c r="FS566" s="69"/>
      <c r="FT566" s="69"/>
      <c r="FU566" s="69"/>
      <c r="FV566" s="69"/>
      <c r="FW566" s="69"/>
      <c r="FX566" s="69"/>
      <c r="FY566" s="69"/>
      <c r="FZ566" s="69"/>
      <c r="GA566" s="69"/>
      <c r="GB566" s="69"/>
      <c r="GC566" s="69"/>
      <c r="GD566" s="69"/>
      <c r="GE566" s="69"/>
      <c r="GF566" s="69"/>
      <c r="GG566" s="69"/>
      <c r="GH566" s="69"/>
      <c r="GI566" s="69"/>
      <c r="GJ566" s="69"/>
      <c r="GK566" s="69"/>
      <c r="GL566" s="69"/>
      <c r="GM566" s="69"/>
      <c r="GN566" s="69"/>
      <c r="GO566" s="69"/>
      <c r="GP566" s="69"/>
      <c r="GQ566" s="69"/>
      <c r="GR566" s="69"/>
      <c r="GS566" s="69"/>
      <c r="GT566" s="69"/>
      <c r="GU566" s="69"/>
      <c r="GV566" s="69"/>
      <c r="GW566" s="69"/>
      <c r="GX566" s="69"/>
      <c r="GY566" s="69"/>
      <c r="GZ566" s="69"/>
      <c r="HA566" s="69"/>
      <c r="HB566" s="69"/>
      <c r="HC566" s="69"/>
      <c r="HD566" s="69"/>
      <c r="HE566" s="69"/>
      <c r="HF566" s="69"/>
      <c r="HG566" s="69"/>
      <c r="HH566" s="69"/>
      <c r="HI566" s="69"/>
      <c r="HJ566" s="69"/>
      <c r="HK566" s="69"/>
      <c r="HL566" s="69"/>
      <c r="HM566" s="69"/>
      <c r="HN566" s="69"/>
      <c r="HO566" s="69"/>
      <c r="HP566" s="69"/>
      <c r="HQ566" s="69"/>
      <c r="HR566" s="69"/>
      <c r="HS566" s="69"/>
      <c r="HT566" s="69"/>
      <c r="HU566" s="69"/>
      <c r="HV566" s="69"/>
      <c r="HW566" s="69"/>
      <c r="HX566" s="69"/>
      <c r="HY566" s="69"/>
      <c r="HZ566" s="69"/>
      <c r="IA566" s="69"/>
      <c r="IB566" s="69"/>
      <c r="IC566" s="69"/>
      <c r="ID566" s="69"/>
      <c r="IE566" s="69"/>
      <c r="IF566" s="69"/>
      <c r="IG566" s="69"/>
      <c r="IH566" s="69"/>
      <c r="II566" s="69"/>
      <c r="IJ566" s="69"/>
      <c r="IK566" s="69"/>
      <c r="IL566" s="69"/>
      <c r="IM566" s="69"/>
      <c r="IN566" s="69"/>
      <c r="IO566" s="69"/>
      <c r="IP566" s="69"/>
      <c r="IQ566" s="69"/>
      <c r="IR566" s="69"/>
      <c r="IS566" s="69"/>
      <c r="IT566" s="69"/>
      <c r="IU566" s="69"/>
      <c r="IV566" s="69"/>
    </row>
    <row r="567" spans="1:256" s="28" customFormat="1" ht="14.25" customHeight="1">
      <c r="A567" s="16"/>
      <c r="B567" s="59"/>
      <c r="C567" s="183"/>
      <c r="D567" s="184"/>
      <c r="E567" s="69"/>
      <c r="F567" s="186"/>
      <c r="G567" s="29"/>
      <c r="O567" s="69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  <c r="AH567" s="15"/>
      <c r="AI567" s="15"/>
      <c r="AJ567" s="15"/>
      <c r="AK567" s="15"/>
      <c r="AL567" s="15"/>
      <c r="AM567" s="15"/>
      <c r="AN567" s="15"/>
      <c r="AO567" s="15"/>
      <c r="AP567" s="15"/>
      <c r="AQ567" s="15"/>
      <c r="AR567" s="15"/>
      <c r="AS567" s="15"/>
      <c r="AT567" s="15"/>
      <c r="AU567" s="15"/>
      <c r="AV567" s="15"/>
      <c r="AW567" s="15"/>
      <c r="AX567" s="15"/>
      <c r="AY567" s="15"/>
      <c r="AZ567" s="15"/>
      <c r="BA567" s="15"/>
      <c r="BB567" s="15"/>
      <c r="BC567" s="15"/>
      <c r="BD567" s="15"/>
      <c r="BE567" s="15"/>
      <c r="BF567" s="15"/>
      <c r="BG567" s="15"/>
      <c r="BH567" s="15"/>
      <c r="BI567" s="15"/>
      <c r="BJ567" s="15"/>
      <c r="BK567" s="15"/>
      <c r="BL567" s="15"/>
      <c r="BM567" s="15"/>
      <c r="BN567" s="15"/>
      <c r="BO567" s="15"/>
      <c r="BP567" s="15"/>
      <c r="BQ567" s="15"/>
      <c r="BR567" s="15"/>
      <c r="BS567" s="15"/>
      <c r="BT567" s="15"/>
      <c r="BU567" s="15"/>
      <c r="BV567" s="15"/>
      <c r="BW567" s="15"/>
      <c r="BX567" s="15"/>
      <c r="BY567" s="15"/>
      <c r="BZ567" s="15"/>
      <c r="CA567" s="15"/>
      <c r="CB567" s="15"/>
      <c r="CC567" s="15"/>
      <c r="CD567" s="15"/>
      <c r="CE567" s="15"/>
      <c r="CF567" s="15"/>
      <c r="CG567" s="15"/>
      <c r="CH567" s="15"/>
      <c r="CI567" s="15"/>
      <c r="CJ567" s="15"/>
      <c r="CK567" s="15"/>
      <c r="CL567" s="15"/>
      <c r="CM567" s="15"/>
      <c r="CN567" s="15"/>
      <c r="CO567" s="15"/>
      <c r="CP567" s="15"/>
      <c r="CQ567" s="15"/>
      <c r="CR567" s="15"/>
      <c r="CS567" s="15"/>
      <c r="CT567" s="15"/>
      <c r="CU567" s="15"/>
      <c r="CV567" s="15"/>
      <c r="CW567" s="15"/>
      <c r="CX567" s="15"/>
      <c r="CY567" s="15"/>
      <c r="CZ567" s="15"/>
      <c r="DA567" s="15"/>
      <c r="DB567" s="15"/>
      <c r="DC567" s="15"/>
      <c r="DD567" s="15"/>
      <c r="DE567" s="15"/>
      <c r="DF567" s="15"/>
      <c r="DG567" s="15"/>
      <c r="DH567" s="15"/>
      <c r="DI567" s="15"/>
      <c r="DJ567" s="15"/>
      <c r="DK567" s="15"/>
      <c r="DL567" s="15"/>
      <c r="DM567" s="15"/>
      <c r="DN567" s="15"/>
      <c r="DO567" s="15"/>
      <c r="DP567" s="15"/>
      <c r="DQ567" s="15"/>
      <c r="DR567" s="15"/>
      <c r="DS567" s="15"/>
      <c r="DT567" s="15"/>
      <c r="DU567" s="15"/>
      <c r="DV567" s="15"/>
      <c r="DW567" s="15"/>
      <c r="DX567" s="15"/>
      <c r="DY567" s="15"/>
      <c r="DZ567" s="15"/>
      <c r="EA567" s="15"/>
      <c r="EB567" s="15"/>
      <c r="EC567" s="15"/>
      <c r="ED567" s="15"/>
      <c r="EE567" s="15"/>
      <c r="EF567" s="15"/>
      <c r="EG567" s="15"/>
      <c r="EH567" s="15"/>
      <c r="EI567" s="15"/>
      <c r="EJ567" s="15"/>
      <c r="EK567" s="15"/>
      <c r="EL567" s="15"/>
      <c r="EM567" s="15"/>
      <c r="EN567" s="15"/>
      <c r="EO567" s="15"/>
      <c r="EP567" s="15"/>
      <c r="EQ567" s="15"/>
      <c r="ER567" s="15"/>
      <c r="ES567" s="15"/>
      <c r="ET567" s="15"/>
      <c r="EU567" s="15"/>
      <c r="EV567" s="15"/>
      <c r="EW567" s="15"/>
      <c r="EX567" s="15"/>
      <c r="EY567" s="15"/>
      <c r="EZ567" s="15"/>
      <c r="FA567" s="15"/>
      <c r="FB567" s="15"/>
      <c r="FC567" s="15"/>
      <c r="FD567" s="15"/>
      <c r="FE567" s="15"/>
      <c r="FF567" s="15"/>
      <c r="FG567" s="15"/>
      <c r="FH567" s="15"/>
      <c r="FI567" s="15"/>
      <c r="FJ567" s="15"/>
      <c r="FK567" s="15"/>
      <c r="FL567" s="15"/>
      <c r="FM567" s="15"/>
      <c r="FN567" s="15"/>
      <c r="FO567" s="15"/>
      <c r="FP567" s="15"/>
      <c r="FQ567" s="15"/>
      <c r="FR567" s="15"/>
      <c r="FS567" s="15"/>
      <c r="FT567" s="15"/>
      <c r="FU567" s="15"/>
      <c r="FV567" s="15"/>
      <c r="FW567" s="15"/>
      <c r="FX567" s="15"/>
      <c r="FY567" s="15"/>
      <c r="FZ567" s="15"/>
      <c r="GA567" s="15"/>
      <c r="GB567" s="15"/>
      <c r="GC567" s="15"/>
      <c r="GD567" s="15"/>
      <c r="GE567" s="15"/>
      <c r="GF567" s="15"/>
      <c r="GG567" s="15"/>
      <c r="GH567" s="15"/>
      <c r="GI567" s="15"/>
      <c r="GJ567" s="15"/>
      <c r="GK567" s="15"/>
      <c r="GL567" s="15"/>
      <c r="GM567" s="15"/>
      <c r="GN567" s="15"/>
      <c r="GO567" s="15"/>
      <c r="GP567" s="15"/>
      <c r="GQ567" s="15"/>
      <c r="GR567" s="15"/>
      <c r="GS567" s="15"/>
      <c r="GT567" s="15"/>
      <c r="GU567" s="15"/>
      <c r="GV567" s="15"/>
      <c r="GW567" s="15"/>
      <c r="GX567" s="15"/>
      <c r="GY567" s="15"/>
      <c r="GZ567" s="15"/>
      <c r="HA567" s="15"/>
      <c r="HB567" s="15"/>
      <c r="HC567" s="15"/>
      <c r="HD567" s="15"/>
      <c r="HE567" s="15"/>
      <c r="HF567" s="15"/>
      <c r="HG567" s="15"/>
      <c r="HH567" s="15"/>
      <c r="HI567" s="15"/>
      <c r="HJ567" s="15"/>
      <c r="HK567" s="15"/>
      <c r="HL567" s="15"/>
      <c r="HM567" s="15"/>
      <c r="HN567" s="15"/>
      <c r="HO567" s="15"/>
      <c r="HP567" s="15"/>
      <c r="HQ567" s="15"/>
      <c r="HR567" s="15"/>
      <c r="HS567" s="15"/>
      <c r="HT567" s="15"/>
      <c r="HU567" s="15"/>
      <c r="HV567" s="15"/>
      <c r="HW567" s="15"/>
      <c r="HX567" s="15"/>
      <c r="HY567" s="15"/>
      <c r="HZ567" s="15"/>
      <c r="IA567" s="15"/>
      <c r="IB567" s="15"/>
      <c r="IC567" s="15"/>
      <c r="ID567" s="15"/>
      <c r="IE567" s="15"/>
      <c r="IF567" s="15"/>
      <c r="IG567" s="15"/>
      <c r="IH567" s="15"/>
      <c r="II567" s="15"/>
      <c r="IJ567" s="15"/>
      <c r="IK567" s="15"/>
      <c r="IL567" s="15"/>
      <c r="IM567" s="15"/>
      <c r="IN567" s="15"/>
      <c r="IO567" s="15"/>
      <c r="IP567" s="15"/>
      <c r="IQ567" s="15"/>
      <c r="IR567" s="15"/>
      <c r="IS567" s="15"/>
      <c r="IT567" s="15"/>
      <c r="IU567" s="15"/>
      <c r="IV567" s="15"/>
    </row>
    <row r="568" spans="1:7" ht="15.75">
      <c r="A568" s="64" t="s">
        <v>920</v>
      </c>
      <c r="B568" s="28"/>
      <c r="C568" s="28"/>
      <c r="G568" s="15"/>
    </row>
    <row r="569" spans="1:7" ht="12.75">
      <c r="A569" s="16"/>
      <c r="B569" s="59"/>
      <c r="C569" s="183"/>
      <c r="G569" s="15"/>
    </row>
    <row r="570" spans="1:7" ht="14.25" customHeight="1">
      <c r="A570" s="66" t="s">
        <v>436</v>
      </c>
      <c r="B570" s="14"/>
      <c r="G570" s="15"/>
    </row>
    <row r="571" spans="1:4" ht="12.75">
      <c r="A571" s="58"/>
      <c r="B571" s="14"/>
      <c r="D571" s="15" t="s">
        <v>895</v>
      </c>
    </row>
    <row r="572" spans="1:16" ht="25.5" customHeight="1">
      <c r="A572" s="7" t="s">
        <v>295</v>
      </c>
      <c r="B572" s="7" t="s">
        <v>297</v>
      </c>
      <c r="C572" s="5" t="s">
        <v>298</v>
      </c>
      <c r="D572" s="44" t="s">
        <v>479</v>
      </c>
      <c r="E572" s="51" t="s">
        <v>480</v>
      </c>
      <c r="F572" s="5" t="s">
        <v>269</v>
      </c>
      <c r="G572" s="43" t="s">
        <v>481</v>
      </c>
      <c r="P572" s="134"/>
    </row>
    <row r="573" spans="1:21" ht="39.75" customHeight="1">
      <c r="A573" s="288" t="s">
        <v>173</v>
      </c>
      <c r="B573" s="127">
        <v>3636</v>
      </c>
      <c r="C573" s="131" t="s">
        <v>67</v>
      </c>
      <c r="D573" s="156">
        <v>5565</v>
      </c>
      <c r="E573" s="156">
        <v>14629</v>
      </c>
      <c r="F573" s="267">
        <v>4975</v>
      </c>
      <c r="G573" s="158">
        <f>F573/E573*100</f>
        <v>34.00779274044706</v>
      </c>
      <c r="P573" s="134"/>
      <c r="U573" s="134"/>
    </row>
    <row r="574" spans="1:16" ht="25.5" customHeight="1">
      <c r="A574" s="130" t="s">
        <v>173</v>
      </c>
      <c r="B574" s="126">
        <v>6172</v>
      </c>
      <c r="C574" s="118" t="s">
        <v>66</v>
      </c>
      <c r="D574" s="156">
        <v>16917</v>
      </c>
      <c r="E574" s="156">
        <v>18702</v>
      </c>
      <c r="F574" s="267">
        <v>10614</v>
      </c>
      <c r="G574" s="158">
        <f>F574/E574*100</f>
        <v>56.75328841835098</v>
      </c>
      <c r="P574" s="134"/>
    </row>
    <row r="575" spans="1:20" ht="12.75">
      <c r="A575" s="179"/>
      <c r="B575" s="196"/>
      <c r="C575" s="195" t="s">
        <v>891</v>
      </c>
      <c r="D575" s="265">
        <f>SUM(D573:D574)</f>
        <v>22482</v>
      </c>
      <c r="E575" s="265">
        <f>SUM(E573:E574)</f>
        <v>33331</v>
      </c>
      <c r="F575" s="296">
        <f>SUM(F573:F574)</f>
        <v>15589</v>
      </c>
      <c r="G575" s="96">
        <f>F575/E575*100</f>
        <v>46.77027391917434</v>
      </c>
      <c r="T575" s="15" t="s">
        <v>494</v>
      </c>
    </row>
    <row r="576" spans="1:7" ht="12.75">
      <c r="A576" s="16"/>
      <c r="B576" s="59"/>
      <c r="C576" s="183"/>
      <c r="D576" s="184"/>
      <c r="E576" s="185"/>
      <c r="F576" s="229"/>
      <c r="G576" s="29"/>
    </row>
    <row r="577" spans="1:7" ht="14.25" customHeight="1">
      <c r="A577" s="40" t="s">
        <v>439</v>
      </c>
      <c r="B577" s="19"/>
      <c r="C577" s="39"/>
      <c r="D577" s="49"/>
      <c r="E577" s="52"/>
      <c r="F577" s="46"/>
      <c r="G577" s="35"/>
    </row>
    <row r="578" spans="1:7" ht="12.75">
      <c r="A578" s="16"/>
      <c r="B578" s="19"/>
      <c r="C578" s="39"/>
      <c r="D578" s="49"/>
      <c r="E578" s="52"/>
      <c r="F578" s="46"/>
      <c r="G578" s="35"/>
    </row>
    <row r="579" spans="1:7" ht="26.25" customHeight="1">
      <c r="A579" s="7" t="s">
        <v>295</v>
      </c>
      <c r="B579" s="7" t="s">
        <v>297</v>
      </c>
      <c r="C579" s="5" t="s">
        <v>298</v>
      </c>
      <c r="D579" s="44" t="s">
        <v>479</v>
      </c>
      <c r="E579" s="51" t="s">
        <v>480</v>
      </c>
      <c r="F579" s="5" t="s">
        <v>269</v>
      </c>
      <c r="G579" s="43" t="s">
        <v>481</v>
      </c>
    </row>
    <row r="580" spans="1:7" ht="50.25" customHeight="1">
      <c r="A580" s="130" t="s">
        <v>173</v>
      </c>
      <c r="B580" s="126">
        <v>3636</v>
      </c>
      <c r="C580" s="131" t="s">
        <v>69</v>
      </c>
      <c r="D580" s="156">
        <v>4500</v>
      </c>
      <c r="E580" s="156">
        <v>17385</v>
      </c>
      <c r="F580" s="267">
        <v>3076</v>
      </c>
      <c r="G580" s="158">
        <f>F580/E580*100</f>
        <v>17.693413862525166</v>
      </c>
    </row>
    <row r="581" spans="1:7" ht="26.25" customHeight="1">
      <c r="A581" s="130" t="s">
        <v>173</v>
      </c>
      <c r="B581" s="126">
        <v>6172</v>
      </c>
      <c r="C581" s="118" t="s">
        <v>404</v>
      </c>
      <c r="D581" s="156">
        <v>5500</v>
      </c>
      <c r="E581" s="156">
        <v>7200</v>
      </c>
      <c r="F581" s="267">
        <v>3141</v>
      </c>
      <c r="G581" s="158">
        <f>F581/E581*100</f>
        <v>43.625</v>
      </c>
    </row>
    <row r="582" spans="1:7" ht="12.75">
      <c r="A582" s="179"/>
      <c r="B582" s="196"/>
      <c r="C582" s="249" t="s">
        <v>892</v>
      </c>
      <c r="D582" s="247">
        <f>SUM(D580:D581)</f>
        <v>10000</v>
      </c>
      <c r="E582" s="248">
        <f>SUM(E580:E581)</f>
        <v>24585</v>
      </c>
      <c r="F582" s="248">
        <f>SUM(F580:F581)</f>
        <v>6217</v>
      </c>
      <c r="G582" s="202">
        <f>F582/E582*100</f>
        <v>25.28777709985764</v>
      </c>
    </row>
    <row r="583" spans="1:22" ht="12.75">
      <c r="A583" s="16"/>
      <c r="B583" s="59"/>
      <c r="C583" s="183"/>
      <c r="D583" s="184"/>
      <c r="E583" s="185"/>
      <c r="F583" s="229"/>
      <c r="G583" s="99"/>
      <c r="V583" s="371"/>
    </row>
    <row r="584" spans="1:256" s="13" customFormat="1" ht="12.75">
      <c r="A584" s="188"/>
      <c r="B584" s="198"/>
      <c r="C584" s="197" t="s">
        <v>893</v>
      </c>
      <c r="D584" s="189">
        <f>D575+D582</f>
        <v>32482</v>
      </c>
      <c r="E584" s="190">
        <f>E575+E582</f>
        <v>57916</v>
      </c>
      <c r="F584" s="191">
        <f>F575+F582</f>
        <v>21806</v>
      </c>
      <c r="G584" s="26">
        <f>F584/E584*100</f>
        <v>37.651080875751084</v>
      </c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F584" s="15"/>
      <c r="AG584" s="15"/>
      <c r="AH584" s="15"/>
      <c r="AI584" s="15"/>
      <c r="AJ584" s="15"/>
      <c r="AK584" s="15"/>
      <c r="AL584" s="15"/>
      <c r="AM584" s="15"/>
      <c r="AN584" s="15"/>
      <c r="AO584" s="15"/>
      <c r="AP584" s="15"/>
      <c r="AQ584" s="15"/>
      <c r="AR584" s="15"/>
      <c r="AS584" s="15"/>
      <c r="AT584" s="15"/>
      <c r="AU584" s="15"/>
      <c r="AV584" s="15"/>
      <c r="AW584" s="15"/>
      <c r="AX584" s="15"/>
      <c r="AY584" s="15"/>
      <c r="AZ584" s="15"/>
      <c r="BA584" s="15"/>
      <c r="BB584" s="15"/>
      <c r="BC584" s="15"/>
      <c r="BD584" s="15"/>
      <c r="BE584" s="15"/>
      <c r="BF584" s="15"/>
      <c r="BG584" s="15"/>
      <c r="BH584" s="15"/>
      <c r="BI584" s="15"/>
      <c r="BJ584" s="15"/>
      <c r="BK584" s="15"/>
      <c r="BL584" s="15"/>
      <c r="BM584" s="15"/>
      <c r="BN584" s="15"/>
      <c r="BO584" s="15"/>
      <c r="BP584" s="15"/>
      <c r="BQ584" s="15"/>
      <c r="BR584" s="15"/>
      <c r="BS584" s="15"/>
      <c r="BT584" s="15"/>
      <c r="BU584" s="15"/>
      <c r="BV584" s="15"/>
      <c r="BW584" s="15"/>
      <c r="BX584" s="15"/>
      <c r="BY584" s="15"/>
      <c r="BZ584" s="15"/>
      <c r="CA584" s="15"/>
      <c r="CB584" s="15"/>
      <c r="CC584" s="15"/>
      <c r="CD584" s="15"/>
      <c r="CE584" s="15"/>
      <c r="CF584" s="15"/>
      <c r="CG584" s="15"/>
      <c r="CH584" s="15"/>
      <c r="CI584" s="15"/>
      <c r="CJ584" s="15"/>
      <c r="CK584" s="15"/>
      <c r="CL584" s="15"/>
      <c r="CM584" s="15"/>
      <c r="CN584" s="15"/>
      <c r="CO584" s="15"/>
      <c r="CP584" s="15"/>
      <c r="CQ584" s="15"/>
      <c r="CR584" s="15"/>
      <c r="CS584" s="15"/>
      <c r="CT584" s="15"/>
      <c r="CU584" s="15"/>
      <c r="CV584" s="15"/>
      <c r="CW584" s="15"/>
      <c r="CX584" s="15"/>
      <c r="CY584" s="15"/>
      <c r="CZ584" s="15"/>
      <c r="DA584" s="15"/>
      <c r="DB584" s="15"/>
      <c r="DC584" s="15"/>
      <c r="DD584" s="15"/>
      <c r="DE584" s="15"/>
      <c r="DF584" s="15"/>
      <c r="DG584" s="15"/>
      <c r="DH584" s="15"/>
      <c r="DI584" s="15"/>
      <c r="DJ584" s="15"/>
      <c r="DK584" s="15"/>
      <c r="DL584" s="15"/>
      <c r="DM584" s="15"/>
      <c r="DN584" s="15"/>
      <c r="DO584" s="15"/>
      <c r="DP584" s="15"/>
      <c r="DQ584" s="15"/>
      <c r="DR584" s="15"/>
      <c r="DS584" s="15"/>
      <c r="DT584" s="15"/>
      <c r="DU584" s="15"/>
      <c r="DV584" s="15"/>
      <c r="DW584" s="15"/>
      <c r="DX584" s="15"/>
      <c r="DY584" s="15"/>
      <c r="DZ584" s="15"/>
      <c r="EA584" s="15"/>
      <c r="EB584" s="15"/>
      <c r="EC584" s="15"/>
      <c r="ED584" s="15"/>
      <c r="EE584" s="15"/>
      <c r="EF584" s="15"/>
      <c r="EG584" s="15"/>
      <c r="EH584" s="15"/>
      <c r="EI584" s="15"/>
      <c r="EJ584" s="15"/>
      <c r="EK584" s="15"/>
      <c r="EL584" s="15"/>
      <c r="EM584" s="15"/>
      <c r="EN584" s="15"/>
      <c r="EO584" s="15"/>
      <c r="EP584" s="15"/>
      <c r="EQ584" s="15"/>
      <c r="ER584" s="15"/>
      <c r="ES584" s="15"/>
      <c r="ET584" s="15"/>
      <c r="EU584" s="15"/>
      <c r="EV584" s="15"/>
      <c r="EW584" s="15"/>
      <c r="EX584" s="15"/>
      <c r="EY584" s="15"/>
      <c r="EZ584" s="15"/>
      <c r="FA584" s="15"/>
      <c r="FB584" s="15"/>
      <c r="FC584" s="15"/>
      <c r="FD584" s="15"/>
      <c r="FE584" s="15"/>
      <c r="FF584" s="15"/>
      <c r="FG584" s="15"/>
      <c r="FH584" s="15"/>
      <c r="FI584" s="15"/>
      <c r="FJ584" s="15"/>
      <c r="FK584" s="15"/>
      <c r="FL584" s="15"/>
      <c r="FM584" s="15"/>
      <c r="FN584" s="15"/>
      <c r="FO584" s="15"/>
      <c r="FP584" s="15"/>
      <c r="FQ584" s="15"/>
      <c r="FR584" s="15"/>
      <c r="FS584" s="15"/>
      <c r="FT584" s="15"/>
      <c r="FU584" s="15"/>
      <c r="FV584" s="15"/>
      <c r="FW584" s="15"/>
      <c r="FX584" s="15"/>
      <c r="FY584" s="15"/>
      <c r="FZ584" s="15"/>
      <c r="GA584" s="15"/>
      <c r="GB584" s="15"/>
      <c r="GC584" s="15"/>
      <c r="GD584" s="15"/>
      <c r="GE584" s="15"/>
      <c r="GF584" s="15"/>
      <c r="GG584" s="15"/>
      <c r="GH584" s="15"/>
      <c r="GI584" s="15"/>
      <c r="GJ584" s="15"/>
      <c r="GK584" s="15"/>
      <c r="GL584" s="15"/>
      <c r="GM584" s="15"/>
      <c r="GN584" s="15"/>
      <c r="GO584" s="15"/>
      <c r="GP584" s="15"/>
      <c r="GQ584" s="15"/>
      <c r="GR584" s="15"/>
      <c r="GS584" s="15"/>
      <c r="GT584" s="15"/>
      <c r="GU584" s="15"/>
      <c r="GV584" s="15"/>
      <c r="GW584" s="15"/>
      <c r="GX584" s="15"/>
      <c r="GY584" s="15"/>
      <c r="GZ584" s="15"/>
      <c r="HA584" s="15"/>
      <c r="HB584" s="15"/>
      <c r="HC584" s="15"/>
      <c r="HD584" s="15"/>
      <c r="HE584" s="15"/>
      <c r="HF584" s="15"/>
      <c r="HG584" s="15"/>
      <c r="HH584" s="15"/>
      <c r="HI584" s="15"/>
      <c r="HJ584" s="15"/>
      <c r="HK584" s="15"/>
      <c r="HL584" s="15"/>
      <c r="HM584" s="15"/>
      <c r="HN584" s="15"/>
      <c r="HO584" s="15"/>
      <c r="HP584" s="15"/>
      <c r="HQ584" s="15"/>
      <c r="HR584" s="15"/>
      <c r="HS584" s="15"/>
      <c r="HT584" s="15"/>
      <c r="HU584" s="15"/>
      <c r="HV584" s="15"/>
      <c r="HW584" s="15"/>
      <c r="HX584" s="15"/>
      <c r="HY584" s="15"/>
      <c r="HZ584" s="15"/>
      <c r="IA584" s="15"/>
      <c r="IB584" s="15"/>
      <c r="IC584" s="15"/>
      <c r="ID584" s="15"/>
      <c r="IE584" s="15"/>
      <c r="IF584" s="15"/>
      <c r="IG584" s="15"/>
      <c r="IH584" s="15"/>
      <c r="II584" s="15"/>
      <c r="IJ584" s="15"/>
      <c r="IK584" s="15"/>
      <c r="IL584" s="15"/>
      <c r="IM584" s="15"/>
      <c r="IN584" s="15"/>
      <c r="IO584" s="15"/>
      <c r="IP584" s="15"/>
      <c r="IQ584" s="15"/>
      <c r="IR584" s="15"/>
      <c r="IS584" s="15"/>
      <c r="IT584" s="15"/>
      <c r="IU584" s="15"/>
      <c r="IV584" s="15"/>
    </row>
    <row r="585" spans="1:256" s="13" customFormat="1" ht="12.75">
      <c r="A585" s="15"/>
      <c r="B585" s="15"/>
      <c r="C585" s="15"/>
      <c r="D585" s="15"/>
      <c r="E585" s="15"/>
      <c r="F585" s="15"/>
      <c r="G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F585" s="15"/>
      <c r="AG585" s="15"/>
      <c r="AH585" s="15"/>
      <c r="AI585" s="15"/>
      <c r="AJ585" s="15"/>
      <c r="AK585" s="15"/>
      <c r="AL585" s="15"/>
      <c r="AM585" s="15"/>
      <c r="AN585" s="15"/>
      <c r="AO585" s="15"/>
      <c r="AP585" s="15"/>
      <c r="AQ585" s="15"/>
      <c r="AR585" s="15"/>
      <c r="AS585" s="15"/>
      <c r="AT585" s="15"/>
      <c r="AU585" s="15"/>
      <c r="AV585" s="15"/>
      <c r="AW585" s="15"/>
      <c r="AX585" s="15"/>
      <c r="AY585" s="15"/>
      <c r="AZ585" s="15"/>
      <c r="BA585" s="15"/>
      <c r="BB585" s="15"/>
      <c r="BC585" s="15"/>
      <c r="BD585" s="15"/>
      <c r="BE585" s="15"/>
      <c r="BF585" s="15"/>
      <c r="BG585" s="15"/>
      <c r="BH585" s="15"/>
      <c r="BI585" s="15"/>
      <c r="BJ585" s="15"/>
      <c r="BK585" s="15"/>
      <c r="BL585" s="15"/>
      <c r="BM585" s="15"/>
      <c r="BN585" s="15"/>
      <c r="BO585" s="15"/>
      <c r="BP585" s="15"/>
      <c r="BQ585" s="15"/>
      <c r="BR585" s="15"/>
      <c r="BS585" s="15"/>
      <c r="BT585" s="15"/>
      <c r="BU585" s="15"/>
      <c r="BV585" s="15"/>
      <c r="BW585" s="15"/>
      <c r="BX585" s="15"/>
      <c r="BY585" s="15"/>
      <c r="BZ585" s="15"/>
      <c r="CA585" s="15"/>
      <c r="CB585" s="15"/>
      <c r="CC585" s="15"/>
      <c r="CD585" s="15"/>
      <c r="CE585" s="15"/>
      <c r="CF585" s="15"/>
      <c r="CG585" s="15"/>
      <c r="CH585" s="15"/>
      <c r="CI585" s="15"/>
      <c r="CJ585" s="15"/>
      <c r="CK585" s="15"/>
      <c r="CL585" s="15"/>
      <c r="CM585" s="15"/>
      <c r="CN585" s="15"/>
      <c r="CO585" s="15"/>
      <c r="CP585" s="15"/>
      <c r="CQ585" s="15"/>
      <c r="CR585" s="15"/>
      <c r="CS585" s="15"/>
      <c r="CT585" s="15"/>
      <c r="CU585" s="15"/>
      <c r="CV585" s="15"/>
      <c r="CW585" s="15"/>
      <c r="CX585" s="15"/>
      <c r="CY585" s="15"/>
      <c r="CZ585" s="15"/>
      <c r="DA585" s="15"/>
      <c r="DB585" s="15"/>
      <c r="DC585" s="15"/>
      <c r="DD585" s="15"/>
      <c r="DE585" s="15"/>
      <c r="DF585" s="15"/>
      <c r="DG585" s="15"/>
      <c r="DH585" s="15"/>
      <c r="DI585" s="15"/>
      <c r="DJ585" s="15"/>
      <c r="DK585" s="15"/>
      <c r="DL585" s="15"/>
      <c r="DM585" s="15"/>
      <c r="DN585" s="15"/>
      <c r="DO585" s="15"/>
      <c r="DP585" s="15"/>
      <c r="DQ585" s="15"/>
      <c r="DR585" s="15"/>
      <c r="DS585" s="15"/>
      <c r="DT585" s="15"/>
      <c r="DU585" s="15"/>
      <c r="DV585" s="15"/>
      <c r="DW585" s="15"/>
      <c r="DX585" s="15"/>
      <c r="DY585" s="15"/>
      <c r="DZ585" s="15"/>
      <c r="EA585" s="15"/>
      <c r="EB585" s="15"/>
      <c r="EC585" s="15"/>
      <c r="ED585" s="15"/>
      <c r="EE585" s="15"/>
      <c r="EF585" s="15"/>
      <c r="EG585" s="15"/>
      <c r="EH585" s="15"/>
      <c r="EI585" s="15"/>
      <c r="EJ585" s="15"/>
      <c r="EK585" s="15"/>
      <c r="EL585" s="15"/>
      <c r="EM585" s="15"/>
      <c r="EN585" s="15"/>
      <c r="EO585" s="15"/>
      <c r="EP585" s="15"/>
      <c r="EQ585" s="15"/>
      <c r="ER585" s="15"/>
      <c r="ES585" s="15"/>
      <c r="ET585" s="15"/>
      <c r="EU585" s="15"/>
      <c r="EV585" s="15"/>
      <c r="EW585" s="15"/>
      <c r="EX585" s="15"/>
      <c r="EY585" s="15"/>
      <c r="EZ585" s="15"/>
      <c r="FA585" s="15"/>
      <c r="FB585" s="15"/>
      <c r="FC585" s="15"/>
      <c r="FD585" s="15"/>
      <c r="FE585" s="15"/>
      <c r="FF585" s="15"/>
      <c r="FG585" s="15"/>
      <c r="FH585" s="15"/>
      <c r="FI585" s="15"/>
      <c r="FJ585" s="15"/>
      <c r="FK585" s="15"/>
      <c r="FL585" s="15"/>
      <c r="FM585" s="15"/>
      <c r="FN585" s="15"/>
      <c r="FO585" s="15"/>
      <c r="FP585" s="15"/>
      <c r="FQ585" s="15"/>
      <c r="FR585" s="15"/>
      <c r="FS585" s="15"/>
      <c r="FT585" s="15"/>
      <c r="FU585" s="15"/>
      <c r="FV585" s="15"/>
      <c r="FW585" s="15"/>
      <c r="FX585" s="15"/>
      <c r="FY585" s="15"/>
      <c r="FZ585" s="15"/>
      <c r="GA585" s="15"/>
      <c r="GB585" s="15"/>
      <c r="GC585" s="15"/>
      <c r="GD585" s="15"/>
      <c r="GE585" s="15"/>
      <c r="GF585" s="15"/>
      <c r="GG585" s="15"/>
      <c r="GH585" s="15"/>
      <c r="GI585" s="15"/>
      <c r="GJ585" s="15"/>
      <c r="GK585" s="15"/>
      <c r="GL585" s="15"/>
      <c r="GM585" s="15"/>
      <c r="GN585" s="15"/>
      <c r="GO585" s="15"/>
      <c r="GP585" s="15"/>
      <c r="GQ585" s="15"/>
      <c r="GR585" s="15"/>
      <c r="GS585" s="15"/>
      <c r="GT585" s="15"/>
      <c r="GU585" s="15"/>
      <c r="GV585" s="15"/>
      <c r="GW585" s="15"/>
      <c r="GX585" s="15"/>
      <c r="GY585" s="15"/>
      <c r="GZ585" s="15"/>
      <c r="HA585" s="15"/>
      <c r="HB585" s="15"/>
      <c r="HC585" s="15"/>
      <c r="HD585" s="15"/>
      <c r="HE585" s="15"/>
      <c r="HF585" s="15"/>
      <c r="HG585" s="15"/>
      <c r="HH585" s="15"/>
      <c r="HI585" s="15"/>
      <c r="HJ585" s="15"/>
      <c r="HK585" s="15"/>
      <c r="HL585" s="15"/>
      <c r="HM585" s="15"/>
      <c r="HN585" s="15"/>
      <c r="HO585" s="15"/>
      <c r="HP585" s="15"/>
      <c r="HQ585" s="15"/>
      <c r="HR585" s="15"/>
      <c r="HS585" s="15"/>
      <c r="HT585" s="15"/>
      <c r="HU585" s="15"/>
      <c r="HV585" s="15"/>
      <c r="HW585" s="15"/>
      <c r="HX585" s="15"/>
      <c r="HY585" s="15"/>
      <c r="HZ585" s="15"/>
      <c r="IA585" s="15"/>
      <c r="IB585" s="15"/>
      <c r="IC585" s="15"/>
      <c r="ID585" s="15"/>
      <c r="IE585" s="15"/>
      <c r="IF585" s="15"/>
      <c r="IG585" s="15"/>
      <c r="IH585" s="15"/>
      <c r="II585" s="15"/>
      <c r="IJ585" s="15"/>
      <c r="IK585" s="15"/>
      <c r="IL585" s="15"/>
      <c r="IM585" s="15"/>
      <c r="IN585" s="15"/>
      <c r="IO585" s="15"/>
      <c r="IP585" s="15"/>
      <c r="IQ585" s="15"/>
      <c r="IR585" s="15"/>
      <c r="IS585" s="15"/>
      <c r="IT585" s="15"/>
      <c r="IU585" s="15"/>
      <c r="IV585" s="15"/>
    </row>
    <row r="586" spans="1:256" s="28" customFormat="1" ht="17.25" customHeight="1">
      <c r="A586" s="64" t="s">
        <v>463</v>
      </c>
      <c r="D586" s="69"/>
      <c r="E586" s="69"/>
      <c r="F586" s="69"/>
      <c r="O586" s="69"/>
      <c r="P586" s="15"/>
      <c r="Q586" s="15"/>
      <c r="R586" s="134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F586" s="15"/>
      <c r="AG586" s="15"/>
      <c r="AH586" s="15"/>
      <c r="AI586" s="15"/>
      <c r="AJ586" s="15"/>
      <c r="AK586" s="15"/>
      <c r="AL586" s="15"/>
      <c r="AM586" s="15"/>
      <c r="AN586" s="15"/>
      <c r="AO586" s="15"/>
      <c r="AP586" s="15"/>
      <c r="AQ586" s="15"/>
      <c r="AR586" s="15"/>
      <c r="AS586" s="15"/>
      <c r="AT586" s="15"/>
      <c r="AU586" s="15"/>
      <c r="AV586" s="15"/>
      <c r="AW586" s="15"/>
      <c r="AX586" s="15"/>
      <c r="AY586" s="15"/>
      <c r="AZ586" s="15"/>
      <c r="BA586" s="15"/>
      <c r="BB586" s="15"/>
      <c r="BC586" s="15"/>
      <c r="BD586" s="15"/>
      <c r="BE586" s="15"/>
      <c r="BF586" s="15"/>
      <c r="BG586" s="15"/>
      <c r="BH586" s="15"/>
      <c r="BI586" s="15"/>
      <c r="BJ586" s="15"/>
      <c r="BK586" s="15"/>
      <c r="BL586" s="15"/>
      <c r="BM586" s="15"/>
      <c r="BN586" s="15"/>
      <c r="BO586" s="15"/>
      <c r="BP586" s="15"/>
      <c r="BQ586" s="15"/>
      <c r="BR586" s="15"/>
      <c r="BS586" s="15"/>
      <c r="BT586" s="15"/>
      <c r="BU586" s="15"/>
      <c r="BV586" s="15"/>
      <c r="BW586" s="15"/>
      <c r="BX586" s="15"/>
      <c r="BY586" s="15"/>
      <c r="BZ586" s="15"/>
      <c r="CA586" s="15"/>
      <c r="CB586" s="15"/>
      <c r="CC586" s="15"/>
      <c r="CD586" s="15"/>
      <c r="CE586" s="15"/>
      <c r="CF586" s="15"/>
      <c r="CG586" s="15"/>
      <c r="CH586" s="15"/>
      <c r="CI586" s="15"/>
      <c r="CJ586" s="15"/>
      <c r="CK586" s="15"/>
      <c r="CL586" s="15"/>
      <c r="CM586" s="15"/>
      <c r="CN586" s="15"/>
      <c r="CO586" s="15"/>
      <c r="CP586" s="15"/>
      <c r="CQ586" s="15"/>
      <c r="CR586" s="15"/>
      <c r="CS586" s="15"/>
      <c r="CT586" s="15"/>
      <c r="CU586" s="15"/>
      <c r="CV586" s="15"/>
      <c r="CW586" s="15"/>
      <c r="CX586" s="15"/>
      <c r="CY586" s="15"/>
      <c r="CZ586" s="15"/>
      <c r="DA586" s="15"/>
      <c r="DB586" s="15"/>
      <c r="DC586" s="15"/>
      <c r="DD586" s="15"/>
      <c r="DE586" s="15"/>
      <c r="DF586" s="15"/>
      <c r="DG586" s="15"/>
      <c r="DH586" s="15"/>
      <c r="DI586" s="15"/>
      <c r="DJ586" s="15"/>
      <c r="DK586" s="15"/>
      <c r="DL586" s="15"/>
      <c r="DM586" s="15"/>
      <c r="DN586" s="15"/>
      <c r="DO586" s="15"/>
      <c r="DP586" s="15"/>
      <c r="DQ586" s="15"/>
      <c r="DR586" s="15"/>
      <c r="DS586" s="15"/>
      <c r="DT586" s="15"/>
      <c r="DU586" s="15"/>
      <c r="DV586" s="15"/>
      <c r="DW586" s="15"/>
      <c r="DX586" s="15"/>
      <c r="DY586" s="15"/>
      <c r="DZ586" s="15"/>
      <c r="EA586" s="15"/>
      <c r="EB586" s="15"/>
      <c r="EC586" s="15"/>
      <c r="ED586" s="15"/>
      <c r="EE586" s="15"/>
      <c r="EF586" s="15"/>
      <c r="EG586" s="15"/>
      <c r="EH586" s="15"/>
      <c r="EI586" s="15"/>
      <c r="EJ586" s="15"/>
      <c r="EK586" s="15"/>
      <c r="EL586" s="15"/>
      <c r="EM586" s="15"/>
      <c r="EN586" s="15"/>
      <c r="EO586" s="15"/>
      <c r="EP586" s="15"/>
      <c r="EQ586" s="15"/>
      <c r="ER586" s="15"/>
      <c r="ES586" s="15"/>
      <c r="ET586" s="15"/>
      <c r="EU586" s="15"/>
      <c r="EV586" s="15"/>
      <c r="EW586" s="15"/>
      <c r="EX586" s="15"/>
      <c r="EY586" s="15"/>
      <c r="EZ586" s="15"/>
      <c r="FA586" s="15"/>
      <c r="FB586" s="15"/>
      <c r="FC586" s="15"/>
      <c r="FD586" s="15"/>
      <c r="FE586" s="15"/>
      <c r="FF586" s="15"/>
      <c r="FG586" s="15"/>
      <c r="FH586" s="15"/>
      <c r="FI586" s="15"/>
      <c r="FJ586" s="15"/>
      <c r="FK586" s="15"/>
      <c r="FL586" s="15"/>
      <c r="FM586" s="15"/>
      <c r="FN586" s="15"/>
      <c r="FO586" s="15"/>
      <c r="FP586" s="15"/>
      <c r="FQ586" s="15"/>
      <c r="FR586" s="15"/>
      <c r="FS586" s="15"/>
      <c r="FT586" s="15"/>
      <c r="FU586" s="15"/>
      <c r="FV586" s="15"/>
      <c r="FW586" s="15"/>
      <c r="FX586" s="15"/>
      <c r="FY586" s="15"/>
      <c r="FZ586" s="15"/>
      <c r="GA586" s="15"/>
      <c r="GB586" s="15"/>
      <c r="GC586" s="15"/>
      <c r="GD586" s="15"/>
      <c r="GE586" s="15"/>
      <c r="GF586" s="15"/>
      <c r="GG586" s="15"/>
      <c r="GH586" s="15"/>
      <c r="GI586" s="15"/>
      <c r="GJ586" s="15"/>
      <c r="GK586" s="15"/>
      <c r="GL586" s="15"/>
      <c r="GM586" s="15"/>
      <c r="GN586" s="15"/>
      <c r="GO586" s="15"/>
      <c r="GP586" s="15"/>
      <c r="GQ586" s="15"/>
      <c r="GR586" s="15"/>
      <c r="GS586" s="15"/>
      <c r="GT586" s="15"/>
      <c r="GU586" s="15"/>
      <c r="GV586" s="15"/>
      <c r="GW586" s="15"/>
      <c r="GX586" s="15"/>
      <c r="GY586" s="15"/>
      <c r="GZ586" s="15"/>
      <c r="HA586" s="15"/>
      <c r="HB586" s="15"/>
      <c r="HC586" s="15"/>
      <c r="HD586" s="15"/>
      <c r="HE586" s="15"/>
      <c r="HF586" s="15"/>
      <c r="HG586" s="15"/>
      <c r="HH586" s="15"/>
      <c r="HI586" s="15"/>
      <c r="HJ586" s="15"/>
      <c r="HK586" s="15"/>
      <c r="HL586" s="15"/>
      <c r="HM586" s="15"/>
      <c r="HN586" s="15"/>
      <c r="HO586" s="15"/>
      <c r="HP586" s="15"/>
      <c r="HQ586" s="15"/>
      <c r="HR586" s="15"/>
      <c r="HS586" s="15"/>
      <c r="HT586" s="15"/>
      <c r="HU586" s="15"/>
      <c r="HV586" s="15"/>
      <c r="HW586" s="15"/>
      <c r="HX586" s="15"/>
      <c r="HY586" s="15"/>
      <c r="HZ586" s="15"/>
      <c r="IA586" s="15"/>
      <c r="IB586" s="15"/>
      <c r="IC586" s="15"/>
      <c r="ID586" s="15"/>
      <c r="IE586" s="15"/>
      <c r="IF586" s="15"/>
      <c r="IG586" s="15"/>
      <c r="IH586" s="15"/>
      <c r="II586" s="15"/>
      <c r="IJ586" s="15"/>
      <c r="IK586" s="15"/>
      <c r="IL586" s="15"/>
      <c r="IM586" s="15"/>
      <c r="IN586" s="15"/>
      <c r="IO586" s="15"/>
      <c r="IP586" s="15"/>
      <c r="IQ586" s="15"/>
      <c r="IR586" s="15"/>
      <c r="IS586" s="15"/>
      <c r="IT586" s="15"/>
      <c r="IU586" s="15"/>
      <c r="IV586" s="15"/>
    </row>
    <row r="587" ht="12.75">
      <c r="R587" s="134"/>
    </row>
    <row r="588" spans="1:7" ht="24.75" customHeight="1">
      <c r="A588" s="7" t="s">
        <v>295</v>
      </c>
      <c r="B588" s="7" t="s">
        <v>297</v>
      </c>
      <c r="C588" s="5" t="s">
        <v>298</v>
      </c>
      <c r="D588" s="44" t="s">
        <v>479</v>
      </c>
      <c r="E588" s="51" t="s">
        <v>480</v>
      </c>
      <c r="F588" s="5" t="s">
        <v>269</v>
      </c>
      <c r="G588" s="43" t="s">
        <v>481</v>
      </c>
    </row>
    <row r="589" spans="1:7" ht="16.5" customHeight="1">
      <c r="A589" s="130" t="s">
        <v>166</v>
      </c>
      <c r="B589" s="127">
        <v>6409</v>
      </c>
      <c r="C589" s="128" t="s">
        <v>131</v>
      </c>
      <c r="D589" s="427">
        <v>100000</v>
      </c>
      <c r="E589" s="445">
        <v>30830</v>
      </c>
      <c r="F589" s="269" t="s">
        <v>890</v>
      </c>
      <c r="G589" s="269" t="s">
        <v>890</v>
      </c>
    </row>
    <row r="590" spans="1:7" ht="25.5">
      <c r="A590" s="130" t="s">
        <v>166</v>
      </c>
      <c r="B590" s="127">
        <v>6409</v>
      </c>
      <c r="C590" s="128" t="s">
        <v>132</v>
      </c>
      <c r="D590" s="427">
        <v>40000</v>
      </c>
      <c r="E590" s="445">
        <v>10679</v>
      </c>
      <c r="F590" s="269" t="s">
        <v>890</v>
      </c>
      <c r="G590" s="269" t="s">
        <v>890</v>
      </c>
    </row>
    <row r="591" spans="1:7" ht="25.5" customHeight="1">
      <c r="A591" s="130" t="s">
        <v>166</v>
      </c>
      <c r="B591" s="127">
        <v>6409</v>
      </c>
      <c r="C591" s="128" t="s">
        <v>151</v>
      </c>
      <c r="D591" s="427">
        <v>10000</v>
      </c>
      <c r="E591" s="445">
        <v>8245</v>
      </c>
      <c r="F591" s="269" t="s">
        <v>890</v>
      </c>
      <c r="G591" s="269" t="s">
        <v>890</v>
      </c>
    </row>
    <row r="592" spans="1:7" ht="12.75">
      <c r="A592" s="188"/>
      <c r="B592" s="198"/>
      <c r="C592" s="197" t="s">
        <v>893</v>
      </c>
      <c r="D592" s="189">
        <f>SUM(D589:D591)</f>
        <v>150000</v>
      </c>
      <c r="E592" s="190">
        <f>SUM(E589:E591)</f>
        <v>49754</v>
      </c>
      <c r="F592" s="191">
        <f>SUM(F589:F591)</f>
        <v>0</v>
      </c>
      <c r="G592" s="26">
        <f>F592/E592*100</f>
        <v>0</v>
      </c>
    </row>
    <row r="593" ht="12.75" customHeight="1"/>
    <row r="594" spans="1:3" ht="15.75">
      <c r="A594" s="621" t="s">
        <v>231</v>
      </c>
      <c r="B594" s="609"/>
      <c r="C594" s="609"/>
    </row>
    <row r="595" spans="1:19" ht="13.5" customHeight="1">
      <c r="A595" s="64"/>
      <c r="B595" s="2"/>
      <c r="C595" s="2"/>
      <c r="S595" s="134"/>
    </row>
    <row r="596" spans="1:7" ht="27" customHeight="1">
      <c r="A596" s="7" t="s">
        <v>295</v>
      </c>
      <c r="B596" s="7" t="s">
        <v>297</v>
      </c>
      <c r="C596" s="5" t="s">
        <v>298</v>
      </c>
      <c r="D596" s="44" t="s">
        <v>479</v>
      </c>
      <c r="E596" s="51" t="s">
        <v>480</v>
      </c>
      <c r="F596" s="5" t="s">
        <v>269</v>
      </c>
      <c r="G596" s="43" t="s">
        <v>481</v>
      </c>
    </row>
    <row r="597" spans="1:7" ht="13.5" customHeight="1">
      <c r="A597" s="116" t="s">
        <v>166</v>
      </c>
      <c r="B597" s="117">
        <v>6399</v>
      </c>
      <c r="C597" s="118" t="s">
        <v>239</v>
      </c>
      <c r="D597" s="153">
        <v>0</v>
      </c>
      <c r="E597" s="149">
        <v>51166</v>
      </c>
      <c r="F597" s="280">
        <v>51166</v>
      </c>
      <c r="G597" s="158">
        <f>F597/E597*100</f>
        <v>100</v>
      </c>
    </row>
    <row r="598" spans="1:7" ht="13.5" customHeight="1">
      <c r="A598" s="130" t="s">
        <v>166</v>
      </c>
      <c r="B598" s="127">
        <v>6399</v>
      </c>
      <c r="C598" s="128" t="s">
        <v>352</v>
      </c>
      <c r="D598" s="156">
        <v>0</v>
      </c>
      <c r="E598" s="267">
        <v>3000</v>
      </c>
      <c r="F598" s="274">
        <v>0</v>
      </c>
      <c r="G598" s="158" t="s">
        <v>890</v>
      </c>
    </row>
    <row r="599" spans="1:7" ht="13.5" customHeight="1">
      <c r="A599" s="288"/>
      <c r="B599" s="619"/>
      <c r="C599" s="620" t="s">
        <v>229</v>
      </c>
      <c r="D599" s="632">
        <f>D597+D598</f>
        <v>0</v>
      </c>
      <c r="E599" s="632">
        <f>E597+E598</f>
        <v>54166</v>
      </c>
      <c r="F599" s="632">
        <f>F597+F598</f>
        <v>51166</v>
      </c>
      <c r="G599" s="107">
        <f>F599/E599*100</f>
        <v>94.46147029501901</v>
      </c>
    </row>
    <row r="600" ht="12.75" customHeight="1"/>
    <row r="601" spans="1:3" ht="15.75">
      <c r="A601" s="64" t="s">
        <v>896</v>
      </c>
      <c r="B601" s="2"/>
      <c r="C601" s="2"/>
    </row>
    <row r="602" spans="1:19" ht="13.5" customHeight="1">
      <c r="A602" s="64"/>
      <c r="B602" s="2"/>
      <c r="C602" s="2"/>
      <c r="S602" s="134"/>
    </row>
    <row r="603" spans="1:7" ht="27" customHeight="1">
      <c r="A603" s="7" t="s">
        <v>295</v>
      </c>
      <c r="B603" s="7" t="s">
        <v>297</v>
      </c>
      <c r="C603" s="5" t="s">
        <v>298</v>
      </c>
      <c r="D603" s="44" t="s">
        <v>479</v>
      </c>
      <c r="E603" s="51" t="s">
        <v>480</v>
      </c>
      <c r="F603" s="5" t="s">
        <v>269</v>
      </c>
      <c r="G603" s="43" t="s">
        <v>481</v>
      </c>
    </row>
    <row r="604" spans="1:7" ht="12.75">
      <c r="A604" s="130" t="s">
        <v>1004</v>
      </c>
      <c r="B604" s="127">
        <v>6402</v>
      </c>
      <c r="C604" s="128" t="s">
        <v>443</v>
      </c>
      <c r="D604" s="156">
        <v>0</v>
      </c>
      <c r="E604" s="267">
        <v>6382</v>
      </c>
      <c r="F604" s="274">
        <v>6382</v>
      </c>
      <c r="G604" s="158">
        <f>F604/E604*100</f>
        <v>100</v>
      </c>
    </row>
    <row r="605" spans="1:7" ht="12.75">
      <c r="A605" s="130" t="s">
        <v>1004</v>
      </c>
      <c r="B605" s="127">
        <v>6172</v>
      </c>
      <c r="C605" s="128" t="s">
        <v>10</v>
      </c>
      <c r="D605" s="156">
        <v>0</v>
      </c>
      <c r="E605" s="267">
        <v>0</v>
      </c>
      <c r="F605" s="274">
        <v>189</v>
      </c>
      <c r="G605" s="158" t="s">
        <v>890</v>
      </c>
    </row>
    <row r="606" spans="1:7" ht="12.75">
      <c r="A606" s="473"/>
      <c r="B606" s="474"/>
      <c r="C606" s="475"/>
      <c r="D606" s="476"/>
      <c r="E606" s="371"/>
      <c r="F606" s="477"/>
      <c r="G606" s="383"/>
    </row>
    <row r="607" spans="1:7" ht="14.25" customHeight="1">
      <c r="A607" s="848" t="s">
        <v>292</v>
      </c>
      <c r="B607" s="849"/>
      <c r="C607" s="850"/>
      <c r="D607" s="190">
        <f>D19+D20</f>
        <v>7850604</v>
      </c>
      <c r="E607" s="190">
        <f>E19+E20+E25+E24</f>
        <v>8773576</v>
      </c>
      <c r="F607" s="190">
        <f>F19+F25+F24+F26</f>
        <v>6028793</v>
      </c>
      <c r="G607" s="277">
        <f>G19</f>
        <v>68.9237810093505</v>
      </c>
    </row>
    <row r="608" spans="1:7" ht="12.75" customHeight="1">
      <c r="A608" s="473"/>
      <c r="B608" s="474"/>
      <c r="C608" s="475"/>
      <c r="D608" s="476"/>
      <c r="E608" s="371"/>
      <c r="F608" s="477"/>
      <c r="G608" s="383"/>
    </row>
    <row r="609" spans="1:7" ht="15" customHeight="1">
      <c r="A609" s="64" t="s">
        <v>1210</v>
      </c>
      <c r="B609" s="2"/>
      <c r="C609" s="2"/>
      <c r="D609" s="476"/>
      <c r="E609" s="371"/>
      <c r="F609" s="477"/>
      <c r="G609" s="383"/>
    </row>
    <row r="610" spans="1:7" ht="12" customHeight="1">
      <c r="A610" s="473"/>
      <c r="B610" s="474"/>
      <c r="C610" s="475"/>
      <c r="D610" s="476"/>
      <c r="E610" s="371"/>
      <c r="F610" s="477"/>
      <c r="G610" s="383"/>
    </row>
    <row r="611" spans="1:7" ht="27.75" customHeight="1">
      <c r="A611" s="842" t="s">
        <v>257</v>
      </c>
      <c r="B611" s="843"/>
      <c r="C611" s="844"/>
      <c r="D611" s="42" t="s">
        <v>479</v>
      </c>
      <c r="E611" s="51" t="s">
        <v>480</v>
      </c>
      <c r="F611" s="5" t="s">
        <v>269</v>
      </c>
      <c r="G611" s="43" t="s">
        <v>481</v>
      </c>
    </row>
    <row r="612" spans="1:7" ht="26.25" customHeight="1">
      <c r="A612" s="836" t="s">
        <v>65</v>
      </c>
      <c r="B612" s="837"/>
      <c r="C612" s="838"/>
      <c r="D612" s="427">
        <v>1460</v>
      </c>
      <c r="E612" s="445">
        <v>1460</v>
      </c>
      <c r="F612" s="274">
        <v>1460</v>
      </c>
      <c r="G612" s="269">
        <f>F612/E612*100</f>
        <v>100</v>
      </c>
    </row>
    <row r="613" spans="1:7" ht="26.25" customHeight="1">
      <c r="A613" s="836" t="s">
        <v>90</v>
      </c>
      <c r="B613" s="837"/>
      <c r="C613" s="838"/>
      <c r="D613" s="427">
        <v>0</v>
      </c>
      <c r="E613" s="445">
        <v>250</v>
      </c>
      <c r="F613" s="274">
        <v>250</v>
      </c>
      <c r="G613" s="269">
        <f>F613/E613*100</f>
        <v>100</v>
      </c>
    </row>
    <row r="614" spans="1:7" ht="26.25" customHeight="1">
      <c r="A614" s="836" t="s">
        <v>91</v>
      </c>
      <c r="B614" s="837"/>
      <c r="C614" s="838"/>
      <c r="D614" s="427">
        <v>0</v>
      </c>
      <c r="E614" s="445">
        <v>2000</v>
      </c>
      <c r="F614" s="274">
        <v>2000</v>
      </c>
      <c r="G614" s="269">
        <f>F614/E614*100</f>
        <v>100</v>
      </c>
    </row>
    <row r="615" spans="1:21" ht="26.25" customHeight="1">
      <c r="A615" s="836" t="s">
        <v>92</v>
      </c>
      <c r="B615" s="837"/>
      <c r="C615" s="838"/>
      <c r="D615" s="427">
        <v>0</v>
      </c>
      <c r="E615" s="445">
        <v>85</v>
      </c>
      <c r="F615" s="274">
        <v>85</v>
      </c>
      <c r="G615" s="269">
        <f>F615/E615*100</f>
        <v>100</v>
      </c>
      <c r="U615" s="107"/>
    </row>
    <row r="616" spans="1:7" ht="20.25" customHeight="1">
      <c r="A616" s="839" t="s">
        <v>34</v>
      </c>
      <c r="B616" s="840"/>
      <c r="C616" s="841"/>
      <c r="D616" s="538">
        <f>SUM(D612:D615)</f>
        <v>1460</v>
      </c>
      <c r="E616" s="538">
        <f>SUM(E612:E615)</f>
        <v>3795</v>
      </c>
      <c r="F616" s="538">
        <f>SUM(F612:F615)</f>
        <v>3795</v>
      </c>
      <c r="G616" s="568">
        <f>F616/E616*100</f>
        <v>100</v>
      </c>
    </row>
    <row r="617" spans="1:7" ht="23.25" customHeight="1">
      <c r="A617" s="473"/>
      <c r="B617" s="474"/>
      <c r="C617" s="475"/>
      <c r="D617" s="476"/>
      <c r="E617" s="371"/>
      <c r="F617" s="477"/>
      <c r="G617" s="383"/>
    </row>
    <row r="618" spans="1:7" ht="12.75">
      <c r="A618" s="848" t="s">
        <v>1075</v>
      </c>
      <c r="B618" s="849"/>
      <c r="C618" s="850"/>
      <c r="D618" s="190">
        <f>D607+D616</f>
        <v>7852064</v>
      </c>
      <c r="E618" s="190">
        <f>E607+E616</f>
        <v>8777371</v>
      </c>
      <c r="F618" s="190">
        <f>F607+F616</f>
        <v>6032588</v>
      </c>
      <c r="G618" s="26">
        <f>F618/E618*100</f>
        <v>68.72887109363384</v>
      </c>
    </row>
    <row r="622" ht="12.75">
      <c r="F622" s="135"/>
    </row>
  </sheetData>
  <mergeCells count="70">
    <mergeCell ref="T172:V172"/>
    <mergeCell ref="A16:C16"/>
    <mergeCell ref="A177:E177"/>
    <mergeCell ref="A94:G94"/>
    <mergeCell ref="A77:A92"/>
    <mergeCell ref="A110:C110"/>
    <mergeCell ref="A154:C154"/>
    <mergeCell ref="A160:C160"/>
    <mergeCell ref="A25:C25"/>
    <mergeCell ref="A98:A109"/>
    <mergeCell ref="A222:E222"/>
    <mergeCell ref="A45:C45"/>
    <mergeCell ref="A162:C162"/>
    <mergeCell ref="A175:C175"/>
    <mergeCell ref="A168:C168"/>
    <mergeCell ref="A214:B214"/>
    <mergeCell ref="A61:A71"/>
    <mergeCell ref="A32:B32"/>
    <mergeCell ref="A57:B57"/>
    <mergeCell ref="A15:C15"/>
    <mergeCell ref="A12:C12"/>
    <mergeCell ref="A24:C24"/>
    <mergeCell ref="A20:C20"/>
    <mergeCell ref="A21:C21"/>
    <mergeCell ref="A23:C23"/>
    <mergeCell ref="A27:C27"/>
    <mergeCell ref="A1:G1"/>
    <mergeCell ref="A22:C22"/>
    <mergeCell ref="A28:C28"/>
    <mergeCell ref="A4:C4"/>
    <mergeCell ref="A5:C5"/>
    <mergeCell ref="A6:C6"/>
    <mergeCell ref="A7:C7"/>
    <mergeCell ref="A17:C17"/>
    <mergeCell ref="A11:C11"/>
    <mergeCell ref="A9:C9"/>
    <mergeCell ref="A404:C404"/>
    <mergeCell ref="A8:C8"/>
    <mergeCell ref="A205:G205"/>
    <mergeCell ref="A14:C14"/>
    <mergeCell ref="A13:C13"/>
    <mergeCell ref="A95:G95"/>
    <mergeCell ref="A72:C72"/>
    <mergeCell ref="A129:C129"/>
    <mergeCell ref="A93:C93"/>
    <mergeCell ref="A10:C10"/>
    <mergeCell ref="A468:E468"/>
    <mergeCell ref="A457:C457"/>
    <mergeCell ref="A439:E439"/>
    <mergeCell ref="A432:C432"/>
    <mergeCell ref="A269:F269"/>
    <mergeCell ref="A299:C299"/>
    <mergeCell ref="A339:C339"/>
    <mergeCell ref="A456:C456"/>
    <mergeCell ref="A403:C403"/>
    <mergeCell ref="A425:D425"/>
    <mergeCell ref="A365:D365"/>
    <mergeCell ref="A356:C356"/>
    <mergeCell ref="A346:E346"/>
    <mergeCell ref="A402:C402"/>
    <mergeCell ref="A618:C618"/>
    <mergeCell ref="A475:C475"/>
    <mergeCell ref="A607:C607"/>
    <mergeCell ref="A612:C612"/>
    <mergeCell ref="A615:C615"/>
    <mergeCell ref="A616:C616"/>
    <mergeCell ref="A613:C613"/>
    <mergeCell ref="A614:C614"/>
    <mergeCell ref="A611:C611"/>
    <mergeCell ref="A526:G526"/>
  </mergeCells>
  <printOptions horizontalCentered="1"/>
  <pageMargins left="0.3937007874015748" right="0.3937007874015748" top="0.5905511811023623" bottom="0.5905511811023623" header="0.5118110236220472" footer="0.5118110236220472"/>
  <pageSetup firstPageNumber="7" useFirstPageNumber="1" fitToHeight="0" horizontalDpi="600" verticalDpi="600" orientation="portrait" paperSize="9" scale="74" r:id="rId1"/>
  <headerFooter alignWithMargins="0">
    <oddFooter>&amp;C&amp;P</oddFooter>
  </headerFooter>
  <rowBreaks count="11" manualBreakCount="11">
    <brk id="53" max="6" man="1"/>
    <brk id="110" max="6" man="1"/>
    <brk id="166" max="6" man="1"/>
    <brk id="220" max="6" man="1"/>
    <brk id="274" max="6" man="1"/>
    <brk id="322" max="6" man="1"/>
    <brk id="373" max="6" man="1"/>
    <brk id="430" max="6" man="1"/>
    <brk id="481" max="6" man="1"/>
    <brk id="524" max="6" man="1"/>
    <brk id="566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1:L66"/>
  <sheetViews>
    <sheetView workbookViewId="0" topLeftCell="A1">
      <selection activeCell="E34" sqref="E34"/>
    </sheetView>
  </sheetViews>
  <sheetFormatPr defaultColWidth="9.00390625" defaultRowHeight="12.75"/>
  <cols>
    <col min="1" max="1" width="8.125" style="0" customWidth="1"/>
    <col min="2" max="2" width="43.75390625" style="0" customWidth="1"/>
    <col min="3" max="4" width="10.75390625" style="0" customWidth="1"/>
    <col min="5" max="5" width="10.75390625" style="13" customWidth="1"/>
    <col min="6" max="6" width="10.875" style="82" customWidth="1"/>
    <col min="7" max="7" width="0" style="0" hidden="1" customWidth="1"/>
  </cols>
  <sheetData>
    <row r="1" spans="1:6" ht="18">
      <c r="A1" s="893" t="s">
        <v>856</v>
      </c>
      <c r="B1" s="893"/>
      <c r="C1" s="893"/>
      <c r="D1" s="893"/>
      <c r="E1" s="893"/>
      <c r="F1" s="893"/>
    </row>
    <row r="2" spans="1:6" ht="15.75">
      <c r="A2" s="64"/>
      <c r="B2" s="28"/>
      <c r="C2" s="28"/>
      <c r="D2" s="28"/>
      <c r="F2" s="100" t="s">
        <v>474</v>
      </c>
    </row>
    <row r="3" spans="1:7" ht="25.5" customHeight="1">
      <c r="A3" s="101" t="s">
        <v>520</v>
      </c>
      <c r="B3" s="101" t="s">
        <v>521</v>
      </c>
      <c r="C3" s="88" t="s">
        <v>479</v>
      </c>
      <c r="D3" s="89" t="s">
        <v>480</v>
      </c>
      <c r="E3" s="5" t="s">
        <v>269</v>
      </c>
      <c r="F3" s="43" t="s">
        <v>916</v>
      </c>
      <c r="G3" t="s">
        <v>612</v>
      </c>
    </row>
    <row r="4" spans="1:8" s="28" customFormat="1" ht="12.75">
      <c r="A4" s="32">
        <v>5011</v>
      </c>
      <c r="B4" s="32" t="s">
        <v>577</v>
      </c>
      <c r="C4" s="27">
        <v>157216</v>
      </c>
      <c r="D4" s="27">
        <v>156670</v>
      </c>
      <c r="E4" s="220">
        <v>113368</v>
      </c>
      <c r="F4" s="33">
        <f>E4/D4*100</f>
        <v>72.36101359545542</v>
      </c>
      <c r="G4" s="13"/>
      <c r="H4" s="176"/>
    </row>
    <row r="5" spans="1:8" s="28" customFormat="1" ht="12.75">
      <c r="A5" s="32">
        <v>5021</v>
      </c>
      <c r="B5" s="32" t="s">
        <v>578</v>
      </c>
      <c r="C5" s="27">
        <v>550</v>
      </c>
      <c r="D5" s="27">
        <v>550</v>
      </c>
      <c r="E5" s="220">
        <v>293</v>
      </c>
      <c r="F5" s="33">
        <f aca="true" t="shared" si="0" ref="F5:F55">E5/D5*100</f>
        <v>53.27272727272727</v>
      </c>
      <c r="G5" s="13"/>
      <c r="H5" s="176"/>
    </row>
    <row r="6" spans="1:8" s="28" customFormat="1" ht="12.75">
      <c r="A6" s="32">
        <v>5024</v>
      </c>
      <c r="B6" s="32" t="s">
        <v>399</v>
      </c>
      <c r="C6" s="27">
        <v>0</v>
      </c>
      <c r="D6" s="27">
        <v>318</v>
      </c>
      <c r="E6" s="220">
        <v>317</v>
      </c>
      <c r="F6" s="33">
        <f t="shared" si="0"/>
        <v>99.68553459119497</v>
      </c>
      <c r="G6" s="13"/>
      <c r="H6" s="176"/>
    </row>
    <row r="7" spans="1:8" s="28" customFormat="1" ht="12.75">
      <c r="A7" s="32">
        <v>5029</v>
      </c>
      <c r="B7" s="22" t="s">
        <v>526</v>
      </c>
      <c r="C7" s="27">
        <v>0</v>
      </c>
      <c r="D7" s="27">
        <v>0</v>
      </c>
      <c r="E7" s="220">
        <v>20</v>
      </c>
      <c r="F7" s="33" t="s">
        <v>890</v>
      </c>
      <c r="G7" s="13"/>
      <c r="H7" s="176"/>
    </row>
    <row r="8" spans="1:8" s="28" customFormat="1" ht="12.75">
      <c r="A8" s="32">
        <v>5031</v>
      </c>
      <c r="B8" s="32" t="s">
        <v>579</v>
      </c>
      <c r="C8" s="27">
        <v>40179</v>
      </c>
      <c r="D8" s="27">
        <v>40043</v>
      </c>
      <c r="E8" s="220">
        <v>28540</v>
      </c>
      <c r="F8" s="33">
        <f t="shared" si="0"/>
        <v>71.27338111530105</v>
      </c>
      <c r="G8" s="13"/>
      <c r="H8" s="176"/>
    </row>
    <row r="9" spans="1:8" s="28" customFormat="1" ht="12.75">
      <c r="A9" s="32">
        <v>5032</v>
      </c>
      <c r="B9" s="32" t="s">
        <v>580</v>
      </c>
      <c r="C9" s="27">
        <v>14464</v>
      </c>
      <c r="D9" s="27">
        <v>14416</v>
      </c>
      <c r="E9" s="220">
        <v>10421</v>
      </c>
      <c r="F9" s="33">
        <f t="shared" si="0"/>
        <v>72.2877358490566</v>
      </c>
      <c r="G9" s="13"/>
      <c r="H9" s="24"/>
    </row>
    <row r="10" spans="1:8" s="28" customFormat="1" ht="12.75">
      <c r="A10" s="32">
        <v>5038</v>
      </c>
      <c r="B10" s="32" t="s">
        <v>581</v>
      </c>
      <c r="C10" s="27">
        <v>675</v>
      </c>
      <c r="D10" s="27">
        <v>673</v>
      </c>
      <c r="E10" s="220">
        <v>487</v>
      </c>
      <c r="F10" s="33">
        <f t="shared" si="0"/>
        <v>72.36255572065379</v>
      </c>
      <c r="G10" s="13"/>
      <c r="H10" s="69"/>
    </row>
    <row r="11" spans="1:8" ht="12.75">
      <c r="A11" s="111" t="s">
        <v>529</v>
      </c>
      <c r="B11" s="111" t="s">
        <v>531</v>
      </c>
      <c r="C11" s="95">
        <f>SUM(C4:C10)</f>
        <v>213084</v>
      </c>
      <c r="D11" s="95">
        <f>SUM(D4:D10)</f>
        <v>212670</v>
      </c>
      <c r="E11" s="95">
        <f>SUM(E4:E10)</f>
        <v>153446</v>
      </c>
      <c r="F11" s="107">
        <f t="shared" si="0"/>
        <v>72.15216062444162</v>
      </c>
      <c r="G11" s="110"/>
      <c r="H11" s="106"/>
    </row>
    <row r="12" spans="1:7" s="28" customFormat="1" ht="12.75">
      <c r="A12" s="22">
        <v>5132</v>
      </c>
      <c r="B12" s="22" t="s">
        <v>582</v>
      </c>
      <c r="C12" s="25">
        <v>50</v>
      </c>
      <c r="D12" s="25">
        <v>50</v>
      </c>
      <c r="E12" s="220">
        <v>22</v>
      </c>
      <c r="F12" s="33">
        <f t="shared" si="0"/>
        <v>44</v>
      </c>
      <c r="G12" s="13"/>
    </row>
    <row r="13" spans="1:7" s="28" customFormat="1" ht="12.75">
      <c r="A13" s="22">
        <v>5133</v>
      </c>
      <c r="B13" s="22" t="s">
        <v>287</v>
      </c>
      <c r="C13" s="25">
        <v>0</v>
      </c>
      <c r="D13" s="25">
        <v>5</v>
      </c>
      <c r="E13" s="220">
        <v>2</v>
      </c>
      <c r="F13" s="33">
        <f t="shared" si="0"/>
        <v>40</v>
      </c>
      <c r="G13" s="13"/>
    </row>
    <row r="14" spans="1:7" s="28" customFormat="1" ht="12.75">
      <c r="A14" s="22">
        <v>5134</v>
      </c>
      <c r="B14" s="22" t="s">
        <v>583</v>
      </c>
      <c r="C14" s="25">
        <v>120</v>
      </c>
      <c r="D14" s="25">
        <v>120</v>
      </c>
      <c r="E14" s="220">
        <v>84</v>
      </c>
      <c r="F14" s="33">
        <f t="shared" si="0"/>
        <v>70</v>
      </c>
      <c r="G14" s="13"/>
    </row>
    <row r="15" spans="1:7" s="28" customFormat="1" ht="12.75">
      <c r="A15" s="22">
        <v>5136</v>
      </c>
      <c r="B15" s="22" t="s">
        <v>532</v>
      </c>
      <c r="C15" s="25">
        <v>500</v>
      </c>
      <c r="D15" s="25">
        <v>500</v>
      </c>
      <c r="E15" s="220">
        <v>177</v>
      </c>
      <c r="F15" s="33">
        <f t="shared" si="0"/>
        <v>35.4</v>
      </c>
      <c r="G15" s="13"/>
    </row>
    <row r="16" spans="1:9" s="28" customFormat="1" ht="12.75">
      <c r="A16" s="22">
        <v>5137</v>
      </c>
      <c r="B16" s="22" t="s">
        <v>584</v>
      </c>
      <c r="C16" s="25">
        <v>1500</v>
      </c>
      <c r="D16" s="25">
        <v>1666</v>
      </c>
      <c r="E16" s="220">
        <v>980</v>
      </c>
      <c r="F16" s="33">
        <f t="shared" si="0"/>
        <v>58.82352941176471</v>
      </c>
      <c r="G16" s="13"/>
      <c r="I16" s="28" t="s">
        <v>494</v>
      </c>
    </row>
    <row r="17" spans="1:7" s="28" customFormat="1" ht="12.75">
      <c r="A17" s="22">
        <v>5139</v>
      </c>
      <c r="B17" s="22" t="s">
        <v>585</v>
      </c>
      <c r="C17" s="25">
        <v>3500</v>
      </c>
      <c r="D17" s="25">
        <v>3495</v>
      </c>
      <c r="E17" s="220">
        <v>1812</v>
      </c>
      <c r="F17" s="33">
        <f t="shared" si="0"/>
        <v>51.84549356223176</v>
      </c>
      <c r="G17" s="13"/>
    </row>
    <row r="18" spans="1:7" s="28" customFormat="1" ht="12.75">
      <c r="A18" s="22">
        <v>5142</v>
      </c>
      <c r="B18" s="22" t="s">
        <v>535</v>
      </c>
      <c r="C18" s="25">
        <v>250</v>
      </c>
      <c r="D18" s="25">
        <v>250</v>
      </c>
      <c r="E18" s="220">
        <v>44</v>
      </c>
      <c r="F18" s="33">
        <f t="shared" si="0"/>
        <v>17.599999999999998</v>
      </c>
      <c r="G18" s="13"/>
    </row>
    <row r="19" spans="1:7" s="28" customFormat="1" ht="12.75">
      <c r="A19" s="32">
        <v>5151</v>
      </c>
      <c r="B19" s="32" t="s">
        <v>586</v>
      </c>
      <c r="C19" s="25">
        <v>750</v>
      </c>
      <c r="D19" s="25">
        <v>750</v>
      </c>
      <c r="E19" s="220">
        <v>498</v>
      </c>
      <c r="F19" s="33">
        <f t="shared" si="0"/>
        <v>66.4</v>
      </c>
      <c r="G19" s="13"/>
    </row>
    <row r="20" spans="1:7" s="28" customFormat="1" ht="12.75">
      <c r="A20" s="32">
        <v>5152</v>
      </c>
      <c r="B20" s="32" t="s">
        <v>587</v>
      </c>
      <c r="C20" s="25">
        <v>160</v>
      </c>
      <c r="D20" s="25">
        <v>160</v>
      </c>
      <c r="E20" s="220">
        <v>64</v>
      </c>
      <c r="F20" s="33">
        <f t="shared" si="0"/>
        <v>40</v>
      </c>
      <c r="G20" s="13"/>
    </row>
    <row r="21" spans="1:7" s="28" customFormat="1" ht="12.75">
      <c r="A21" s="32">
        <v>5153</v>
      </c>
      <c r="B21" s="32" t="s">
        <v>536</v>
      </c>
      <c r="C21" s="25">
        <v>2200</v>
      </c>
      <c r="D21" s="25">
        <v>2200</v>
      </c>
      <c r="E21" s="220">
        <v>1358</v>
      </c>
      <c r="F21" s="33">
        <f t="shared" si="0"/>
        <v>61.727272727272734</v>
      </c>
      <c r="G21" s="13"/>
    </row>
    <row r="22" spans="1:7" s="28" customFormat="1" ht="12.75">
      <c r="A22" s="32">
        <v>5154</v>
      </c>
      <c r="B22" s="32" t="s">
        <v>588</v>
      </c>
      <c r="C22" s="25">
        <v>4400</v>
      </c>
      <c r="D22" s="25">
        <v>4400</v>
      </c>
      <c r="E22" s="220">
        <v>2805</v>
      </c>
      <c r="F22" s="33">
        <f t="shared" si="0"/>
        <v>63.74999999999999</v>
      </c>
      <c r="G22" s="13"/>
    </row>
    <row r="23" spans="1:7" s="28" customFormat="1" ht="12.75">
      <c r="A23" s="32">
        <v>5156</v>
      </c>
      <c r="B23" s="32" t="s">
        <v>537</v>
      </c>
      <c r="C23" s="25">
        <v>1900</v>
      </c>
      <c r="D23" s="25">
        <v>1900</v>
      </c>
      <c r="E23" s="220">
        <v>837</v>
      </c>
      <c r="F23" s="33">
        <f t="shared" si="0"/>
        <v>44.05263157894737</v>
      </c>
      <c r="G23" s="13"/>
    </row>
    <row r="24" spans="1:7" s="28" customFormat="1" ht="12.75">
      <c r="A24" s="32">
        <v>5161</v>
      </c>
      <c r="B24" s="32" t="s">
        <v>538</v>
      </c>
      <c r="C24" s="25">
        <v>2600</v>
      </c>
      <c r="D24" s="25">
        <v>2600</v>
      </c>
      <c r="E24" s="220">
        <v>1975</v>
      </c>
      <c r="F24" s="33">
        <f t="shared" si="0"/>
        <v>75.96153846153845</v>
      </c>
      <c r="G24" s="13"/>
    </row>
    <row r="25" spans="1:7" s="28" customFormat="1" ht="12.75">
      <c r="A25" s="32">
        <v>5162</v>
      </c>
      <c r="B25" s="32" t="s">
        <v>539</v>
      </c>
      <c r="C25" s="25">
        <v>100</v>
      </c>
      <c r="D25" s="25">
        <v>104</v>
      </c>
      <c r="E25" s="220">
        <v>0</v>
      </c>
      <c r="F25" s="33">
        <f t="shared" si="0"/>
        <v>0</v>
      </c>
      <c r="G25" s="13"/>
    </row>
    <row r="26" spans="1:7" s="28" customFormat="1" ht="12.75">
      <c r="A26" s="22">
        <v>5163</v>
      </c>
      <c r="B26" s="22" t="s">
        <v>540</v>
      </c>
      <c r="C26" s="25">
        <v>1650</v>
      </c>
      <c r="D26" s="25">
        <v>1650</v>
      </c>
      <c r="E26" s="220">
        <v>1146</v>
      </c>
      <c r="F26" s="33">
        <f t="shared" si="0"/>
        <v>69.45454545454545</v>
      </c>
      <c r="G26" s="13"/>
    </row>
    <row r="27" spans="1:8" s="28" customFormat="1" ht="12.75">
      <c r="A27" s="22">
        <v>5164</v>
      </c>
      <c r="B27" s="22" t="s">
        <v>541</v>
      </c>
      <c r="C27" s="25">
        <v>400</v>
      </c>
      <c r="D27" s="25">
        <v>1303</v>
      </c>
      <c r="E27" s="220">
        <v>778</v>
      </c>
      <c r="F27" s="33">
        <f t="shared" si="0"/>
        <v>59.70836531082118</v>
      </c>
      <c r="G27" s="13"/>
      <c r="H27" s="176"/>
    </row>
    <row r="28" spans="1:7" s="28" customFormat="1" ht="12.75">
      <c r="A28" s="22">
        <v>5166</v>
      </c>
      <c r="B28" s="22" t="s">
        <v>542</v>
      </c>
      <c r="C28" s="25">
        <v>500</v>
      </c>
      <c r="D28" s="25">
        <v>500</v>
      </c>
      <c r="E28" s="220">
        <v>314</v>
      </c>
      <c r="F28" s="33">
        <f t="shared" si="0"/>
        <v>62.8</v>
      </c>
      <c r="G28" s="13"/>
    </row>
    <row r="29" spans="1:7" s="28" customFormat="1" ht="12.75">
      <c r="A29" s="22">
        <v>5167</v>
      </c>
      <c r="B29" s="22" t="s">
        <v>543</v>
      </c>
      <c r="C29" s="25">
        <v>5060</v>
      </c>
      <c r="D29" s="25">
        <v>5060</v>
      </c>
      <c r="E29" s="220">
        <v>2519</v>
      </c>
      <c r="F29" s="33">
        <f t="shared" si="0"/>
        <v>49.78260869565217</v>
      </c>
      <c r="G29" s="13"/>
    </row>
    <row r="30" spans="1:7" s="28" customFormat="1" ht="12.75">
      <c r="A30" s="32">
        <v>5169</v>
      </c>
      <c r="B30" s="32" t="s">
        <v>544</v>
      </c>
      <c r="C30" s="25">
        <v>9600</v>
      </c>
      <c r="D30" s="25">
        <v>10086</v>
      </c>
      <c r="E30" s="220">
        <v>8752</v>
      </c>
      <c r="F30" s="33">
        <f t="shared" si="0"/>
        <v>86.77374578623835</v>
      </c>
      <c r="G30" s="13"/>
    </row>
    <row r="31" spans="1:7" s="28" customFormat="1" ht="12.75">
      <c r="A31" s="32">
        <v>5171</v>
      </c>
      <c r="B31" s="32" t="s">
        <v>545</v>
      </c>
      <c r="C31" s="25">
        <v>1250</v>
      </c>
      <c r="D31" s="25">
        <v>1250</v>
      </c>
      <c r="E31" s="220">
        <v>909</v>
      </c>
      <c r="F31" s="33">
        <f t="shared" si="0"/>
        <v>72.72</v>
      </c>
      <c r="G31" s="13"/>
    </row>
    <row r="32" spans="1:7" s="28" customFormat="1" ht="12.75">
      <c r="A32" s="22">
        <v>5173</v>
      </c>
      <c r="B32" s="22" t="s">
        <v>886</v>
      </c>
      <c r="C32" s="25">
        <v>5500</v>
      </c>
      <c r="D32" s="25">
        <v>5500</v>
      </c>
      <c r="E32" s="220">
        <v>3124</v>
      </c>
      <c r="F32" s="33">
        <f t="shared" si="0"/>
        <v>56.8</v>
      </c>
      <c r="G32" s="13"/>
    </row>
    <row r="33" spans="1:7" s="28" customFormat="1" ht="12.75">
      <c r="A33" s="22">
        <v>5175</v>
      </c>
      <c r="B33" s="22" t="s">
        <v>547</v>
      </c>
      <c r="C33" s="25">
        <v>550</v>
      </c>
      <c r="D33" s="25">
        <v>550</v>
      </c>
      <c r="E33" s="220">
        <v>323</v>
      </c>
      <c r="F33" s="33">
        <f t="shared" si="0"/>
        <v>58.72727272727273</v>
      </c>
      <c r="G33" s="13"/>
    </row>
    <row r="34" spans="1:7" s="28" customFormat="1" ht="12.75">
      <c r="A34" s="22">
        <v>5176</v>
      </c>
      <c r="B34" s="22" t="s">
        <v>548</v>
      </c>
      <c r="C34" s="25">
        <v>200</v>
      </c>
      <c r="D34" s="25">
        <v>200</v>
      </c>
      <c r="E34" s="220">
        <v>101</v>
      </c>
      <c r="F34" s="33">
        <f t="shared" si="0"/>
        <v>50.5</v>
      </c>
      <c r="G34" s="13"/>
    </row>
    <row r="35" spans="1:10" s="28" customFormat="1" ht="12.75">
      <c r="A35" s="22">
        <v>5179</v>
      </c>
      <c r="B35" s="22" t="s">
        <v>550</v>
      </c>
      <c r="C35" s="25">
        <v>3500</v>
      </c>
      <c r="D35" s="25">
        <v>3500</v>
      </c>
      <c r="E35" s="220">
        <v>2098</v>
      </c>
      <c r="F35" s="33">
        <f t="shared" si="0"/>
        <v>59.94285714285714</v>
      </c>
      <c r="G35" s="13"/>
      <c r="H35" s="63"/>
      <c r="J35" s="169"/>
    </row>
    <row r="36" spans="1:10" s="28" customFormat="1" ht="12.75">
      <c r="A36" s="22">
        <v>5192</v>
      </c>
      <c r="B36" s="22" t="s">
        <v>914</v>
      </c>
      <c r="C36" s="25">
        <v>250</v>
      </c>
      <c r="D36" s="25">
        <v>250</v>
      </c>
      <c r="E36" s="220">
        <v>133</v>
      </c>
      <c r="F36" s="33">
        <f t="shared" si="0"/>
        <v>53.2</v>
      </c>
      <c r="G36" s="13"/>
      <c r="H36" s="63"/>
      <c r="J36" s="169"/>
    </row>
    <row r="37" spans="1:10" s="28" customFormat="1" ht="12.75">
      <c r="A37" s="22">
        <v>5195</v>
      </c>
      <c r="B37" s="22" t="s">
        <v>62</v>
      </c>
      <c r="C37" s="25">
        <v>0</v>
      </c>
      <c r="D37" s="25">
        <v>80</v>
      </c>
      <c r="E37" s="220">
        <v>0</v>
      </c>
      <c r="F37" s="33">
        <f t="shared" si="0"/>
        <v>0</v>
      </c>
      <c r="G37" s="13"/>
      <c r="H37" s="63"/>
      <c r="J37" s="169"/>
    </row>
    <row r="38" spans="1:7" ht="12.75">
      <c r="A38" s="94" t="s">
        <v>552</v>
      </c>
      <c r="B38" s="98" t="s">
        <v>553</v>
      </c>
      <c r="C38" s="95">
        <f>SUM(C12:C37)</f>
        <v>46490</v>
      </c>
      <c r="D38" s="95">
        <f>SUM(D12:D37)</f>
        <v>48129</v>
      </c>
      <c r="E38" s="95">
        <f>SUM(E12:E37)</f>
        <v>30855</v>
      </c>
      <c r="F38" s="96">
        <f t="shared" si="0"/>
        <v>64.10895717758524</v>
      </c>
      <c r="G38" s="13"/>
    </row>
    <row r="39" spans="1:7" s="28" customFormat="1" ht="12.75">
      <c r="A39" s="22">
        <v>5361</v>
      </c>
      <c r="B39" s="22" t="s">
        <v>556</v>
      </c>
      <c r="C39" s="25">
        <v>50</v>
      </c>
      <c r="D39" s="25">
        <v>50</v>
      </c>
      <c r="E39" s="280">
        <v>35</v>
      </c>
      <c r="F39" s="33">
        <f t="shared" si="0"/>
        <v>70</v>
      </c>
      <c r="G39" s="13"/>
    </row>
    <row r="40" spans="1:7" s="28" customFormat="1" ht="12.75">
      <c r="A40" s="22">
        <v>5362</v>
      </c>
      <c r="B40" s="22" t="s">
        <v>557</v>
      </c>
      <c r="C40" s="25">
        <v>80</v>
      </c>
      <c r="D40" s="25">
        <v>80</v>
      </c>
      <c r="E40" s="220">
        <v>10</v>
      </c>
      <c r="F40" s="33">
        <f>E40/D40*100</f>
        <v>12.5</v>
      </c>
      <c r="G40" s="13"/>
    </row>
    <row r="41" spans="1:7" s="28" customFormat="1" ht="12.75">
      <c r="A41" s="94" t="s">
        <v>558</v>
      </c>
      <c r="B41" s="94" t="s">
        <v>589</v>
      </c>
      <c r="C41" s="95">
        <f>SUM(C39:C40)</f>
        <v>130</v>
      </c>
      <c r="D41" s="95">
        <f>SUM(D39:D40)</f>
        <v>130</v>
      </c>
      <c r="E41" s="268">
        <f>SUM(E39:E40)</f>
        <v>45</v>
      </c>
      <c r="F41" s="96">
        <f t="shared" si="0"/>
        <v>34.61538461538461</v>
      </c>
      <c r="G41" s="13"/>
    </row>
    <row r="42" spans="1:7" s="28" customFormat="1" ht="12.75">
      <c r="A42" s="32">
        <v>5424</v>
      </c>
      <c r="B42" s="32" t="s">
        <v>63</v>
      </c>
      <c r="C42" s="27">
        <v>2883</v>
      </c>
      <c r="D42" s="27">
        <v>2883</v>
      </c>
      <c r="E42" s="280">
        <v>299</v>
      </c>
      <c r="F42" s="33">
        <f>E42/D42*100</f>
        <v>10.371141172389873</v>
      </c>
      <c r="G42" s="13"/>
    </row>
    <row r="43" spans="1:7" s="28" customFormat="1" ht="12.75">
      <c r="A43" s="94" t="s">
        <v>924</v>
      </c>
      <c r="B43" s="94" t="s">
        <v>925</v>
      </c>
      <c r="C43" s="95">
        <f>C42</f>
        <v>2883</v>
      </c>
      <c r="D43" s="95">
        <f>D42</f>
        <v>2883</v>
      </c>
      <c r="E43" s="268">
        <f>E42</f>
        <v>299</v>
      </c>
      <c r="F43" s="96">
        <f t="shared" si="0"/>
        <v>10.371141172389873</v>
      </c>
      <c r="G43" s="13"/>
    </row>
    <row r="44" spans="1:7" s="28" customFormat="1" ht="12.75">
      <c r="A44" s="32">
        <v>5901</v>
      </c>
      <c r="B44" s="32" t="s">
        <v>560</v>
      </c>
      <c r="C44" s="255">
        <v>2575</v>
      </c>
      <c r="D44" s="255">
        <v>1955</v>
      </c>
      <c r="E44" s="590">
        <v>0</v>
      </c>
      <c r="F44" s="33" t="s">
        <v>890</v>
      </c>
      <c r="G44" s="13"/>
    </row>
    <row r="45" spans="1:7" s="28" customFormat="1" ht="12.75">
      <c r="A45" s="32">
        <v>5909</v>
      </c>
      <c r="B45" s="32" t="s">
        <v>947</v>
      </c>
      <c r="C45" s="255">
        <v>0</v>
      </c>
      <c r="D45" s="255">
        <v>0</v>
      </c>
      <c r="E45" s="590">
        <v>-43</v>
      </c>
      <c r="F45" s="33" t="s">
        <v>890</v>
      </c>
      <c r="G45" s="13"/>
    </row>
    <row r="46" spans="1:12" s="28" customFormat="1" ht="12.75">
      <c r="A46" s="94" t="s">
        <v>561</v>
      </c>
      <c r="B46" s="94" t="s">
        <v>564</v>
      </c>
      <c r="C46" s="54">
        <f>C44</f>
        <v>2575</v>
      </c>
      <c r="D46" s="54">
        <f>D44+D45</f>
        <v>1955</v>
      </c>
      <c r="E46" s="588">
        <f>E44+E45</f>
        <v>-43</v>
      </c>
      <c r="F46" s="96" t="s">
        <v>890</v>
      </c>
      <c r="G46" s="13"/>
      <c r="L46" s="168"/>
    </row>
    <row r="47" spans="1:12" s="28" customFormat="1" ht="12.75">
      <c r="A47" s="242"/>
      <c r="B47" s="243"/>
      <c r="C47" s="54"/>
      <c r="D47" s="54"/>
      <c r="E47" s="588"/>
      <c r="F47" s="96"/>
      <c r="G47" s="13"/>
      <c r="L47" s="168"/>
    </row>
    <row r="48" spans="1:7" s="28" customFormat="1" ht="12.75">
      <c r="A48" s="815" t="s">
        <v>565</v>
      </c>
      <c r="B48" s="817"/>
      <c r="C48" s="95">
        <f>C11+C38+C41+C46+C43</f>
        <v>265162</v>
      </c>
      <c r="D48" s="95">
        <f>D11+D38+D41+D46+D43</f>
        <v>265767</v>
      </c>
      <c r="E48" s="268">
        <f>E11+E38+E41+E46+E43</f>
        <v>184602</v>
      </c>
      <c r="F48" s="96">
        <f>E48/D48*100</f>
        <v>69.46009098195034</v>
      </c>
      <c r="G48" s="13"/>
    </row>
    <row r="49" spans="1:7" s="28" customFormat="1" ht="12.75">
      <c r="A49" s="240"/>
      <c r="B49" s="241"/>
      <c r="C49" s="95"/>
      <c r="D49" s="95"/>
      <c r="E49" s="268"/>
      <c r="F49" s="96"/>
      <c r="G49" s="13"/>
    </row>
    <row r="50" spans="1:7" s="28" customFormat="1" ht="12" customHeight="1">
      <c r="A50" s="22">
        <v>6121</v>
      </c>
      <c r="B50" s="22" t="s">
        <v>590</v>
      </c>
      <c r="C50" s="25">
        <v>500</v>
      </c>
      <c r="D50" s="25">
        <v>500</v>
      </c>
      <c r="E50" s="220">
        <v>0</v>
      </c>
      <c r="F50" s="33">
        <f>E50/D50*100</f>
        <v>0</v>
      </c>
      <c r="G50" s="13"/>
    </row>
    <row r="51" spans="1:7" s="28" customFormat="1" ht="12" customHeight="1">
      <c r="A51" s="22">
        <v>6122</v>
      </c>
      <c r="B51" s="22" t="s">
        <v>996</v>
      </c>
      <c r="C51" s="25">
        <v>500</v>
      </c>
      <c r="D51" s="25">
        <v>500</v>
      </c>
      <c r="E51" s="220">
        <v>123</v>
      </c>
      <c r="F51" s="33">
        <f>E51/D51*100</f>
        <v>24.6</v>
      </c>
      <c r="G51" s="13"/>
    </row>
    <row r="52" spans="1:7" s="28" customFormat="1" ht="12.75">
      <c r="A52" s="22">
        <v>6123</v>
      </c>
      <c r="B52" s="22" t="s">
        <v>566</v>
      </c>
      <c r="C52" s="25">
        <v>2500</v>
      </c>
      <c r="D52" s="25">
        <v>2500</v>
      </c>
      <c r="E52" s="220">
        <v>2139</v>
      </c>
      <c r="F52" s="33">
        <f>E52/D52*100</f>
        <v>85.56</v>
      </c>
      <c r="G52" s="13"/>
    </row>
    <row r="53" spans="1:7" s="28" customFormat="1" ht="12.75">
      <c r="A53" s="94" t="s">
        <v>568</v>
      </c>
      <c r="B53" s="94" t="s">
        <v>569</v>
      </c>
      <c r="C53" s="95">
        <f>SUM(C50:C52)</f>
        <v>3500</v>
      </c>
      <c r="D53" s="95">
        <f>SUM(D50:D52)</f>
        <v>3500</v>
      </c>
      <c r="E53" s="95">
        <f>SUM(E50:E52)</f>
        <v>2262</v>
      </c>
      <c r="F53" s="96">
        <f t="shared" si="0"/>
        <v>64.62857142857142</v>
      </c>
      <c r="G53" s="13"/>
    </row>
    <row r="54" spans="1:7" s="28" customFormat="1" ht="12.75">
      <c r="A54" s="242"/>
      <c r="B54" s="243"/>
      <c r="C54" s="95"/>
      <c r="D54" s="95"/>
      <c r="E54" s="95"/>
      <c r="F54" s="96"/>
      <c r="G54" s="13"/>
    </row>
    <row r="55" spans="1:7" ht="12.75">
      <c r="A55" s="894" t="s">
        <v>570</v>
      </c>
      <c r="B55" s="895"/>
      <c r="C55" s="9">
        <f>C48+C53</f>
        <v>268662</v>
      </c>
      <c r="D55" s="9">
        <f>D48+D53</f>
        <v>269267</v>
      </c>
      <c r="E55" s="9">
        <f>E48+E53</f>
        <v>186864</v>
      </c>
      <c r="F55" s="26">
        <f t="shared" si="0"/>
        <v>69.39728967901748</v>
      </c>
      <c r="G55" s="13"/>
    </row>
    <row r="56" spans="1:8" ht="12.75">
      <c r="A56" s="102"/>
      <c r="B56" s="13"/>
      <c r="C56" s="24"/>
      <c r="D56" s="24"/>
      <c r="E56" s="24"/>
      <c r="F56" s="63"/>
      <c r="G56" s="13"/>
      <c r="H56" s="28"/>
    </row>
    <row r="57" spans="1:6" ht="25.5" customHeight="1">
      <c r="A57" s="871" t="s">
        <v>571</v>
      </c>
      <c r="B57" s="873"/>
      <c r="C57" s="88" t="s">
        <v>479</v>
      </c>
      <c r="D57" s="89" t="s">
        <v>480</v>
      </c>
      <c r="E57" s="5" t="s">
        <v>269</v>
      </c>
      <c r="F57" s="43" t="s">
        <v>916</v>
      </c>
    </row>
    <row r="58" spans="1:6" ht="12.75">
      <c r="A58" s="896" t="s">
        <v>572</v>
      </c>
      <c r="B58" s="896"/>
      <c r="C58" s="25">
        <f>SUM(C4:C10)</f>
        <v>213084</v>
      </c>
      <c r="D58" s="25">
        <f>SUM(D4:D10)</f>
        <v>212670</v>
      </c>
      <c r="E58" s="25">
        <f>SUM(E4:E10)</f>
        <v>153446</v>
      </c>
      <c r="F58" s="33">
        <f>E58/E62*100</f>
        <v>82.11640551417074</v>
      </c>
    </row>
    <row r="59" spans="1:6" ht="12.75">
      <c r="A59" s="825" t="s">
        <v>573</v>
      </c>
      <c r="B59" s="827"/>
      <c r="C59" s="25">
        <f>C38+C41+C46+C43-C60</f>
        <v>32568</v>
      </c>
      <c r="D59" s="25">
        <f>D38+D41+D46+D43-D60</f>
        <v>33097</v>
      </c>
      <c r="E59" s="25">
        <f>E38+E41+E46+E43-E60</f>
        <v>16450</v>
      </c>
      <c r="F59" s="33">
        <f>E59/E62*100</f>
        <v>8.803193766589605</v>
      </c>
    </row>
    <row r="60" spans="1:6" ht="12.75">
      <c r="A60" s="825" t="s">
        <v>574</v>
      </c>
      <c r="B60" s="827"/>
      <c r="C60" s="25">
        <f>C24+C25+C26+C28+C29+C30</f>
        <v>19510</v>
      </c>
      <c r="D60" s="25">
        <f>D24+D25+D26+D28+D29+D30</f>
        <v>20000</v>
      </c>
      <c r="E60" s="25">
        <f>E24+E25+E26+E28+E29+E30</f>
        <v>14706</v>
      </c>
      <c r="F60" s="33">
        <f>E60/E62*100</f>
        <v>7.869894682763936</v>
      </c>
    </row>
    <row r="61" spans="1:6" ht="12.75">
      <c r="A61" s="825" t="s">
        <v>575</v>
      </c>
      <c r="B61" s="827"/>
      <c r="C61" s="25">
        <f>C53</f>
        <v>3500</v>
      </c>
      <c r="D61" s="25">
        <f>D53</f>
        <v>3500</v>
      </c>
      <c r="E61" s="25">
        <f>E53</f>
        <v>2262</v>
      </c>
      <c r="F61" s="33">
        <f>E61/E62*100</f>
        <v>1.2105060364757256</v>
      </c>
    </row>
    <row r="62" spans="1:7" ht="12.75">
      <c r="A62" s="815" t="s">
        <v>576</v>
      </c>
      <c r="B62" s="817"/>
      <c r="C62" s="95">
        <f>SUM(C58:C61)</f>
        <v>268662</v>
      </c>
      <c r="D62" s="268">
        <f>SUM(D58:D61)</f>
        <v>269267</v>
      </c>
      <c r="E62" s="95">
        <f>SUM(E58:E61)</f>
        <v>186864</v>
      </c>
      <c r="F62" s="96">
        <f>E62/D62*100</f>
        <v>69.39728967901748</v>
      </c>
      <c r="G62" s="28"/>
    </row>
    <row r="63" spans="1:7" ht="12.75">
      <c r="A63" s="20"/>
      <c r="B63" s="20"/>
      <c r="C63" s="18"/>
      <c r="D63" s="18"/>
      <c r="E63" s="18"/>
      <c r="F63" s="99"/>
      <c r="G63" s="28"/>
    </row>
    <row r="64" spans="1:7" ht="12.75">
      <c r="A64" s="20"/>
      <c r="B64" s="20"/>
      <c r="C64" s="18"/>
      <c r="D64" s="18"/>
      <c r="E64" s="18"/>
      <c r="F64" s="99"/>
      <c r="G64" s="28"/>
    </row>
    <row r="65" spans="1:7" ht="12.75">
      <c r="A65" s="20"/>
      <c r="B65" s="20"/>
      <c r="C65" s="18"/>
      <c r="D65" s="18"/>
      <c r="E65" s="18"/>
      <c r="F65" s="99"/>
      <c r="G65" s="28"/>
    </row>
    <row r="66" spans="1:7" ht="12.75">
      <c r="A66" s="20"/>
      <c r="B66" s="20"/>
      <c r="C66" s="18"/>
      <c r="D66" s="18"/>
      <c r="E66" s="18"/>
      <c r="F66" s="99"/>
      <c r="G66" s="28"/>
    </row>
  </sheetData>
  <mergeCells count="9">
    <mergeCell ref="A62:B62"/>
    <mergeCell ref="A57:B57"/>
    <mergeCell ref="A58:B58"/>
    <mergeCell ref="A59:B59"/>
    <mergeCell ref="A60:B60"/>
    <mergeCell ref="A1:F1"/>
    <mergeCell ref="A61:B61"/>
    <mergeCell ref="A48:B48"/>
    <mergeCell ref="A55:B55"/>
  </mergeCells>
  <printOptions horizontalCentered="1"/>
  <pageMargins left="0.7874015748031497" right="0.7874015748031497" top="0.7874015748031497" bottom="0.7874015748031497" header="0.5118110236220472" footer="0.5118110236220472"/>
  <pageSetup firstPageNumber="19" useFirstPageNumber="1" horizontalDpi="600" verticalDpi="600" orientation="portrait" paperSize="9" scale="90" r:id="rId2"/>
  <headerFooter alignWithMargins="0">
    <oddFooter>&amp;C&amp;P</oddFooter>
  </headerFooter>
  <rowBreaks count="1" manualBreakCount="1">
    <brk id="55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1:K63"/>
  <sheetViews>
    <sheetView workbookViewId="0" topLeftCell="A1">
      <selection activeCell="H12" sqref="H12"/>
    </sheetView>
  </sheetViews>
  <sheetFormatPr defaultColWidth="9.00390625" defaultRowHeight="12.75"/>
  <cols>
    <col min="1" max="1" width="8.125" style="0" customWidth="1"/>
    <col min="2" max="2" width="43.125" style="0" customWidth="1"/>
    <col min="3" max="4" width="10.75390625" style="0" customWidth="1"/>
    <col min="5" max="5" width="10.75390625" style="13" customWidth="1"/>
    <col min="6" max="6" width="12.25390625" style="15" customWidth="1"/>
    <col min="7" max="7" width="0" style="82" hidden="1" customWidth="1"/>
    <col min="8" max="8" width="15.375" style="83" customWidth="1"/>
    <col min="9" max="9" width="9.125" style="84" customWidth="1"/>
  </cols>
  <sheetData>
    <row r="1" spans="1:6" ht="18">
      <c r="A1" s="893" t="s">
        <v>857</v>
      </c>
      <c r="B1" s="893"/>
      <c r="C1" s="893"/>
      <c r="D1" s="893"/>
      <c r="E1" s="893"/>
      <c r="F1" s="893"/>
    </row>
    <row r="2" spans="1:6" ht="16.5">
      <c r="A2" s="85"/>
      <c r="F2" s="86" t="s">
        <v>474</v>
      </c>
    </row>
    <row r="3" spans="1:9" ht="25.5" customHeight="1">
      <c r="A3" s="87" t="s">
        <v>520</v>
      </c>
      <c r="B3" s="87" t="s">
        <v>521</v>
      </c>
      <c r="C3" s="88" t="s">
        <v>479</v>
      </c>
      <c r="D3" s="89" t="s">
        <v>480</v>
      </c>
      <c r="E3" s="68" t="s">
        <v>269</v>
      </c>
      <c r="F3" s="90" t="s">
        <v>481</v>
      </c>
      <c r="G3" s="91" t="s">
        <v>613</v>
      </c>
      <c r="H3" s="92"/>
      <c r="I3" s="83"/>
    </row>
    <row r="4" spans="1:9" ht="12.75" customHeight="1">
      <c r="A4" s="510">
        <v>5019</v>
      </c>
      <c r="B4" s="22" t="s">
        <v>414</v>
      </c>
      <c r="C4" s="27">
        <v>0</v>
      </c>
      <c r="D4" s="27">
        <v>40</v>
      </c>
      <c r="E4" s="220">
        <v>14</v>
      </c>
      <c r="F4" s="53">
        <f aca="true" t="shared" si="0" ref="F4:F54">E4/D4*100</f>
        <v>35</v>
      </c>
      <c r="G4" s="91"/>
      <c r="H4" s="92"/>
      <c r="I4" s="83"/>
    </row>
    <row r="5" spans="1:11" s="28" customFormat="1" ht="12.75" customHeight="1">
      <c r="A5" s="510">
        <v>5021</v>
      </c>
      <c r="B5" s="22" t="s">
        <v>522</v>
      </c>
      <c r="C5" s="27">
        <v>1160</v>
      </c>
      <c r="D5" s="27">
        <v>1680</v>
      </c>
      <c r="E5" s="220">
        <v>357</v>
      </c>
      <c r="F5" s="53">
        <f t="shared" si="0"/>
        <v>21.25</v>
      </c>
      <c r="G5" s="112"/>
      <c r="H5" s="112"/>
      <c r="I5" s="113"/>
      <c r="K5" s="114"/>
    </row>
    <row r="6" spans="1:11" s="28" customFormat="1" ht="12.75">
      <c r="A6" s="510">
        <v>5023</v>
      </c>
      <c r="B6" s="22" t="s">
        <v>523</v>
      </c>
      <c r="C6" s="27">
        <v>11500</v>
      </c>
      <c r="D6" s="27">
        <v>11100</v>
      </c>
      <c r="E6" s="220">
        <v>8797</v>
      </c>
      <c r="F6" s="53">
        <f t="shared" si="0"/>
        <v>79.25225225225225</v>
      </c>
      <c r="G6" s="112"/>
      <c r="H6" s="112"/>
      <c r="I6" s="113"/>
      <c r="K6" s="114"/>
    </row>
    <row r="7" spans="1:11" s="28" customFormat="1" ht="12.75">
      <c r="A7" s="510">
        <v>5029</v>
      </c>
      <c r="B7" s="22" t="s">
        <v>526</v>
      </c>
      <c r="C7" s="27">
        <v>500</v>
      </c>
      <c r="D7" s="27">
        <v>500</v>
      </c>
      <c r="E7" s="220">
        <v>74</v>
      </c>
      <c r="F7" s="53">
        <f t="shared" si="0"/>
        <v>14.799999999999999</v>
      </c>
      <c r="G7" s="112"/>
      <c r="H7" s="112"/>
      <c r="I7" s="113"/>
      <c r="K7" s="114"/>
    </row>
    <row r="8" spans="1:11" s="28" customFormat="1" ht="12.75">
      <c r="A8" s="510">
        <v>5031</v>
      </c>
      <c r="B8" s="22" t="s">
        <v>527</v>
      </c>
      <c r="C8" s="27">
        <v>1794</v>
      </c>
      <c r="D8" s="27">
        <v>1924</v>
      </c>
      <c r="E8" s="220">
        <v>1715</v>
      </c>
      <c r="F8" s="53">
        <f t="shared" si="0"/>
        <v>89.13721413721414</v>
      </c>
      <c r="G8" s="112"/>
      <c r="H8" s="112"/>
      <c r="I8" s="113"/>
      <c r="K8" s="114"/>
    </row>
    <row r="9" spans="1:11" s="28" customFormat="1" ht="12.75">
      <c r="A9" s="510">
        <v>5032</v>
      </c>
      <c r="B9" s="22" t="s">
        <v>528</v>
      </c>
      <c r="C9" s="27">
        <v>621</v>
      </c>
      <c r="D9" s="27">
        <v>1068</v>
      </c>
      <c r="E9" s="220">
        <v>807</v>
      </c>
      <c r="F9" s="53">
        <f t="shared" si="0"/>
        <v>75.56179775280899</v>
      </c>
      <c r="G9" s="112"/>
      <c r="H9" s="112"/>
      <c r="I9" s="113"/>
      <c r="K9" s="114"/>
    </row>
    <row r="10" spans="1:11" s="28" customFormat="1" ht="12.75">
      <c r="A10" s="510">
        <v>5038</v>
      </c>
      <c r="B10" s="22" t="s">
        <v>887</v>
      </c>
      <c r="C10" s="27">
        <v>30</v>
      </c>
      <c r="D10" s="27">
        <v>32</v>
      </c>
      <c r="E10" s="220">
        <v>0</v>
      </c>
      <c r="F10" s="53">
        <f t="shared" si="0"/>
        <v>0</v>
      </c>
      <c r="G10" s="112"/>
      <c r="H10" s="112"/>
      <c r="I10" s="113"/>
      <c r="K10" s="114"/>
    </row>
    <row r="11" spans="1:11" s="28" customFormat="1" ht="12.75">
      <c r="A11" s="510">
        <v>5039</v>
      </c>
      <c r="B11" s="22" t="s">
        <v>906</v>
      </c>
      <c r="C11" s="27">
        <v>175</v>
      </c>
      <c r="D11" s="27">
        <v>175</v>
      </c>
      <c r="E11" s="220">
        <v>15</v>
      </c>
      <c r="F11" s="53">
        <f t="shared" si="0"/>
        <v>8.571428571428571</v>
      </c>
      <c r="G11" s="112"/>
      <c r="H11" s="112"/>
      <c r="I11" s="113"/>
      <c r="K11" s="114" t="s">
        <v>494</v>
      </c>
    </row>
    <row r="12" spans="1:11" s="28" customFormat="1" ht="12.75">
      <c r="A12" s="510">
        <v>5041</v>
      </c>
      <c r="B12" s="22" t="s">
        <v>420</v>
      </c>
      <c r="C12" s="27">
        <v>0</v>
      </c>
      <c r="D12" s="27">
        <v>5</v>
      </c>
      <c r="E12" s="220">
        <v>5</v>
      </c>
      <c r="F12" s="53">
        <f t="shared" si="0"/>
        <v>100</v>
      </c>
      <c r="G12" s="112"/>
      <c r="H12" s="112"/>
      <c r="I12" s="113"/>
      <c r="K12" s="114"/>
    </row>
    <row r="13" spans="1:11" s="28" customFormat="1" ht="12.75">
      <c r="A13" s="93" t="s">
        <v>217</v>
      </c>
      <c r="B13" s="94" t="s">
        <v>531</v>
      </c>
      <c r="C13" s="95">
        <f>SUM(C5:C12)</f>
        <v>15780</v>
      </c>
      <c r="D13" s="95">
        <f>SUM(D4:D12)</f>
        <v>16524</v>
      </c>
      <c r="E13" s="268">
        <f>SUM(E4:E12)</f>
        <v>11784</v>
      </c>
      <c r="F13" s="96">
        <f t="shared" si="0"/>
        <v>71.31445170660857</v>
      </c>
      <c r="G13" s="112"/>
      <c r="H13" s="112"/>
      <c r="I13" s="113"/>
      <c r="K13" s="114"/>
    </row>
    <row r="14" spans="1:11" s="28" customFormat="1" ht="12.75">
      <c r="A14" s="510">
        <v>5136</v>
      </c>
      <c r="B14" s="22" t="s">
        <v>532</v>
      </c>
      <c r="C14" s="27">
        <v>30</v>
      </c>
      <c r="D14" s="27">
        <v>30</v>
      </c>
      <c r="E14" s="220">
        <v>17</v>
      </c>
      <c r="F14" s="53">
        <f t="shared" si="0"/>
        <v>56.666666666666664</v>
      </c>
      <c r="G14" s="112"/>
      <c r="H14" s="115"/>
      <c r="I14" s="114"/>
      <c r="K14" s="114"/>
    </row>
    <row r="15" spans="1:11" s="28" customFormat="1" ht="12.75">
      <c r="A15" s="511">
        <v>5137</v>
      </c>
      <c r="B15" s="32" t="s">
        <v>533</v>
      </c>
      <c r="C15" s="27">
        <v>400</v>
      </c>
      <c r="D15" s="27">
        <v>200</v>
      </c>
      <c r="E15" s="280">
        <v>63</v>
      </c>
      <c r="F15" s="53">
        <f t="shared" si="0"/>
        <v>31.5</v>
      </c>
      <c r="G15" s="112"/>
      <c r="H15" s="115"/>
      <c r="I15" s="114"/>
      <c r="K15" s="114"/>
    </row>
    <row r="16" spans="1:11" s="28" customFormat="1" ht="12.75">
      <c r="A16" s="510">
        <v>5139</v>
      </c>
      <c r="B16" s="22" t="s">
        <v>534</v>
      </c>
      <c r="C16" s="27">
        <v>4000</v>
      </c>
      <c r="D16" s="27">
        <v>3625</v>
      </c>
      <c r="E16" s="220">
        <v>1384</v>
      </c>
      <c r="F16" s="53">
        <f t="shared" si="0"/>
        <v>38.17931034482759</v>
      </c>
      <c r="G16" s="112"/>
      <c r="H16" s="115"/>
      <c r="I16" s="114"/>
      <c r="K16" s="114"/>
    </row>
    <row r="17" spans="1:11" s="28" customFormat="1" ht="12.75">
      <c r="A17" s="510">
        <v>5142</v>
      </c>
      <c r="B17" s="22" t="s">
        <v>535</v>
      </c>
      <c r="C17" s="27">
        <v>5</v>
      </c>
      <c r="D17" s="27">
        <v>5</v>
      </c>
      <c r="E17" s="220">
        <v>0</v>
      </c>
      <c r="F17" s="53">
        <f t="shared" si="0"/>
        <v>0</v>
      </c>
      <c r="G17" s="112"/>
      <c r="H17" s="115"/>
      <c r="I17" s="114"/>
      <c r="K17" s="114"/>
    </row>
    <row r="18" spans="1:11" s="28" customFormat="1" ht="12.75">
      <c r="A18" s="510">
        <v>5153</v>
      </c>
      <c r="B18" s="22" t="s">
        <v>536</v>
      </c>
      <c r="C18" s="27">
        <v>13</v>
      </c>
      <c r="D18" s="27">
        <v>20</v>
      </c>
      <c r="E18" s="220">
        <v>14</v>
      </c>
      <c r="F18" s="53">
        <f t="shared" si="0"/>
        <v>70</v>
      </c>
      <c r="G18" s="112"/>
      <c r="H18" s="115"/>
      <c r="I18" s="114"/>
      <c r="K18" s="114"/>
    </row>
    <row r="19" spans="1:11" s="28" customFormat="1" ht="12.75">
      <c r="A19" s="510">
        <v>5156</v>
      </c>
      <c r="B19" s="22" t="s">
        <v>537</v>
      </c>
      <c r="C19" s="27">
        <v>800</v>
      </c>
      <c r="D19" s="27">
        <v>800</v>
      </c>
      <c r="E19" s="220">
        <v>339</v>
      </c>
      <c r="F19" s="53">
        <f t="shared" si="0"/>
        <v>42.375</v>
      </c>
      <c r="G19" s="112"/>
      <c r="H19" s="115"/>
      <c r="I19" s="114"/>
      <c r="K19" s="114"/>
    </row>
    <row r="20" spans="1:11" s="28" customFormat="1" ht="12.75">
      <c r="A20" s="510">
        <v>5161</v>
      </c>
      <c r="B20" s="22" t="s">
        <v>538</v>
      </c>
      <c r="C20" s="27">
        <v>150</v>
      </c>
      <c r="D20" s="27">
        <v>150</v>
      </c>
      <c r="E20" s="220">
        <v>94</v>
      </c>
      <c r="F20" s="53">
        <f t="shared" si="0"/>
        <v>62.66666666666667</v>
      </c>
      <c r="G20" s="112"/>
      <c r="H20" s="112"/>
      <c r="I20" s="114"/>
      <c r="K20" s="114"/>
    </row>
    <row r="21" spans="1:11" s="28" customFormat="1" ht="12.75">
      <c r="A21" s="510">
        <v>5162</v>
      </c>
      <c r="B21" s="22" t="s">
        <v>539</v>
      </c>
      <c r="C21" s="27">
        <v>450</v>
      </c>
      <c r="D21" s="27">
        <v>468</v>
      </c>
      <c r="E21" s="220">
        <v>151</v>
      </c>
      <c r="F21" s="53">
        <f t="shared" si="0"/>
        <v>32.26495726495727</v>
      </c>
      <c r="G21" s="112"/>
      <c r="H21" s="115"/>
      <c r="I21" s="114"/>
      <c r="K21" s="114"/>
    </row>
    <row r="22" spans="1:11" s="28" customFormat="1" ht="12.75">
      <c r="A22" s="510">
        <v>5163</v>
      </c>
      <c r="B22" s="22" t="s">
        <v>540</v>
      </c>
      <c r="C22" s="27">
        <v>20</v>
      </c>
      <c r="D22" s="27">
        <v>20</v>
      </c>
      <c r="E22" s="220">
        <v>19</v>
      </c>
      <c r="F22" s="53">
        <f t="shared" si="0"/>
        <v>95</v>
      </c>
      <c r="G22" s="112"/>
      <c r="H22" s="115"/>
      <c r="I22" s="114"/>
      <c r="K22" s="114"/>
    </row>
    <row r="23" spans="1:11" s="28" customFormat="1" ht="12.75">
      <c r="A23" s="510">
        <v>5164</v>
      </c>
      <c r="B23" s="22" t="s">
        <v>541</v>
      </c>
      <c r="C23" s="27">
        <v>100</v>
      </c>
      <c r="D23" s="27">
        <v>100</v>
      </c>
      <c r="E23" s="220">
        <v>56</v>
      </c>
      <c r="F23" s="53">
        <f t="shared" si="0"/>
        <v>56.00000000000001</v>
      </c>
      <c r="G23" s="112"/>
      <c r="H23" s="115"/>
      <c r="I23" s="114"/>
      <c r="K23" s="114"/>
    </row>
    <row r="24" spans="1:11" s="28" customFormat="1" ht="12.75">
      <c r="A24" s="510">
        <v>5166</v>
      </c>
      <c r="B24" s="22" t="s">
        <v>542</v>
      </c>
      <c r="C24" s="27">
        <v>100</v>
      </c>
      <c r="D24" s="27">
        <v>100</v>
      </c>
      <c r="E24" s="220">
        <v>0</v>
      </c>
      <c r="F24" s="53">
        <f t="shared" si="0"/>
        <v>0</v>
      </c>
      <c r="G24" s="112"/>
      <c r="H24" s="115"/>
      <c r="I24" s="114"/>
      <c r="K24" s="114"/>
    </row>
    <row r="25" spans="1:11" s="28" customFormat="1" ht="12.75">
      <c r="A25" s="510">
        <v>5167</v>
      </c>
      <c r="B25" s="22" t="s">
        <v>543</v>
      </c>
      <c r="C25" s="27">
        <v>500</v>
      </c>
      <c r="D25" s="27">
        <v>500</v>
      </c>
      <c r="E25" s="220">
        <v>118</v>
      </c>
      <c r="F25" s="53">
        <f t="shared" si="0"/>
        <v>23.599999999999998</v>
      </c>
      <c r="G25" s="112"/>
      <c r="H25" s="115"/>
      <c r="I25" s="114"/>
      <c r="K25" s="114"/>
    </row>
    <row r="26" spans="1:11" s="28" customFormat="1" ht="12.75">
      <c r="A26" s="510">
        <v>5169</v>
      </c>
      <c r="B26" s="22" t="s">
        <v>544</v>
      </c>
      <c r="C26" s="27">
        <v>9600</v>
      </c>
      <c r="D26" s="27">
        <v>9600</v>
      </c>
      <c r="E26" s="220">
        <v>4608</v>
      </c>
      <c r="F26" s="53">
        <f t="shared" si="0"/>
        <v>48</v>
      </c>
      <c r="G26" s="112"/>
      <c r="H26" s="115"/>
      <c r="I26" s="114"/>
      <c r="K26" s="114"/>
    </row>
    <row r="27" spans="1:11" s="28" customFormat="1" ht="12.75">
      <c r="A27" s="510">
        <v>5171</v>
      </c>
      <c r="B27" s="22" t="s">
        <v>545</v>
      </c>
      <c r="C27" s="27">
        <v>600</v>
      </c>
      <c r="D27" s="27">
        <v>600</v>
      </c>
      <c r="E27" s="220">
        <v>193</v>
      </c>
      <c r="F27" s="53">
        <f t="shared" si="0"/>
        <v>32.166666666666664</v>
      </c>
      <c r="G27" s="112"/>
      <c r="H27" s="115"/>
      <c r="I27" s="114"/>
      <c r="K27" s="114"/>
    </row>
    <row r="28" spans="1:11" s="28" customFormat="1" ht="12.75">
      <c r="A28" s="510">
        <v>5172</v>
      </c>
      <c r="B28" s="22" t="s">
        <v>546</v>
      </c>
      <c r="C28" s="27">
        <v>10</v>
      </c>
      <c r="D28" s="27">
        <v>10</v>
      </c>
      <c r="E28" s="220">
        <v>0</v>
      </c>
      <c r="F28" s="53">
        <f t="shared" si="0"/>
        <v>0</v>
      </c>
      <c r="G28" s="112"/>
      <c r="H28" s="115"/>
      <c r="I28" s="114"/>
      <c r="K28" s="114"/>
    </row>
    <row r="29" spans="1:11" s="28" customFormat="1" ht="12.75">
      <c r="A29" s="510">
        <v>5173</v>
      </c>
      <c r="B29" s="22" t="s">
        <v>888</v>
      </c>
      <c r="C29" s="27">
        <v>600</v>
      </c>
      <c r="D29" s="27">
        <v>824</v>
      </c>
      <c r="E29" s="220">
        <v>676</v>
      </c>
      <c r="F29" s="53">
        <f t="shared" si="0"/>
        <v>82.03883495145631</v>
      </c>
      <c r="G29" s="112"/>
      <c r="H29" s="115"/>
      <c r="I29" s="114"/>
      <c r="K29" s="114"/>
    </row>
    <row r="30" spans="1:11" s="28" customFormat="1" ht="13.5" customHeight="1">
      <c r="A30" s="510">
        <v>5175</v>
      </c>
      <c r="B30" s="22" t="s">
        <v>547</v>
      </c>
      <c r="C30" s="27">
        <v>1600</v>
      </c>
      <c r="D30" s="27">
        <v>1900</v>
      </c>
      <c r="E30" s="220">
        <v>1646</v>
      </c>
      <c r="F30" s="53">
        <f t="shared" si="0"/>
        <v>86.63157894736842</v>
      </c>
      <c r="G30" s="112"/>
      <c r="H30" s="115"/>
      <c r="I30" s="114"/>
      <c r="K30" s="114"/>
    </row>
    <row r="31" spans="1:11" s="28" customFormat="1" ht="13.5" customHeight="1">
      <c r="A31" s="510">
        <v>5176</v>
      </c>
      <c r="B31" s="22" t="s">
        <v>548</v>
      </c>
      <c r="C31" s="27">
        <v>25</v>
      </c>
      <c r="D31" s="27">
        <v>25</v>
      </c>
      <c r="E31" s="220">
        <v>4</v>
      </c>
      <c r="F31" s="53">
        <f t="shared" si="0"/>
        <v>16</v>
      </c>
      <c r="G31" s="112"/>
      <c r="H31" s="115"/>
      <c r="I31" s="114"/>
      <c r="K31" s="114"/>
    </row>
    <row r="32" spans="1:11" s="28" customFormat="1" ht="12.75">
      <c r="A32" s="510">
        <v>5178</v>
      </c>
      <c r="B32" s="22" t="s">
        <v>549</v>
      </c>
      <c r="C32" s="27">
        <v>250</v>
      </c>
      <c r="D32" s="27">
        <v>250</v>
      </c>
      <c r="E32" s="220">
        <v>102</v>
      </c>
      <c r="F32" s="53">
        <f t="shared" si="0"/>
        <v>40.8</v>
      </c>
      <c r="G32" s="112"/>
      <c r="H32" s="115"/>
      <c r="I32" s="114"/>
      <c r="K32" s="114"/>
    </row>
    <row r="33" spans="1:11" s="28" customFormat="1" ht="12.75">
      <c r="A33" s="510">
        <v>5179</v>
      </c>
      <c r="B33" s="22" t="s">
        <v>550</v>
      </c>
      <c r="C33" s="27">
        <v>700</v>
      </c>
      <c r="D33" s="27">
        <v>700</v>
      </c>
      <c r="E33" s="220">
        <v>493</v>
      </c>
      <c r="F33" s="53">
        <f t="shared" si="0"/>
        <v>70.42857142857143</v>
      </c>
      <c r="G33" s="112"/>
      <c r="H33" s="115"/>
      <c r="I33" s="114"/>
      <c r="K33" s="114"/>
    </row>
    <row r="34" spans="1:11" s="28" customFormat="1" ht="12.75">
      <c r="A34" s="510">
        <v>5194</v>
      </c>
      <c r="B34" s="22" t="s">
        <v>551</v>
      </c>
      <c r="C34" s="27">
        <v>500</v>
      </c>
      <c r="D34" s="27">
        <v>180</v>
      </c>
      <c r="E34" s="220">
        <v>73</v>
      </c>
      <c r="F34" s="53">
        <f t="shared" si="0"/>
        <v>40.55555555555556</v>
      </c>
      <c r="G34" s="112"/>
      <c r="H34" s="115"/>
      <c r="I34" s="114"/>
      <c r="K34" s="114"/>
    </row>
    <row r="35" spans="1:11" s="28" customFormat="1" ht="12.75">
      <c r="A35" s="93" t="s">
        <v>552</v>
      </c>
      <c r="B35" s="94" t="s">
        <v>553</v>
      </c>
      <c r="C35" s="95">
        <f>SUM(C14:C34)</f>
        <v>20453</v>
      </c>
      <c r="D35" s="95">
        <f>SUM(D14:D34)</f>
        <v>20107</v>
      </c>
      <c r="E35" s="268">
        <f>SUM(E14:E34)</f>
        <v>10050</v>
      </c>
      <c r="F35" s="96">
        <f t="shared" si="0"/>
        <v>49.982593126771775</v>
      </c>
      <c r="G35" s="112"/>
      <c r="H35" s="115"/>
      <c r="I35" s="114"/>
      <c r="K35" s="114"/>
    </row>
    <row r="36" spans="1:11" s="28" customFormat="1" ht="12.75">
      <c r="A36" s="510">
        <v>5222</v>
      </c>
      <c r="B36" s="32" t="s">
        <v>946</v>
      </c>
      <c r="C36" s="27">
        <v>0</v>
      </c>
      <c r="D36" s="27">
        <v>190</v>
      </c>
      <c r="E36" s="280">
        <v>190</v>
      </c>
      <c r="F36" s="53">
        <f t="shared" si="0"/>
        <v>100</v>
      </c>
      <c r="G36" s="112"/>
      <c r="H36" s="115"/>
      <c r="I36" s="114"/>
      <c r="K36" s="114"/>
    </row>
    <row r="37" spans="1:9" s="28" customFormat="1" ht="12.75">
      <c r="A37" s="510">
        <v>5229</v>
      </c>
      <c r="B37" s="22" t="s">
        <v>1032</v>
      </c>
      <c r="C37" s="27">
        <v>700</v>
      </c>
      <c r="D37" s="27">
        <v>700</v>
      </c>
      <c r="E37" s="220">
        <v>700</v>
      </c>
      <c r="F37" s="53">
        <f t="shared" si="0"/>
        <v>100</v>
      </c>
      <c r="G37" s="112"/>
      <c r="H37" s="115"/>
      <c r="I37" s="114"/>
    </row>
    <row r="38" spans="1:9" s="28" customFormat="1" ht="12.75">
      <c r="A38" s="93" t="s">
        <v>555</v>
      </c>
      <c r="B38" s="94" t="s">
        <v>1048</v>
      </c>
      <c r="C38" s="182">
        <f>SUM(C37:C37)</f>
        <v>700</v>
      </c>
      <c r="D38" s="182">
        <f>SUM(D36:D37)</f>
        <v>890</v>
      </c>
      <c r="E38" s="210">
        <f>SUM(E36:E37)</f>
        <v>890</v>
      </c>
      <c r="F38" s="393">
        <f>E38/D38*100</f>
        <v>100</v>
      </c>
      <c r="G38" s="112"/>
      <c r="H38" s="115"/>
      <c r="I38" s="114"/>
    </row>
    <row r="39" spans="1:9" s="28" customFormat="1" ht="12.75">
      <c r="A39" s="510">
        <v>5361</v>
      </c>
      <c r="B39" s="22" t="s">
        <v>556</v>
      </c>
      <c r="C39" s="27">
        <v>10</v>
      </c>
      <c r="D39" s="27">
        <v>10</v>
      </c>
      <c r="E39" s="280">
        <v>0</v>
      </c>
      <c r="F39" s="53">
        <f t="shared" si="0"/>
        <v>0</v>
      </c>
      <c r="G39" s="112"/>
      <c r="H39" s="115"/>
      <c r="I39" s="114"/>
    </row>
    <row r="40" spans="1:9" s="28" customFormat="1" ht="12.75">
      <c r="A40" s="510">
        <v>5362</v>
      </c>
      <c r="B40" s="22" t="s">
        <v>557</v>
      </c>
      <c r="C40" s="27">
        <v>20</v>
      </c>
      <c r="D40" s="27">
        <v>20</v>
      </c>
      <c r="E40" s="220">
        <v>0</v>
      </c>
      <c r="F40" s="53">
        <f>E40/D40*100</f>
        <v>0</v>
      </c>
      <c r="G40" s="112"/>
      <c r="H40" s="115"/>
      <c r="I40" s="114"/>
    </row>
    <row r="41" spans="1:9" s="28" customFormat="1" ht="12.75">
      <c r="A41" s="93" t="s">
        <v>558</v>
      </c>
      <c r="B41" s="94" t="s">
        <v>559</v>
      </c>
      <c r="C41" s="95">
        <f>SUM(C39:C40)</f>
        <v>30</v>
      </c>
      <c r="D41" s="95">
        <f>SUM(D39:D40)</f>
        <v>30</v>
      </c>
      <c r="E41" s="268">
        <f>SUM(E39:E40)</f>
        <v>0</v>
      </c>
      <c r="F41" s="393">
        <f>E41/D41*100</f>
        <v>0</v>
      </c>
      <c r="G41" s="112"/>
      <c r="H41" s="115"/>
      <c r="I41" s="114"/>
    </row>
    <row r="42" spans="1:9" s="28" customFormat="1" ht="12.75">
      <c r="A42" s="510">
        <v>5424</v>
      </c>
      <c r="B42" s="22" t="s">
        <v>63</v>
      </c>
      <c r="C42" s="27">
        <v>0</v>
      </c>
      <c r="D42" s="27">
        <v>10</v>
      </c>
      <c r="E42" s="280">
        <v>2</v>
      </c>
      <c r="F42" s="53">
        <f t="shared" si="0"/>
        <v>20</v>
      </c>
      <c r="G42" s="112"/>
      <c r="H42" s="115"/>
      <c r="I42" s="114"/>
    </row>
    <row r="43" spans="1:9" s="28" customFormat="1" ht="12.75">
      <c r="A43" s="510">
        <v>5492</v>
      </c>
      <c r="B43" s="22" t="s">
        <v>907</v>
      </c>
      <c r="C43" s="27">
        <v>20</v>
      </c>
      <c r="D43" s="27">
        <v>20</v>
      </c>
      <c r="E43" s="280">
        <v>10</v>
      </c>
      <c r="F43" s="53">
        <f t="shared" si="0"/>
        <v>50</v>
      </c>
      <c r="G43" s="112"/>
      <c r="H43" s="115"/>
      <c r="I43" s="114"/>
    </row>
    <row r="44" spans="1:9" s="28" customFormat="1" ht="12.75">
      <c r="A44" s="94" t="s">
        <v>924</v>
      </c>
      <c r="B44" s="94" t="s">
        <v>925</v>
      </c>
      <c r="C44" s="95">
        <f>SUM(C43:C43)</f>
        <v>20</v>
      </c>
      <c r="D44" s="95">
        <f>SUM(D42:D43)</f>
        <v>30</v>
      </c>
      <c r="E44" s="268">
        <f>SUM(E42:E43)</f>
        <v>12</v>
      </c>
      <c r="F44" s="96">
        <f t="shared" si="0"/>
        <v>40</v>
      </c>
      <c r="G44" s="112"/>
      <c r="H44" s="115"/>
      <c r="I44" s="114"/>
    </row>
    <row r="45" spans="1:9" s="28" customFormat="1" ht="12.75">
      <c r="A45" s="511">
        <v>5901</v>
      </c>
      <c r="B45" s="32" t="s">
        <v>560</v>
      </c>
      <c r="C45" s="255">
        <v>2000</v>
      </c>
      <c r="D45" s="255">
        <v>11843</v>
      </c>
      <c r="E45" s="587">
        <v>0</v>
      </c>
      <c r="F45" s="53" t="s">
        <v>890</v>
      </c>
      <c r="G45" s="112"/>
      <c r="H45" s="115"/>
      <c r="I45" s="114"/>
    </row>
    <row r="46" spans="1:9" s="28" customFormat="1" ht="12.75">
      <c r="A46" s="93" t="s">
        <v>561</v>
      </c>
      <c r="B46" s="94" t="s">
        <v>564</v>
      </c>
      <c r="C46" s="54">
        <f>SUM(C45:C45)</f>
        <v>2000</v>
      </c>
      <c r="D46" s="54">
        <f>SUM(D45:D45)</f>
        <v>11843</v>
      </c>
      <c r="E46" s="588">
        <f>SUM(E45)</f>
        <v>0</v>
      </c>
      <c r="F46" s="96" t="s">
        <v>890</v>
      </c>
      <c r="G46" s="112"/>
      <c r="H46" s="115"/>
      <c r="I46" s="114"/>
    </row>
    <row r="47" spans="1:9" s="28" customFormat="1" ht="12.75">
      <c r="A47" s="93"/>
      <c r="B47" s="94"/>
      <c r="C47" s="95"/>
      <c r="D47" s="95"/>
      <c r="E47" s="220"/>
      <c r="F47" s="53"/>
      <c r="G47" s="112"/>
      <c r="H47" s="115"/>
      <c r="I47" s="114"/>
    </row>
    <row r="48" spans="1:9" s="28" customFormat="1" ht="12.75">
      <c r="A48" s="815" t="s">
        <v>565</v>
      </c>
      <c r="B48" s="817"/>
      <c r="C48" s="95">
        <f>C35+C41+C44+C46+C13+C38</f>
        <v>38983</v>
      </c>
      <c r="D48" s="95">
        <f>D35+D41+D44+D46+D13+D38</f>
        <v>49424</v>
      </c>
      <c r="E48" s="268">
        <f>E35+E41+E44+E46+E13+E38</f>
        <v>22736</v>
      </c>
      <c r="F48" s="96">
        <f t="shared" si="0"/>
        <v>46.001942376173524</v>
      </c>
      <c r="G48" s="112"/>
      <c r="H48" s="115"/>
      <c r="I48" s="114"/>
    </row>
    <row r="49" spans="1:9" s="28" customFormat="1" ht="12.75">
      <c r="A49" s="41"/>
      <c r="B49" s="22"/>
      <c r="C49" s="27"/>
      <c r="D49" s="22"/>
      <c r="E49" s="220"/>
      <c r="F49" s="53"/>
      <c r="G49" s="112"/>
      <c r="H49" s="115"/>
      <c r="I49" s="114"/>
    </row>
    <row r="50" spans="1:9" s="28" customFormat="1" ht="12.75">
      <c r="A50" s="510">
        <v>6123</v>
      </c>
      <c r="B50" s="22" t="s">
        <v>566</v>
      </c>
      <c r="C50" s="27">
        <v>1000</v>
      </c>
      <c r="D50" s="255">
        <v>1000</v>
      </c>
      <c r="E50" s="220">
        <v>769</v>
      </c>
      <c r="F50" s="53">
        <f t="shared" si="0"/>
        <v>76.9</v>
      </c>
      <c r="G50" s="112"/>
      <c r="H50" s="115"/>
      <c r="I50" s="114"/>
    </row>
    <row r="51" spans="1:9" s="28" customFormat="1" ht="12.75">
      <c r="A51" s="510">
        <v>6127</v>
      </c>
      <c r="B51" s="22" t="s">
        <v>567</v>
      </c>
      <c r="C51" s="27">
        <v>50</v>
      </c>
      <c r="D51" s="27">
        <v>50</v>
      </c>
      <c r="E51" s="589">
        <v>0</v>
      </c>
      <c r="F51" s="53">
        <v>0</v>
      </c>
      <c r="G51" s="112"/>
      <c r="H51" s="115"/>
      <c r="I51" s="114"/>
    </row>
    <row r="52" spans="1:9" s="28" customFormat="1" ht="12.75">
      <c r="A52" s="93" t="s">
        <v>568</v>
      </c>
      <c r="B52" s="94" t="s">
        <v>569</v>
      </c>
      <c r="C52" s="95">
        <f>SUM(C50:C51)</f>
        <v>1050</v>
      </c>
      <c r="D52" s="95">
        <f>SUM(D50:D51)</f>
        <v>1050</v>
      </c>
      <c r="E52" s="268">
        <f>SUM(E50:E51)</f>
        <v>769</v>
      </c>
      <c r="F52" s="96">
        <v>0</v>
      </c>
      <c r="G52" s="112"/>
      <c r="H52" s="115"/>
      <c r="I52" s="114"/>
    </row>
    <row r="53" spans="1:9" s="28" customFormat="1" ht="12.75">
      <c r="A53" s="93"/>
      <c r="B53" s="94"/>
      <c r="C53" s="95"/>
      <c r="D53" s="95"/>
      <c r="E53" s="95"/>
      <c r="F53" s="96"/>
      <c r="G53" s="112"/>
      <c r="H53" s="115"/>
      <c r="I53" s="114"/>
    </row>
    <row r="54" spans="1:8" ht="12.75">
      <c r="A54" s="894" t="s">
        <v>570</v>
      </c>
      <c r="B54" s="895"/>
      <c r="C54" s="9">
        <f>C48+C52</f>
        <v>40033</v>
      </c>
      <c r="D54" s="9">
        <f>D48+D52</f>
        <v>50474</v>
      </c>
      <c r="E54" s="9">
        <f>E48+E52</f>
        <v>23505</v>
      </c>
      <c r="F54" s="26">
        <f t="shared" si="0"/>
        <v>46.56853033244839</v>
      </c>
      <c r="G54" s="92"/>
      <c r="H54" s="97"/>
    </row>
    <row r="55" spans="1:8" ht="12.75">
      <c r="A55" s="20"/>
      <c r="B55" s="20"/>
      <c r="C55" s="18"/>
      <c r="D55" s="18"/>
      <c r="E55" s="18"/>
      <c r="F55" s="99"/>
      <c r="G55" s="92"/>
      <c r="H55" s="97"/>
    </row>
    <row r="56" spans="1:8" ht="12.75">
      <c r="A56" s="20"/>
      <c r="B56" s="20"/>
      <c r="C56" s="18"/>
      <c r="D56" s="18"/>
      <c r="E56" s="18"/>
      <c r="F56" s="99"/>
      <c r="G56" s="92"/>
      <c r="H56" s="97"/>
    </row>
    <row r="58" spans="1:6" ht="25.5" customHeight="1">
      <c r="A58" s="871" t="s">
        <v>571</v>
      </c>
      <c r="B58" s="873"/>
      <c r="C58" s="44" t="s">
        <v>479</v>
      </c>
      <c r="D58" s="6" t="s">
        <v>480</v>
      </c>
      <c r="E58" s="5" t="s">
        <v>269</v>
      </c>
      <c r="F58" s="43" t="s">
        <v>481</v>
      </c>
    </row>
    <row r="59" spans="1:6" ht="12.75">
      <c r="A59" s="896" t="s">
        <v>572</v>
      </c>
      <c r="B59" s="896"/>
      <c r="C59" s="25">
        <f>C13</f>
        <v>15780</v>
      </c>
      <c r="D59" s="25">
        <f>D13</f>
        <v>16524</v>
      </c>
      <c r="E59" s="25">
        <f>E13</f>
        <v>11784</v>
      </c>
      <c r="F59" s="33">
        <f>E59/E63*100</f>
        <v>50.134014039566054</v>
      </c>
    </row>
    <row r="60" spans="1:6" ht="12.75">
      <c r="A60" s="825" t="s">
        <v>573</v>
      </c>
      <c r="B60" s="827"/>
      <c r="C60" s="25">
        <f>C35+C38+C44+C46+C41-C61</f>
        <v>12383</v>
      </c>
      <c r="D60" s="25">
        <f>D35+D38+D44+D46+D41-D61</f>
        <v>22062</v>
      </c>
      <c r="E60" s="25">
        <f>E35+E38+E44+E46+E41-E61</f>
        <v>5962</v>
      </c>
      <c r="F60" s="33">
        <f>E60/E63*100</f>
        <v>25.36481599659647</v>
      </c>
    </row>
    <row r="61" spans="1:6" ht="12.75">
      <c r="A61" s="825" t="s">
        <v>574</v>
      </c>
      <c r="B61" s="827"/>
      <c r="C61" s="25">
        <f>C20+C21+C22+C24+C25+C26</f>
        <v>10820</v>
      </c>
      <c r="D61" s="25">
        <f>D20+D21+D22+D24+D25+D26</f>
        <v>10838</v>
      </c>
      <c r="E61" s="25">
        <f>E20+E21+E22+E24+E25+E26</f>
        <v>4990</v>
      </c>
      <c r="F61" s="33">
        <f>E61/E63*100</f>
        <v>21.229525632844076</v>
      </c>
    </row>
    <row r="62" spans="1:6" ht="12.75">
      <c r="A62" s="825" t="s">
        <v>575</v>
      </c>
      <c r="B62" s="827"/>
      <c r="C62" s="25">
        <f>C52</f>
        <v>1050</v>
      </c>
      <c r="D62" s="25">
        <f>D52</f>
        <v>1050</v>
      </c>
      <c r="E62" s="25">
        <f>E52</f>
        <v>769</v>
      </c>
      <c r="F62" s="33">
        <f>E62/E63*100</f>
        <v>3.2716443309934053</v>
      </c>
    </row>
    <row r="63" spans="1:6" ht="12.75">
      <c r="A63" s="815" t="s">
        <v>576</v>
      </c>
      <c r="B63" s="817"/>
      <c r="C63" s="95">
        <f>SUM(C59:C62)</f>
        <v>40033</v>
      </c>
      <c r="D63" s="268">
        <f>SUM(D59:D62)</f>
        <v>50474</v>
      </c>
      <c r="E63" s="95">
        <f>SUM(E59:E62)</f>
        <v>23505</v>
      </c>
      <c r="F63" s="96">
        <f>E63/D63*100</f>
        <v>46.56853033244839</v>
      </c>
    </row>
  </sheetData>
  <mergeCells count="9">
    <mergeCell ref="A63:B63"/>
    <mergeCell ref="A59:B59"/>
    <mergeCell ref="A60:B60"/>
    <mergeCell ref="A61:B61"/>
    <mergeCell ref="A62:B62"/>
    <mergeCell ref="A1:F1"/>
    <mergeCell ref="A48:B48"/>
    <mergeCell ref="A54:B54"/>
    <mergeCell ref="A58:B58"/>
  </mergeCells>
  <printOptions horizontalCentered="1"/>
  <pageMargins left="0.7874015748031497" right="0.7874015748031497" top="0.7874015748031497" bottom="0.7874015748031497" header="0.5118110236220472" footer="0.5118110236220472"/>
  <pageSetup firstPageNumber="21" useFirstPageNumber="1" horizontalDpi="600" verticalDpi="600" orientation="portrait" paperSize="9" scale="89" r:id="rId2"/>
  <headerFooter alignWithMargins="0">
    <oddFooter>&amp;C&amp;P</oddFooter>
  </headerFooter>
  <rowBreaks count="1" manualBreakCount="1">
    <brk id="57" max="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A1:R60"/>
  <sheetViews>
    <sheetView workbookViewId="0" topLeftCell="A1">
      <selection activeCell="G31" sqref="G31"/>
    </sheetView>
  </sheetViews>
  <sheetFormatPr defaultColWidth="9.00390625" defaultRowHeight="12.75"/>
  <cols>
    <col min="1" max="1" width="34.00390625" style="0" customWidth="1"/>
    <col min="2" max="3" width="14.00390625" style="0" customWidth="1"/>
    <col min="4" max="4" width="15.00390625" style="0" customWidth="1"/>
    <col min="5" max="5" width="14.00390625" style="0" customWidth="1"/>
    <col min="6" max="6" width="10.75390625" style="0" hidden="1" customWidth="1"/>
    <col min="7" max="7" width="10.75390625" style="0" customWidth="1"/>
  </cols>
  <sheetData>
    <row r="1" spans="1:18" ht="18">
      <c r="A1" s="221" t="s">
        <v>861</v>
      </c>
      <c r="B1" s="221"/>
      <c r="C1" s="221"/>
      <c r="D1" s="221"/>
      <c r="E1" s="221"/>
      <c r="F1" s="221"/>
      <c r="G1" s="221"/>
      <c r="H1" s="23"/>
      <c r="Q1" s="66"/>
      <c r="R1" s="66"/>
    </row>
    <row r="2" spans="1:18" ht="18">
      <c r="A2" s="221"/>
      <c r="B2" s="221"/>
      <c r="C2" s="221"/>
      <c r="D2" s="221"/>
      <c r="E2" s="221"/>
      <c r="F2" s="221"/>
      <c r="G2" s="221"/>
      <c r="H2" s="23"/>
      <c r="Q2" s="66"/>
      <c r="R2" s="66"/>
    </row>
    <row r="3" spans="1:18" ht="18">
      <c r="A3" s="221"/>
      <c r="B3" s="221"/>
      <c r="C3" s="221"/>
      <c r="D3" s="221"/>
      <c r="E3" s="221"/>
      <c r="F3" s="221"/>
      <c r="G3" s="221"/>
      <c r="H3" s="23"/>
      <c r="Q3" s="66"/>
      <c r="R3" s="66"/>
    </row>
    <row r="4" spans="1:2" ht="18" customHeight="1">
      <c r="A4" s="1"/>
      <c r="B4" s="1"/>
    </row>
    <row r="5" spans="1:5" ht="18" customHeight="1">
      <c r="A5" s="1" t="s">
        <v>1034</v>
      </c>
      <c r="B5" s="1"/>
      <c r="D5" s="566">
        <v>1794313.27</v>
      </c>
      <c r="E5" s="2" t="s">
        <v>464</v>
      </c>
    </row>
    <row r="6" spans="1:5" ht="18" customHeight="1">
      <c r="A6" s="1"/>
      <c r="B6" s="1"/>
      <c r="D6" s="279"/>
      <c r="E6" s="2"/>
    </row>
    <row r="7" spans="1:2" ht="15.75">
      <c r="A7" s="1"/>
      <c r="B7" s="1"/>
    </row>
    <row r="8" spans="1:8" ht="15.75">
      <c r="A8" s="1" t="s">
        <v>465</v>
      </c>
      <c r="B8" s="1"/>
      <c r="H8" s="2"/>
    </row>
    <row r="9" spans="1:6" ht="25.5" customHeight="1">
      <c r="A9" s="68"/>
      <c r="B9" s="44" t="s">
        <v>479</v>
      </c>
      <c r="C9" s="6" t="s">
        <v>480</v>
      </c>
      <c r="D9" s="5" t="s">
        <v>269</v>
      </c>
      <c r="E9" s="43" t="s">
        <v>481</v>
      </c>
      <c r="F9" t="s">
        <v>616</v>
      </c>
    </row>
    <row r="10" spans="1:7" ht="14.25" customHeight="1">
      <c r="A10" s="32" t="s">
        <v>911</v>
      </c>
      <c r="B10" s="27">
        <v>4717000</v>
      </c>
      <c r="C10" s="27">
        <v>4697000</v>
      </c>
      <c r="D10" s="27">
        <v>3517750</v>
      </c>
      <c r="E10" s="33">
        <f>D10/C10*100</f>
        <v>74.89354907387694</v>
      </c>
      <c r="G10" s="582"/>
    </row>
    <row r="11" spans="1:5" ht="14.25" customHeight="1">
      <c r="A11" s="32" t="s">
        <v>912</v>
      </c>
      <c r="B11" s="27">
        <v>267000</v>
      </c>
      <c r="C11" s="27">
        <v>267000</v>
      </c>
      <c r="D11" s="27">
        <v>200250</v>
      </c>
      <c r="E11" s="33">
        <f>D11/C11*100</f>
        <v>75</v>
      </c>
    </row>
    <row r="12" spans="1:5" ht="25.5" customHeight="1">
      <c r="A12" s="428" t="s">
        <v>846</v>
      </c>
      <c r="B12" s="254">
        <v>0</v>
      </c>
      <c r="C12" s="254">
        <v>0</v>
      </c>
      <c r="D12" s="254">
        <v>22829</v>
      </c>
      <c r="E12" s="158" t="s">
        <v>890</v>
      </c>
    </row>
    <row r="13" spans="1:5" ht="12.75">
      <c r="A13" s="3" t="s">
        <v>908</v>
      </c>
      <c r="B13" s="9">
        <f>SUM(B10:B12)</f>
        <v>4984000</v>
      </c>
      <c r="C13" s="9">
        <f>SUM(C10:C12)</f>
        <v>4964000</v>
      </c>
      <c r="D13" s="9">
        <f>SUM(D10:D12)</f>
        <v>3740829</v>
      </c>
      <c r="E13" s="26">
        <f>D13/C13*100</f>
        <v>75.35916599516518</v>
      </c>
    </row>
    <row r="14" spans="1:5" s="219" customFormat="1" ht="12.75">
      <c r="A14"/>
      <c r="B14"/>
      <c r="C14"/>
      <c r="D14"/>
      <c r="E14"/>
    </row>
    <row r="17" ht="17.25" customHeight="1"/>
    <row r="18" spans="1:4" ht="15.75">
      <c r="A18" s="1" t="s">
        <v>469</v>
      </c>
      <c r="B18" s="1"/>
      <c r="D18" s="28"/>
    </row>
    <row r="19" spans="1:18" ht="25.5">
      <c r="A19" s="3"/>
      <c r="B19" s="44" t="s">
        <v>479</v>
      </c>
      <c r="C19" s="6" t="s">
        <v>480</v>
      </c>
      <c r="D19" s="217" t="s">
        <v>269</v>
      </c>
      <c r="E19" s="43" t="s">
        <v>481</v>
      </c>
      <c r="F19" s="11" t="s">
        <v>615</v>
      </c>
      <c r="G19" s="12"/>
      <c r="H19" s="12"/>
      <c r="Q19" s="11"/>
      <c r="R19" s="12"/>
    </row>
    <row r="20" spans="1:18" ht="14.25" customHeight="1">
      <c r="A20" s="32" t="s">
        <v>470</v>
      </c>
      <c r="B20" s="27">
        <v>1350000</v>
      </c>
      <c r="C20" s="27">
        <v>1350000</v>
      </c>
      <c r="D20" s="25">
        <v>1092600</v>
      </c>
      <c r="E20" s="218">
        <f>D20/C20*100</f>
        <v>80.93333333333334</v>
      </c>
      <c r="F20" s="24" t="s">
        <v>614</v>
      </c>
      <c r="G20" s="50"/>
      <c r="H20" s="50"/>
      <c r="Q20" s="24"/>
      <c r="R20" s="50"/>
    </row>
    <row r="21" spans="1:18" ht="14.25" customHeight="1">
      <c r="A21" s="32" t="s">
        <v>818</v>
      </c>
      <c r="B21" s="27">
        <v>3584000</v>
      </c>
      <c r="C21" s="280">
        <v>5278300</v>
      </c>
      <c r="D21" s="25">
        <v>1118698</v>
      </c>
      <c r="E21" s="218">
        <f>D21/C21*100</f>
        <v>21.194286039065606</v>
      </c>
      <c r="F21" s="24">
        <v>5179</v>
      </c>
      <c r="G21" s="50"/>
      <c r="H21" s="50"/>
      <c r="Q21" s="24"/>
      <c r="R21" s="50"/>
    </row>
    <row r="22" spans="1:18" ht="14.25" customHeight="1">
      <c r="A22" s="32" t="s">
        <v>551</v>
      </c>
      <c r="B22" s="27">
        <v>50000</v>
      </c>
      <c r="C22" s="27">
        <v>50000</v>
      </c>
      <c r="D22" s="25">
        <v>3000</v>
      </c>
      <c r="E22" s="159">
        <f>D22/C22*100</f>
        <v>6</v>
      </c>
      <c r="F22" s="24">
        <v>5194</v>
      </c>
      <c r="G22" s="50"/>
      <c r="H22" s="50"/>
      <c r="Q22" s="24"/>
      <c r="R22" s="50"/>
    </row>
    <row r="23" spans="1:18" ht="14.25" customHeight="1">
      <c r="A23" s="32" t="s">
        <v>1013</v>
      </c>
      <c r="B23" s="27">
        <v>0</v>
      </c>
      <c r="C23" s="27">
        <v>80000</v>
      </c>
      <c r="D23" s="25">
        <v>24000</v>
      </c>
      <c r="E23" s="159">
        <f>D23/C23*100</f>
        <v>30</v>
      </c>
      <c r="F23" s="24"/>
      <c r="G23" s="50"/>
      <c r="H23" s="50"/>
      <c r="Q23" s="24"/>
      <c r="R23" s="50"/>
    </row>
    <row r="24" spans="1:18" ht="12.75">
      <c r="A24" s="3" t="s">
        <v>909</v>
      </c>
      <c r="B24" s="9">
        <f>SUM(B20:B23)</f>
        <v>4984000</v>
      </c>
      <c r="C24" s="9">
        <f>SUM(C20:C23)</f>
        <v>6758300</v>
      </c>
      <c r="D24" s="9">
        <f>SUM(D20:D23)</f>
        <v>2238298</v>
      </c>
      <c r="E24" s="10">
        <f>D24/C24*100</f>
        <v>33.11924596422177</v>
      </c>
      <c r="F24" s="18"/>
      <c r="G24" s="29"/>
      <c r="H24" s="29"/>
      <c r="Q24" s="18"/>
      <c r="R24" s="29"/>
    </row>
    <row r="25" ht="18" customHeight="1"/>
    <row r="26" ht="18" customHeight="1"/>
    <row r="27" ht="18" customHeight="1"/>
    <row r="28" spans="1:9" ht="15.75">
      <c r="A28" s="1" t="s">
        <v>862</v>
      </c>
      <c r="B28" s="1"/>
      <c r="D28" s="607">
        <f>D5+D13-D24</f>
        <v>3296844.2699999996</v>
      </c>
      <c r="E28" s="259" t="s">
        <v>464</v>
      </c>
      <c r="H28" s="405"/>
      <c r="I28" s="405"/>
    </row>
    <row r="30" spans="1:4" ht="18.75">
      <c r="A30" s="137"/>
      <c r="D30" s="279"/>
    </row>
    <row r="31" spans="1:4" ht="18.75">
      <c r="A31" s="137"/>
      <c r="D31" s="279"/>
    </row>
    <row r="32" ht="18.75">
      <c r="A32" s="139"/>
    </row>
    <row r="33" ht="18.75">
      <c r="A33" s="139"/>
    </row>
    <row r="34" ht="15.75">
      <c r="A34" s="141"/>
    </row>
    <row r="35" ht="18.75">
      <c r="A35" s="139"/>
    </row>
    <row r="36" ht="18.75">
      <c r="A36" s="139"/>
    </row>
    <row r="37" ht="18.75">
      <c r="A37" s="139"/>
    </row>
    <row r="38" ht="18.75">
      <c r="A38" s="143"/>
    </row>
    <row r="39" ht="18.75">
      <c r="A39" s="143"/>
    </row>
    <row r="40" ht="18.75">
      <c r="A40" s="143"/>
    </row>
    <row r="41" ht="18.75">
      <c r="A41" s="139"/>
    </row>
    <row r="42" ht="18.75">
      <c r="A42" s="139"/>
    </row>
    <row r="43" ht="15.75">
      <c r="A43" s="142"/>
    </row>
    <row r="44" ht="18.75">
      <c r="A44" s="140"/>
    </row>
    <row r="45" ht="18.75">
      <c r="A45" s="140"/>
    </row>
    <row r="46" ht="18.75">
      <c r="A46" s="140"/>
    </row>
    <row r="47" ht="18.75">
      <c r="A47" s="138"/>
    </row>
    <row r="48" ht="18.75">
      <c r="A48" s="140"/>
    </row>
    <row r="49" ht="18.75">
      <c r="A49" s="140"/>
    </row>
    <row r="50" ht="18.75">
      <c r="A50" s="140"/>
    </row>
    <row r="51" ht="15.75">
      <c r="A51" s="141"/>
    </row>
    <row r="52" ht="18.75">
      <c r="A52" s="140"/>
    </row>
    <row r="53" ht="15.75">
      <c r="A53" s="142"/>
    </row>
    <row r="54" ht="18.75">
      <c r="A54" s="138"/>
    </row>
    <row r="55" ht="15.75">
      <c r="A55" s="141"/>
    </row>
    <row r="56" ht="15.75">
      <c r="A56" s="142"/>
    </row>
    <row r="57" ht="15.75">
      <c r="A57" s="142"/>
    </row>
    <row r="58" ht="18.75">
      <c r="A58" s="140"/>
    </row>
    <row r="59" spans="1:2" ht="18.75">
      <c r="A59" s="140"/>
      <c r="B59" s="138"/>
    </row>
    <row r="60" ht="18.75">
      <c r="A60" s="140"/>
    </row>
  </sheetData>
  <printOptions horizontalCentered="1"/>
  <pageMargins left="0.7874015748031497" right="0.7874015748031497" top="0.984251968503937" bottom="0.984251968503937" header="0.5118110236220472" footer="0.5118110236220472"/>
  <pageSetup firstPageNumber="23" useFirstPageNumber="1" horizontalDpi="600" verticalDpi="600" orientation="portrait" paperSize="9" scale="95" r:id="rId1"/>
  <headerFooter alignWithMargins="0">
    <oddFooter>&amp;C23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A1:J32"/>
  <sheetViews>
    <sheetView workbookViewId="0" topLeftCell="A1">
      <selection activeCell="H37" sqref="H37"/>
    </sheetView>
  </sheetViews>
  <sheetFormatPr defaultColWidth="9.125" defaultRowHeight="12.75"/>
  <cols>
    <col min="1" max="1" width="36.625" style="0" customWidth="1"/>
    <col min="2" max="2" width="13.125" style="0" customWidth="1"/>
    <col min="3" max="3" width="12.625" style="0" customWidth="1"/>
    <col min="4" max="4" width="17.625" style="0" customWidth="1"/>
    <col min="5" max="5" width="10.625" style="0" customWidth="1"/>
    <col min="7" max="7" width="11.875" style="0" customWidth="1"/>
    <col min="8" max="8" width="10.125" style="0" bestFit="1" customWidth="1"/>
  </cols>
  <sheetData>
    <row r="1" spans="1:5" ht="17.25" customHeight="1">
      <c r="A1" s="221" t="s">
        <v>860</v>
      </c>
      <c r="B1" s="221"/>
      <c r="C1" s="221"/>
      <c r="D1" s="221"/>
      <c r="E1" s="221"/>
    </row>
    <row r="2" spans="1:5" ht="18" customHeight="1">
      <c r="A2" s="221"/>
      <c r="B2" s="221"/>
      <c r="C2" s="221"/>
      <c r="D2" s="221"/>
      <c r="E2" s="221"/>
    </row>
    <row r="3" spans="1:5" ht="18" customHeight="1">
      <c r="A3" s="221"/>
      <c r="B3" s="221"/>
      <c r="C3" s="221"/>
      <c r="D3" s="221"/>
      <c r="E3" s="221"/>
    </row>
    <row r="4" spans="1:2" ht="18" customHeight="1">
      <c r="A4" s="1"/>
      <c r="B4" s="1"/>
    </row>
    <row r="5" spans="1:5" ht="18" customHeight="1">
      <c r="A5" s="1" t="s">
        <v>1034</v>
      </c>
      <c r="B5" s="1" t="s">
        <v>494</v>
      </c>
      <c r="D5" s="565">
        <v>83069545.16</v>
      </c>
      <c r="E5" s="2" t="s">
        <v>464</v>
      </c>
    </row>
    <row r="6" spans="1:5" ht="18" customHeight="1">
      <c r="A6" s="1"/>
      <c r="B6" s="1"/>
      <c r="D6" s="258"/>
      <c r="E6" s="2"/>
    </row>
    <row r="7" spans="1:2" ht="15.75">
      <c r="A7" s="1"/>
      <c r="B7" s="484"/>
    </row>
    <row r="8" spans="1:2" ht="15.75">
      <c r="A8" s="1" t="s">
        <v>972</v>
      </c>
      <c r="B8" s="1"/>
    </row>
    <row r="9" spans="1:5" ht="26.25" customHeight="1">
      <c r="A9" s="68"/>
      <c r="B9" s="44" t="s">
        <v>479</v>
      </c>
      <c r="C9" s="6" t="s">
        <v>480</v>
      </c>
      <c r="D9" s="5" t="s">
        <v>269</v>
      </c>
      <c r="E9" s="43" t="s">
        <v>481</v>
      </c>
    </row>
    <row r="10" spans="1:5" ht="16.5" customHeight="1">
      <c r="A10" s="437" t="s">
        <v>204</v>
      </c>
      <c r="B10" s="27">
        <v>0</v>
      </c>
      <c r="C10" s="27">
        <v>0</v>
      </c>
      <c r="D10" s="27">
        <v>199128</v>
      </c>
      <c r="E10" s="218" t="s">
        <v>890</v>
      </c>
    </row>
    <row r="11" spans="1:7" ht="25.5" customHeight="1">
      <c r="A11" s="428" t="s">
        <v>413</v>
      </c>
      <c r="B11" s="254">
        <v>0</v>
      </c>
      <c r="C11" s="254">
        <v>61100000</v>
      </c>
      <c r="D11" s="254">
        <v>31100000</v>
      </c>
      <c r="E11" s="581">
        <f>D11/C11*100</f>
        <v>50.90016366612111</v>
      </c>
      <c r="F11" s="176"/>
      <c r="G11" s="24"/>
    </row>
    <row r="12" spans="1:7" ht="38.25" customHeight="1">
      <c r="A12" s="428" t="s">
        <v>843</v>
      </c>
      <c r="B12" s="254">
        <v>0</v>
      </c>
      <c r="C12" s="254">
        <v>2000000</v>
      </c>
      <c r="D12" s="254">
        <v>2000000</v>
      </c>
      <c r="E12" s="581">
        <f>D12/C12*100</f>
        <v>100</v>
      </c>
      <c r="F12" s="176"/>
      <c r="G12" s="24"/>
    </row>
    <row r="13" spans="1:5" ht="14.25" customHeight="1">
      <c r="A13" s="428" t="s">
        <v>374</v>
      </c>
      <c r="B13" s="254">
        <v>0</v>
      </c>
      <c r="C13" s="254">
        <v>0</v>
      </c>
      <c r="D13" s="254">
        <v>909959</v>
      </c>
      <c r="E13" s="480" t="s">
        <v>890</v>
      </c>
    </row>
    <row r="14" spans="1:5" ht="12.75">
      <c r="A14" s="3" t="s">
        <v>908</v>
      </c>
      <c r="B14" s="9">
        <f>SUM(B10)</f>
        <v>0</v>
      </c>
      <c r="C14" s="9">
        <f>SUM(C10:C13)</f>
        <v>63100000</v>
      </c>
      <c r="D14" s="9">
        <f>SUM(D10:D13)</f>
        <v>34209087</v>
      </c>
      <c r="E14" s="283" t="s">
        <v>890</v>
      </c>
    </row>
    <row r="15" ht="18" customHeight="1">
      <c r="A15" s="271"/>
    </row>
    <row r="16" ht="18" customHeight="1">
      <c r="A16" s="17"/>
    </row>
    <row r="17" spans="1:8" ht="15.75" customHeight="1">
      <c r="A17" s="1" t="s">
        <v>973</v>
      </c>
      <c r="B17" s="1"/>
      <c r="D17" s="433">
        <f>D5+D14</f>
        <v>117278632.16</v>
      </c>
      <c r="E17" s="434" t="s">
        <v>464</v>
      </c>
      <c r="H17" s="106"/>
    </row>
    <row r="18" ht="18" customHeight="1"/>
    <row r="19" ht="18" customHeight="1"/>
    <row r="20" spans="1:2" ht="15.75">
      <c r="A20" s="1" t="s">
        <v>469</v>
      </c>
      <c r="B20" s="1"/>
    </row>
    <row r="21" spans="1:5" ht="26.25" customHeight="1">
      <c r="A21" s="3"/>
      <c r="B21" s="44" t="s">
        <v>479</v>
      </c>
      <c r="C21" s="6" t="s">
        <v>480</v>
      </c>
      <c r="D21" s="217" t="s">
        <v>269</v>
      </c>
      <c r="E21" s="43" t="s">
        <v>481</v>
      </c>
    </row>
    <row r="22" spans="1:8" ht="15.75" customHeight="1">
      <c r="A22" s="437" t="s">
        <v>910</v>
      </c>
      <c r="B22" s="27">
        <v>0</v>
      </c>
      <c r="C22" s="27">
        <v>146169600</v>
      </c>
      <c r="D22" s="25">
        <v>46113102</v>
      </c>
      <c r="E22" s="159">
        <f>D22/C22*100</f>
        <v>31.547669282805728</v>
      </c>
      <c r="G22" s="24"/>
      <c r="H22" s="24"/>
    </row>
    <row r="23" spans="1:10" ht="12.75">
      <c r="A23" s="3" t="s">
        <v>909</v>
      </c>
      <c r="B23" s="9">
        <f>SUM(B22:B22)</f>
        <v>0</v>
      </c>
      <c r="C23" s="9">
        <f>SUM(C22)</f>
        <v>146169600</v>
      </c>
      <c r="D23" s="9">
        <f>D22</f>
        <v>46113102</v>
      </c>
      <c r="E23" s="10">
        <f>D23/C23*100</f>
        <v>31.547669282805728</v>
      </c>
      <c r="H23" s="897"/>
      <c r="I23" s="897"/>
      <c r="J23" s="898"/>
    </row>
    <row r="24" ht="12" customHeight="1">
      <c r="C24" s="15"/>
    </row>
    <row r="25" spans="4:7" ht="12.75">
      <c r="D25" s="134"/>
      <c r="G25" s="15"/>
    </row>
    <row r="26" spans="1:5" ht="15.75">
      <c r="A26" s="610" t="s">
        <v>863</v>
      </c>
      <c r="D26" s="611">
        <f>D17-D23</f>
        <v>71165530.16</v>
      </c>
      <c r="E26" s="609" t="s">
        <v>464</v>
      </c>
    </row>
    <row r="27" ht="12.75">
      <c r="D27" s="134"/>
    </row>
    <row r="28" spans="7:9" ht="12.75">
      <c r="G28" s="897"/>
      <c r="H28" s="897"/>
      <c r="I28" s="898"/>
    </row>
    <row r="29" spans="1:5" ht="15.75">
      <c r="A29" s="1" t="s">
        <v>107</v>
      </c>
      <c r="B29" s="1"/>
      <c r="D29" s="608">
        <v>66868214</v>
      </c>
      <c r="E29" s="2" t="s">
        <v>464</v>
      </c>
    </row>
    <row r="31" ht="12.75">
      <c r="D31" s="15"/>
    </row>
    <row r="32" spans="1:5" ht="15.75">
      <c r="A32" s="1" t="s">
        <v>1143</v>
      </c>
      <c r="B32" s="1"/>
      <c r="D32" s="608">
        <f>D26-D29</f>
        <v>4297316.159999996</v>
      </c>
      <c r="E32" s="609" t="s">
        <v>464</v>
      </c>
    </row>
  </sheetData>
  <mergeCells count="2">
    <mergeCell ref="H23:J23"/>
    <mergeCell ref="G28:I28"/>
  </mergeCells>
  <printOptions horizontalCentered="1"/>
  <pageMargins left="0.7874015748031497" right="0.7874015748031497" top="0.984251968503937" bottom="0.984251968503937" header="0.5118110236220472" footer="0.5118110236220472"/>
  <pageSetup firstPageNumber="24" useFirstPageNumber="1" horizontalDpi="600" verticalDpi="600" orientation="portrait" paperSize="9" scale="95" r:id="rId1"/>
  <headerFooter alignWithMargins="0">
    <oddFooter>&amp;C24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S3029"/>
  <sheetViews>
    <sheetView workbookViewId="0" topLeftCell="A1">
      <selection activeCell="J132" sqref="J132"/>
    </sheetView>
  </sheetViews>
  <sheetFormatPr defaultColWidth="9.125" defaultRowHeight="12.75"/>
  <cols>
    <col min="1" max="1" width="6.00390625" style="0" customWidth="1"/>
    <col min="2" max="2" width="33.00390625" style="0" customWidth="1"/>
    <col min="3" max="3" width="12.75390625" style="15" customWidth="1"/>
    <col min="4" max="7" width="11.75390625" style="15" customWidth="1"/>
    <col min="8" max="8" width="15.75390625" style="15" customWidth="1"/>
    <col min="9" max="9" width="12.00390625" style="0" customWidth="1"/>
    <col min="10" max="10" width="11.625" style="0" customWidth="1"/>
  </cols>
  <sheetData>
    <row r="1" spans="1:8" ht="17.25" thickBot="1">
      <c r="A1" s="899" t="s">
        <v>344</v>
      </c>
      <c r="B1" s="899"/>
      <c r="C1" s="899"/>
      <c r="D1" s="899"/>
      <c r="E1" s="899"/>
      <c r="F1" s="899"/>
      <c r="G1" s="899"/>
      <c r="H1" s="899"/>
    </row>
    <row r="2" spans="1:8" ht="39.75" customHeight="1">
      <c r="A2" s="643" t="s">
        <v>1076</v>
      </c>
      <c r="B2" s="644" t="s">
        <v>1077</v>
      </c>
      <c r="C2" s="645" t="s">
        <v>1078</v>
      </c>
      <c r="D2" s="645" t="s">
        <v>1079</v>
      </c>
      <c r="E2" s="645" t="s">
        <v>1080</v>
      </c>
      <c r="F2" s="645" t="s">
        <v>1081</v>
      </c>
      <c r="G2" s="645" t="s">
        <v>1082</v>
      </c>
      <c r="H2" s="646" t="s">
        <v>1083</v>
      </c>
    </row>
    <row r="3" spans="1:10" ht="14.25">
      <c r="A3" s="903" t="s">
        <v>1084</v>
      </c>
      <c r="B3" s="904"/>
      <c r="C3" s="904"/>
      <c r="D3" s="904"/>
      <c r="E3" s="904"/>
      <c r="F3" s="904"/>
      <c r="G3" s="904"/>
      <c r="H3" s="905"/>
      <c r="J3" s="647"/>
    </row>
    <row r="4" spans="1:10" ht="15">
      <c r="A4" s="648">
        <v>134</v>
      </c>
      <c r="B4" s="649" t="s">
        <v>1085</v>
      </c>
      <c r="C4" s="650">
        <v>2200000</v>
      </c>
      <c r="D4" s="651">
        <v>2134643</v>
      </c>
      <c r="E4" s="652"/>
      <c r="F4" s="652"/>
      <c r="G4" s="652"/>
      <c r="H4" s="653">
        <f aca="true" t="shared" si="0" ref="H4:H9">SUM(D4:E4)</f>
        <v>2134643</v>
      </c>
      <c r="J4" s="647"/>
    </row>
    <row r="5" spans="1:10" ht="15">
      <c r="A5" s="648">
        <v>135</v>
      </c>
      <c r="B5" s="649" t="s">
        <v>1086</v>
      </c>
      <c r="C5" s="650">
        <v>2999999</v>
      </c>
      <c r="D5" s="651">
        <v>901310</v>
      </c>
      <c r="E5" s="652">
        <v>1872503</v>
      </c>
      <c r="F5" s="652"/>
      <c r="G5" s="652"/>
      <c r="H5" s="653">
        <f t="shared" si="0"/>
        <v>2773813</v>
      </c>
      <c r="J5" s="647"/>
    </row>
    <row r="6" spans="1:10" ht="15">
      <c r="A6" s="648">
        <v>136</v>
      </c>
      <c r="B6" s="649" t="s">
        <v>1087</v>
      </c>
      <c r="C6" s="650">
        <v>999746</v>
      </c>
      <c r="D6" s="651">
        <v>999746</v>
      </c>
      <c r="E6" s="652"/>
      <c r="F6" s="652"/>
      <c r="G6" s="652"/>
      <c r="H6" s="653">
        <f t="shared" si="0"/>
        <v>999746</v>
      </c>
      <c r="J6" s="647"/>
    </row>
    <row r="7" spans="1:10" ht="15">
      <c r="A7" s="648">
        <v>137</v>
      </c>
      <c r="B7" s="649" t="s">
        <v>1088</v>
      </c>
      <c r="C7" s="650">
        <v>1534864</v>
      </c>
      <c r="D7" s="651">
        <v>1116397</v>
      </c>
      <c r="E7" s="652">
        <v>271550</v>
      </c>
      <c r="F7" s="652"/>
      <c r="G7" s="652"/>
      <c r="H7" s="653">
        <f t="shared" si="0"/>
        <v>1387947</v>
      </c>
      <c r="J7" s="647"/>
    </row>
    <row r="8" spans="1:10" ht="15">
      <c r="A8" s="648">
        <v>138</v>
      </c>
      <c r="B8" s="649" t="s">
        <v>1089</v>
      </c>
      <c r="C8" s="650">
        <v>2119000</v>
      </c>
      <c r="D8" s="651">
        <v>1730846</v>
      </c>
      <c r="E8" s="652">
        <v>295500</v>
      </c>
      <c r="F8" s="652"/>
      <c r="G8" s="652"/>
      <c r="H8" s="653">
        <f t="shared" si="0"/>
        <v>2026346</v>
      </c>
      <c r="J8" s="647"/>
    </row>
    <row r="9" spans="1:10" ht="15">
      <c r="A9" s="648">
        <v>139</v>
      </c>
      <c r="B9" s="649" t="s">
        <v>1090</v>
      </c>
      <c r="C9" s="650">
        <v>6500000</v>
      </c>
      <c r="D9" s="651">
        <v>1508110.5</v>
      </c>
      <c r="E9" s="652">
        <v>4935421</v>
      </c>
      <c r="F9" s="652"/>
      <c r="G9" s="652"/>
      <c r="H9" s="653">
        <f t="shared" si="0"/>
        <v>6443531.5</v>
      </c>
      <c r="J9" s="647"/>
    </row>
    <row r="10" spans="1:10" ht="15">
      <c r="A10" s="648">
        <v>140</v>
      </c>
      <c r="B10" s="649" t="s">
        <v>1091</v>
      </c>
      <c r="C10" s="650">
        <v>3624930</v>
      </c>
      <c r="D10" s="651"/>
      <c r="E10" s="652">
        <v>2559501</v>
      </c>
      <c r="F10" s="652">
        <v>250000</v>
      </c>
      <c r="G10" s="652"/>
      <c r="H10" s="653">
        <f>SUM(D10:G10)</f>
        <v>2809501</v>
      </c>
      <c r="J10" s="647"/>
    </row>
    <row r="11" spans="1:10" ht="15">
      <c r="A11" s="648">
        <v>141</v>
      </c>
      <c r="B11" s="654" t="s">
        <v>1092</v>
      </c>
      <c r="C11" s="650">
        <v>2000000</v>
      </c>
      <c r="D11" s="651">
        <v>641061</v>
      </c>
      <c r="E11" s="652">
        <v>582366</v>
      </c>
      <c r="F11" s="652"/>
      <c r="G11" s="652"/>
      <c r="H11" s="653">
        <f>SUM(D11:E11)</f>
        <v>1223427</v>
      </c>
      <c r="J11" s="647"/>
    </row>
    <row r="12" spans="1:10" ht="13.5" customHeight="1">
      <c r="A12" s="655">
        <v>142</v>
      </c>
      <c r="B12" s="649" t="s">
        <v>1093</v>
      </c>
      <c r="C12" s="650">
        <v>1500000</v>
      </c>
      <c r="D12" s="651">
        <v>567357</v>
      </c>
      <c r="E12" s="652">
        <v>449445</v>
      </c>
      <c r="F12" s="652">
        <v>108000</v>
      </c>
      <c r="G12" s="652"/>
      <c r="H12" s="653">
        <f>SUM(D12:F12)</f>
        <v>1124802</v>
      </c>
      <c r="J12" s="647"/>
    </row>
    <row r="13" spans="1:10" ht="15">
      <c r="A13" s="648">
        <v>143</v>
      </c>
      <c r="B13" s="649" t="s">
        <v>1094</v>
      </c>
      <c r="C13" s="650">
        <v>5499252</v>
      </c>
      <c r="D13" s="651">
        <v>795216</v>
      </c>
      <c r="E13" s="652">
        <v>4265137</v>
      </c>
      <c r="F13" s="652">
        <v>147775</v>
      </c>
      <c r="G13" s="652"/>
      <c r="H13" s="653">
        <f>SUM(D13:F13)</f>
        <v>5208128</v>
      </c>
      <c r="J13" s="647"/>
    </row>
    <row r="14" spans="1:10" ht="15">
      <c r="A14" s="648">
        <v>144</v>
      </c>
      <c r="B14" s="649" t="s">
        <v>1095</v>
      </c>
      <c r="C14" s="650">
        <v>1241378</v>
      </c>
      <c r="D14" s="651">
        <v>272867</v>
      </c>
      <c r="E14" s="652">
        <v>912700</v>
      </c>
      <c r="F14" s="652"/>
      <c r="G14" s="652"/>
      <c r="H14" s="653">
        <f>SUM(D14:E14)</f>
        <v>1185567</v>
      </c>
      <c r="J14" s="647"/>
    </row>
    <row r="15" spans="1:10" ht="15">
      <c r="A15" s="648">
        <v>145</v>
      </c>
      <c r="B15" s="649" t="s">
        <v>1096</v>
      </c>
      <c r="C15" s="650">
        <v>5497642</v>
      </c>
      <c r="D15" s="651">
        <v>300000</v>
      </c>
      <c r="E15" s="652">
        <v>4393827</v>
      </c>
      <c r="F15" s="652">
        <v>147000</v>
      </c>
      <c r="G15" s="652"/>
      <c r="H15" s="653">
        <f>SUM(D15:F15)</f>
        <v>4840827</v>
      </c>
      <c r="J15" s="647"/>
    </row>
    <row r="16" spans="1:10" ht="15">
      <c r="A16" s="648">
        <v>146</v>
      </c>
      <c r="B16" s="656" t="s">
        <v>1097</v>
      </c>
      <c r="C16" s="650">
        <v>2500000</v>
      </c>
      <c r="D16" s="651">
        <v>371288</v>
      </c>
      <c r="E16" s="652">
        <v>1991910</v>
      </c>
      <c r="F16" s="652"/>
      <c r="G16" s="652"/>
      <c r="H16" s="653">
        <f>SUM(D16:E16)</f>
        <v>2363198</v>
      </c>
      <c r="J16" s="647"/>
    </row>
    <row r="17" spans="1:10" ht="15">
      <c r="A17" s="648">
        <v>147</v>
      </c>
      <c r="B17" s="657" t="s">
        <v>1098</v>
      </c>
      <c r="C17" s="650">
        <v>1566600</v>
      </c>
      <c r="D17" s="651">
        <v>469980</v>
      </c>
      <c r="E17" s="652">
        <v>378000</v>
      </c>
      <c r="F17" s="652">
        <v>406309</v>
      </c>
      <c r="G17" s="652"/>
      <c r="H17" s="653">
        <f>SUM(D17:F17)</f>
        <v>1254289</v>
      </c>
      <c r="J17" s="647"/>
    </row>
    <row r="18" spans="1:10" ht="15">
      <c r="A18" s="648">
        <v>148</v>
      </c>
      <c r="B18" s="656" t="s">
        <v>1099</v>
      </c>
      <c r="C18" s="650">
        <v>1022600</v>
      </c>
      <c r="D18" s="651">
        <v>1022600</v>
      </c>
      <c r="E18" s="652"/>
      <c r="F18" s="652"/>
      <c r="G18" s="652"/>
      <c r="H18" s="653">
        <f>SUM(D18:E18)</f>
        <v>1022600</v>
      </c>
      <c r="J18" s="647"/>
    </row>
    <row r="19" spans="1:10" ht="15">
      <c r="A19" s="648">
        <v>149</v>
      </c>
      <c r="B19" s="656" t="s">
        <v>1100</v>
      </c>
      <c r="C19" s="650">
        <v>1964451</v>
      </c>
      <c r="D19" s="651">
        <v>52500</v>
      </c>
      <c r="E19" s="652">
        <v>1249405</v>
      </c>
      <c r="F19" s="652">
        <v>191909</v>
      </c>
      <c r="G19" s="652"/>
      <c r="H19" s="653">
        <f>SUM(D19:F19)</f>
        <v>1493814</v>
      </c>
      <c r="J19" s="647"/>
    </row>
    <row r="20" spans="1:10" ht="15">
      <c r="A20" s="648">
        <v>150</v>
      </c>
      <c r="B20" s="656" t="s">
        <v>1101</v>
      </c>
      <c r="C20" s="650">
        <v>703725</v>
      </c>
      <c r="D20" s="651">
        <v>112626</v>
      </c>
      <c r="E20" s="652">
        <v>490530</v>
      </c>
      <c r="F20" s="652">
        <v>100000</v>
      </c>
      <c r="G20" s="652"/>
      <c r="H20" s="653">
        <f>SUM(D20:F20)</f>
        <v>703156</v>
      </c>
      <c r="J20" s="647"/>
    </row>
    <row r="21" spans="1:10" ht="15">
      <c r="A21" s="648">
        <v>151</v>
      </c>
      <c r="B21" s="656" t="s">
        <v>1102</v>
      </c>
      <c r="C21" s="650">
        <v>1327704</v>
      </c>
      <c r="D21" s="651"/>
      <c r="E21" s="652">
        <v>1058416</v>
      </c>
      <c r="F21" s="652"/>
      <c r="G21" s="652"/>
      <c r="H21" s="653">
        <f>SUM(D21:E21)</f>
        <v>1058416</v>
      </c>
      <c r="J21" s="647"/>
    </row>
    <row r="22" spans="1:10" ht="15">
      <c r="A22" s="648">
        <v>152</v>
      </c>
      <c r="B22" s="658" t="s">
        <v>1103</v>
      </c>
      <c r="C22" s="650">
        <v>1173481</v>
      </c>
      <c r="D22" s="651"/>
      <c r="E22" s="652">
        <v>908121</v>
      </c>
      <c r="F22" s="652"/>
      <c r="G22" s="652"/>
      <c r="H22" s="653">
        <f>SUM(D22:E22)</f>
        <v>908121</v>
      </c>
      <c r="J22" s="647"/>
    </row>
    <row r="23" spans="1:10" ht="15">
      <c r="A23" s="648">
        <v>153</v>
      </c>
      <c r="B23" s="659" t="s">
        <v>1104</v>
      </c>
      <c r="C23" s="660">
        <v>1602896</v>
      </c>
      <c r="D23" s="651">
        <v>31200</v>
      </c>
      <c r="E23" s="652">
        <v>1117504</v>
      </c>
      <c r="F23" s="652">
        <v>160502</v>
      </c>
      <c r="G23" s="652"/>
      <c r="H23" s="653">
        <f>SUM(D23:F23)</f>
        <v>1309206</v>
      </c>
      <c r="J23" s="647"/>
    </row>
    <row r="24" spans="1:10" ht="15">
      <c r="A24" s="648">
        <v>154</v>
      </c>
      <c r="B24" s="659" t="s">
        <v>1105</v>
      </c>
      <c r="C24" s="660">
        <v>1609762</v>
      </c>
      <c r="D24" s="651"/>
      <c r="E24" s="652">
        <v>804881</v>
      </c>
      <c r="F24" s="652">
        <v>698477</v>
      </c>
      <c r="G24" s="652"/>
      <c r="H24" s="653">
        <f>SUM(D24:F24)</f>
        <v>1503358</v>
      </c>
      <c r="J24" s="647"/>
    </row>
    <row r="25" spans="1:10" ht="15">
      <c r="A25" s="648">
        <v>155</v>
      </c>
      <c r="B25" s="661" t="s">
        <v>1106</v>
      </c>
      <c r="C25" s="660">
        <v>2500000</v>
      </c>
      <c r="D25" s="651"/>
      <c r="E25" s="652">
        <v>900000</v>
      </c>
      <c r="F25" s="652">
        <v>800000</v>
      </c>
      <c r="G25" s="652"/>
      <c r="H25" s="653">
        <f>SUM(D25:F25)</f>
        <v>1700000</v>
      </c>
      <c r="J25" s="647"/>
    </row>
    <row r="26" spans="1:10" ht="15">
      <c r="A26" s="655">
        <v>156</v>
      </c>
      <c r="B26" s="661" t="s">
        <v>1107</v>
      </c>
      <c r="C26" s="660">
        <v>1195364</v>
      </c>
      <c r="D26" s="651"/>
      <c r="E26" s="652">
        <v>1149438</v>
      </c>
      <c r="F26" s="652"/>
      <c r="G26" s="652"/>
      <c r="H26" s="653">
        <f>SUM(D26:F26)</f>
        <v>1149438</v>
      </c>
      <c r="J26" s="647"/>
    </row>
    <row r="27" spans="1:10" ht="15">
      <c r="A27" s="648">
        <v>157</v>
      </c>
      <c r="B27" s="659" t="s">
        <v>1108</v>
      </c>
      <c r="C27" s="660">
        <v>926898</v>
      </c>
      <c r="D27" s="651"/>
      <c r="E27" s="652">
        <v>620804</v>
      </c>
      <c r="F27" s="652"/>
      <c r="G27" s="652"/>
      <c r="H27" s="653">
        <f>SUM(D27:E27)</f>
        <v>620804</v>
      </c>
      <c r="J27" s="647"/>
    </row>
    <row r="28" spans="1:10" ht="15">
      <c r="A28" s="648">
        <v>158</v>
      </c>
      <c r="B28" s="659" t="s">
        <v>1109</v>
      </c>
      <c r="C28" s="660">
        <v>997010</v>
      </c>
      <c r="D28" s="651"/>
      <c r="E28" s="652">
        <v>887630</v>
      </c>
      <c r="F28" s="652"/>
      <c r="G28" s="652"/>
      <c r="H28" s="653">
        <f>SUM(D28:E28)</f>
        <v>887630</v>
      </c>
      <c r="J28" s="647"/>
    </row>
    <row r="29" spans="1:10" ht="15">
      <c r="A29" s="648">
        <v>159</v>
      </c>
      <c r="B29" s="659" t="s">
        <v>1110</v>
      </c>
      <c r="C29" s="660">
        <v>487764</v>
      </c>
      <c r="D29" s="651"/>
      <c r="E29" s="652">
        <v>371212</v>
      </c>
      <c r="F29" s="652"/>
      <c r="G29" s="652"/>
      <c r="H29" s="653">
        <f>SUM(D29:E29)</f>
        <v>371212</v>
      </c>
      <c r="J29" s="647"/>
    </row>
    <row r="30" spans="1:10" ht="15">
      <c r="A30" s="648">
        <v>160</v>
      </c>
      <c r="B30" s="659" t="s">
        <v>1111</v>
      </c>
      <c r="C30" s="660">
        <v>1476772</v>
      </c>
      <c r="D30" s="651"/>
      <c r="E30" s="652">
        <v>533735</v>
      </c>
      <c r="F30" s="652">
        <v>649805</v>
      </c>
      <c r="G30" s="652"/>
      <c r="H30" s="653">
        <f>SUM(D30:F30)</f>
        <v>1183540</v>
      </c>
      <c r="J30" s="647"/>
    </row>
    <row r="31" spans="1:10" ht="15">
      <c r="A31" s="648">
        <v>161</v>
      </c>
      <c r="B31" s="662" t="s">
        <v>1112</v>
      </c>
      <c r="C31" s="663">
        <v>1998550</v>
      </c>
      <c r="D31" s="651"/>
      <c r="E31" s="652">
        <v>1198309</v>
      </c>
      <c r="F31" s="652">
        <v>683422</v>
      </c>
      <c r="G31" s="652"/>
      <c r="H31" s="653">
        <f>SUM(D31:F31)</f>
        <v>1881731</v>
      </c>
      <c r="J31" s="647"/>
    </row>
    <row r="32" spans="1:10" ht="15">
      <c r="A32" s="648">
        <v>162</v>
      </c>
      <c r="B32" s="662" t="s">
        <v>1113</v>
      </c>
      <c r="C32" s="663">
        <v>299555</v>
      </c>
      <c r="D32" s="651"/>
      <c r="E32" s="652">
        <v>247866</v>
      </c>
      <c r="F32" s="652"/>
      <c r="G32" s="652"/>
      <c r="H32" s="653">
        <f>SUM(D32:E32)</f>
        <v>247866</v>
      </c>
      <c r="J32" s="647"/>
    </row>
    <row r="33" spans="1:10" ht="15">
      <c r="A33" s="648">
        <v>163</v>
      </c>
      <c r="B33" s="662" t="s">
        <v>1114</v>
      </c>
      <c r="C33" s="663">
        <v>1250000</v>
      </c>
      <c r="D33" s="651"/>
      <c r="E33" s="652">
        <v>787229</v>
      </c>
      <c r="F33" s="652"/>
      <c r="G33" s="652"/>
      <c r="H33" s="653">
        <f>SUM(D33:E33)</f>
        <v>787229</v>
      </c>
      <c r="J33" s="647"/>
    </row>
    <row r="34" spans="1:10" ht="15">
      <c r="A34" s="648">
        <v>164</v>
      </c>
      <c r="B34" s="662" t="s">
        <v>1115</v>
      </c>
      <c r="C34" s="663">
        <v>2500560</v>
      </c>
      <c r="D34" s="651"/>
      <c r="E34" s="664">
        <v>2500560</v>
      </c>
      <c r="F34" s="664"/>
      <c r="G34" s="664"/>
      <c r="H34" s="653">
        <f>SUM(D34:E34)</f>
        <v>2500560</v>
      </c>
      <c r="J34" s="647"/>
    </row>
    <row r="35" spans="1:10" s="670" customFormat="1" ht="14.25">
      <c r="A35" s="665"/>
      <c r="B35" s="666" t="s">
        <v>1116</v>
      </c>
      <c r="C35" s="663"/>
      <c r="D35" s="667"/>
      <c r="E35" s="668">
        <v>2</v>
      </c>
      <c r="F35" s="668"/>
      <c r="G35" s="668"/>
      <c r="H35" s="669"/>
      <c r="J35" s="671"/>
    </row>
    <row r="36" spans="1:10" ht="14.25">
      <c r="A36" s="900" t="s">
        <v>1117</v>
      </c>
      <c r="B36" s="901"/>
      <c r="C36" s="901"/>
      <c r="D36" s="901"/>
      <c r="E36" s="901"/>
      <c r="F36" s="901"/>
      <c r="G36" s="901"/>
      <c r="H36" s="902"/>
      <c r="J36" s="647"/>
    </row>
    <row r="37" spans="1:10" ht="15">
      <c r="A37" s="672">
        <v>165</v>
      </c>
      <c r="B37" s="673" t="s">
        <v>1118</v>
      </c>
      <c r="C37" s="674">
        <v>1000000</v>
      </c>
      <c r="D37" s="674"/>
      <c r="E37" s="674">
        <v>1000000</v>
      </c>
      <c r="F37" s="675"/>
      <c r="G37" s="675"/>
      <c r="H37" s="653">
        <f aca="true" t="shared" si="1" ref="H37:H64">SUM(D37:G37)</f>
        <v>1000000</v>
      </c>
      <c r="J37" s="647"/>
    </row>
    <row r="38" spans="1:10" ht="28.5" customHeight="1">
      <c r="A38" s="672">
        <v>166</v>
      </c>
      <c r="B38" s="676" t="s">
        <v>1119</v>
      </c>
      <c r="C38" s="674">
        <v>4500000</v>
      </c>
      <c r="D38" s="674"/>
      <c r="E38" s="674">
        <v>2243666</v>
      </c>
      <c r="F38" s="675">
        <v>1408656</v>
      </c>
      <c r="G38" s="675"/>
      <c r="H38" s="653">
        <f t="shared" si="1"/>
        <v>3652322</v>
      </c>
      <c r="J38" s="647"/>
    </row>
    <row r="39" spans="1:10" ht="15">
      <c r="A39" s="672">
        <v>167</v>
      </c>
      <c r="B39" s="673" t="s">
        <v>1120</v>
      </c>
      <c r="C39" s="674">
        <v>1399591</v>
      </c>
      <c r="D39" s="674"/>
      <c r="E39" s="674">
        <v>812863</v>
      </c>
      <c r="F39" s="675">
        <v>464472</v>
      </c>
      <c r="G39" s="675">
        <v>12451</v>
      </c>
      <c r="H39" s="653">
        <f t="shared" si="1"/>
        <v>1289786</v>
      </c>
      <c r="J39" s="647"/>
    </row>
    <row r="40" spans="1:10" ht="15">
      <c r="A40" s="672">
        <v>168</v>
      </c>
      <c r="B40" s="673" t="s">
        <v>1121</v>
      </c>
      <c r="C40" s="674">
        <v>2996342</v>
      </c>
      <c r="D40" s="674"/>
      <c r="E40" s="674">
        <v>1754124</v>
      </c>
      <c r="F40" s="675">
        <v>955948</v>
      </c>
      <c r="G40" s="675"/>
      <c r="H40" s="653">
        <f t="shared" si="1"/>
        <v>2710072</v>
      </c>
      <c r="J40" s="647"/>
    </row>
    <row r="41" spans="1:10" ht="15">
      <c r="A41" s="672">
        <v>169</v>
      </c>
      <c r="B41" s="673" t="s">
        <v>1122</v>
      </c>
      <c r="C41" s="674">
        <v>500000</v>
      </c>
      <c r="D41" s="674"/>
      <c r="E41" s="674">
        <v>190580</v>
      </c>
      <c r="F41" s="675">
        <v>175853</v>
      </c>
      <c r="G41" s="675">
        <v>60000</v>
      </c>
      <c r="H41" s="653">
        <f t="shared" si="1"/>
        <v>426433</v>
      </c>
      <c r="J41" s="647"/>
    </row>
    <row r="42" spans="1:10" ht="15">
      <c r="A42" s="672">
        <v>170</v>
      </c>
      <c r="B42" s="673" t="s">
        <v>1123</v>
      </c>
      <c r="C42" s="674">
        <v>2499998</v>
      </c>
      <c r="D42" s="674"/>
      <c r="E42" s="674">
        <v>1335701</v>
      </c>
      <c r="F42" s="675">
        <v>964214</v>
      </c>
      <c r="G42" s="675"/>
      <c r="H42" s="653">
        <f t="shared" si="1"/>
        <v>2299915</v>
      </c>
      <c r="J42" s="647"/>
    </row>
    <row r="43" spans="1:10" ht="15">
      <c r="A43" s="672">
        <v>171</v>
      </c>
      <c r="B43" s="677" t="s">
        <v>1124</v>
      </c>
      <c r="C43" s="674">
        <v>2348836</v>
      </c>
      <c r="D43" s="674"/>
      <c r="E43" s="674">
        <v>2241370</v>
      </c>
      <c r="F43" s="675"/>
      <c r="G43" s="675"/>
      <c r="H43" s="653">
        <f t="shared" si="1"/>
        <v>2241370</v>
      </c>
      <c r="J43" s="647"/>
    </row>
    <row r="44" spans="1:10" ht="15">
      <c r="A44" s="678">
        <v>172</v>
      </c>
      <c r="B44" s="679" t="s">
        <v>1125</v>
      </c>
      <c r="C44" s="674">
        <v>6499462</v>
      </c>
      <c r="D44" s="674"/>
      <c r="E44" s="674">
        <v>51900</v>
      </c>
      <c r="F44" s="675">
        <v>4414083</v>
      </c>
      <c r="G44" s="675">
        <v>57230</v>
      </c>
      <c r="H44" s="653">
        <f t="shared" si="1"/>
        <v>4523213</v>
      </c>
      <c r="I44" s="15"/>
      <c r="J44" s="647"/>
    </row>
    <row r="45" spans="1:10" ht="15">
      <c r="A45" s="672">
        <v>173</v>
      </c>
      <c r="B45" s="673" t="s">
        <v>1126</v>
      </c>
      <c r="C45" s="674">
        <v>1000000</v>
      </c>
      <c r="D45" s="674"/>
      <c r="E45" s="674">
        <v>969816</v>
      </c>
      <c r="F45" s="675"/>
      <c r="G45" s="675"/>
      <c r="H45" s="653">
        <f t="shared" si="1"/>
        <v>969816</v>
      </c>
      <c r="J45" s="647"/>
    </row>
    <row r="46" spans="1:10" ht="15">
      <c r="A46" s="672">
        <v>174</v>
      </c>
      <c r="B46" s="677" t="s">
        <v>1127</v>
      </c>
      <c r="C46" s="674">
        <v>2999642</v>
      </c>
      <c r="D46" s="674"/>
      <c r="E46" s="674">
        <v>449739</v>
      </c>
      <c r="F46" s="675">
        <v>1614878</v>
      </c>
      <c r="G46" s="675">
        <v>195600</v>
      </c>
      <c r="H46" s="653">
        <f t="shared" si="1"/>
        <v>2260217</v>
      </c>
      <c r="J46" s="647"/>
    </row>
    <row r="47" spans="1:10" ht="30">
      <c r="A47" s="672">
        <v>175</v>
      </c>
      <c r="B47" s="676" t="s">
        <v>1128</v>
      </c>
      <c r="C47" s="674">
        <v>2204808</v>
      </c>
      <c r="D47" s="674"/>
      <c r="E47" s="674">
        <v>248605</v>
      </c>
      <c r="F47" s="675">
        <v>1636846</v>
      </c>
      <c r="G47" s="675"/>
      <c r="H47" s="653">
        <f t="shared" si="1"/>
        <v>1885451</v>
      </c>
      <c r="J47" s="647"/>
    </row>
    <row r="48" spans="1:10" ht="14.25" customHeight="1">
      <c r="A48" s="680">
        <v>176</v>
      </c>
      <c r="B48" s="681" t="s">
        <v>1129</v>
      </c>
      <c r="C48" s="674">
        <v>1300000</v>
      </c>
      <c r="D48" s="674"/>
      <c r="E48" s="674">
        <v>306539</v>
      </c>
      <c r="F48" s="675">
        <v>598347</v>
      </c>
      <c r="G48" s="675">
        <v>54700</v>
      </c>
      <c r="H48" s="653">
        <f t="shared" si="1"/>
        <v>959586</v>
      </c>
      <c r="I48" s="15"/>
      <c r="J48" s="647"/>
    </row>
    <row r="49" spans="1:10" ht="14.25" customHeight="1">
      <c r="A49" s="672">
        <v>177</v>
      </c>
      <c r="B49" s="682" t="s">
        <v>1130</v>
      </c>
      <c r="C49" s="674">
        <v>807888</v>
      </c>
      <c r="D49" s="674"/>
      <c r="E49" s="674">
        <v>572677</v>
      </c>
      <c r="F49" s="675">
        <v>163109</v>
      </c>
      <c r="G49" s="675"/>
      <c r="H49" s="653">
        <f t="shared" si="1"/>
        <v>735786</v>
      </c>
      <c r="J49" s="647"/>
    </row>
    <row r="50" spans="1:10" ht="14.25" customHeight="1">
      <c r="A50" s="672">
        <v>178</v>
      </c>
      <c r="B50" s="673" t="s">
        <v>1131</v>
      </c>
      <c r="C50" s="674">
        <v>6446675</v>
      </c>
      <c r="D50" s="674"/>
      <c r="E50" s="674">
        <v>140841</v>
      </c>
      <c r="F50" s="675">
        <v>5757361</v>
      </c>
      <c r="G50" s="675">
        <v>150000</v>
      </c>
      <c r="H50" s="653">
        <f t="shared" si="1"/>
        <v>6048202</v>
      </c>
      <c r="J50" s="647"/>
    </row>
    <row r="51" spans="1:10" ht="28.5" customHeight="1">
      <c r="A51" s="672">
        <v>179</v>
      </c>
      <c r="B51" s="676" t="s">
        <v>1132</v>
      </c>
      <c r="C51" s="674">
        <v>4500000</v>
      </c>
      <c r="D51" s="674"/>
      <c r="E51" s="674">
        <v>36412</v>
      </c>
      <c r="F51" s="675">
        <v>4434360</v>
      </c>
      <c r="G51" s="675"/>
      <c r="H51" s="653">
        <f t="shared" si="1"/>
        <v>4470772</v>
      </c>
      <c r="J51" s="647"/>
    </row>
    <row r="52" spans="1:10" ht="14.25" customHeight="1">
      <c r="A52" s="672">
        <v>180</v>
      </c>
      <c r="B52" s="676" t="s">
        <v>1133</v>
      </c>
      <c r="C52" s="674">
        <v>700000</v>
      </c>
      <c r="D52" s="674"/>
      <c r="E52" s="674"/>
      <c r="F52" s="675">
        <v>635779</v>
      </c>
      <c r="G52" s="675"/>
      <c r="H52" s="653">
        <f t="shared" si="1"/>
        <v>635779</v>
      </c>
      <c r="J52" s="647"/>
    </row>
    <row r="53" spans="1:10" ht="14.25" customHeight="1">
      <c r="A53" s="672">
        <v>181</v>
      </c>
      <c r="B53" s="676" t="s">
        <v>1134</v>
      </c>
      <c r="C53" s="674">
        <v>1416019</v>
      </c>
      <c r="D53" s="674"/>
      <c r="E53" s="674">
        <v>1416019</v>
      </c>
      <c r="F53" s="675"/>
      <c r="G53" s="675"/>
      <c r="H53" s="653">
        <f t="shared" si="1"/>
        <v>1416019</v>
      </c>
      <c r="J53" s="647"/>
    </row>
    <row r="54" spans="1:10" ht="14.25" customHeight="1">
      <c r="A54" s="680">
        <v>182</v>
      </c>
      <c r="B54" s="681" t="s">
        <v>1135</v>
      </c>
      <c r="C54" s="674">
        <v>1968848</v>
      </c>
      <c r="D54" s="674"/>
      <c r="E54" s="674">
        <v>98000</v>
      </c>
      <c r="F54" s="675">
        <v>1193504</v>
      </c>
      <c r="G54" s="675">
        <v>231309</v>
      </c>
      <c r="H54" s="653">
        <f t="shared" si="1"/>
        <v>1522813</v>
      </c>
      <c r="I54" s="15"/>
      <c r="J54" s="647"/>
    </row>
    <row r="55" spans="1:10" ht="15">
      <c r="A55" s="672">
        <v>183</v>
      </c>
      <c r="B55" s="676" t="s">
        <v>1136</v>
      </c>
      <c r="C55" s="674">
        <v>1500000</v>
      </c>
      <c r="D55" s="674"/>
      <c r="E55" s="674"/>
      <c r="F55" s="675">
        <v>459078</v>
      </c>
      <c r="G55" s="675">
        <v>1001495</v>
      </c>
      <c r="H55" s="653">
        <f t="shared" si="1"/>
        <v>1460573</v>
      </c>
      <c r="I55" s="15"/>
      <c r="J55" s="647"/>
    </row>
    <row r="56" spans="1:10" ht="36">
      <c r="A56" s="683"/>
      <c r="B56" s="684" t="s">
        <v>1137</v>
      </c>
      <c r="C56" s="685"/>
      <c r="D56" s="685"/>
      <c r="E56" s="685">
        <v>1000000</v>
      </c>
      <c r="F56" s="686"/>
      <c r="G56" s="686"/>
      <c r="H56" s="653">
        <f t="shared" si="1"/>
        <v>1000000</v>
      </c>
      <c r="I56" s="15"/>
      <c r="J56" s="647"/>
    </row>
    <row r="57" spans="1:10" ht="15">
      <c r="A57" s="687">
        <v>184</v>
      </c>
      <c r="B57" s="688" t="s">
        <v>1138</v>
      </c>
      <c r="C57" s="685">
        <v>400000</v>
      </c>
      <c r="D57" s="685"/>
      <c r="E57" s="685"/>
      <c r="F57" s="686">
        <v>336814</v>
      </c>
      <c r="G57" s="686"/>
      <c r="H57" s="653">
        <f t="shared" si="1"/>
        <v>336814</v>
      </c>
      <c r="J57" s="647"/>
    </row>
    <row r="58" spans="1:10" ht="15">
      <c r="A58" s="687">
        <v>185</v>
      </c>
      <c r="B58" s="688" t="s">
        <v>1139</v>
      </c>
      <c r="C58" s="685">
        <v>1000000</v>
      </c>
      <c r="D58" s="685"/>
      <c r="E58" s="685"/>
      <c r="F58" s="686">
        <v>685508</v>
      </c>
      <c r="G58" s="686">
        <v>299101</v>
      </c>
      <c r="H58" s="653">
        <f t="shared" si="1"/>
        <v>984609</v>
      </c>
      <c r="I58" s="15"/>
      <c r="J58" s="647"/>
    </row>
    <row r="59" spans="1:10" ht="30">
      <c r="A59" s="687">
        <v>186</v>
      </c>
      <c r="B59" s="688" t="s">
        <v>1140</v>
      </c>
      <c r="C59" s="685">
        <v>578066</v>
      </c>
      <c r="D59" s="685"/>
      <c r="E59" s="685"/>
      <c r="F59" s="686">
        <v>457285</v>
      </c>
      <c r="G59" s="686"/>
      <c r="H59" s="653">
        <f t="shared" si="1"/>
        <v>457285</v>
      </c>
      <c r="J59" s="647"/>
    </row>
    <row r="60" spans="1:10" ht="15">
      <c r="A60" s="687">
        <v>187</v>
      </c>
      <c r="B60" s="688" t="s">
        <v>1141</v>
      </c>
      <c r="C60" s="685">
        <v>1999960</v>
      </c>
      <c r="D60" s="685"/>
      <c r="E60" s="685"/>
      <c r="F60" s="686">
        <v>1848686</v>
      </c>
      <c r="G60" s="686">
        <v>99439</v>
      </c>
      <c r="H60" s="653">
        <f t="shared" si="1"/>
        <v>1948125</v>
      </c>
      <c r="J60" s="647"/>
    </row>
    <row r="61" spans="1:10" ht="30">
      <c r="A61" s="687">
        <v>188</v>
      </c>
      <c r="B61" s="688" t="s">
        <v>1142</v>
      </c>
      <c r="C61" s="685">
        <v>795000</v>
      </c>
      <c r="D61" s="685"/>
      <c r="E61" s="685"/>
      <c r="F61" s="686">
        <v>166636</v>
      </c>
      <c r="G61" s="686">
        <v>611380</v>
      </c>
      <c r="H61" s="653">
        <f t="shared" si="1"/>
        <v>778016</v>
      </c>
      <c r="J61" s="647"/>
    </row>
    <row r="62" spans="1:10" ht="15">
      <c r="A62" s="687">
        <v>189</v>
      </c>
      <c r="B62" s="688" t="s">
        <v>1144</v>
      </c>
      <c r="C62" s="685">
        <v>4086224</v>
      </c>
      <c r="D62" s="685"/>
      <c r="E62" s="685"/>
      <c r="F62" s="686">
        <v>4086224</v>
      </c>
      <c r="G62" s="686"/>
      <c r="H62" s="653">
        <f t="shared" si="1"/>
        <v>4086224</v>
      </c>
      <c r="J62" s="647"/>
    </row>
    <row r="63" spans="1:10" ht="15">
      <c r="A63" s="689">
        <v>190</v>
      </c>
      <c r="B63" s="690" t="s">
        <v>1145</v>
      </c>
      <c r="C63" s="685">
        <v>1911800</v>
      </c>
      <c r="D63" s="685"/>
      <c r="E63" s="685"/>
      <c r="F63" s="686">
        <v>882316</v>
      </c>
      <c r="G63" s="686">
        <v>822530</v>
      </c>
      <c r="H63" s="653">
        <f t="shared" si="1"/>
        <v>1704846</v>
      </c>
      <c r="I63" s="15"/>
      <c r="J63" s="647"/>
    </row>
    <row r="64" spans="1:10" ht="30.75" thickBot="1">
      <c r="A64" s="672">
        <v>191</v>
      </c>
      <c r="B64" s="676" t="s">
        <v>1146</v>
      </c>
      <c r="C64" s="674">
        <v>1500000</v>
      </c>
      <c r="D64" s="674"/>
      <c r="E64" s="674">
        <v>200000</v>
      </c>
      <c r="F64" s="675">
        <v>550000</v>
      </c>
      <c r="G64" s="675">
        <v>748760</v>
      </c>
      <c r="H64" s="653">
        <f t="shared" si="1"/>
        <v>1498760</v>
      </c>
      <c r="J64" s="647"/>
    </row>
    <row r="65" spans="1:10" ht="42.75">
      <c r="A65" s="643" t="s">
        <v>1076</v>
      </c>
      <c r="B65" s="644" t="s">
        <v>1077</v>
      </c>
      <c r="C65" s="645" t="s">
        <v>1078</v>
      </c>
      <c r="D65" s="645" t="s">
        <v>1079</v>
      </c>
      <c r="E65" s="645" t="s">
        <v>1080</v>
      </c>
      <c r="F65" s="645" t="s">
        <v>1081</v>
      </c>
      <c r="G65" s="645" t="s">
        <v>1082</v>
      </c>
      <c r="H65" s="646" t="s">
        <v>1083</v>
      </c>
      <c r="J65" s="647"/>
    </row>
    <row r="66" spans="1:10" ht="14.25">
      <c r="A66" s="900" t="s">
        <v>1147</v>
      </c>
      <c r="B66" s="901"/>
      <c r="C66" s="901"/>
      <c r="D66" s="901"/>
      <c r="E66" s="901"/>
      <c r="F66" s="901"/>
      <c r="G66" s="901"/>
      <c r="H66" s="902"/>
      <c r="J66" s="647"/>
    </row>
    <row r="67" spans="1:10" ht="14.25" customHeight="1">
      <c r="A67" s="687">
        <v>192</v>
      </c>
      <c r="B67" s="688" t="s">
        <v>1148</v>
      </c>
      <c r="C67" s="685">
        <v>177459</v>
      </c>
      <c r="D67" s="685"/>
      <c r="E67" s="685"/>
      <c r="F67" s="686">
        <v>152000</v>
      </c>
      <c r="G67" s="686">
        <v>18350</v>
      </c>
      <c r="H67" s="653">
        <f aca="true" t="shared" si="2" ref="H67:H95">SUM(D67:G67)</f>
        <v>170350</v>
      </c>
      <c r="J67" s="647" t="s">
        <v>1149</v>
      </c>
    </row>
    <row r="68" spans="1:10" ht="28.5">
      <c r="A68" s="683">
        <v>193</v>
      </c>
      <c r="B68" s="691" t="s">
        <v>1150</v>
      </c>
      <c r="C68" s="685">
        <v>6000000</v>
      </c>
      <c r="D68" s="685"/>
      <c r="E68" s="685"/>
      <c r="F68" s="686">
        <v>2461846</v>
      </c>
      <c r="G68" s="686">
        <v>2585048</v>
      </c>
      <c r="H68" s="653">
        <f t="shared" si="2"/>
        <v>5046894</v>
      </c>
      <c r="I68" s="15"/>
      <c r="J68" s="647"/>
    </row>
    <row r="69" spans="1:10" ht="14.25">
      <c r="A69" s="683">
        <v>194</v>
      </c>
      <c r="B69" s="691" t="s">
        <v>1151</v>
      </c>
      <c r="C69" s="685">
        <v>2500000</v>
      </c>
      <c r="D69" s="685"/>
      <c r="E69" s="685"/>
      <c r="F69" s="686">
        <v>1058971</v>
      </c>
      <c r="G69" s="686">
        <v>1119255</v>
      </c>
      <c r="H69" s="653">
        <f t="shared" si="2"/>
        <v>2178226</v>
      </c>
      <c r="I69" s="15"/>
      <c r="J69" s="647"/>
    </row>
    <row r="70" spans="1:10" ht="14.25">
      <c r="A70" s="683">
        <v>195</v>
      </c>
      <c r="B70" s="691" t="s">
        <v>1152</v>
      </c>
      <c r="C70" s="685">
        <v>4000000</v>
      </c>
      <c r="D70" s="685"/>
      <c r="E70" s="685"/>
      <c r="F70" s="686">
        <v>2676820</v>
      </c>
      <c r="G70" s="686">
        <v>1120828</v>
      </c>
      <c r="H70" s="653">
        <f t="shared" si="2"/>
        <v>3797648</v>
      </c>
      <c r="I70" s="15"/>
      <c r="J70" s="647"/>
    </row>
    <row r="71" spans="1:10" ht="15">
      <c r="A71" s="689">
        <v>196</v>
      </c>
      <c r="B71" s="690" t="s">
        <v>1153</v>
      </c>
      <c r="C71" s="685">
        <v>552779</v>
      </c>
      <c r="D71" s="685"/>
      <c r="E71" s="685"/>
      <c r="F71" s="686">
        <v>274618</v>
      </c>
      <c r="G71" s="686">
        <v>214113</v>
      </c>
      <c r="H71" s="653">
        <f t="shared" si="2"/>
        <v>488731</v>
      </c>
      <c r="I71" s="15"/>
      <c r="J71" s="647"/>
    </row>
    <row r="72" spans="1:10" ht="15">
      <c r="A72" s="689">
        <v>197</v>
      </c>
      <c r="B72" s="690" t="s">
        <v>1154</v>
      </c>
      <c r="C72" s="685">
        <v>10000000</v>
      </c>
      <c r="D72" s="685"/>
      <c r="E72" s="685"/>
      <c r="F72" s="686">
        <v>2475710</v>
      </c>
      <c r="G72" s="686">
        <v>6463466</v>
      </c>
      <c r="H72" s="653">
        <f t="shared" si="2"/>
        <v>8939176</v>
      </c>
      <c r="I72" s="15"/>
      <c r="J72" s="647"/>
    </row>
    <row r="73" spans="1:10" ht="15">
      <c r="A73" s="689">
        <v>198</v>
      </c>
      <c r="B73" s="690" t="s">
        <v>1155</v>
      </c>
      <c r="C73" s="685">
        <v>1191800</v>
      </c>
      <c r="D73" s="685"/>
      <c r="E73" s="685"/>
      <c r="F73" s="686">
        <v>263000</v>
      </c>
      <c r="G73" s="686">
        <v>905950</v>
      </c>
      <c r="H73" s="653">
        <f t="shared" si="2"/>
        <v>1168950</v>
      </c>
      <c r="I73" s="15"/>
      <c r="J73" s="647"/>
    </row>
    <row r="74" spans="1:10" ht="28.5">
      <c r="A74" s="683">
        <v>199</v>
      </c>
      <c r="B74" s="691" t="s">
        <v>1156</v>
      </c>
      <c r="C74" s="685">
        <v>693914</v>
      </c>
      <c r="D74" s="685"/>
      <c r="E74" s="685"/>
      <c r="F74" s="686">
        <v>346957</v>
      </c>
      <c r="G74" s="686">
        <v>111000</v>
      </c>
      <c r="H74" s="653">
        <f t="shared" si="2"/>
        <v>457957</v>
      </c>
      <c r="I74" s="15"/>
      <c r="J74" s="647"/>
    </row>
    <row r="75" spans="1:10" ht="28.5">
      <c r="A75" s="683">
        <v>200</v>
      </c>
      <c r="B75" s="691" t="s">
        <v>1157</v>
      </c>
      <c r="C75" s="685">
        <v>4912964</v>
      </c>
      <c r="D75" s="685"/>
      <c r="E75" s="685"/>
      <c r="F75" s="686">
        <v>1614898</v>
      </c>
      <c r="G75" s="686">
        <v>2772721</v>
      </c>
      <c r="H75" s="653">
        <f t="shared" si="2"/>
        <v>4387619</v>
      </c>
      <c r="I75" s="15"/>
      <c r="J75" s="647"/>
    </row>
    <row r="76" spans="1:10" ht="30">
      <c r="A76" s="689">
        <v>201</v>
      </c>
      <c r="B76" s="690" t="s">
        <v>1158</v>
      </c>
      <c r="C76" s="685">
        <v>361487</v>
      </c>
      <c r="D76" s="685"/>
      <c r="E76" s="685"/>
      <c r="F76" s="686">
        <v>180744</v>
      </c>
      <c r="G76" s="686">
        <v>170815</v>
      </c>
      <c r="H76" s="653">
        <f t="shared" si="2"/>
        <v>351559</v>
      </c>
      <c r="I76" s="15"/>
      <c r="J76" s="647"/>
    </row>
    <row r="77" spans="1:10" ht="14.25" customHeight="1">
      <c r="A77" s="687">
        <v>202</v>
      </c>
      <c r="B77" s="688" t="s">
        <v>1159</v>
      </c>
      <c r="C77" s="685">
        <v>1177733</v>
      </c>
      <c r="D77" s="685"/>
      <c r="E77" s="685"/>
      <c r="F77" s="686">
        <v>1167672</v>
      </c>
      <c r="G77" s="686"/>
      <c r="H77" s="653">
        <f t="shared" si="2"/>
        <v>1167672</v>
      </c>
      <c r="J77" s="647"/>
    </row>
    <row r="78" spans="1:10" ht="30">
      <c r="A78" s="689">
        <v>203</v>
      </c>
      <c r="B78" s="690" t="s">
        <v>1160</v>
      </c>
      <c r="C78" s="685">
        <v>65000</v>
      </c>
      <c r="D78" s="685"/>
      <c r="E78" s="685"/>
      <c r="F78" s="686"/>
      <c r="G78" s="686">
        <v>65000</v>
      </c>
      <c r="H78" s="653">
        <f t="shared" si="2"/>
        <v>65000</v>
      </c>
      <c r="I78" s="15"/>
      <c r="J78" s="647"/>
    </row>
    <row r="79" spans="1:10" ht="28.5" customHeight="1">
      <c r="A79" s="683">
        <v>204</v>
      </c>
      <c r="B79" s="691" t="s">
        <v>1161</v>
      </c>
      <c r="C79" s="685">
        <v>500000</v>
      </c>
      <c r="D79" s="685"/>
      <c r="E79" s="685"/>
      <c r="F79" s="686">
        <v>169942</v>
      </c>
      <c r="G79" s="686">
        <v>267010</v>
      </c>
      <c r="H79" s="653">
        <f t="shared" si="2"/>
        <v>436952</v>
      </c>
      <c r="I79" s="15"/>
      <c r="J79" s="647"/>
    </row>
    <row r="80" spans="1:10" ht="28.5">
      <c r="A80" s="683">
        <v>205</v>
      </c>
      <c r="B80" s="691" t="s">
        <v>1162</v>
      </c>
      <c r="C80" s="685">
        <v>5768276</v>
      </c>
      <c r="D80" s="685"/>
      <c r="E80" s="685"/>
      <c r="F80" s="686">
        <v>983510</v>
      </c>
      <c r="G80" s="686">
        <v>2422777</v>
      </c>
      <c r="H80" s="653">
        <f t="shared" si="2"/>
        <v>3406287</v>
      </c>
      <c r="I80" s="15"/>
      <c r="J80" s="647"/>
    </row>
    <row r="81" spans="1:10" ht="14.25" customHeight="1">
      <c r="A81" s="683">
        <v>206</v>
      </c>
      <c r="B81" s="691" t="s">
        <v>1163</v>
      </c>
      <c r="C81" s="685">
        <v>1500000</v>
      </c>
      <c r="D81" s="685"/>
      <c r="E81" s="685"/>
      <c r="F81" s="686">
        <v>425339</v>
      </c>
      <c r="G81" s="686">
        <v>760487</v>
      </c>
      <c r="H81" s="653">
        <f t="shared" si="2"/>
        <v>1185826</v>
      </c>
      <c r="I81" s="15"/>
      <c r="J81" s="647"/>
    </row>
    <row r="82" spans="1:10" ht="14.25" customHeight="1">
      <c r="A82" s="689">
        <v>207</v>
      </c>
      <c r="B82" s="690" t="s">
        <v>1164</v>
      </c>
      <c r="C82" s="685">
        <v>918822</v>
      </c>
      <c r="D82" s="685"/>
      <c r="E82" s="685"/>
      <c r="F82" s="686">
        <v>429607</v>
      </c>
      <c r="G82" s="686">
        <v>474007</v>
      </c>
      <c r="H82" s="653">
        <f t="shared" si="2"/>
        <v>903614</v>
      </c>
      <c r="I82" s="15"/>
      <c r="J82" s="647"/>
    </row>
    <row r="83" spans="1:10" ht="14.25" customHeight="1">
      <c r="A83" s="687">
        <v>208</v>
      </c>
      <c r="B83" s="688" t="s">
        <v>1165</v>
      </c>
      <c r="C83" s="685">
        <v>1999669</v>
      </c>
      <c r="D83" s="685"/>
      <c r="E83" s="685"/>
      <c r="F83" s="686">
        <v>1999669</v>
      </c>
      <c r="G83" s="686"/>
      <c r="H83" s="653">
        <f t="shared" si="2"/>
        <v>1999669</v>
      </c>
      <c r="J83" s="647"/>
    </row>
    <row r="84" spans="1:10" ht="14.25" customHeight="1">
      <c r="A84" s="683">
        <v>209</v>
      </c>
      <c r="B84" s="691" t="s">
        <v>1166</v>
      </c>
      <c r="C84" s="685">
        <v>9346223</v>
      </c>
      <c r="D84" s="685"/>
      <c r="E84" s="685"/>
      <c r="F84" s="686">
        <v>1686656</v>
      </c>
      <c r="G84" s="686">
        <v>4740452</v>
      </c>
      <c r="H84" s="653">
        <f t="shared" si="2"/>
        <v>6427108</v>
      </c>
      <c r="I84" s="15"/>
      <c r="J84" s="647"/>
    </row>
    <row r="85" spans="1:10" ht="14.25" customHeight="1">
      <c r="A85" s="683">
        <v>210</v>
      </c>
      <c r="B85" s="691" t="s">
        <v>1167</v>
      </c>
      <c r="C85" s="685">
        <v>1974477</v>
      </c>
      <c r="D85" s="685"/>
      <c r="E85" s="685"/>
      <c r="F85" s="686">
        <v>202745</v>
      </c>
      <c r="G85" s="686">
        <v>1174679</v>
      </c>
      <c r="H85" s="653">
        <f t="shared" si="2"/>
        <v>1377424</v>
      </c>
      <c r="I85" s="15"/>
      <c r="J85" s="647"/>
    </row>
    <row r="86" spans="1:10" ht="14.25" customHeight="1">
      <c r="A86" s="683">
        <v>211</v>
      </c>
      <c r="B86" s="691" t="s">
        <v>1168</v>
      </c>
      <c r="C86" s="685">
        <v>1742246</v>
      </c>
      <c r="D86" s="685"/>
      <c r="E86" s="685"/>
      <c r="F86" s="686"/>
      <c r="G86" s="686">
        <v>386100</v>
      </c>
      <c r="H86" s="653">
        <f t="shared" si="2"/>
        <v>386100</v>
      </c>
      <c r="I86" s="15"/>
      <c r="J86" s="647"/>
    </row>
    <row r="87" spans="1:10" ht="28.5" customHeight="1">
      <c r="A87" s="683">
        <v>212</v>
      </c>
      <c r="B87" s="691" t="s">
        <v>1169</v>
      </c>
      <c r="C87" s="685">
        <v>959127</v>
      </c>
      <c r="D87" s="685"/>
      <c r="E87" s="685"/>
      <c r="F87" s="686"/>
      <c r="G87" s="686">
        <v>140000</v>
      </c>
      <c r="H87" s="653">
        <f t="shared" si="2"/>
        <v>140000</v>
      </c>
      <c r="I87" s="15"/>
      <c r="J87" s="647"/>
    </row>
    <row r="88" spans="1:10" ht="14.25" customHeight="1">
      <c r="A88" s="687">
        <v>213</v>
      </c>
      <c r="B88" s="688" t="s">
        <v>1170</v>
      </c>
      <c r="C88" s="685">
        <v>4022267</v>
      </c>
      <c r="D88" s="685"/>
      <c r="E88" s="685"/>
      <c r="F88" s="686"/>
      <c r="G88" s="686">
        <v>4022267</v>
      </c>
      <c r="H88" s="653">
        <f t="shared" si="2"/>
        <v>4022267</v>
      </c>
      <c r="I88" s="15"/>
      <c r="J88" s="647"/>
    </row>
    <row r="89" spans="1:10" ht="14.25" customHeight="1">
      <c r="A89" s="683">
        <v>214</v>
      </c>
      <c r="B89" s="691" t="s">
        <v>1171</v>
      </c>
      <c r="C89" s="685">
        <v>1608629</v>
      </c>
      <c r="D89" s="685"/>
      <c r="E89" s="685"/>
      <c r="F89" s="686"/>
      <c r="G89" s="686">
        <v>1337036</v>
      </c>
      <c r="H89" s="653">
        <f t="shared" si="2"/>
        <v>1337036</v>
      </c>
      <c r="I89" s="15"/>
      <c r="J89" s="647"/>
    </row>
    <row r="90" spans="1:10" ht="28.5" customHeight="1">
      <c r="A90" s="683">
        <v>215</v>
      </c>
      <c r="B90" s="691" t="s">
        <v>1172</v>
      </c>
      <c r="C90" s="685">
        <v>497010</v>
      </c>
      <c r="D90" s="685"/>
      <c r="E90" s="685"/>
      <c r="F90" s="686"/>
      <c r="G90" s="686">
        <v>436486</v>
      </c>
      <c r="H90" s="653">
        <f t="shared" si="2"/>
        <v>436486</v>
      </c>
      <c r="I90" s="15"/>
      <c r="J90" s="647"/>
    </row>
    <row r="91" spans="1:10" ht="14.25" customHeight="1">
      <c r="A91" s="683">
        <v>216</v>
      </c>
      <c r="B91" s="691" t="s">
        <v>1173</v>
      </c>
      <c r="C91" s="685">
        <v>749867</v>
      </c>
      <c r="D91" s="685"/>
      <c r="E91" s="685"/>
      <c r="F91" s="686"/>
      <c r="G91" s="686">
        <v>567867</v>
      </c>
      <c r="H91" s="653">
        <f t="shared" si="2"/>
        <v>567867</v>
      </c>
      <c r="I91" s="15"/>
      <c r="J91" s="647"/>
    </row>
    <row r="92" spans="1:10" ht="28.5" customHeight="1">
      <c r="A92" s="683">
        <v>217</v>
      </c>
      <c r="B92" s="691" t="s">
        <v>1174</v>
      </c>
      <c r="C92" s="685">
        <v>962539</v>
      </c>
      <c r="D92" s="685"/>
      <c r="E92" s="685"/>
      <c r="F92" s="686"/>
      <c r="G92" s="686">
        <v>766924</v>
      </c>
      <c r="H92" s="653">
        <f t="shared" si="2"/>
        <v>766924</v>
      </c>
      <c r="I92" s="15"/>
      <c r="J92" s="647"/>
    </row>
    <row r="93" spans="1:10" ht="14.25" customHeight="1">
      <c r="A93" s="683">
        <v>218</v>
      </c>
      <c r="B93" s="691" t="s">
        <v>1175</v>
      </c>
      <c r="C93" s="685">
        <v>1245934</v>
      </c>
      <c r="D93" s="685"/>
      <c r="E93" s="685"/>
      <c r="F93" s="686"/>
      <c r="G93" s="686">
        <v>1085371</v>
      </c>
      <c r="H93" s="653">
        <f t="shared" si="2"/>
        <v>1085371</v>
      </c>
      <c r="I93" s="15"/>
      <c r="J93" s="647"/>
    </row>
    <row r="94" spans="1:10" ht="28.5" customHeight="1">
      <c r="A94" s="683">
        <v>219</v>
      </c>
      <c r="B94" s="691" t="s">
        <v>1176</v>
      </c>
      <c r="C94" s="685">
        <v>588110</v>
      </c>
      <c r="D94" s="685"/>
      <c r="E94" s="685"/>
      <c r="F94" s="686"/>
      <c r="G94" s="686">
        <v>568710</v>
      </c>
      <c r="H94" s="653">
        <f t="shared" si="2"/>
        <v>568710</v>
      </c>
      <c r="I94" s="15"/>
      <c r="J94" s="647"/>
    </row>
    <row r="95" spans="1:10" ht="14.25" customHeight="1">
      <c r="A95" s="683">
        <v>220</v>
      </c>
      <c r="B95" s="691" t="s">
        <v>1177</v>
      </c>
      <c r="C95" s="685">
        <v>1999997</v>
      </c>
      <c r="D95" s="685"/>
      <c r="E95" s="685"/>
      <c r="F95" s="686"/>
      <c r="G95" s="686">
        <v>349466</v>
      </c>
      <c r="H95" s="653">
        <f t="shared" si="2"/>
        <v>349466</v>
      </c>
      <c r="I95" s="15"/>
      <c r="J95" s="647"/>
    </row>
    <row r="96" spans="1:10" ht="14.25">
      <c r="A96" s="900" t="s">
        <v>1178</v>
      </c>
      <c r="B96" s="901"/>
      <c r="C96" s="901"/>
      <c r="D96" s="901"/>
      <c r="E96" s="901"/>
      <c r="F96" s="901"/>
      <c r="G96" s="901"/>
      <c r="H96" s="902"/>
      <c r="I96" s="15"/>
      <c r="J96" s="647"/>
    </row>
    <row r="97" spans="1:10" ht="14.25" customHeight="1">
      <c r="A97" s="683">
        <v>221</v>
      </c>
      <c r="B97" s="691" t="s">
        <v>1179</v>
      </c>
      <c r="C97" s="685">
        <v>2500000</v>
      </c>
      <c r="D97" s="685"/>
      <c r="E97" s="685"/>
      <c r="F97" s="686"/>
      <c r="G97" s="686">
        <v>262946</v>
      </c>
      <c r="H97" s="653">
        <f aca="true" t="shared" si="3" ref="H97:H112">SUM(D97:G97)</f>
        <v>262946</v>
      </c>
      <c r="I97" s="15"/>
      <c r="J97" s="647"/>
    </row>
    <row r="98" spans="1:10" ht="14.25" customHeight="1">
      <c r="A98" s="683">
        <v>222</v>
      </c>
      <c r="B98" s="691" t="s">
        <v>1180</v>
      </c>
      <c r="C98" s="685">
        <v>4000000</v>
      </c>
      <c r="D98" s="685"/>
      <c r="E98" s="685"/>
      <c r="F98" s="686"/>
      <c r="G98" s="686">
        <v>1118766</v>
      </c>
      <c r="H98" s="653">
        <f t="shared" si="3"/>
        <v>1118766</v>
      </c>
      <c r="I98" s="15"/>
      <c r="J98" s="647"/>
    </row>
    <row r="99" spans="1:10" ht="14.25" customHeight="1">
      <c r="A99" s="689">
        <v>223</v>
      </c>
      <c r="B99" s="690" t="s">
        <v>1181</v>
      </c>
      <c r="C99" s="685">
        <v>1997404</v>
      </c>
      <c r="D99" s="685"/>
      <c r="E99" s="685"/>
      <c r="F99" s="686"/>
      <c r="G99" s="686">
        <v>1992863</v>
      </c>
      <c r="H99" s="653">
        <f t="shared" si="3"/>
        <v>1992863</v>
      </c>
      <c r="I99" s="15"/>
      <c r="J99" s="647"/>
    </row>
    <row r="100" spans="1:10" ht="14.25" customHeight="1">
      <c r="A100" s="683">
        <v>224</v>
      </c>
      <c r="B100" s="691" t="s">
        <v>1182</v>
      </c>
      <c r="C100" s="685">
        <v>500000</v>
      </c>
      <c r="D100" s="685"/>
      <c r="E100" s="685"/>
      <c r="F100" s="686"/>
      <c r="G100" s="686">
        <v>98988</v>
      </c>
      <c r="H100" s="653">
        <f t="shared" si="3"/>
        <v>98988</v>
      </c>
      <c r="I100" s="15"/>
      <c r="J100" s="647"/>
    </row>
    <row r="101" spans="1:10" ht="14.25" customHeight="1">
      <c r="A101" s="683">
        <v>225</v>
      </c>
      <c r="B101" s="691" t="s">
        <v>1183</v>
      </c>
      <c r="C101" s="685">
        <v>8605604</v>
      </c>
      <c r="D101" s="685"/>
      <c r="E101" s="685"/>
      <c r="F101" s="686"/>
      <c r="G101" s="686">
        <v>921450</v>
      </c>
      <c r="H101" s="653">
        <f t="shared" si="3"/>
        <v>921450</v>
      </c>
      <c r="I101" s="15"/>
      <c r="J101" s="647"/>
    </row>
    <row r="102" spans="1:10" ht="14.25" customHeight="1">
      <c r="A102" s="683">
        <v>226</v>
      </c>
      <c r="B102" s="691" t="s">
        <v>1184</v>
      </c>
      <c r="C102" s="685">
        <v>4456796</v>
      </c>
      <c r="D102" s="685"/>
      <c r="E102" s="685"/>
      <c r="F102" s="686"/>
      <c r="G102" s="686"/>
      <c r="H102" s="653">
        <f t="shared" si="3"/>
        <v>0</v>
      </c>
      <c r="I102" s="15"/>
      <c r="J102" s="647"/>
    </row>
    <row r="103" spans="1:10" ht="14.25" customHeight="1">
      <c r="A103" s="683">
        <v>227</v>
      </c>
      <c r="B103" s="691" t="s">
        <v>1185</v>
      </c>
      <c r="C103" s="685">
        <v>10000000</v>
      </c>
      <c r="D103" s="685"/>
      <c r="E103" s="685"/>
      <c r="F103" s="686"/>
      <c r="G103" s="686">
        <v>342139</v>
      </c>
      <c r="H103" s="653">
        <f t="shared" si="3"/>
        <v>342139</v>
      </c>
      <c r="I103" s="15"/>
      <c r="J103" s="647"/>
    </row>
    <row r="104" spans="1:10" ht="28.5" customHeight="1">
      <c r="A104" s="683">
        <v>228</v>
      </c>
      <c r="B104" s="692" t="s">
        <v>1186</v>
      </c>
      <c r="C104" s="685">
        <v>499999</v>
      </c>
      <c r="D104" s="685"/>
      <c r="E104" s="685"/>
      <c r="F104" s="686"/>
      <c r="G104" s="686"/>
      <c r="H104" s="653">
        <f t="shared" si="3"/>
        <v>0</v>
      </c>
      <c r="I104" s="15"/>
      <c r="J104" s="647"/>
    </row>
    <row r="105" spans="1:10" ht="14.25" customHeight="1">
      <c r="A105" s="683">
        <v>229</v>
      </c>
      <c r="B105" s="691" t="s">
        <v>1187</v>
      </c>
      <c r="C105" s="685">
        <v>750946</v>
      </c>
      <c r="D105" s="685"/>
      <c r="E105" s="685"/>
      <c r="F105" s="686"/>
      <c r="G105" s="686">
        <v>226482</v>
      </c>
      <c r="H105" s="653">
        <f t="shared" si="3"/>
        <v>226482</v>
      </c>
      <c r="I105" s="15"/>
      <c r="J105" s="647"/>
    </row>
    <row r="106" spans="1:10" ht="28.5" customHeight="1">
      <c r="A106" s="683">
        <v>230</v>
      </c>
      <c r="B106" s="691" t="s">
        <v>1188</v>
      </c>
      <c r="C106" s="685">
        <v>750445</v>
      </c>
      <c r="D106" s="685"/>
      <c r="E106" s="685"/>
      <c r="F106" s="686"/>
      <c r="G106" s="686"/>
      <c r="H106" s="653">
        <f t="shared" si="3"/>
        <v>0</v>
      </c>
      <c r="I106" s="15"/>
      <c r="J106" s="647"/>
    </row>
    <row r="107" spans="1:10" ht="14.25" customHeight="1">
      <c r="A107" s="683">
        <v>231</v>
      </c>
      <c r="B107" s="691" t="s">
        <v>1189</v>
      </c>
      <c r="C107" s="685">
        <v>986862</v>
      </c>
      <c r="D107" s="685"/>
      <c r="E107" s="685"/>
      <c r="F107" s="686"/>
      <c r="G107" s="686"/>
      <c r="H107" s="653">
        <f t="shared" si="3"/>
        <v>0</v>
      </c>
      <c r="I107" s="15"/>
      <c r="J107" s="647"/>
    </row>
    <row r="108" spans="1:10" ht="14.25" customHeight="1">
      <c r="A108" s="689">
        <v>232</v>
      </c>
      <c r="B108" s="690" t="s">
        <v>1190</v>
      </c>
      <c r="C108" s="685">
        <v>1000000</v>
      </c>
      <c r="D108" s="685"/>
      <c r="E108" s="685"/>
      <c r="F108" s="686"/>
      <c r="G108" s="686">
        <v>1000000</v>
      </c>
      <c r="H108" s="653">
        <f t="shared" si="3"/>
        <v>1000000</v>
      </c>
      <c r="I108" s="15"/>
      <c r="J108" s="647"/>
    </row>
    <row r="109" spans="1:10" ht="14.25" customHeight="1">
      <c r="A109" s="683">
        <v>233</v>
      </c>
      <c r="B109" s="691" t="s">
        <v>1191</v>
      </c>
      <c r="C109" s="685">
        <v>5276588</v>
      </c>
      <c r="D109" s="685"/>
      <c r="E109" s="685"/>
      <c r="F109" s="686"/>
      <c r="G109" s="686">
        <v>684288</v>
      </c>
      <c r="H109" s="653">
        <f t="shared" si="3"/>
        <v>684288</v>
      </c>
      <c r="I109" s="15"/>
      <c r="J109" s="647"/>
    </row>
    <row r="110" spans="1:10" ht="28.5" customHeight="1">
      <c r="A110" s="683">
        <v>234</v>
      </c>
      <c r="B110" s="691" t="s">
        <v>1192</v>
      </c>
      <c r="C110" s="685">
        <v>14000000</v>
      </c>
      <c r="D110" s="685"/>
      <c r="E110" s="685"/>
      <c r="F110" s="686"/>
      <c r="G110" s="686"/>
      <c r="H110" s="653">
        <f t="shared" si="3"/>
        <v>0</v>
      </c>
      <c r="I110" s="15"/>
      <c r="J110" s="647"/>
    </row>
    <row r="111" spans="1:10" ht="28.5" customHeight="1">
      <c r="A111" s="683">
        <v>235</v>
      </c>
      <c r="B111" s="693" t="s">
        <v>1193</v>
      </c>
      <c r="C111" s="685">
        <v>2275172</v>
      </c>
      <c r="D111" s="685"/>
      <c r="E111" s="685"/>
      <c r="F111" s="686"/>
      <c r="G111" s="686">
        <v>75000</v>
      </c>
      <c r="H111" s="653">
        <f t="shared" si="3"/>
        <v>75000</v>
      </c>
      <c r="I111" s="15"/>
      <c r="J111" s="647"/>
    </row>
    <row r="112" spans="1:10" ht="28.5" customHeight="1">
      <c r="A112" s="683">
        <v>236</v>
      </c>
      <c r="B112" s="691" t="s">
        <v>1194</v>
      </c>
      <c r="C112" s="685">
        <v>2000000</v>
      </c>
      <c r="D112" s="685"/>
      <c r="E112" s="685"/>
      <c r="F112" s="686"/>
      <c r="G112" s="686"/>
      <c r="H112" s="653">
        <f t="shared" si="3"/>
        <v>0</v>
      </c>
      <c r="I112" s="15"/>
      <c r="J112" s="647"/>
    </row>
    <row r="113" spans="1:9" ht="15.75" thickBot="1">
      <c r="A113" s="910" t="s">
        <v>1195</v>
      </c>
      <c r="B113" s="911"/>
      <c r="C113" s="694">
        <f>SUM(C3:C112)</f>
        <v>249295807</v>
      </c>
      <c r="D113" s="694">
        <f>SUM(D3:D36)</f>
        <v>13027747.5</v>
      </c>
      <c r="E113" s="694">
        <f>SUM(E3:E64)</f>
        <v>52802354</v>
      </c>
      <c r="F113" s="694">
        <f>SUM(F3:F95)</f>
        <v>56803860</v>
      </c>
      <c r="G113" s="694">
        <f>SUM(G3:G112)</f>
        <v>46113102</v>
      </c>
      <c r="H113" s="695">
        <f>SUM(H3:H112)</f>
        <v>168747061.5</v>
      </c>
      <c r="I113" s="99"/>
    </row>
    <row r="114" spans="1:19" ht="24.75" customHeight="1" thickBot="1">
      <c r="A114" s="440"/>
      <c r="B114" s="440"/>
      <c r="C114" s="696"/>
      <c r="D114" s="697"/>
      <c r="E114" s="697"/>
      <c r="F114" s="697"/>
      <c r="G114" s="697"/>
      <c r="H114" s="697"/>
      <c r="I114" s="146"/>
      <c r="J114" s="146"/>
      <c r="K114" s="146"/>
      <c r="L114" s="146"/>
      <c r="M114" s="146"/>
      <c r="N114" s="146"/>
      <c r="O114" s="146"/>
      <c r="P114" s="146"/>
      <c r="Q114" s="146"/>
      <c r="R114" s="146"/>
      <c r="S114" s="146"/>
    </row>
    <row r="115" spans="1:8" ht="20.25" customHeight="1">
      <c r="A115" s="906" t="s">
        <v>1196</v>
      </c>
      <c r="B115" s="907"/>
      <c r="C115" s="907"/>
      <c r="D115" s="907"/>
      <c r="E115" s="908"/>
      <c r="F115" s="908"/>
      <c r="G115" s="908"/>
      <c r="H115" s="909"/>
    </row>
    <row r="116" spans="1:8" ht="39.75" customHeight="1">
      <c r="A116" s="698" t="s">
        <v>1197</v>
      </c>
      <c r="B116" s="699" t="s">
        <v>1077</v>
      </c>
      <c r="C116" s="651"/>
      <c r="D116" s="700" t="s">
        <v>1198</v>
      </c>
      <c r="E116" s="701"/>
      <c r="F116" s="701"/>
      <c r="G116" s="701"/>
      <c r="H116" s="702" t="s">
        <v>1083</v>
      </c>
    </row>
    <row r="117" spans="1:8" ht="14.25" customHeight="1">
      <c r="A117" s="703">
        <v>2</v>
      </c>
      <c r="B117" s="704" t="s">
        <v>1199</v>
      </c>
      <c r="C117" s="651"/>
      <c r="D117" s="705">
        <v>22000</v>
      </c>
      <c r="E117" s="701"/>
      <c r="F117" s="701"/>
      <c r="G117" s="701"/>
      <c r="H117" s="653">
        <f>(D117:D117)</f>
        <v>22000</v>
      </c>
    </row>
    <row r="118" spans="1:8" ht="14.25" customHeight="1">
      <c r="A118" s="703">
        <v>176</v>
      </c>
      <c r="B118" s="704" t="s">
        <v>1129</v>
      </c>
      <c r="C118" s="651"/>
      <c r="D118" s="705">
        <v>100000</v>
      </c>
      <c r="E118" s="701"/>
      <c r="F118" s="701"/>
      <c r="G118" s="701"/>
      <c r="H118" s="653">
        <f>(D118:D118)</f>
        <v>100000</v>
      </c>
    </row>
    <row r="119" spans="1:8" ht="14.25" customHeight="1">
      <c r="A119" s="703">
        <v>189</v>
      </c>
      <c r="B119" s="704" t="s">
        <v>1144</v>
      </c>
      <c r="C119" s="651"/>
      <c r="D119" s="705">
        <v>12166</v>
      </c>
      <c r="E119" s="701"/>
      <c r="F119" s="701"/>
      <c r="G119" s="701"/>
      <c r="H119" s="653">
        <f>(D119:D119)</f>
        <v>12166</v>
      </c>
    </row>
    <row r="120" spans="1:8" ht="14.25" customHeight="1">
      <c r="A120" s="703">
        <v>202</v>
      </c>
      <c r="B120" s="704" t="s">
        <v>1159</v>
      </c>
      <c r="C120" s="651"/>
      <c r="D120" s="705">
        <v>64963</v>
      </c>
      <c r="E120" s="701"/>
      <c r="F120" s="701"/>
      <c r="G120" s="701"/>
      <c r="H120" s="653">
        <f>(D120:D120)</f>
        <v>64963</v>
      </c>
    </row>
    <row r="121" spans="1:8" ht="14.25" customHeight="1">
      <c r="A121" s="703"/>
      <c r="B121" s="704"/>
      <c r="C121" s="651"/>
      <c r="D121" s="705"/>
      <c r="E121" s="701"/>
      <c r="F121" s="701"/>
      <c r="G121" s="701"/>
      <c r="H121" s="653"/>
    </row>
    <row r="122" spans="1:8" ht="14.25" customHeight="1">
      <c r="A122" s="703"/>
      <c r="B122" s="704"/>
      <c r="C122" s="651"/>
      <c r="D122" s="705"/>
      <c r="E122" s="701"/>
      <c r="F122" s="701"/>
      <c r="G122" s="701"/>
      <c r="H122" s="653"/>
    </row>
    <row r="123" spans="1:8" ht="14.25">
      <c r="A123" s="703"/>
      <c r="B123" s="706"/>
      <c r="C123" s="651"/>
      <c r="D123" s="651"/>
      <c r="E123" s="652"/>
      <c r="F123" s="652"/>
      <c r="G123" s="652"/>
      <c r="H123" s="653"/>
    </row>
    <row r="124" spans="1:8" ht="14.25">
      <c r="A124" s="703"/>
      <c r="B124" s="706"/>
      <c r="C124" s="651"/>
      <c r="D124" s="651"/>
      <c r="E124" s="652"/>
      <c r="F124" s="652"/>
      <c r="G124" s="652"/>
      <c r="H124" s="653"/>
    </row>
    <row r="125" spans="1:8" ht="15">
      <c r="A125" s="913" t="s">
        <v>1200</v>
      </c>
      <c r="B125" s="914"/>
      <c r="C125" s="651"/>
      <c r="D125" s="651"/>
      <c r="E125" s="652"/>
      <c r="F125" s="652"/>
      <c r="G125" s="652"/>
      <c r="H125" s="653">
        <v>199128</v>
      </c>
    </row>
    <row r="126" spans="1:8" ht="12.75" customHeight="1">
      <c r="A126" s="922" t="s">
        <v>1201</v>
      </c>
      <c r="B126" s="923"/>
      <c r="C126" s="651"/>
      <c r="D126" s="651"/>
      <c r="E126" s="652"/>
      <c r="F126" s="652"/>
      <c r="G126" s="652"/>
      <c r="H126" s="653">
        <v>2000000</v>
      </c>
    </row>
    <row r="127" spans="1:8" ht="15">
      <c r="A127" s="922" t="s">
        <v>1202</v>
      </c>
      <c r="B127" s="923"/>
      <c r="C127" s="651"/>
      <c r="D127" s="651"/>
      <c r="E127" s="652"/>
      <c r="F127" s="652"/>
      <c r="G127" s="652"/>
      <c r="H127" s="653">
        <v>31100000</v>
      </c>
    </row>
    <row r="128" spans="1:8" ht="15">
      <c r="A128" s="913" t="s">
        <v>459</v>
      </c>
      <c r="B128" s="914"/>
      <c r="C128" s="651"/>
      <c r="D128" s="707"/>
      <c r="E128" s="708"/>
      <c r="F128" s="708"/>
      <c r="G128" s="708"/>
      <c r="H128" s="653">
        <f>SUM(H125:H127)</f>
        <v>33299128</v>
      </c>
    </row>
    <row r="129" spans="1:8" ht="15">
      <c r="A129" s="913" t="s">
        <v>1203</v>
      </c>
      <c r="B129" s="914"/>
      <c r="C129" s="651"/>
      <c r="D129" s="651"/>
      <c r="E129" s="652"/>
      <c r="F129" s="652"/>
      <c r="G129" s="652"/>
      <c r="H129" s="653">
        <v>909959</v>
      </c>
    </row>
    <row r="130" spans="1:8" ht="15.75" thickBot="1">
      <c r="A130" s="915" t="s">
        <v>1204</v>
      </c>
      <c r="B130" s="916"/>
      <c r="C130" s="709"/>
      <c r="D130" s="709"/>
      <c r="E130" s="710"/>
      <c r="F130" s="710"/>
      <c r="G130" s="710"/>
      <c r="H130" s="711">
        <f>SUM(H128:H129)</f>
        <v>34209087</v>
      </c>
    </row>
    <row r="131" spans="1:8" ht="12.75" customHeight="1">
      <c r="A131" s="440"/>
      <c r="B131" s="440"/>
      <c r="C131" s="696"/>
      <c r="D131" s="696"/>
      <c r="E131" s="696"/>
      <c r="F131" s="696"/>
      <c r="G131" s="696"/>
      <c r="H131" s="696"/>
    </row>
    <row r="132" spans="1:8" ht="15">
      <c r="A132" s="917"/>
      <c r="B132" s="917"/>
      <c r="C132" s="917"/>
      <c r="D132" s="921" t="s">
        <v>833</v>
      </c>
      <c r="E132" s="921"/>
      <c r="F132" s="921"/>
      <c r="G132" s="921"/>
      <c r="H132" s="921"/>
    </row>
    <row r="133" spans="1:8" ht="15">
      <c r="A133" s="712"/>
      <c r="B133" s="712"/>
      <c r="C133" s="712"/>
      <c r="D133" s="713"/>
      <c r="E133" s="713"/>
      <c r="F133" s="713"/>
      <c r="G133" s="713"/>
      <c r="H133" s="713"/>
    </row>
    <row r="134" spans="1:8" ht="15">
      <c r="A134" s="917"/>
      <c r="B134" s="917"/>
      <c r="C134" s="919"/>
      <c r="D134" s="818"/>
      <c r="E134" s="713"/>
      <c r="F134" s="713"/>
      <c r="G134" s="713"/>
      <c r="H134" s="713"/>
    </row>
    <row r="135" spans="1:8" ht="14.25">
      <c r="A135" s="440"/>
      <c r="B135" s="440"/>
      <c r="C135" s="696"/>
      <c r="D135" s="696"/>
      <c r="E135" s="696"/>
      <c r="F135" s="696"/>
      <c r="G135" s="696"/>
      <c r="H135" s="696"/>
    </row>
    <row r="136" spans="1:8" ht="12.75" customHeight="1">
      <c r="A136" s="917"/>
      <c r="B136" s="918"/>
      <c r="C136" s="918"/>
      <c r="D136" s="920"/>
      <c r="E136" s="920"/>
      <c r="F136" s="920"/>
      <c r="G136" s="920"/>
      <c r="H136" s="920"/>
    </row>
    <row r="137" spans="1:8" ht="12.75" customHeight="1">
      <c r="A137" s="712"/>
      <c r="B137" s="714"/>
      <c r="C137" s="714"/>
      <c r="D137" s="715"/>
      <c r="E137" s="715"/>
      <c r="F137" s="715"/>
      <c r="G137" s="715"/>
      <c r="H137" s="715"/>
    </row>
    <row r="138" spans="1:8" ht="15">
      <c r="A138" s="917"/>
      <c r="B138" s="918"/>
      <c r="C138" s="918"/>
      <c r="D138" s="920"/>
      <c r="E138" s="920"/>
      <c r="F138" s="920"/>
      <c r="G138" s="920"/>
      <c r="H138" s="920"/>
    </row>
    <row r="139" spans="1:8" ht="12.75">
      <c r="A139" s="716"/>
      <c r="B139" s="716"/>
      <c r="C139" s="717"/>
      <c r="D139" s="717"/>
      <c r="E139" s="717"/>
      <c r="F139" s="717"/>
      <c r="G139" s="717"/>
      <c r="H139" s="717"/>
    </row>
    <row r="140" spans="1:8" ht="12.75">
      <c r="A140" s="718"/>
      <c r="B140" s="718"/>
      <c r="C140" s="719"/>
      <c r="D140" s="717"/>
      <c r="E140" s="717"/>
      <c r="F140" s="717"/>
      <c r="G140" s="717"/>
      <c r="H140" s="717"/>
    </row>
    <row r="141" spans="1:8" ht="12.75">
      <c r="A141" s="912"/>
      <c r="B141" s="912"/>
      <c r="C141" s="717"/>
      <c r="D141" s="717"/>
      <c r="E141" s="717"/>
      <c r="F141" s="717"/>
      <c r="G141" s="717"/>
      <c r="H141" s="720"/>
    </row>
    <row r="142" spans="1:8" ht="12.75">
      <c r="A142" s="716"/>
      <c r="B142" s="716"/>
      <c r="C142" s="717"/>
      <c r="D142" s="717"/>
      <c r="E142" s="717"/>
      <c r="F142" s="717"/>
      <c r="G142" s="717"/>
      <c r="H142" s="717"/>
    </row>
    <row r="143" spans="1:8" s="146" customFormat="1" ht="15.75">
      <c r="A143" s="721"/>
      <c r="B143" s="721"/>
      <c r="C143" s="722"/>
      <c r="D143" s="723"/>
      <c r="E143" s="723"/>
      <c r="F143" s="723"/>
      <c r="G143" s="723"/>
      <c r="H143" s="723"/>
    </row>
    <row r="144" spans="3:8" s="146" customFormat="1" ht="12.75">
      <c r="C144" s="724"/>
      <c r="D144" s="724"/>
      <c r="E144" s="724"/>
      <c r="F144" s="724"/>
      <c r="G144" s="724"/>
      <c r="H144" s="724"/>
    </row>
    <row r="145" spans="3:8" s="146" customFormat="1" ht="12.75">
      <c r="C145" s="724"/>
      <c r="D145" s="724"/>
      <c r="E145" s="724"/>
      <c r="F145" s="724"/>
      <c r="G145" s="724"/>
      <c r="H145" s="724"/>
    </row>
    <row r="146" spans="3:8" s="146" customFormat="1" ht="12.75">
      <c r="C146" s="724"/>
      <c r="D146" s="724"/>
      <c r="E146" s="724"/>
      <c r="F146" s="724"/>
      <c r="G146" s="724"/>
      <c r="H146" s="724"/>
    </row>
    <row r="147" spans="3:8" s="146" customFormat="1" ht="12.75">
      <c r="C147" s="724"/>
      <c r="D147" s="724"/>
      <c r="E147" s="724"/>
      <c r="F147" s="724"/>
      <c r="G147" s="724"/>
      <c r="H147" s="724"/>
    </row>
    <row r="148" spans="3:8" s="146" customFormat="1" ht="12.75">
      <c r="C148" s="724"/>
      <c r="D148" s="724"/>
      <c r="E148" s="724"/>
      <c r="F148" s="724"/>
      <c r="G148" s="724"/>
      <c r="H148" s="724"/>
    </row>
    <row r="149" spans="3:8" s="146" customFormat="1" ht="12.75">
      <c r="C149" s="724"/>
      <c r="D149" s="724"/>
      <c r="E149" s="724"/>
      <c r="F149" s="724"/>
      <c r="G149" s="724"/>
      <c r="H149" s="720"/>
    </row>
    <row r="150" spans="3:8" s="146" customFormat="1" ht="12.75">
      <c r="C150" s="724"/>
      <c r="D150" s="724"/>
      <c r="E150" s="724"/>
      <c r="F150" s="724"/>
      <c r="G150" s="724"/>
      <c r="H150" s="724"/>
    </row>
    <row r="151" spans="3:8" s="146" customFormat="1" ht="12.75">
      <c r="C151" s="724"/>
      <c r="D151" s="724"/>
      <c r="E151" s="724"/>
      <c r="F151" s="724"/>
      <c r="G151" s="724"/>
      <c r="H151" s="724"/>
    </row>
    <row r="152" spans="3:8" s="146" customFormat="1" ht="12.75">
      <c r="C152" s="724"/>
      <c r="D152" s="724"/>
      <c r="E152" s="724"/>
      <c r="F152" s="724"/>
      <c r="G152" s="724"/>
      <c r="H152" s="724"/>
    </row>
    <row r="153" spans="3:8" s="146" customFormat="1" ht="12.75">
      <c r="C153" s="724"/>
      <c r="D153" s="724"/>
      <c r="E153" s="724"/>
      <c r="F153" s="724"/>
      <c r="G153" s="724"/>
      <c r="H153" s="724"/>
    </row>
    <row r="154" spans="3:8" s="146" customFormat="1" ht="12.75">
      <c r="C154" s="724"/>
      <c r="D154" s="724"/>
      <c r="E154" s="724"/>
      <c r="F154" s="724"/>
      <c r="G154" s="724"/>
      <c r="H154" s="724"/>
    </row>
    <row r="155" spans="3:8" s="146" customFormat="1" ht="12.75">
      <c r="C155" s="724"/>
      <c r="D155" s="724"/>
      <c r="E155" s="724"/>
      <c r="F155" s="724"/>
      <c r="G155" s="724"/>
      <c r="H155" s="724"/>
    </row>
    <row r="156" spans="3:8" s="146" customFormat="1" ht="12.75">
      <c r="C156" s="724"/>
      <c r="D156" s="724"/>
      <c r="E156" s="724"/>
      <c r="F156" s="724"/>
      <c r="G156" s="724"/>
      <c r="H156" s="724"/>
    </row>
    <row r="157" spans="3:8" s="146" customFormat="1" ht="12.75">
      <c r="C157" s="724"/>
      <c r="D157" s="724"/>
      <c r="E157" s="724"/>
      <c r="F157" s="724"/>
      <c r="G157" s="724"/>
      <c r="H157" s="724"/>
    </row>
    <row r="158" spans="3:8" s="146" customFormat="1" ht="12.75">
      <c r="C158" s="724"/>
      <c r="D158" s="724"/>
      <c r="E158" s="724"/>
      <c r="F158" s="724"/>
      <c r="G158" s="724"/>
      <c r="H158" s="724"/>
    </row>
    <row r="159" spans="3:8" s="146" customFormat="1" ht="12.75">
      <c r="C159" s="724"/>
      <c r="D159" s="724"/>
      <c r="E159" s="724"/>
      <c r="F159" s="724"/>
      <c r="G159" s="724"/>
      <c r="H159" s="724"/>
    </row>
    <row r="160" spans="3:8" s="146" customFormat="1" ht="12.75">
      <c r="C160" s="724"/>
      <c r="D160" s="724"/>
      <c r="E160" s="724"/>
      <c r="F160" s="724"/>
      <c r="G160" s="724"/>
      <c r="H160" s="724"/>
    </row>
    <row r="161" spans="3:8" s="146" customFormat="1" ht="12.75">
      <c r="C161" s="724"/>
      <c r="D161" s="724"/>
      <c r="E161" s="724"/>
      <c r="F161" s="724"/>
      <c r="G161" s="724"/>
      <c r="H161" s="724"/>
    </row>
    <row r="162" spans="3:8" s="146" customFormat="1" ht="12.75">
      <c r="C162" s="724"/>
      <c r="D162" s="724"/>
      <c r="E162" s="724"/>
      <c r="F162" s="724"/>
      <c r="G162" s="724"/>
      <c r="H162" s="724"/>
    </row>
    <row r="163" spans="3:8" s="146" customFormat="1" ht="12.75">
      <c r="C163" s="724"/>
      <c r="D163" s="724"/>
      <c r="E163" s="724"/>
      <c r="F163" s="724"/>
      <c r="G163" s="724"/>
      <c r="H163" s="724"/>
    </row>
    <row r="164" spans="3:8" s="146" customFormat="1" ht="12.75">
      <c r="C164" s="724"/>
      <c r="D164" s="724"/>
      <c r="E164" s="724"/>
      <c r="F164" s="724"/>
      <c r="G164" s="724"/>
      <c r="H164" s="724"/>
    </row>
    <row r="165" spans="3:8" s="146" customFormat="1" ht="12.75">
      <c r="C165" s="724"/>
      <c r="D165" s="724"/>
      <c r="E165" s="724"/>
      <c r="F165" s="724"/>
      <c r="G165" s="724"/>
      <c r="H165" s="724"/>
    </row>
    <row r="166" spans="3:8" s="146" customFormat="1" ht="12.75">
      <c r="C166" s="724"/>
      <c r="D166" s="724"/>
      <c r="E166" s="724"/>
      <c r="F166" s="724"/>
      <c r="G166" s="724"/>
      <c r="H166" s="724"/>
    </row>
    <row r="167" spans="3:8" s="146" customFormat="1" ht="12.75">
      <c r="C167" s="724"/>
      <c r="D167" s="724"/>
      <c r="E167" s="724"/>
      <c r="F167" s="724"/>
      <c r="G167" s="724"/>
      <c r="H167" s="724"/>
    </row>
    <row r="168" spans="3:8" s="146" customFormat="1" ht="12.75">
      <c r="C168" s="724"/>
      <c r="D168" s="724"/>
      <c r="E168" s="724"/>
      <c r="F168" s="724"/>
      <c r="G168" s="724"/>
      <c r="H168" s="724"/>
    </row>
    <row r="169" spans="3:8" s="146" customFormat="1" ht="12.75">
      <c r="C169" s="724"/>
      <c r="D169" s="724"/>
      <c r="E169" s="724"/>
      <c r="F169" s="724"/>
      <c r="G169" s="724"/>
      <c r="H169" s="724"/>
    </row>
    <row r="170" spans="3:8" s="146" customFormat="1" ht="12.75">
      <c r="C170" s="724"/>
      <c r="D170" s="724"/>
      <c r="E170" s="724"/>
      <c r="F170" s="724"/>
      <c r="G170" s="724"/>
      <c r="H170" s="724"/>
    </row>
    <row r="171" spans="3:8" s="146" customFormat="1" ht="12.75">
      <c r="C171" s="724"/>
      <c r="D171" s="724"/>
      <c r="E171" s="724"/>
      <c r="F171" s="724"/>
      <c r="G171" s="724"/>
      <c r="H171" s="724"/>
    </row>
    <row r="172" spans="3:8" s="146" customFormat="1" ht="12.75">
      <c r="C172" s="724"/>
      <c r="D172" s="724"/>
      <c r="E172" s="724"/>
      <c r="F172" s="724"/>
      <c r="G172" s="724"/>
      <c r="H172" s="724"/>
    </row>
    <row r="173" spans="3:8" s="146" customFormat="1" ht="12.75">
      <c r="C173" s="724"/>
      <c r="D173" s="724"/>
      <c r="E173" s="724"/>
      <c r="F173" s="724"/>
      <c r="G173" s="724"/>
      <c r="H173" s="724"/>
    </row>
    <row r="174" spans="3:8" s="146" customFormat="1" ht="12.75">
      <c r="C174" s="724"/>
      <c r="D174" s="724"/>
      <c r="E174" s="724"/>
      <c r="F174" s="724"/>
      <c r="G174" s="724"/>
      <c r="H174" s="724"/>
    </row>
    <row r="175" spans="3:8" s="146" customFormat="1" ht="12.75">
      <c r="C175" s="724"/>
      <c r="D175" s="724"/>
      <c r="E175" s="724"/>
      <c r="F175" s="724"/>
      <c r="G175" s="724"/>
      <c r="H175" s="724"/>
    </row>
    <row r="176" spans="3:8" s="146" customFormat="1" ht="12.75">
      <c r="C176" s="724"/>
      <c r="D176" s="724"/>
      <c r="E176" s="724"/>
      <c r="F176" s="724"/>
      <c r="G176" s="724"/>
      <c r="H176" s="724"/>
    </row>
    <row r="177" spans="3:8" s="146" customFormat="1" ht="12.75">
      <c r="C177" s="724"/>
      <c r="D177" s="724"/>
      <c r="E177" s="724"/>
      <c r="F177" s="724"/>
      <c r="G177" s="724"/>
      <c r="H177" s="724"/>
    </row>
    <row r="178" spans="3:8" s="146" customFormat="1" ht="12.75">
      <c r="C178" s="724"/>
      <c r="D178" s="724"/>
      <c r="E178" s="724"/>
      <c r="F178" s="724"/>
      <c r="G178" s="724"/>
      <c r="H178" s="724"/>
    </row>
    <row r="179" spans="3:8" s="146" customFormat="1" ht="12.75">
      <c r="C179" s="724"/>
      <c r="D179" s="724"/>
      <c r="E179" s="724"/>
      <c r="F179" s="724"/>
      <c r="G179" s="724"/>
      <c r="H179" s="724"/>
    </row>
    <row r="180" spans="3:8" s="146" customFormat="1" ht="12.75">
      <c r="C180" s="724"/>
      <c r="D180" s="724"/>
      <c r="E180" s="724"/>
      <c r="F180" s="724"/>
      <c r="G180" s="724"/>
      <c r="H180" s="724"/>
    </row>
    <row r="181" spans="3:8" s="146" customFormat="1" ht="12.75">
      <c r="C181" s="724"/>
      <c r="D181" s="724"/>
      <c r="E181" s="724"/>
      <c r="F181" s="724"/>
      <c r="G181" s="724"/>
      <c r="H181" s="724"/>
    </row>
    <row r="182" spans="3:8" s="146" customFormat="1" ht="12.75">
      <c r="C182" s="724"/>
      <c r="D182" s="724"/>
      <c r="E182" s="724"/>
      <c r="F182" s="724"/>
      <c r="G182" s="724"/>
      <c r="H182" s="724"/>
    </row>
    <row r="183" spans="3:8" s="146" customFormat="1" ht="12.75">
      <c r="C183" s="724"/>
      <c r="D183" s="724"/>
      <c r="E183" s="724"/>
      <c r="F183" s="724"/>
      <c r="G183" s="724"/>
      <c r="H183" s="724"/>
    </row>
    <row r="184" spans="3:8" s="146" customFormat="1" ht="12.75">
      <c r="C184" s="724"/>
      <c r="D184" s="724"/>
      <c r="E184" s="724"/>
      <c r="F184" s="724"/>
      <c r="G184" s="724"/>
      <c r="H184" s="724"/>
    </row>
    <row r="185" spans="3:8" s="146" customFormat="1" ht="12.75">
      <c r="C185" s="724"/>
      <c r="D185" s="724"/>
      <c r="E185" s="724"/>
      <c r="F185" s="724"/>
      <c r="G185" s="724"/>
      <c r="H185" s="724"/>
    </row>
    <row r="186" spans="3:8" s="146" customFormat="1" ht="12.75">
      <c r="C186" s="724"/>
      <c r="D186" s="724"/>
      <c r="E186" s="724"/>
      <c r="F186" s="724"/>
      <c r="G186" s="724"/>
      <c r="H186" s="724"/>
    </row>
    <row r="187" spans="3:8" s="146" customFormat="1" ht="12.75">
      <c r="C187" s="724"/>
      <c r="D187" s="724"/>
      <c r="E187" s="724"/>
      <c r="F187" s="724"/>
      <c r="G187" s="724"/>
      <c r="H187" s="724"/>
    </row>
    <row r="188" spans="3:8" s="146" customFormat="1" ht="12.75">
      <c r="C188" s="724"/>
      <c r="D188" s="724"/>
      <c r="E188" s="724"/>
      <c r="F188" s="724"/>
      <c r="G188" s="724"/>
      <c r="H188" s="724"/>
    </row>
    <row r="189" spans="3:8" s="146" customFormat="1" ht="12.75">
      <c r="C189" s="724"/>
      <c r="D189" s="724"/>
      <c r="E189" s="724"/>
      <c r="F189" s="724"/>
      <c r="G189" s="724"/>
      <c r="H189" s="724"/>
    </row>
    <row r="190" spans="3:8" s="146" customFormat="1" ht="12.75">
      <c r="C190" s="724"/>
      <c r="D190" s="724"/>
      <c r="E190" s="724"/>
      <c r="F190" s="724"/>
      <c r="G190" s="724"/>
      <c r="H190" s="724"/>
    </row>
    <row r="191" spans="3:8" s="146" customFormat="1" ht="12.75">
      <c r="C191" s="724"/>
      <c r="D191" s="724"/>
      <c r="E191" s="724"/>
      <c r="F191" s="724"/>
      <c r="G191" s="724"/>
      <c r="H191" s="724"/>
    </row>
    <row r="192" spans="3:8" s="146" customFormat="1" ht="12.75">
      <c r="C192" s="724"/>
      <c r="D192" s="724"/>
      <c r="E192" s="724"/>
      <c r="F192" s="724"/>
      <c r="G192" s="724"/>
      <c r="H192" s="724"/>
    </row>
    <row r="193" spans="3:8" s="146" customFormat="1" ht="12.75">
      <c r="C193" s="724"/>
      <c r="D193" s="724"/>
      <c r="E193" s="724"/>
      <c r="F193" s="724"/>
      <c r="G193" s="724"/>
      <c r="H193" s="724"/>
    </row>
    <row r="194" spans="3:8" s="146" customFormat="1" ht="12.75">
      <c r="C194" s="724"/>
      <c r="D194" s="724"/>
      <c r="E194" s="724"/>
      <c r="F194" s="724"/>
      <c r="G194" s="724"/>
      <c r="H194" s="724"/>
    </row>
    <row r="195" spans="3:8" s="146" customFormat="1" ht="12.75">
      <c r="C195" s="724"/>
      <c r="D195" s="724"/>
      <c r="E195" s="724"/>
      <c r="F195" s="724"/>
      <c r="G195" s="724"/>
      <c r="H195" s="724"/>
    </row>
    <row r="196" spans="3:8" s="146" customFormat="1" ht="12.75">
      <c r="C196" s="724"/>
      <c r="D196" s="724"/>
      <c r="E196" s="724"/>
      <c r="F196" s="724"/>
      <c r="G196" s="724"/>
      <c r="H196" s="724"/>
    </row>
    <row r="197" spans="3:8" s="146" customFormat="1" ht="12.75">
      <c r="C197" s="724"/>
      <c r="D197" s="724"/>
      <c r="E197" s="724"/>
      <c r="F197" s="724"/>
      <c r="G197" s="724"/>
      <c r="H197" s="724"/>
    </row>
    <row r="198" spans="3:8" s="146" customFormat="1" ht="12.75">
      <c r="C198" s="724"/>
      <c r="D198" s="724"/>
      <c r="E198" s="724"/>
      <c r="F198" s="724"/>
      <c r="G198" s="724"/>
      <c r="H198" s="724"/>
    </row>
    <row r="199" spans="3:8" s="146" customFormat="1" ht="12.75">
      <c r="C199" s="724"/>
      <c r="D199" s="724"/>
      <c r="E199" s="724"/>
      <c r="F199" s="724"/>
      <c r="G199" s="724"/>
      <c r="H199" s="724"/>
    </row>
    <row r="200" spans="3:8" s="146" customFormat="1" ht="12.75">
      <c r="C200" s="724"/>
      <c r="D200" s="724"/>
      <c r="E200" s="724"/>
      <c r="F200" s="724"/>
      <c r="G200" s="724"/>
      <c r="H200" s="724"/>
    </row>
    <row r="201" spans="3:8" s="146" customFormat="1" ht="12.75">
      <c r="C201" s="724"/>
      <c r="D201" s="724"/>
      <c r="E201" s="724"/>
      <c r="F201" s="724"/>
      <c r="G201" s="724"/>
      <c r="H201" s="724"/>
    </row>
    <row r="202" spans="3:8" s="146" customFormat="1" ht="12.75">
      <c r="C202" s="724"/>
      <c r="D202" s="724"/>
      <c r="E202" s="724"/>
      <c r="F202" s="724"/>
      <c r="G202" s="724"/>
      <c r="H202" s="724"/>
    </row>
    <row r="203" spans="3:8" s="146" customFormat="1" ht="12.75">
      <c r="C203" s="724"/>
      <c r="D203" s="724"/>
      <c r="E203" s="724"/>
      <c r="F203" s="724"/>
      <c r="G203" s="724"/>
      <c r="H203" s="724"/>
    </row>
    <row r="204" spans="3:8" s="146" customFormat="1" ht="12.75">
      <c r="C204" s="724"/>
      <c r="D204" s="724"/>
      <c r="E204" s="724"/>
      <c r="F204" s="724"/>
      <c r="G204" s="724"/>
      <c r="H204" s="724"/>
    </row>
    <row r="205" spans="3:8" s="146" customFormat="1" ht="12.75">
      <c r="C205" s="724"/>
      <c r="D205" s="724"/>
      <c r="E205" s="724"/>
      <c r="F205" s="724"/>
      <c r="G205" s="724"/>
      <c r="H205" s="724"/>
    </row>
    <row r="206" spans="3:8" s="146" customFormat="1" ht="12.75">
      <c r="C206" s="724"/>
      <c r="D206" s="724"/>
      <c r="E206" s="724"/>
      <c r="F206" s="724"/>
      <c r="G206" s="724"/>
      <c r="H206" s="724"/>
    </row>
    <row r="207" spans="3:8" s="146" customFormat="1" ht="12.75">
      <c r="C207" s="724"/>
      <c r="D207" s="724"/>
      <c r="E207" s="724"/>
      <c r="F207" s="724"/>
      <c r="G207" s="724"/>
      <c r="H207" s="724"/>
    </row>
    <row r="208" spans="3:8" s="146" customFormat="1" ht="12.75">
      <c r="C208" s="724"/>
      <c r="D208" s="724"/>
      <c r="E208" s="724"/>
      <c r="F208" s="724"/>
      <c r="G208" s="724"/>
      <c r="H208" s="724"/>
    </row>
    <row r="209" spans="3:8" s="146" customFormat="1" ht="12.75">
      <c r="C209" s="724"/>
      <c r="D209" s="724"/>
      <c r="E209" s="724"/>
      <c r="F209" s="724"/>
      <c r="G209" s="724"/>
      <c r="H209" s="724"/>
    </row>
    <row r="210" spans="3:8" s="146" customFormat="1" ht="12.75">
      <c r="C210" s="724"/>
      <c r="D210" s="724"/>
      <c r="E210" s="724"/>
      <c r="F210" s="724"/>
      <c r="G210" s="724"/>
      <c r="H210" s="724"/>
    </row>
    <row r="211" spans="3:8" s="146" customFormat="1" ht="12.75">
      <c r="C211" s="724"/>
      <c r="D211" s="724"/>
      <c r="E211" s="724"/>
      <c r="F211" s="724"/>
      <c r="G211" s="724"/>
      <c r="H211" s="724"/>
    </row>
    <row r="212" spans="3:8" s="146" customFormat="1" ht="12.75">
      <c r="C212" s="724"/>
      <c r="D212" s="724"/>
      <c r="E212" s="724"/>
      <c r="F212" s="724"/>
      <c r="G212" s="724"/>
      <c r="H212" s="724"/>
    </row>
    <row r="213" spans="3:8" s="146" customFormat="1" ht="12.75">
      <c r="C213" s="724"/>
      <c r="D213" s="724"/>
      <c r="E213" s="724"/>
      <c r="F213" s="724"/>
      <c r="G213" s="724"/>
      <c r="H213" s="724"/>
    </row>
    <row r="214" spans="3:8" s="146" customFormat="1" ht="12.75">
      <c r="C214" s="724"/>
      <c r="D214" s="724"/>
      <c r="E214" s="724"/>
      <c r="F214" s="724"/>
      <c r="G214" s="724"/>
      <c r="H214" s="724"/>
    </row>
    <row r="215" spans="3:8" s="146" customFormat="1" ht="12.75">
      <c r="C215" s="724"/>
      <c r="D215" s="724"/>
      <c r="E215" s="724"/>
      <c r="F215" s="724"/>
      <c r="G215" s="724"/>
      <c r="H215" s="724"/>
    </row>
    <row r="216" spans="3:8" s="146" customFormat="1" ht="12.75">
      <c r="C216" s="724"/>
      <c r="D216" s="724"/>
      <c r="E216" s="724"/>
      <c r="F216" s="724"/>
      <c r="G216" s="724"/>
      <c r="H216" s="724"/>
    </row>
    <row r="217" spans="3:8" s="146" customFormat="1" ht="12.75">
      <c r="C217" s="724"/>
      <c r="D217" s="724"/>
      <c r="E217" s="724"/>
      <c r="F217" s="724"/>
      <c r="G217" s="724"/>
      <c r="H217" s="724"/>
    </row>
    <row r="218" spans="3:8" s="146" customFormat="1" ht="12.75">
      <c r="C218" s="724"/>
      <c r="D218" s="724"/>
      <c r="E218" s="724"/>
      <c r="F218" s="724"/>
      <c r="G218" s="724"/>
      <c r="H218" s="724"/>
    </row>
    <row r="219" spans="3:8" s="146" customFormat="1" ht="12.75">
      <c r="C219" s="724"/>
      <c r="D219" s="724"/>
      <c r="E219" s="724"/>
      <c r="F219" s="724"/>
      <c r="G219" s="724"/>
      <c r="H219" s="724"/>
    </row>
    <row r="220" spans="3:8" s="146" customFormat="1" ht="12.75">
      <c r="C220" s="724"/>
      <c r="D220" s="724"/>
      <c r="E220" s="724"/>
      <c r="F220" s="724"/>
      <c r="G220" s="724"/>
      <c r="H220" s="724"/>
    </row>
    <row r="221" spans="3:8" s="146" customFormat="1" ht="12.75">
      <c r="C221" s="724"/>
      <c r="D221" s="724"/>
      <c r="E221" s="724"/>
      <c r="F221" s="724"/>
      <c r="G221" s="724"/>
      <c r="H221" s="724"/>
    </row>
    <row r="222" spans="3:8" s="146" customFormat="1" ht="12.75">
      <c r="C222" s="724"/>
      <c r="D222" s="724"/>
      <c r="E222" s="724"/>
      <c r="F222" s="724"/>
      <c r="G222" s="724"/>
      <c r="H222" s="724"/>
    </row>
    <row r="223" spans="3:8" s="146" customFormat="1" ht="12.75">
      <c r="C223" s="724"/>
      <c r="D223" s="724"/>
      <c r="E223" s="724"/>
      <c r="F223" s="724"/>
      <c r="G223" s="724"/>
      <c r="H223" s="724"/>
    </row>
    <row r="224" spans="3:8" s="146" customFormat="1" ht="12.75">
      <c r="C224" s="724"/>
      <c r="D224" s="724"/>
      <c r="E224" s="724"/>
      <c r="F224" s="724"/>
      <c r="G224" s="724"/>
      <c r="H224" s="724"/>
    </row>
    <row r="225" spans="3:8" s="146" customFormat="1" ht="12.75">
      <c r="C225" s="724"/>
      <c r="D225" s="724"/>
      <c r="E225" s="724"/>
      <c r="F225" s="724"/>
      <c r="G225" s="724"/>
      <c r="H225" s="724"/>
    </row>
    <row r="226" spans="3:8" s="146" customFormat="1" ht="12.75">
      <c r="C226" s="724"/>
      <c r="D226" s="724"/>
      <c r="E226" s="724"/>
      <c r="F226" s="724"/>
      <c r="G226" s="724"/>
      <c r="H226" s="724"/>
    </row>
    <row r="227" spans="3:8" s="146" customFormat="1" ht="12.75">
      <c r="C227" s="724"/>
      <c r="D227" s="724"/>
      <c r="E227" s="724"/>
      <c r="F227" s="724"/>
      <c r="G227" s="724"/>
      <c r="H227" s="724"/>
    </row>
    <row r="228" spans="3:8" s="146" customFormat="1" ht="12.75">
      <c r="C228" s="724"/>
      <c r="D228" s="724"/>
      <c r="E228" s="724"/>
      <c r="F228" s="724"/>
      <c r="G228" s="724"/>
      <c r="H228" s="724"/>
    </row>
    <row r="229" spans="3:8" s="146" customFormat="1" ht="12.75">
      <c r="C229" s="724"/>
      <c r="D229" s="724"/>
      <c r="E229" s="724"/>
      <c r="F229" s="724"/>
      <c r="G229" s="724"/>
      <c r="H229" s="724"/>
    </row>
    <row r="230" spans="3:8" s="146" customFormat="1" ht="12.75">
      <c r="C230" s="724"/>
      <c r="D230" s="724"/>
      <c r="E230" s="724"/>
      <c r="F230" s="724"/>
      <c r="G230" s="724"/>
      <c r="H230" s="724"/>
    </row>
    <row r="231" spans="3:8" s="146" customFormat="1" ht="12.75">
      <c r="C231" s="724"/>
      <c r="D231" s="724"/>
      <c r="E231" s="724"/>
      <c r="F231" s="724"/>
      <c r="G231" s="724"/>
      <c r="H231" s="724"/>
    </row>
    <row r="232" spans="3:8" s="146" customFormat="1" ht="12.75">
      <c r="C232" s="724"/>
      <c r="D232" s="724"/>
      <c r="E232" s="724"/>
      <c r="F232" s="724"/>
      <c r="G232" s="724"/>
      <c r="H232" s="724"/>
    </row>
    <row r="233" spans="3:8" s="146" customFormat="1" ht="12.75">
      <c r="C233" s="724"/>
      <c r="D233" s="724"/>
      <c r="E233" s="724"/>
      <c r="F233" s="724"/>
      <c r="G233" s="724"/>
      <c r="H233" s="724"/>
    </row>
    <row r="234" spans="3:8" s="146" customFormat="1" ht="12.75">
      <c r="C234" s="724"/>
      <c r="D234" s="724"/>
      <c r="E234" s="724"/>
      <c r="F234" s="724"/>
      <c r="G234" s="724"/>
      <c r="H234" s="724"/>
    </row>
    <row r="235" spans="3:8" s="146" customFormat="1" ht="12.75">
      <c r="C235" s="724"/>
      <c r="D235" s="724"/>
      <c r="E235" s="724"/>
      <c r="F235" s="724"/>
      <c r="G235" s="724"/>
      <c r="H235" s="724"/>
    </row>
    <row r="236" spans="3:8" s="146" customFormat="1" ht="12.75">
      <c r="C236" s="724"/>
      <c r="D236" s="724"/>
      <c r="E236" s="724"/>
      <c r="F236" s="724"/>
      <c r="G236" s="724"/>
      <c r="H236" s="724"/>
    </row>
    <row r="237" spans="3:8" s="146" customFormat="1" ht="12.75">
      <c r="C237" s="724"/>
      <c r="D237" s="724"/>
      <c r="E237" s="724"/>
      <c r="F237" s="724"/>
      <c r="G237" s="724"/>
      <c r="H237" s="724"/>
    </row>
    <row r="238" spans="3:8" s="146" customFormat="1" ht="12.75">
      <c r="C238" s="724"/>
      <c r="D238" s="724"/>
      <c r="E238" s="724"/>
      <c r="F238" s="724"/>
      <c r="G238" s="724"/>
      <c r="H238" s="724"/>
    </row>
    <row r="239" spans="3:8" s="146" customFormat="1" ht="12.75">
      <c r="C239" s="724"/>
      <c r="D239" s="724"/>
      <c r="E239" s="724"/>
      <c r="F239" s="724"/>
      <c r="G239" s="724"/>
      <c r="H239" s="724"/>
    </row>
    <row r="240" spans="3:8" s="146" customFormat="1" ht="12.75">
      <c r="C240" s="724"/>
      <c r="D240" s="724"/>
      <c r="E240" s="724"/>
      <c r="F240" s="724"/>
      <c r="G240" s="724"/>
      <c r="H240" s="724"/>
    </row>
    <row r="241" spans="3:8" s="146" customFormat="1" ht="12.75">
      <c r="C241" s="724"/>
      <c r="D241" s="724"/>
      <c r="E241" s="724"/>
      <c r="F241" s="724"/>
      <c r="G241" s="724"/>
      <c r="H241" s="724"/>
    </row>
    <row r="242" spans="3:8" s="146" customFormat="1" ht="12.75">
      <c r="C242" s="724"/>
      <c r="D242" s="724"/>
      <c r="E242" s="724"/>
      <c r="F242" s="724"/>
      <c r="G242" s="724"/>
      <c r="H242" s="724"/>
    </row>
    <row r="243" spans="3:8" s="146" customFormat="1" ht="12.75">
      <c r="C243" s="724"/>
      <c r="D243" s="724"/>
      <c r="E243" s="724"/>
      <c r="F243" s="724"/>
      <c r="G243" s="724"/>
      <c r="H243" s="724"/>
    </row>
    <row r="244" spans="3:8" s="146" customFormat="1" ht="12.75">
      <c r="C244" s="724"/>
      <c r="D244" s="724"/>
      <c r="E244" s="724"/>
      <c r="F244" s="724"/>
      <c r="G244" s="724"/>
      <c r="H244" s="724"/>
    </row>
    <row r="245" spans="3:8" s="146" customFormat="1" ht="12.75">
      <c r="C245" s="724"/>
      <c r="D245" s="724"/>
      <c r="E245" s="724"/>
      <c r="F245" s="724"/>
      <c r="G245" s="724"/>
      <c r="H245" s="724"/>
    </row>
    <row r="246" spans="3:8" s="146" customFormat="1" ht="12.75">
      <c r="C246" s="724"/>
      <c r="D246" s="724"/>
      <c r="E246" s="724"/>
      <c r="F246" s="724"/>
      <c r="G246" s="724"/>
      <c r="H246" s="724"/>
    </row>
    <row r="247" spans="3:8" s="146" customFormat="1" ht="12.75">
      <c r="C247" s="724"/>
      <c r="D247" s="724"/>
      <c r="E247" s="724"/>
      <c r="F247" s="724"/>
      <c r="G247" s="724"/>
      <c r="H247" s="724"/>
    </row>
    <row r="248" spans="3:8" s="146" customFormat="1" ht="12.75">
      <c r="C248" s="724"/>
      <c r="D248" s="724"/>
      <c r="E248" s="724"/>
      <c r="F248" s="724"/>
      <c r="G248" s="724"/>
      <c r="H248" s="724"/>
    </row>
    <row r="249" spans="3:8" s="146" customFormat="1" ht="12.75">
      <c r="C249" s="724"/>
      <c r="D249" s="724"/>
      <c r="E249" s="724"/>
      <c r="F249" s="724"/>
      <c r="G249" s="724"/>
      <c r="H249" s="724"/>
    </row>
    <row r="250" spans="3:8" s="146" customFormat="1" ht="12.75">
      <c r="C250" s="724"/>
      <c r="D250" s="724"/>
      <c r="E250" s="724"/>
      <c r="F250" s="724"/>
      <c r="G250" s="724"/>
      <c r="H250" s="724"/>
    </row>
    <row r="251" spans="3:8" s="146" customFormat="1" ht="12.75">
      <c r="C251" s="724"/>
      <c r="D251" s="724"/>
      <c r="E251" s="724"/>
      <c r="F251" s="724"/>
      <c r="G251" s="724"/>
      <c r="H251" s="724"/>
    </row>
    <row r="252" spans="3:8" s="146" customFormat="1" ht="12.75">
      <c r="C252" s="724"/>
      <c r="D252" s="724"/>
      <c r="E252" s="724"/>
      <c r="F252" s="724"/>
      <c r="G252" s="724"/>
      <c r="H252" s="724"/>
    </row>
    <row r="253" spans="3:8" s="146" customFormat="1" ht="12.75">
      <c r="C253" s="724"/>
      <c r="D253" s="724"/>
      <c r="E253" s="724"/>
      <c r="F253" s="724"/>
      <c r="G253" s="724"/>
      <c r="H253" s="724"/>
    </row>
    <row r="254" spans="3:8" s="146" customFormat="1" ht="12.75">
      <c r="C254" s="724"/>
      <c r="D254" s="724"/>
      <c r="E254" s="724"/>
      <c r="F254" s="724"/>
      <c r="G254" s="724"/>
      <c r="H254" s="724"/>
    </row>
    <row r="255" spans="3:8" s="146" customFormat="1" ht="12.75">
      <c r="C255" s="724"/>
      <c r="D255" s="724"/>
      <c r="E255" s="724"/>
      <c r="F255" s="724"/>
      <c r="G255" s="724"/>
      <c r="H255" s="724"/>
    </row>
    <row r="256" spans="3:8" s="146" customFormat="1" ht="12.75">
      <c r="C256" s="724"/>
      <c r="D256" s="724"/>
      <c r="E256" s="724"/>
      <c r="F256" s="724"/>
      <c r="G256" s="724"/>
      <c r="H256" s="724"/>
    </row>
    <row r="257" spans="3:8" s="146" customFormat="1" ht="12.75">
      <c r="C257" s="724"/>
      <c r="D257" s="724"/>
      <c r="E257" s="724"/>
      <c r="F257" s="724"/>
      <c r="G257" s="724"/>
      <c r="H257" s="724"/>
    </row>
    <row r="258" spans="3:8" s="146" customFormat="1" ht="12.75">
      <c r="C258" s="724"/>
      <c r="D258" s="724"/>
      <c r="E258" s="724"/>
      <c r="F258" s="724"/>
      <c r="G258" s="724"/>
      <c r="H258" s="724"/>
    </row>
    <row r="259" spans="3:8" s="146" customFormat="1" ht="12.75">
      <c r="C259" s="724"/>
      <c r="D259" s="724"/>
      <c r="E259" s="724"/>
      <c r="F259" s="724"/>
      <c r="G259" s="724"/>
      <c r="H259" s="724"/>
    </row>
    <row r="260" spans="3:8" s="146" customFormat="1" ht="12.75">
      <c r="C260" s="724"/>
      <c r="D260" s="724"/>
      <c r="E260" s="724"/>
      <c r="F260" s="724"/>
      <c r="G260" s="724"/>
      <c r="H260" s="724"/>
    </row>
    <row r="261" spans="3:8" s="146" customFormat="1" ht="12.75">
      <c r="C261" s="724"/>
      <c r="D261" s="724"/>
      <c r="E261" s="724"/>
      <c r="F261" s="724"/>
      <c r="G261" s="724"/>
      <c r="H261" s="724"/>
    </row>
    <row r="262" spans="3:8" s="146" customFormat="1" ht="12.75">
      <c r="C262" s="724"/>
      <c r="D262" s="724"/>
      <c r="E262" s="724"/>
      <c r="F262" s="724"/>
      <c r="G262" s="724"/>
      <c r="H262" s="724"/>
    </row>
    <row r="263" spans="3:8" s="146" customFormat="1" ht="12.75">
      <c r="C263" s="724"/>
      <c r="D263" s="724"/>
      <c r="E263" s="724"/>
      <c r="F263" s="724"/>
      <c r="G263" s="724"/>
      <c r="H263" s="724"/>
    </row>
    <row r="264" spans="3:8" s="146" customFormat="1" ht="12.75">
      <c r="C264" s="724"/>
      <c r="D264" s="724"/>
      <c r="E264" s="724"/>
      <c r="F264" s="724"/>
      <c r="G264" s="724"/>
      <c r="H264" s="724"/>
    </row>
    <row r="265" spans="3:8" s="146" customFormat="1" ht="12.75">
      <c r="C265" s="724"/>
      <c r="D265" s="724"/>
      <c r="E265" s="724"/>
      <c r="F265" s="724"/>
      <c r="G265" s="724"/>
      <c r="H265" s="724"/>
    </row>
    <row r="266" spans="3:8" s="146" customFormat="1" ht="12.75">
      <c r="C266" s="724"/>
      <c r="D266" s="724"/>
      <c r="E266" s="724"/>
      <c r="F266" s="724"/>
      <c r="G266" s="724"/>
      <c r="H266" s="724"/>
    </row>
    <row r="267" spans="3:8" s="146" customFormat="1" ht="12.75">
      <c r="C267" s="724"/>
      <c r="D267" s="724"/>
      <c r="E267" s="724"/>
      <c r="F267" s="724"/>
      <c r="G267" s="724"/>
      <c r="H267" s="724"/>
    </row>
    <row r="268" spans="3:8" s="146" customFormat="1" ht="12.75">
      <c r="C268" s="724"/>
      <c r="D268" s="724"/>
      <c r="E268" s="724"/>
      <c r="F268" s="724"/>
      <c r="G268" s="724"/>
      <c r="H268" s="724"/>
    </row>
    <row r="269" spans="3:8" s="146" customFormat="1" ht="12.75">
      <c r="C269" s="724"/>
      <c r="D269" s="724"/>
      <c r="E269" s="724"/>
      <c r="F269" s="724"/>
      <c r="G269" s="724"/>
      <c r="H269" s="724"/>
    </row>
    <row r="270" spans="3:8" s="146" customFormat="1" ht="12.75">
      <c r="C270" s="724"/>
      <c r="D270" s="724"/>
      <c r="E270" s="724"/>
      <c r="F270" s="724"/>
      <c r="G270" s="724"/>
      <c r="H270" s="724"/>
    </row>
    <row r="271" spans="3:8" s="146" customFormat="1" ht="12.75">
      <c r="C271" s="724"/>
      <c r="D271" s="724"/>
      <c r="E271" s="724"/>
      <c r="F271" s="724"/>
      <c r="G271" s="724"/>
      <c r="H271" s="724"/>
    </row>
    <row r="272" spans="3:8" s="146" customFormat="1" ht="12.75">
      <c r="C272" s="724"/>
      <c r="D272" s="724"/>
      <c r="E272" s="724"/>
      <c r="F272" s="724"/>
      <c r="G272" s="724"/>
      <c r="H272" s="724"/>
    </row>
    <row r="273" spans="3:8" s="146" customFormat="1" ht="12.75">
      <c r="C273" s="724"/>
      <c r="D273" s="724"/>
      <c r="E273" s="724"/>
      <c r="F273" s="724"/>
      <c r="G273" s="724"/>
      <c r="H273" s="724"/>
    </row>
    <row r="274" spans="3:8" s="146" customFormat="1" ht="12.75">
      <c r="C274" s="724"/>
      <c r="D274" s="724"/>
      <c r="E274" s="724"/>
      <c r="F274" s="724"/>
      <c r="G274" s="724"/>
      <c r="H274" s="724"/>
    </row>
    <row r="275" spans="3:8" s="146" customFormat="1" ht="12.75">
      <c r="C275" s="724"/>
      <c r="D275" s="724"/>
      <c r="E275" s="724"/>
      <c r="F275" s="724"/>
      <c r="G275" s="724"/>
      <c r="H275" s="724"/>
    </row>
    <row r="276" spans="3:8" s="146" customFormat="1" ht="12.75">
      <c r="C276" s="724"/>
      <c r="D276" s="724"/>
      <c r="E276" s="724"/>
      <c r="F276" s="724"/>
      <c r="G276" s="724"/>
      <c r="H276" s="724"/>
    </row>
    <row r="277" spans="3:8" s="146" customFormat="1" ht="12.75">
      <c r="C277" s="724"/>
      <c r="D277" s="724"/>
      <c r="E277" s="724"/>
      <c r="F277" s="724"/>
      <c r="G277" s="724"/>
      <c r="H277" s="724"/>
    </row>
    <row r="278" spans="3:8" s="146" customFormat="1" ht="12.75">
      <c r="C278" s="724"/>
      <c r="D278" s="724"/>
      <c r="E278" s="724"/>
      <c r="F278" s="724"/>
      <c r="G278" s="724"/>
      <c r="H278" s="724"/>
    </row>
    <row r="279" spans="3:8" s="146" customFormat="1" ht="12.75">
      <c r="C279" s="724"/>
      <c r="D279" s="724"/>
      <c r="E279" s="724"/>
      <c r="F279" s="724"/>
      <c r="G279" s="724"/>
      <c r="H279" s="724"/>
    </row>
    <row r="280" spans="3:8" s="146" customFormat="1" ht="12.75">
      <c r="C280" s="724"/>
      <c r="D280" s="724"/>
      <c r="E280" s="724"/>
      <c r="F280" s="724"/>
      <c r="G280" s="724"/>
      <c r="H280" s="724"/>
    </row>
    <row r="281" spans="3:8" s="146" customFormat="1" ht="12.75">
      <c r="C281" s="724"/>
      <c r="D281" s="724"/>
      <c r="E281" s="724"/>
      <c r="F281" s="724"/>
      <c r="G281" s="724"/>
      <c r="H281" s="724"/>
    </row>
    <row r="282" spans="3:8" s="146" customFormat="1" ht="12.75">
      <c r="C282" s="724"/>
      <c r="D282" s="724"/>
      <c r="E282" s="724"/>
      <c r="F282" s="724"/>
      <c r="G282" s="724"/>
      <c r="H282" s="724"/>
    </row>
    <row r="283" spans="3:8" s="146" customFormat="1" ht="12.75">
      <c r="C283" s="724"/>
      <c r="D283" s="724"/>
      <c r="E283" s="724"/>
      <c r="F283" s="724"/>
      <c r="G283" s="724"/>
      <c r="H283" s="724"/>
    </row>
    <row r="284" spans="3:8" s="146" customFormat="1" ht="12.75">
      <c r="C284" s="724"/>
      <c r="D284" s="724"/>
      <c r="E284" s="724"/>
      <c r="F284" s="724"/>
      <c r="G284" s="724"/>
      <c r="H284" s="724"/>
    </row>
    <row r="285" spans="3:8" s="146" customFormat="1" ht="12.75">
      <c r="C285" s="724"/>
      <c r="D285" s="724"/>
      <c r="E285" s="724"/>
      <c r="F285" s="724"/>
      <c r="G285" s="724"/>
      <c r="H285" s="724"/>
    </row>
    <row r="286" spans="3:8" s="146" customFormat="1" ht="12.75">
      <c r="C286" s="724"/>
      <c r="D286" s="724"/>
      <c r="E286" s="724"/>
      <c r="F286" s="724"/>
      <c r="G286" s="724"/>
      <c r="H286" s="724"/>
    </row>
    <row r="287" spans="3:8" s="146" customFormat="1" ht="12.75">
      <c r="C287" s="724"/>
      <c r="D287" s="724"/>
      <c r="E287" s="724"/>
      <c r="F287" s="724"/>
      <c r="G287" s="724"/>
      <c r="H287" s="724"/>
    </row>
    <row r="288" spans="3:8" s="146" customFormat="1" ht="12.75">
      <c r="C288" s="724"/>
      <c r="D288" s="724"/>
      <c r="E288" s="724"/>
      <c r="F288" s="724"/>
      <c r="G288" s="724"/>
      <c r="H288" s="724"/>
    </row>
    <row r="289" spans="3:8" s="146" customFormat="1" ht="12.75">
      <c r="C289" s="724"/>
      <c r="D289" s="724"/>
      <c r="E289" s="724"/>
      <c r="F289" s="724"/>
      <c r="G289" s="724"/>
      <c r="H289" s="724"/>
    </row>
    <row r="290" spans="3:8" s="146" customFormat="1" ht="12.75">
      <c r="C290" s="724"/>
      <c r="D290" s="724"/>
      <c r="E290" s="724"/>
      <c r="F290" s="724"/>
      <c r="G290" s="724"/>
      <c r="H290" s="724"/>
    </row>
    <row r="291" spans="3:8" s="146" customFormat="1" ht="12.75">
      <c r="C291" s="724"/>
      <c r="D291" s="724"/>
      <c r="E291" s="724"/>
      <c r="F291" s="724"/>
      <c r="G291" s="724"/>
      <c r="H291" s="724"/>
    </row>
    <row r="292" spans="3:8" s="146" customFormat="1" ht="12.75">
      <c r="C292" s="724"/>
      <c r="D292" s="724"/>
      <c r="E292" s="724"/>
      <c r="F292" s="724"/>
      <c r="G292" s="724"/>
      <c r="H292" s="724"/>
    </row>
    <row r="293" spans="3:8" s="146" customFormat="1" ht="12.75">
      <c r="C293" s="724"/>
      <c r="D293" s="724"/>
      <c r="E293" s="724"/>
      <c r="F293" s="724"/>
      <c r="G293" s="724"/>
      <c r="H293" s="724"/>
    </row>
    <row r="294" spans="3:8" s="146" customFormat="1" ht="12.75">
      <c r="C294" s="724"/>
      <c r="D294" s="724"/>
      <c r="E294" s="724"/>
      <c r="F294" s="724"/>
      <c r="G294" s="724"/>
      <c r="H294" s="724"/>
    </row>
    <row r="295" spans="3:8" s="146" customFormat="1" ht="12.75">
      <c r="C295" s="724"/>
      <c r="D295" s="724"/>
      <c r="E295" s="724"/>
      <c r="F295" s="724"/>
      <c r="G295" s="724"/>
      <c r="H295" s="724"/>
    </row>
    <row r="296" spans="3:8" s="146" customFormat="1" ht="12.75">
      <c r="C296" s="724"/>
      <c r="D296" s="724"/>
      <c r="E296" s="724"/>
      <c r="F296" s="724"/>
      <c r="G296" s="724"/>
      <c r="H296" s="724"/>
    </row>
    <row r="297" spans="3:8" s="146" customFormat="1" ht="12.75">
      <c r="C297" s="724"/>
      <c r="D297" s="724"/>
      <c r="E297" s="724"/>
      <c r="F297" s="724"/>
      <c r="G297" s="724"/>
      <c r="H297" s="724"/>
    </row>
    <row r="298" spans="3:8" s="146" customFormat="1" ht="12.75">
      <c r="C298" s="724"/>
      <c r="D298" s="724"/>
      <c r="E298" s="724"/>
      <c r="F298" s="724"/>
      <c r="G298" s="724"/>
      <c r="H298" s="724"/>
    </row>
    <row r="299" spans="3:8" s="146" customFormat="1" ht="12.75">
      <c r="C299" s="724"/>
      <c r="D299" s="724"/>
      <c r="E299" s="724"/>
      <c r="F299" s="724"/>
      <c r="G299" s="724"/>
      <c r="H299" s="724"/>
    </row>
    <row r="300" spans="3:8" s="146" customFormat="1" ht="12.75">
      <c r="C300" s="724"/>
      <c r="D300" s="724"/>
      <c r="E300" s="724"/>
      <c r="F300" s="724"/>
      <c r="G300" s="724"/>
      <c r="H300" s="724"/>
    </row>
    <row r="301" spans="3:8" s="146" customFormat="1" ht="12.75">
      <c r="C301" s="724"/>
      <c r="D301" s="724"/>
      <c r="E301" s="724"/>
      <c r="F301" s="724"/>
      <c r="G301" s="724"/>
      <c r="H301" s="724"/>
    </row>
    <row r="302" spans="3:8" s="146" customFormat="1" ht="12.75">
      <c r="C302" s="724"/>
      <c r="D302" s="724"/>
      <c r="E302" s="724"/>
      <c r="F302" s="724"/>
      <c r="G302" s="724"/>
      <c r="H302" s="724"/>
    </row>
    <row r="303" spans="3:8" s="146" customFormat="1" ht="12.75">
      <c r="C303" s="724"/>
      <c r="D303" s="724"/>
      <c r="E303" s="724"/>
      <c r="F303" s="724"/>
      <c r="G303" s="724"/>
      <c r="H303" s="724"/>
    </row>
    <row r="304" spans="3:8" s="146" customFormat="1" ht="12.75">
      <c r="C304" s="724"/>
      <c r="D304" s="724"/>
      <c r="E304" s="724"/>
      <c r="F304" s="724"/>
      <c r="G304" s="724"/>
      <c r="H304" s="724"/>
    </row>
    <row r="305" spans="3:8" s="146" customFormat="1" ht="12.75">
      <c r="C305" s="724"/>
      <c r="D305" s="724"/>
      <c r="E305" s="724"/>
      <c r="F305" s="724"/>
      <c r="G305" s="724"/>
      <c r="H305" s="724"/>
    </row>
    <row r="306" spans="3:8" s="146" customFormat="1" ht="12.75">
      <c r="C306" s="724"/>
      <c r="D306" s="724"/>
      <c r="E306" s="724"/>
      <c r="F306" s="724"/>
      <c r="G306" s="724"/>
      <c r="H306" s="724"/>
    </row>
    <row r="307" spans="3:8" s="146" customFormat="1" ht="12.75">
      <c r="C307" s="724"/>
      <c r="D307" s="724"/>
      <c r="E307" s="724"/>
      <c r="F307" s="724"/>
      <c r="G307" s="724"/>
      <c r="H307" s="724"/>
    </row>
    <row r="308" spans="3:8" s="146" customFormat="1" ht="12.75">
      <c r="C308" s="724"/>
      <c r="D308" s="724"/>
      <c r="E308" s="724"/>
      <c r="F308" s="724"/>
      <c r="G308" s="724"/>
      <c r="H308" s="724"/>
    </row>
    <row r="309" spans="3:8" s="146" customFormat="1" ht="12.75">
      <c r="C309" s="724"/>
      <c r="D309" s="724"/>
      <c r="E309" s="724"/>
      <c r="F309" s="724"/>
      <c r="G309" s="724"/>
      <c r="H309" s="724"/>
    </row>
    <row r="310" spans="3:8" s="146" customFormat="1" ht="12.75">
      <c r="C310" s="724"/>
      <c r="D310" s="724"/>
      <c r="E310" s="724"/>
      <c r="F310" s="724"/>
      <c r="G310" s="724"/>
      <c r="H310" s="724"/>
    </row>
    <row r="311" spans="3:8" s="146" customFormat="1" ht="12.75">
      <c r="C311" s="724"/>
      <c r="D311" s="724"/>
      <c r="E311" s="724"/>
      <c r="F311" s="724"/>
      <c r="G311" s="724"/>
      <c r="H311" s="724"/>
    </row>
    <row r="312" spans="3:8" s="146" customFormat="1" ht="12.75">
      <c r="C312" s="724"/>
      <c r="D312" s="724"/>
      <c r="E312" s="724"/>
      <c r="F312" s="724"/>
      <c r="G312" s="724"/>
      <c r="H312" s="724"/>
    </row>
    <row r="313" spans="3:8" s="146" customFormat="1" ht="12.75">
      <c r="C313" s="724"/>
      <c r="D313" s="724"/>
      <c r="E313" s="724"/>
      <c r="F313" s="724"/>
      <c r="G313" s="724"/>
      <c r="H313" s="724"/>
    </row>
    <row r="314" spans="3:8" s="146" customFormat="1" ht="12.75">
      <c r="C314" s="724"/>
      <c r="D314" s="724"/>
      <c r="E314" s="724"/>
      <c r="F314" s="724"/>
      <c r="G314" s="724"/>
      <c r="H314" s="724"/>
    </row>
    <row r="315" spans="3:8" s="146" customFormat="1" ht="12.75">
      <c r="C315" s="724"/>
      <c r="D315" s="724"/>
      <c r="E315" s="724"/>
      <c r="F315" s="724"/>
      <c r="G315" s="724"/>
      <c r="H315" s="724"/>
    </row>
    <row r="316" spans="3:8" s="146" customFormat="1" ht="12.75">
      <c r="C316" s="724"/>
      <c r="D316" s="724"/>
      <c r="E316" s="724"/>
      <c r="F316" s="724"/>
      <c r="G316" s="724"/>
      <c r="H316" s="724"/>
    </row>
    <row r="317" spans="3:8" s="146" customFormat="1" ht="12.75">
      <c r="C317" s="724"/>
      <c r="D317" s="724"/>
      <c r="E317" s="724"/>
      <c r="F317" s="724"/>
      <c r="G317" s="724"/>
      <c r="H317" s="724"/>
    </row>
    <row r="318" spans="3:8" s="146" customFormat="1" ht="12.75">
      <c r="C318" s="724"/>
      <c r="D318" s="724"/>
      <c r="E318" s="724"/>
      <c r="F318" s="724"/>
      <c r="G318" s="724"/>
      <c r="H318" s="724"/>
    </row>
    <row r="319" spans="3:8" s="146" customFormat="1" ht="12.75">
      <c r="C319" s="724"/>
      <c r="D319" s="724"/>
      <c r="E319" s="724"/>
      <c r="F319" s="724"/>
      <c r="G319" s="724"/>
      <c r="H319" s="724"/>
    </row>
    <row r="320" spans="3:8" s="146" customFormat="1" ht="12.75">
      <c r="C320" s="724"/>
      <c r="D320" s="724"/>
      <c r="E320" s="724"/>
      <c r="F320" s="724"/>
      <c r="G320" s="724"/>
      <c r="H320" s="724"/>
    </row>
    <row r="321" spans="3:8" s="146" customFormat="1" ht="12.75">
      <c r="C321" s="724"/>
      <c r="D321" s="724"/>
      <c r="E321" s="724"/>
      <c r="F321" s="724"/>
      <c r="G321" s="724"/>
      <c r="H321" s="724"/>
    </row>
    <row r="322" spans="3:8" s="146" customFormat="1" ht="12.75">
      <c r="C322" s="724"/>
      <c r="D322" s="724"/>
      <c r="E322" s="724"/>
      <c r="F322" s="724"/>
      <c r="G322" s="724"/>
      <c r="H322" s="724"/>
    </row>
    <row r="323" spans="3:8" s="146" customFormat="1" ht="12.75">
      <c r="C323" s="724"/>
      <c r="D323" s="724"/>
      <c r="E323" s="724"/>
      <c r="F323" s="724"/>
      <c r="G323" s="724"/>
      <c r="H323" s="724"/>
    </row>
    <row r="324" spans="3:8" s="146" customFormat="1" ht="12.75">
      <c r="C324" s="724"/>
      <c r="D324" s="724"/>
      <c r="E324" s="724"/>
      <c r="F324" s="724"/>
      <c r="G324" s="724"/>
      <c r="H324" s="724"/>
    </row>
    <row r="325" spans="3:8" s="146" customFormat="1" ht="12.75">
      <c r="C325" s="724"/>
      <c r="D325" s="724"/>
      <c r="E325" s="724"/>
      <c r="F325" s="724"/>
      <c r="G325" s="724"/>
      <c r="H325" s="724"/>
    </row>
    <row r="326" spans="3:8" s="146" customFormat="1" ht="12.75">
      <c r="C326" s="724"/>
      <c r="D326" s="724"/>
      <c r="E326" s="724"/>
      <c r="F326" s="724"/>
      <c r="G326" s="724"/>
      <c r="H326" s="724"/>
    </row>
    <row r="327" spans="3:8" s="146" customFormat="1" ht="12.75">
      <c r="C327" s="724"/>
      <c r="D327" s="724"/>
      <c r="E327" s="724"/>
      <c r="F327" s="724"/>
      <c r="G327" s="724"/>
      <c r="H327" s="724"/>
    </row>
    <row r="328" spans="3:8" s="146" customFormat="1" ht="12.75">
      <c r="C328" s="724"/>
      <c r="D328" s="724"/>
      <c r="E328" s="724"/>
      <c r="F328" s="724"/>
      <c r="G328" s="724"/>
      <c r="H328" s="724"/>
    </row>
    <row r="329" spans="3:8" s="146" customFormat="1" ht="12.75">
      <c r="C329" s="724"/>
      <c r="D329" s="724"/>
      <c r="E329" s="724"/>
      <c r="F329" s="724"/>
      <c r="G329" s="724"/>
      <c r="H329" s="724"/>
    </row>
    <row r="330" spans="3:8" s="146" customFormat="1" ht="12.75">
      <c r="C330" s="724"/>
      <c r="D330" s="724"/>
      <c r="E330" s="724"/>
      <c r="F330" s="724"/>
      <c r="G330" s="724"/>
      <c r="H330" s="724"/>
    </row>
    <row r="331" spans="3:8" s="146" customFormat="1" ht="12.75">
      <c r="C331" s="724"/>
      <c r="D331" s="724"/>
      <c r="E331" s="724"/>
      <c r="F331" s="724"/>
      <c r="G331" s="724"/>
      <c r="H331" s="724"/>
    </row>
    <row r="332" spans="3:8" s="146" customFormat="1" ht="12.75">
      <c r="C332" s="724"/>
      <c r="D332" s="724"/>
      <c r="E332" s="724"/>
      <c r="F332" s="724"/>
      <c r="G332" s="724"/>
      <c r="H332" s="724"/>
    </row>
    <row r="333" spans="3:8" s="146" customFormat="1" ht="12.75">
      <c r="C333" s="724"/>
      <c r="D333" s="724"/>
      <c r="E333" s="724"/>
      <c r="F333" s="724"/>
      <c r="G333" s="724"/>
      <c r="H333" s="724"/>
    </row>
    <row r="334" spans="3:8" s="146" customFormat="1" ht="12.75">
      <c r="C334" s="724"/>
      <c r="D334" s="724"/>
      <c r="E334" s="724"/>
      <c r="F334" s="724"/>
      <c r="G334" s="724"/>
      <c r="H334" s="724"/>
    </row>
    <row r="335" spans="3:8" s="146" customFormat="1" ht="12.75">
      <c r="C335" s="724"/>
      <c r="D335" s="724"/>
      <c r="E335" s="724"/>
      <c r="F335" s="724"/>
      <c r="G335" s="724"/>
      <c r="H335" s="724"/>
    </row>
    <row r="336" spans="3:8" s="146" customFormat="1" ht="12.75">
      <c r="C336" s="724"/>
      <c r="D336" s="724"/>
      <c r="E336" s="724"/>
      <c r="F336" s="724"/>
      <c r="G336" s="724"/>
      <c r="H336" s="724"/>
    </row>
    <row r="337" spans="3:8" s="146" customFormat="1" ht="12.75">
      <c r="C337" s="724"/>
      <c r="D337" s="724"/>
      <c r="E337" s="724"/>
      <c r="F337" s="724"/>
      <c r="G337" s="724"/>
      <c r="H337" s="724"/>
    </row>
    <row r="338" spans="3:8" s="146" customFormat="1" ht="12.75">
      <c r="C338" s="724"/>
      <c r="D338" s="724"/>
      <c r="E338" s="724"/>
      <c r="F338" s="724"/>
      <c r="G338" s="724"/>
      <c r="H338" s="724"/>
    </row>
    <row r="339" spans="3:8" s="146" customFormat="1" ht="12.75">
      <c r="C339" s="724"/>
      <c r="D339" s="724"/>
      <c r="E339" s="724"/>
      <c r="F339" s="724"/>
      <c r="G339" s="724"/>
      <c r="H339" s="724"/>
    </row>
    <row r="340" spans="3:8" s="146" customFormat="1" ht="12.75">
      <c r="C340" s="724"/>
      <c r="D340" s="724"/>
      <c r="E340" s="724"/>
      <c r="F340" s="724"/>
      <c r="G340" s="724"/>
      <c r="H340" s="724"/>
    </row>
    <row r="341" spans="3:8" s="146" customFormat="1" ht="12.75">
      <c r="C341" s="724"/>
      <c r="D341" s="724"/>
      <c r="E341" s="724"/>
      <c r="F341" s="724"/>
      <c r="G341" s="724"/>
      <c r="H341" s="724"/>
    </row>
    <row r="342" spans="3:8" s="146" customFormat="1" ht="12.75">
      <c r="C342" s="724"/>
      <c r="D342" s="724"/>
      <c r="E342" s="724"/>
      <c r="F342" s="724"/>
      <c r="G342" s="724"/>
      <c r="H342" s="724"/>
    </row>
    <row r="343" spans="3:8" s="146" customFormat="1" ht="12.75">
      <c r="C343" s="724"/>
      <c r="D343" s="724"/>
      <c r="E343" s="724"/>
      <c r="F343" s="724"/>
      <c r="G343" s="724"/>
      <c r="H343" s="724"/>
    </row>
    <row r="344" spans="3:8" s="146" customFormat="1" ht="12.75">
      <c r="C344" s="724"/>
      <c r="D344" s="724"/>
      <c r="E344" s="724"/>
      <c r="F344" s="724"/>
      <c r="G344" s="724"/>
      <c r="H344" s="724"/>
    </row>
    <row r="345" spans="3:8" s="146" customFormat="1" ht="12.75">
      <c r="C345" s="724"/>
      <c r="D345" s="724"/>
      <c r="E345" s="724"/>
      <c r="F345" s="724"/>
      <c r="G345" s="724"/>
      <c r="H345" s="724"/>
    </row>
    <row r="346" spans="3:8" s="146" customFormat="1" ht="12.75">
      <c r="C346" s="724"/>
      <c r="D346" s="724"/>
      <c r="E346" s="724"/>
      <c r="F346" s="724"/>
      <c r="G346" s="724"/>
      <c r="H346" s="724"/>
    </row>
    <row r="347" spans="3:8" s="146" customFormat="1" ht="12.75">
      <c r="C347" s="724"/>
      <c r="D347" s="724"/>
      <c r="E347" s="724"/>
      <c r="F347" s="724"/>
      <c r="G347" s="724"/>
      <c r="H347" s="724"/>
    </row>
    <row r="348" spans="3:8" s="146" customFormat="1" ht="12.75">
      <c r="C348" s="724"/>
      <c r="D348" s="724"/>
      <c r="E348" s="724"/>
      <c r="F348" s="724"/>
      <c r="G348" s="724"/>
      <c r="H348" s="724"/>
    </row>
    <row r="349" spans="3:8" s="146" customFormat="1" ht="12.75">
      <c r="C349" s="724"/>
      <c r="D349" s="724"/>
      <c r="E349" s="724"/>
      <c r="F349" s="724"/>
      <c r="G349" s="724"/>
      <c r="H349" s="724"/>
    </row>
    <row r="350" spans="3:8" s="146" customFormat="1" ht="12.75">
      <c r="C350" s="724"/>
      <c r="D350" s="724"/>
      <c r="E350" s="724"/>
      <c r="F350" s="724"/>
      <c r="G350" s="724"/>
      <c r="H350" s="724"/>
    </row>
    <row r="351" spans="3:8" s="146" customFormat="1" ht="12.75">
      <c r="C351" s="724"/>
      <c r="D351" s="724"/>
      <c r="E351" s="724"/>
      <c r="F351" s="724"/>
      <c r="G351" s="724"/>
      <c r="H351" s="724"/>
    </row>
    <row r="352" spans="3:8" s="146" customFormat="1" ht="12.75">
      <c r="C352" s="724"/>
      <c r="D352" s="724"/>
      <c r="E352" s="724"/>
      <c r="F352" s="724"/>
      <c r="G352" s="724"/>
      <c r="H352" s="724"/>
    </row>
    <row r="353" spans="3:8" s="146" customFormat="1" ht="12.75">
      <c r="C353" s="724"/>
      <c r="D353" s="724"/>
      <c r="E353" s="724"/>
      <c r="F353" s="724"/>
      <c r="G353" s="724"/>
      <c r="H353" s="724"/>
    </row>
    <row r="354" spans="3:8" s="146" customFormat="1" ht="12.75">
      <c r="C354" s="724"/>
      <c r="D354" s="724"/>
      <c r="E354" s="724"/>
      <c r="F354" s="724"/>
      <c r="G354" s="724"/>
      <c r="H354" s="724"/>
    </row>
    <row r="355" spans="3:8" s="146" customFormat="1" ht="12.75">
      <c r="C355" s="724"/>
      <c r="D355" s="724"/>
      <c r="E355" s="724"/>
      <c r="F355" s="724"/>
      <c r="G355" s="724"/>
      <c r="H355" s="724"/>
    </row>
    <row r="356" spans="3:8" s="146" customFormat="1" ht="12.75">
      <c r="C356" s="724"/>
      <c r="D356" s="724"/>
      <c r="E356" s="724"/>
      <c r="F356" s="724"/>
      <c r="G356" s="724"/>
      <c r="H356" s="724"/>
    </row>
    <row r="357" spans="3:8" s="146" customFormat="1" ht="12.75">
      <c r="C357" s="724"/>
      <c r="D357" s="724"/>
      <c r="E357" s="724"/>
      <c r="F357" s="724"/>
      <c r="G357" s="724"/>
      <c r="H357" s="724"/>
    </row>
    <row r="358" spans="3:8" s="146" customFormat="1" ht="12.75">
      <c r="C358" s="724"/>
      <c r="D358" s="724"/>
      <c r="E358" s="724"/>
      <c r="F358" s="724"/>
      <c r="G358" s="724"/>
      <c r="H358" s="724"/>
    </row>
    <row r="359" spans="3:8" s="146" customFormat="1" ht="12.75">
      <c r="C359" s="724"/>
      <c r="D359" s="724"/>
      <c r="E359" s="724"/>
      <c r="F359" s="724"/>
      <c r="G359" s="724"/>
      <c r="H359" s="724"/>
    </row>
    <row r="360" spans="3:8" s="146" customFormat="1" ht="12.75">
      <c r="C360" s="724"/>
      <c r="D360" s="724"/>
      <c r="E360" s="724"/>
      <c r="F360" s="724"/>
      <c r="G360" s="724"/>
      <c r="H360" s="724"/>
    </row>
    <row r="361" spans="3:8" s="146" customFormat="1" ht="12.75">
      <c r="C361" s="724"/>
      <c r="D361" s="724"/>
      <c r="E361" s="724"/>
      <c r="F361" s="724"/>
      <c r="G361" s="724"/>
      <c r="H361" s="724"/>
    </row>
    <row r="362" spans="3:8" s="146" customFormat="1" ht="12.75">
      <c r="C362" s="724"/>
      <c r="D362" s="724"/>
      <c r="E362" s="724"/>
      <c r="F362" s="724"/>
      <c r="G362" s="724"/>
      <c r="H362" s="724"/>
    </row>
    <row r="363" spans="3:8" s="146" customFormat="1" ht="12.75">
      <c r="C363" s="724"/>
      <c r="D363" s="724"/>
      <c r="E363" s="724"/>
      <c r="F363" s="724"/>
      <c r="G363" s="724"/>
      <c r="H363" s="724"/>
    </row>
    <row r="364" spans="3:8" s="146" customFormat="1" ht="12.75">
      <c r="C364" s="724"/>
      <c r="D364" s="724"/>
      <c r="E364" s="724"/>
      <c r="F364" s="724"/>
      <c r="G364" s="724"/>
      <c r="H364" s="724"/>
    </row>
    <row r="365" spans="3:8" s="146" customFormat="1" ht="12.75">
      <c r="C365" s="724"/>
      <c r="D365" s="724"/>
      <c r="E365" s="724"/>
      <c r="F365" s="724"/>
      <c r="G365" s="724"/>
      <c r="H365" s="724"/>
    </row>
    <row r="366" spans="3:8" s="146" customFormat="1" ht="12.75">
      <c r="C366" s="724"/>
      <c r="D366" s="724"/>
      <c r="E366" s="724"/>
      <c r="F366" s="724"/>
      <c r="G366" s="724"/>
      <c r="H366" s="724"/>
    </row>
    <row r="367" spans="3:8" s="146" customFormat="1" ht="12.75">
      <c r="C367" s="724"/>
      <c r="D367" s="724"/>
      <c r="E367" s="724"/>
      <c r="F367" s="724"/>
      <c r="G367" s="724"/>
      <c r="H367" s="724"/>
    </row>
    <row r="368" spans="3:8" s="146" customFormat="1" ht="12.75">
      <c r="C368" s="724"/>
      <c r="D368" s="724"/>
      <c r="E368" s="724"/>
      <c r="F368" s="724"/>
      <c r="G368" s="724"/>
      <c r="H368" s="724"/>
    </row>
    <row r="369" spans="3:8" s="146" customFormat="1" ht="12.75">
      <c r="C369" s="724"/>
      <c r="D369" s="724"/>
      <c r="E369" s="724"/>
      <c r="F369" s="724"/>
      <c r="G369" s="724"/>
      <c r="H369" s="724"/>
    </row>
    <row r="370" spans="3:8" s="146" customFormat="1" ht="12.75">
      <c r="C370" s="724"/>
      <c r="D370" s="724"/>
      <c r="E370" s="724"/>
      <c r="F370" s="724"/>
      <c r="G370" s="724"/>
      <c r="H370" s="724"/>
    </row>
    <row r="371" spans="3:8" s="146" customFormat="1" ht="12.75">
      <c r="C371" s="724"/>
      <c r="D371" s="724"/>
      <c r="E371" s="724"/>
      <c r="F371" s="724"/>
      <c r="G371" s="724"/>
      <c r="H371" s="724"/>
    </row>
    <row r="372" spans="3:8" s="146" customFormat="1" ht="12.75">
      <c r="C372" s="724"/>
      <c r="D372" s="724"/>
      <c r="E372" s="724"/>
      <c r="F372" s="724"/>
      <c r="G372" s="724"/>
      <c r="H372" s="724"/>
    </row>
    <row r="373" spans="3:8" s="146" customFormat="1" ht="12.75">
      <c r="C373" s="724"/>
      <c r="D373" s="724"/>
      <c r="E373" s="724"/>
      <c r="F373" s="724"/>
      <c r="G373" s="724"/>
      <c r="H373" s="724"/>
    </row>
    <row r="374" spans="3:8" s="146" customFormat="1" ht="12.75">
      <c r="C374" s="724"/>
      <c r="D374" s="724"/>
      <c r="E374" s="724"/>
      <c r="F374" s="724"/>
      <c r="G374" s="724"/>
      <c r="H374" s="724"/>
    </row>
    <row r="375" spans="3:8" s="146" customFormat="1" ht="12.75">
      <c r="C375" s="724"/>
      <c r="D375" s="724"/>
      <c r="E375" s="724"/>
      <c r="F375" s="724"/>
      <c r="G375" s="724"/>
      <c r="H375" s="724"/>
    </row>
    <row r="376" spans="3:8" s="146" customFormat="1" ht="12.75">
      <c r="C376" s="724"/>
      <c r="D376" s="724"/>
      <c r="E376" s="724"/>
      <c r="F376" s="724"/>
      <c r="G376" s="724"/>
      <c r="H376" s="724"/>
    </row>
    <row r="377" spans="3:8" s="146" customFormat="1" ht="12.75">
      <c r="C377" s="724"/>
      <c r="D377" s="724"/>
      <c r="E377" s="724"/>
      <c r="F377" s="724"/>
      <c r="G377" s="724"/>
      <c r="H377" s="724"/>
    </row>
    <row r="378" spans="3:8" s="146" customFormat="1" ht="12.75">
      <c r="C378" s="724"/>
      <c r="D378" s="724"/>
      <c r="E378" s="724"/>
      <c r="F378" s="724"/>
      <c r="G378" s="724"/>
      <c r="H378" s="724"/>
    </row>
    <row r="379" spans="3:8" s="146" customFormat="1" ht="12.75">
      <c r="C379" s="724"/>
      <c r="D379" s="724"/>
      <c r="E379" s="724"/>
      <c r="F379" s="724"/>
      <c r="G379" s="724"/>
      <c r="H379" s="724"/>
    </row>
    <row r="380" spans="3:8" s="146" customFormat="1" ht="12.75">
      <c r="C380" s="724"/>
      <c r="D380" s="724"/>
      <c r="E380" s="724"/>
      <c r="F380" s="724"/>
      <c r="G380" s="724"/>
      <c r="H380" s="724"/>
    </row>
    <row r="381" spans="3:8" s="146" customFormat="1" ht="12.75">
      <c r="C381" s="724"/>
      <c r="D381" s="724"/>
      <c r="E381" s="724"/>
      <c r="F381" s="724"/>
      <c r="G381" s="724"/>
      <c r="H381" s="724"/>
    </row>
    <row r="382" spans="3:8" s="146" customFormat="1" ht="12.75">
      <c r="C382" s="724"/>
      <c r="D382" s="724"/>
      <c r="E382" s="724"/>
      <c r="F382" s="724"/>
      <c r="G382" s="724"/>
      <c r="H382" s="724"/>
    </row>
    <row r="383" spans="3:8" s="146" customFormat="1" ht="12.75">
      <c r="C383" s="724"/>
      <c r="D383" s="724"/>
      <c r="E383" s="724"/>
      <c r="F383" s="724"/>
      <c r="G383" s="724"/>
      <c r="H383" s="724"/>
    </row>
    <row r="384" spans="3:8" s="146" customFormat="1" ht="12.75">
      <c r="C384" s="724"/>
      <c r="D384" s="724"/>
      <c r="E384" s="724"/>
      <c r="F384" s="724"/>
      <c r="G384" s="724"/>
      <c r="H384" s="724"/>
    </row>
    <row r="385" spans="3:8" s="146" customFormat="1" ht="12.75">
      <c r="C385" s="724"/>
      <c r="D385" s="724"/>
      <c r="E385" s="724"/>
      <c r="F385" s="724"/>
      <c r="G385" s="724"/>
      <c r="H385" s="724"/>
    </row>
    <row r="386" spans="3:8" s="146" customFormat="1" ht="12.75">
      <c r="C386" s="724"/>
      <c r="D386" s="724"/>
      <c r="E386" s="724"/>
      <c r="F386" s="724"/>
      <c r="G386" s="724"/>
      <c r="H386" s="724"/>
    </row>
    <row r="387" spans="3:8" s="146" customFormat="1" ht="12.75">
      <c r="C387" s="724"/>
      <c r="D387" s="724"/>
      <c r="E387" s="724"/>
      <c r="F387" s="724"/>
      <c r="G387" s="724"/>
      <c r="H387" s="724"/>
    </row>
    <row r="388" spans="3:8" s="146" customFormat="1" ht="12.75">
      <c r="C388" s="724"/>
      <c r="D388" s="724"/>
      <c r="E388" s="724"/>
      <c r="F388" s="724"/>
      <c r="G388" s="724"/>
      <c r="H388" s="724"/>
    </row>
    <row r="389" spans="3:8" s="146" customFormat="1" ht="12.75">
      <c r="C389" s="724"/>
      <c r="D389" s="724"/>
      <c r="E389" s="724"/>
      <c r="F389" s="724"/>
      <c r="G389" s="724"/>
      <c r="H389" s="724"/>
    </row>
    <row r="390" spans="3:8" s="146" customFormat="1" ht="12.75">
      <c r="C390" s="724"/>
      <c r="D390" s="724"/>
      <c r="E390" s="724"/>
      <c r="F390" s="724"/>
      <c r="G390" s="724"/>
      <c r="H390" s="724"/>
    </row>
    <row r="391" spans="3:8" s="146" customFormat="1" ht="12.75">
      <c r="C391" s="724"/>
      <c r="D391" s="724"/>
      <c r="E391" s="724"/>
      <c r="F391" s="724"/>
      <c r="G391" s="724"/>
      <c r="H391" s="724"/>
    </row>
    <row r="392" spans="3:8" s="146" customFormat="1" ht="12.75">
      <c r="C392" s="724"/>
      <c r="D392" s="724"/>
      <c r="E392" s="724"/>
      <c r="F392" s="724"/>
      <c r="G392" s="724"/>
      <c r="H392" s="724"/>
    </row>
    <row r="393" spans="3:8" s="146" customFormat="1" ht="12.75">
      <c r="C393" s="724"/>
      <c r="D393" s="724"/>
      <c r="E393" s="724"/>
      <c r="F393" s="724"/>
      <c r="G393" s="724"/>
      <c r="H393" s="724"/>
    </row>
    <row r="394" spans="3:8" s="146" customFormat="1" ht="12.75">
      <c r="C394" s="724"/>
      <c r="D394" s="724"/>
      <c r="E394" s="724"/>
      <c r="F394" s="724"/>
      <c r="G394" s="724"/>
      <c r="H394" s="724"/>
    </row>
    <row r="395" spans="3:8" s="146" customFormat="1" ht="12.75">
      <c r="C395" s="724"/>
      <c r="D395" s="724"/>
      <c r="E395" s="724"/>
      <c r="F395" s="724"/>
      <c r="G395" s="724"/>
      <c r="H395" s="724"/>
    </row>
    <row r="396" spans="3:8" s="146" customFormat="1" ht="12.75">
      <c r="C396" s="724"/>
      <c r="D396" s="724"/>
      <c r="E396" s="724"/>
      <c r="F396" s="724"/>
      <c r="G396" s="724"/>
      <c r="H396" s="724"/>
    </row>
    <row r="397" spans="3:8" s="146" customFormat="1" ht="12.75">
      <c r="C397" s="724"/>
      <c r="D397" s="724"/>
      <c r="E397" s="724"/>
      <c r="F397" s="724"/>
      <c r="G397" s="724"/>
      <c r="H397" s="724"/>
    </row>
    <row r="398" spans="3:8" s="146" customFormat="1" ht="12.75">
      <c r="C398" s="724"/>
      <c r="D398" s="724"/>
      <c r="E398" s="724"/>
      <c r="F398" s="724"/>
      <c r="G398" s="724"/>
      <c r="H398" s="724"/>
    </row>
    <row r="399" spans="3:8" s="146" customFormat="1" ht="12.75">
      <c r="C399" s="724"/>
      <c r="D399" s="724"/>
      <c r="E399" s="724"/>
      <c r="F399" s="724"/>
      <c r="G399" s="724"/>
      <c r="H399" s="724"/>
    </row>
    <row r="400" spans="3:8" s="146" customFormat="1" ht="12.75">
      <c r="C400" s="724"/>
      <c r="D400" s="724"/>
      <c r="E400" s="724"/>
      <c r="F400" s="724"/>
      <c r="G400" s="724"/>
      <c r="H400" s="724"/>
    </row>
    <row r="401" spans="3:8" s="146" customFormat="1" ht="12.75">
      <c r="C401" s="724"/>
      <c r="D401" s="724"/>
      <c r="E401" s="724"/>
      <c r="F401" s="724"/>
      <c r="G401" s="724"/>
      <c r="H401" s="724"/>
    </row>
    <row r="402" spans="3:8" s="146" customFormat="1" ht="12.75">
      <c r="C402" s="724"/>
      <c r="D402" s="724"/>
      <c r="E402" s="724"/>
      <c r="F402" s="724"/>
      <c r="G402" s="724"/>
      <c r="H402" s="724"/>
    </row>
    <row r="403" spans="3:8" s="146" customFormat="1" ht="12.75">
      <c r="C403" s="724"/>
      <c r="D403" s="724"/>
      <c r="E403" s="724"/>
      <c r="F403" s="724"/>
      <c r="G403" s="724"/>
      <c r="H403" s="724"/>
    </row>
    <row r="404" spans="3:8" s="146" customFormat="1" ht="12.75">
      <c r="C404" s="724"/>
      <c r="D404" s="724"/>
      <c r="E404" s="724"/>
      <c r="F404" s="724"/>
      <c r="G404" s="724"/>
      <c r="H404" s="724"/>
    </row>
    <row r="405" spans="3:8" s="146" customFormat="1" ht="12.75">
      <c r="C405" s="724"/>
      <c r="D405" s="724"/>
      <c r="E405" s="724"/>
      <c r="F405" s="724"/>
      <c r="G405" s="724"/>
      <c r="H405" s="724"/>
    </row>
    <row r="406" spans="3:8" s="146" customFormat="1" ht="12.75">
      <c r="C406" s="724"/>
      <c r="D406" s="724"/>
      <c r="E406" s="724"/>
      <c r="F406" s="724"/>
      <c r="G406" s="724"/>
      <c r="H406" s="724"/>
    </row>
    <row r="407" spans="3:8" s="146" customFormat="1" ht="12.75">
      <c r="C407" s="724"/>
      <c r="D407" s="724"/>
      <c r="E407" s="724"/>
      <c r="F407" s="724"/>
      <c r="G407" s="724"/>
      <c r="H407" s="724"/>
    </row>
    <row r="408" spans="3:8" s="146" customFormat="1" ht="12.75">
      <c r="C408" s="724"/>
      <c r="D408" s="724"/>
      <c r="E408" s="724"/>
      <c r="F408" s="724"/>
      <c r="G408" s="724"/>
      <c r="H408" s="724"/>
    </row>
    <row r="409" spans="3:8" s="146" customFormat="1" ht="12.75">
      <c r="C409" s="724"/>
      <c r="D409" s="724"/>
      <c r="E409" s="724"/>
      <c r="F409" s="724"/>
      <c r="G409" s="724"/>
      <c r="H409" s="724"/>
    </row>
    <row r="410" spans="3:8" s="146" customFormat="1" ht="12.75">
      <c r="C410" s="724"/>
      <c r="D410" s="724"/>
      <c r="E410" s="724"/>
      <c r="F410" s="724"/>
      <c r="G410" s="724"/>
      <c r="H410" s="724"/>
    </row>
    <row r="411" spans="3:8" s="146" customFormat="1" ht="12.75">
      <c r="C411" s="724"/>
      <c r="D411" s="724"/>
      <c r="E411" s="724"/>
      <c r="F411" s="724"/>
      <c r="G411" s="724"/>
      <c r="H411" s="724"/>
    </row>
    <row r="412" spans="3:8" s="146" customFormat="1" ht="12.75">
      <c r="C412" s="724"/>
      <c r="D412" s="724"/>
      <c r="E412" s="724"/>
      <c r="F412" s="724"/>
      <c r="G412" s="724"/>
      <c r="H412" s="724"/>
    </row>
    <row r="413" spans="3:8" s="146" customFormat="1" ht="12.75">
      <c r="C413" s="724"/>
      <c r="D413" s="724"/>
      <c r="E413" s="724"/>
      <c r="F413" s="724"/>
      <c r="G413" s="724"/>
      <c r="H413" s="724"/>
    </row>
    <row r="414" spans="3:8" s="146" customFormat="1" ht="12.75">
      <c r="C414" s="724"/>
      <c r="D414" s="724"/>
      <c r="E414" s="724"/>
      <c r="F414" s="724"/>
      <c r="G414" s="724"/>
      <c r="H414" s="724"/>
    </row>
    <row r="415" spans="3:8" s="146" customFormat="1" ht="12.75">
      <c r="C415" s="724"/>
      <c r="D415" s="724"/>
      <c r="E415" s="724"/>
      <c r="F415" s="724"/>
      <c r="G415" s="724"/>
      <c r="H415" s="724"/>
    </row>
    <row r="416" spans="3:8" s="146" customFormat="1" ht="12.75">
      <c r="C416" s="724"/>
      <c r="D416" s="724"/>
      <c r="E416" s="724"/>
      <c r="F416" s="724"/>
      <c r="G416" s="724"/>
      <c r="H416" s="724"/>
    </row>
    <row r="417" spans="3:8" s="146" customFormat="1" ht="12.75">
      <c r="C417" s="724"/>
      <c r="D417" s="724"/>
      <c r="E417" s="724"/>
      <c r="F417" s="724"/>
      <c r="G417" s="724"/>
      <c r="H417" s="724"/>
    </row>
    <row r="418" spans="3:8" s="146" customFormat="1" ht="12.75">
      <c r="C418" s="724"/>
      <c r="D418" s="724"/>
      <c r="E418" s="724"/>
      <c r="F418" s="724"/>
      <c r="G418" s="724"/>
      <c r="H418" s="724"/>
    </row>
    <row r="419" spans="3:8" s="146" customFormat="1" ht="12.75">
      <c r="C419" s="724"/>
      <c r="D419" s="724"/>
      <c r="E419" s="724"/>
      <c r="F419" s="724"/>
      <c r="G419" s="724"/>
      <c r="H419" s="724"/>
    </row>
    <row r="420" spans="3:8" s="146" customFormat="1" ht="12.75">
      <c r="C420" s="724"/>
      <c r="D420" s="724"/>
      <c r="E420" s="724"/>
      <c r="F420" s="724"/>
      <c r="G420" s="724"/>
      <c r="H420" s="724"/>
    </row>
    <row r="421" spans="3:8" s="146" customFormat="1" ht="12.75">
      <c r="C421" s="724"/>
      <c r="D421" s="724"/>
      <c r="E421" s="724"/>
      <c r="F421" s="724"/>
      <c r="G421" s="724"/>
      <c r="H421" s="724"/>
    </row>
    <row r="422" spans="3:8" s="146" customFormat="1" ht="12.75">
      <c r="C422" s="724"/>
      <c r="D422" s="724"/>
      <c r="E422" s="724"/>
      <c r="F422" s="724"/>
      <c r="G422" s="724"/>
      <c r="H422" s="724"/>
    </row>
    <row r="423" spans="3:8" s="146" customFormat="1" ht="12.75">
      <c r="C423" s="724"/>
      <c r="D423" s="724"/>
      <c r="E423" s="724"/>
      <c r="F423" s="724"/>
      <c r="G423" s="724"/>
      <c r="H423" s="724"/>
    </row>
    <row r="424" spans="3:8" s="146" customFormat="1" ht="12.75">
      <c r="C424" s="724"/>
      <c r="D424" s="724"/>
      <c r="E424" s="724"/>
      <c r="F424" s="724"/>
      <c r="G424" s="724"/>
      <c r="H424" s="724"/>
    </row>
    <row r="425" spans="3:8" s="146" customFormat="1" ht="12.75">
      <c r="C425" s="724"/>
      <c r="D425" s="724"/>
      <c r="E425" s="724"/>
      <c r="F425" s="724"/>
      <c r="G425" s="724"/>
      <c r="H425" s="724"/>
    </row>
    <row r="426" spans="3:8" s="146" customFormat="1" ht="12.75">
      <c r="C426" s="724"/>
      <c r="D426" s="724"/>
      <c r="E426" s="724"/>
      <c r="F426" s="724"/>
      <c r="G426" s="724"/>
      <c r="H426" s="724"/>
    </row>
    <row r="427" spans="3:8" s="146" customFormat="1" ht="12.75">
      <c r="C427" s="724"/>
      <c r="D427" s="724"/>
      <c r="E427" s="724"/>
      <c r="F427" s="724"/>
      <c r="G427" s="724"/>
      <c r="H427" s="724"/>
    </row>
    <row r="428" spans="3:8" s="146" customFormat="1" ht="12.75">
      <c r="C428" s="724"/>
      <c r="D428" s="724"/>
      <c r="E428" s="724"/>
      <c r="F428" s="724"/>
      <c r="G428" s="724"/>
      <c r="H428" s="724"/>
    </row>
    <row r="429" spans="3:8" s="146" customFormat="1" ht="12.75">
      <c r="C429" s="724"/>
      <c r="D429" s="724"/>
      <c r="E429" s="724"/>
      <c r="F429" s="724"/>
      <c r="G429" s="724"/>
      <c r="H429" s="724"/>
    </row>
    <row r="430" spans="3:8" s="146" customFormat="1" ht="12.75">
      <c r="C430" s="724"/>
      <c r="D430" s="724"/>
      <c r="E430" s="724"/>
      <c r="F430" s="724"/>
      <c r="G430" s="724"/>
      <c r="H430" s="724"/>
    </row>
    <row r="431" spans="3:8" s="146" customFormat="1" ht="12.75">
      <c r="C431" s="724"/>
      <c r="D431" s="724"/>
      <c r="E431" s="724"/>
      <c r="F431" s="724"/>
      <c r="G431" s="724"/>
      <c r="H431" s="724"/>
    </row>
    <row r="432" spans="3:8" s="146" customFormat="1" ht="12.75">
      <c r="C432" s="724"/>
      <c r="D432" s="724"/>
      <c r="E432" s="724"/>
      <c r="F432" s="724"/>
      <c r="G432" s="724"/>
      <c r="H432" s="724"/>
    </row>
    <row r="433" spans="3:8" s="146" customFormat="1" ht="12.75">
      <c r="C433" s="724"/>
      <c r="D433" s="724"/>
      <c r="E433" s="724"/>
      <c r="F433" s="724"/>
      <c r="G433" s="724"/>
      <c r="H433" s="724"/>
    </row>
    <row r="434" spans="3:8" s="146" customFormat="1" ht="12.75">
      <c r="C434" s="724"/>
      <c r="D434" s="724"/>
      <c r="E434" s="724"/>
      <c r="F434" s="724"/>
      <c r="G434" s="724"/>
      <c r="H434" s="724"/>
    </row>
    <row r="435" spans="3:8" s="146" customFormat="1" ht="12.75">
      <c r="C435" s="724"/>
      <c r="D435" s="724"/>
      <c r="E435" s="724"/>
      <c r="F435" s="724"/>
      <c r="G435" s="724"/>
      <c r="H435" s="724"/>
    </row>
    <row r="436" spans="3:8" s="146" customFormat="1" ht="12.75">
      <c r="C436" s="724"/>
      <c r="D436" s="724"/>
      <c r="E436" s="724"/>
      <c r="F436" s="724"/>
      <c r="G436" s="724"/>
      <c r="H436" s="724"/>
    </row>
    <row r="437" spans="3:8" s="146" customFormat="1" ht="12.75">
      <c r="C437" s="724"/>
      <c r="D437" s="724"/>
      <c r="E437" s="724"/>
      <c r="F437" s="724"/>
      <c r="G437" s="724"/>
      <c r="H437" s="724"/>
    </row>
    <row r="438" spans="3:8" s="146" customFormat="1" ht="12.75">
      <c r="C438" s="724"/>
      <c r="D438" s="724"/>
      <c r="E438" s="724"/>
      <c r="F438" s="724"/>
      <c r="G438" s="724"/>
      <c r="H438" s="724"/>
    </row>
    <row r="439" spans="3:8" s="146" customFormat="1" ht="12.75">
      <c r="C439" s="724"/>
      <c r="D439" s="724"/>
      <c r="E439" s="724"/>
      <c r="F439" s="724"/>
      <c r="G439" s="724"/>
      <c r="H439" s="724"/>
    </row>
    <row r="440" spans="3:8" s="146" customFormat="1" ht="12.75">
      <c r="C440" s="724"/>
      <c r="D440" s="724"/>
      <c r="E440" s="724"/>
      <c r="F440" s="724"/>
      <c r="G440" s="724"/>
      <c r="H440" s="724"/>
    </row>
    <row r="441" spans="3:8" s="146" customFormat="1" ht="12.75">
      <c r="C441" s="724"/>
      <c r="D441" s="724"/>
      <c r="E441" s="724"/>
      <c r="F441" s="724"/>
      <c r="G441" s="724"/>
      <c r="H441" s="724"/>
    </row>
    <row r="442" spans="3:8" s="146" customFormat="1" ht="12.75">
      <c r="C442" s="724"/>
      <c r="D442" s="724"/>
      <c r="E442" s="724"/>
      <c r="F442" s="724"/>
      <c r="G442" s="724"/>
      <c r="H442" s="724"/>
    </row>
    <row r="443" spans="3:8" s="146" customFormat="1" ht="12.75">
      <c r="C443" s="724"/>
      <c r="D443" s="724"/>
      <c r="E443" s="724"/>
      <c r="F443" s="724"/>
      <c r="G443" s="724"/>
      <c r="H443" s="724"/>
    </row>
    <row r="444" spans="3:8" s="146" customFormat="1" ht="12.75">
      <c r="C444" s="724"/>
      <c r="D444" s="724"/>
      <c r="E444" s="724"/>
      <c r="F444" s="724"/>
      <c r="G444" s="724"/>
      <c r="H444" s="724"/>
    </row>
    <row r="445" spans="3:8" s="146" customFormat="1" ht="12.75">
      <c r="C445" s="724"/>
      <c r="D445" s="724"/>
      <c r="E445" s="724"/>
      <c r="F445" s="724"/>
      <c r="G445" s="724"/>
      <c r="H445" s="724"/>
    </row>
    <row r="446" spans="3:8" s="146" customFormat="1" ht="12.75">
      <c r="C446" s="724"/>
      <c r="D446" s="724"/>
      <c r="E446" s="724"/>
      <c r="F446" s="724"/>
      <c r="G446" s="724"/>
      <c r="H446" s="724"/>
    </row>
    <row r="447" spans="3:8" s="146" customFormat="1" ht="12.75">
      <c r="C447" s="724"/>
      <c r="D447" s="724"/>
      <c r="E447" s="724"/>
      <c r="F447" s="724"/>
      <c r="G447" s="724"/>
      <c r="H447" s="724"/>
    </row>
    <row r="448" spans="3:8" s="146" customFormat="1" ht="12.75">
      <c r="C448" s="724"/>
      <c r="D448" s="724"/>
      <c r="E448" s="724"/>
      <c r="F448" s="724"/>
      <c r="G448" s="724"/>
      <c r="H448" s="724"/>
    </row>
    <row r="449" spans="3:8" s="146" customFormat="1" ht="12.75">
      <c r="C449" s="724"/>
      <c r="D449" s="724"/>
      <c r="E449" s="724"/>
      <c r="F449" s="724"/>
      <c r="G449" s="724"/>
      <c r="H449" s="724"/>
    </row>
    <row r="450" spans="3:8" s="146" customFormat="1" ht="12.75">
      <c r="C450" s="724"/>
      <c r="D450" s="724"/>
      <c r="E450" s="724"/>
      <c r="F450" s="724"/>
      <c r="G450" s="724"/>
      <c r="H450" s="724"/>
    </row>
    <row r="451" spans="3:8" s="146" customFormat="1" ht="12.75">
      <c r="C451" s="724"/>
      <c r="D451" s="724"/>
      <c r="E451" s="724"/>
      <c r="F451" s="724"/>
      <c r="G451" s="724"/>
      <c r="H451" s="724"/>
    </row>
    <row r="452" spans="3:8" s="146" customFormat="1" ht="12.75">
      <c r="C452" s="724"/>
      <c r="D452" s="724"/>
      <c r="E452" s="724"/>
      <c r="F452" s="724"/>
      <c r="G452" s="724"/>
      <c r="H452" s="724"/>
    </row>
    <row r="453" spans="3:8" s="146" customFormat="1" ht="12.75">
      <c r="C453" s="724"/>
      <c r="D453" s="724"/>
      <c r="E453" s="724"/>
      <c r="F453" s="724"/>
      <c r="G453" s="724"/>
      <c r="H453" s="724"/>
    </row>
    <row r="454" spans="3:8" s="146" customFormat="1" ht="12.75">
      <c r="C454" s="724"/>
      <c r="D454" s="724"/>
      <c r="E454" s="724"/>
      <c r="F454" s="724"/>
      <c r="G454" s="724"/>
      <c r="H454" s="724"/>
    </row>
    <row r="455" spans="3:8" s="146" customFormat="1" ht="12.75">
      <c r="C455" s="724"/>
      <c r="D455" s="724"/>
      <c r="E455" s="724"/>
      <c r="F455" s="724"/>
      <c r="G455" s="724"/>
      <c r="H455" s="724"/>
    </row>
    <row r="456" spans="3:8" s="146" customFormat="1" ht="12.75">
      <c r="C456" s="724"/>
      <c r="D456" s="724"/>
      <c r="E456" s="724"/>
      <c r="F456" s="724"/>
      <c r="G456" s="724"/>
      <c r="H456" s="724"/>
    </row>
    <row r="457" spans="3:8" s="146" customFormat="1" ht="12.75">
      <c r="C457" s="724"/>
      <c r="D457" s="724"/>
      <c r="E457" s="724"/>
      <c r="F457" s="724"/>
      <c r="G457" s="724"/>
      <c r="H457" s="724"/>
    </row>
    <row r="458" spans="3:8" s="146" customFormat="1" ht="12.75">
      <c r="C458" s="724"/>
      <c r="D458" s="724"/>
      <c r="E458" s="724"/>
      <c r="F458" s="724"/>
      <c r="G458" s="724"/>
      <c r="H458" s="724"/>
    </row>
    <row r="459" spans="3:8" s="146" customFormat="1" ht="12.75">
      <c r="C459" s="724"/>
      <c r="D459" s="724"/>
      <c r="E459" s="724"/>
      <c r="F459" s="724"/>
      <c r="G459" s="724"/>
      <c r="H459" s="724"/>
    </row>
    <row r="460" spans="3:8" s="146" customFormat="1" ht="12.75">
      <c r="C460" s="724"/>
      <c r="D460" s="724"/>
      <c r="E460" s="724"/>
      <c r="F460" s="724"/>
      <c r="G460" s="724"/>
      <c r="H460" s="724"/>
    </row>
    <row r="461" spans="3:8" s="146" customFormat="1" ht="12.75">
      <c r="C461" s="724"/>
      <c r="D461" s="724"/>
      <c r="E461" s="724"/>
      <c r="F461" s="724"/>
      <c r="G461" s="724"/>
      <c r="H461" s="724"/>
    </row>
    <row r="462" spans="3:8" s="146" customFormat="1" ht="12.75">
      <c r="C462" s="724"/>
      <c r="D462" s="724"/>
      <c r="E462" s="724"/>
      <c r="F462" s="724"/>
      <c r="G462" s="724"/>
      <c r="H462" s="724"/>
    </row>
    <row r="463" spans="3:8" s="146" customFormat="1" ht="12.75">
      <c r="C463" s="724"/>
      <c r="D463" s="724"/>
      <c r="E463" s="724"/>
      <c r="F463" s="724"/>
      <c r="G463" s="724"/>
      <c r="H463" s="724"/>
    </row>
    <row r="464" spans="3:8" s="146" customFormat="1" ht="12.75">
      <c r="C464" s="724"/>
      <c r="D464" s="724"/>
      <c r="E464" s="724"/>
      <c r="F464" s="724"/>
      <c r="G464" s="724"/>
      <c r="H464" s="724"/>
    </row>
    <row r="465" spans="3:8" s="146" customFormat="1" ht="12.75">
      <c r="C465" s="724"/>
      <c r="D465" s="724"/>
      <c r="E465" s="724"/>
      <c r="F465" s="724"/>
      <c r="G465" s="724"/>
      <c r="H465" s="724"/>
    </row>
    <row r="466" spans="3:8" s="146" customFormat="1" ht="12.75">
      <c r="C466" s="724"/>
      <c r="D466" s="724"/>
      <c r="E466" s="724"/>
      <c r="F466" s="724"/>
      <c r="G466" s="724"/>
      <c r="H466" s="724"/>
    </row>
    <row r="467" spans="3:8" s="146" customFormat="1" ht="12.75">
      <c r="C467" s="724"/>
      <c r="D467" s="724"/>
      <c r="E467" s="724"/>
      <c r="F467" s="724"/>
      <c r="G467" s="724"/>
      <c r="H467" s="724"/>
    </row>
    <row r="468" spans="3:8" s="146" customFormat="1" ht="12.75">
      <c r="C468" s="724"/>
      <c r="D468" s="724"/>
      <c r="E468" s="724"/>
      <c r="F468" s="724"/>
      <c r="G468" s="724"/>
      <c r="H468" s="724"/>
    </row>
    <row r="469" spans="3:8" s="146" customFormat="1" ht="12.75">
      <c r="C469" s="724"/>
      <c r="D469" s="724"/>
      <c r="E469" s="724"/>
      <c r="F469" s="724"/>
      <c r="G469" s="724"/>
      <c r="H469" s="724"/>
    </row>
    <row r="470" spans="3:8" s="146" customFormat="1" ht="12.75">
      <c r="C470" s="724"/>
      <c r="D470" s="724"/>
      <c r="E470" s="724"/>
      <c r="F470" s="724"/>
      <c r="G470" s="724"/>
      <c r="H470" s="724"/>
    </row>
    <row r="471" spans="3:8" s="146" customFormat="1" ht="12.75">
      <c r="C471" s="724"/>
      <c r="D471" s="724"/>
      <c r="E471" s="724"/>
      <c r="F471" s="724"/>
      <c r="G471" s="724"/>
      <c r="H471" s="724"/>
    </row>
    <row r="472" spans="3:8" s="146" customFormat="1" ht="12.75">
      <c r="C472" s="724"/>
      <c r="D472" s="724"/>
      <c r="E472" s="724"/>
      <c r="F472" s="724"/>
      <c r="G472" s="724"/>
      <c r="H472" s="724"/>
    </row>
    <row r="473" spans="3:8" s="146" customFormat="1" ht="12.75">
      <c r="C473" s="724"/>
      <c r="D473" s="724"/>
      <c r="E473" s="724"/>
      <c r="F473" s="724"/>
      <c r="G473" s="724"/>
      <c r="H473" s="724"/>
    </row>
    <row r="474" spans="3:8" s="146" customFormat="1" ht="12.75">
      <c r="C474" s="724"/>
      <c r="D474" s="724"/>
      <c r="E474" s="724"/>
      <c r="F474" s="724"/>
      <c r="G474" s="724"/>
      <c r="H474" s="724"/>
    </row>
    <row r="475" spans="3:8" s="146" customFormat="1" ht="12.75">
      <c r="C475" s="724"/>
      <c r="D475" s="724"/>
      <c r="E475" s="724"/>
      <c r="F475" s="724"/>
      <c r="G475" s="724"/>
      <c r="H475" s="724"/>
    </row>
    <row r="476" spans="3:8" s="146" customFormat="1" ht="12.75">
      <c r="C476" s="724"/>
      <c r="D476" s="724"/>
      <c r="E476" s="724"/>
      <c r="F476" s="724"/>
      <c r="G476" s="724"/>
      <c r="H476" s="724"/>
    </row>
    <row r="477" spans="3:8" s="146" customFormat="1" ht="12.75">
      <c r="C477" s="724"/>
      <c r="D477" s="724"/>
      <c r="E477" s="724"/>
      <c r="F477" s="724"/>
      <c r="G477" s="724"/>
      <c r="H477" s="724"/>
    </row>
    <row r="478" spans="3:8" s="146" customFormat="1" ht="12.75">
      <c r="C478" s="724"/>
      <c r="D478" s="724"/>
      <c r="E478" s="724"/>
      <c r="F478" s="724"/>
      <c r="G478" s="724"/>
      <c r="H478" s="724"/>
    </row>
    <row r="479" spans="3:8" s="146" customFormat="1" ht="12.75">
      <c r="C479" s="724"/>
      <c r="D479" s="724"/>
      <c r="E479" s="724"/>
      <c r="F479" s="724"/>
      <c r="G479" s="724"/>
      <c r="H479" s="724"/>
    </row>
    <row r="480" spans="3:8" s="146" customFormat="1" ht="12.75">
      <c r="C480" s="724"/>
      <c r="D480" s="724"/>
      <c r="E480" s="724"/>
      <c r="F480" s="724"/>
      <c r="G480" s="724"/>
      <c r="H480" s="724"/>
    </row>
    <row r="481" spans="3:8" s="146" customFormat="1" ht="12.75">
      <c r="C481" s="724"/>
      <c r="D481" s="724"/>
      <c r="E481" s="724"/>
      <c r="F481" s="724"/>
      <c r="G481" s="724"/>
      <c r="H481" s="724"/>
    </row>
    <row r="482" spans="3:8" s="146" customFormat="1" ht="12.75">
      <c r="C482" s="724"/>
      <c r="D482" s="724"/>
      <c r="E482" s="724"/>
      <c r="F482" s="724"/>
      <c r="G482" s="724"/>
      <c r="H482" s="724"/>
    </row>
    <row r="483" spans="3:8" s="146" customFormat="1" ht="12.75">
      <c r="C483" s="724"/>
      <c r="D483" s="724"/>
      <c r="E483" s="724"/>
      <c r="F483" s="724"/>
      <c r="G483" s="724"/>
      <c r="H483" s="724"/>
    </row>
    <row r="484" spans="3:8" s="146" customFormat="1" ht="12.75">
      <c r="C484" s="724"/>
      <c r="D484" s="724"/>
      <c r="E484" s="724"/>
      <c r="F484" s="724"/>
      <c r="G484" s="724"/>
      <c r="H484" s="724"/>
    </row>
    <row r="485" spans="3:8" s="146" customFormat="1" ht="12.75">
      <c r="C485" s="724"/>
      <c r="D485" s="724"/>
      <c r="E485" s="724"/>
      <c r="F485" s="724"/>
      <c r="G485" s="724"/>
      <c r="H485" s="724"/>
    </row>
    <row r="486" spans="3:8" s="146" customFormat="1" ht="12.75">
      <c r="C486" s="724"/>
      <c r="D486" s="724"/>
      <c r="E486" s="724"/>
      <c r="F486" s="724"/>
      <c r="G486" s="724"/>
      <c r="H486" s="724"/>
    </row>
    <row r="487" spans="3:8" s="146" customFormat="1" ht="12.75">
      <c r="C487" s="724"/>
      <c r="D487" s="724"/>
      <c r="E487" s="724"/>
      <c r="F487" s="724"/>
      <c r="G487" s="724"/>
      <c r="H487" s="724"/>
    </row>
    <row r="488" spans="3:8" s="146" customFormat="1" ht="12.75">
      <c r="C488" s="724"/>
      <c r="D488" s="724"/>
      <c r="E488" s="724"/>
      <c r="F488" s="724"/>
      <c r="G488" s="724"/>
      <c r="H488" s="724"/>
    </row>
    <row r="489" spans="3:8" s="146" customFormat="1" ht="12.75">
      <c r="C489" s="724"/>
      <c r="D489" s="724"/>
      <c r="E489" s="724"/>
      <c r="F489" s="724"/>
      <c r="G489" s="724"/>
      <c r="H489" s="724"/>
    </row>
    <row r="490" spans="3:8" s="146" customFormat="1" ht="12.75">
      <c r="C490" s="724"/>
      <c r="D490" s="724"/>
      <c r="E490" s="724"/>
      <c r="F490" s="724"/>
      <c r="G490" s="724"/>
      <c r="H490" s="724"/>
    </row>
    <row r="491" spans="3:8" s="146" customFormat="1" ht="12.75">
      <c r="C491" s="724"/>
      <c r="D491" s="724"/>
      <c r="E491" s="724"/>
      <c r="F491" s="724"/>
      <c r="G491" s="724"/>
      <c r="H491" s="724"/>
    </row>
    <row r="492" spans="3:8" s="146" customFormat="1" ht="12.75">
      <c r="C492" s="724"/>
      <c r="D492" s="724"/>
      <c r="E492" s="724"/>
      <c r="F492" s="724"/>
      <c r="G492" s="724"/>
      <c r="H492" s="724"/>
    </row>
    <row r="493" spans="3:8" s="146" customFormat="1" ht="12.75">
      <c r="C493" s="724"/>
      <c r="D493" s="724"/>
      <c r="E493" s="724"/>
      <c r="F493" s="724"/>
      <c r="G493" s="724"/>
      <c r="H493" s="724"/>
    </row>
    <row r="494" spans="3:8" s="146" customFormat="1" ht="12.75">
      <c r="C494" s="724"/>
      <c r="D494" s="724"/>
      <c r="E494" s="724"/>
      <c r="F494" s="724"/>
      <c r="G494" s="724"/>
      <c r="H494" s="724"/>
    </row>
    <row r="495" spans="3:8" s="146" customFormat="1" ht="12.75">
      <c r="C495" s="724"/>
      <c r="D495" s="724"/>
      <c r="E495" s="724"/>
      <c r="F495" s="724"/>
      <c r="G495" s="724"/>
      <c r="H495" s="724"/>
    </row>
    <row r="496" spans="3:8" s="146" customFormat="1" ht="12.75">
      <c r="C496" s="724"/>
      <c r="D496" s="724"/>
      <c r="E496" s="724"/>
      <c r="F496" s="724"/>
      <c r="G496" s="724"/>
      <c r="H496" s="724"/>
    </row>
    <row r="497" spans="3:8" s="146" customFormat="1" ht="12.75">
      <c r="C497" s="724"/>
      <c r="D497" s="724"/>
      <c r="E497" s="724"/>
      <c r="F497" s="724"/>
      <c r="G497" s="724"/>
      <c r="H497" s="724"/>
    </row>
    <row r="498" spans="3:8" s="146" customFormat="1" ht="12.75">
      <c r="C498" s="724"/>
      <c r="D498" s="724"/>
      <c r="E498" s="724"/>
      <c r="F498" s="724"/>
      <c r="G498" s="724"/>
      <c r="H498" s="724"/>
    </row>
    <row r="499" spans="3:8" s="146" customFormat="1" ht="12.75">
      <c r="C499" s="724"/>
      <c r="D499" s="724"/>
      <c r="E499" s="724"/>
      <c r="F499" s="724"/>
      <c r="G499" s="724"/>
      <c r="H499" s="724"/>
    </row>
    <row r="500" spans="3:8" s="146" customFormat="1" ht="12.75">
      <c r="C500" s="724"/>
      <c r="D500" s="724"/>
      <c r="E500" s="724"/>
      <c r="F500" s="724"/>
      <c r="G500" s="724"/>
      <c r="H500" s="724"/>
    </row>
    <row r="501" spans="3:8" s="146" customFormat="1" ht="12.75">
      <c r="C501" s="724"/>
      <c r="D501" s="724"/>
      <c r="E501" s="724"/>
      <c r="F501" s="724"/>
      <c r="G501" s="724"/>
      <c r="H501" s="724"/>
    </row>
    <row r="502" spans="3:8" s="146" customFormat="1" ht="12.75">
      <c r="C502" s="724"/>
      <c r="D502" s="724"/>
      <c r="E502" s="724"/>
      <c r="F502" s="724"/>
      <c r="G502" s="724"/>
      <c r="H502" s="724"/>
    </row>
    <row r="503" spans="3:8" s="146" customFormat="1" ht="12.75">
      <c r="C503" s="724"/>
      <c r="D503" s="724"/>
      <c r="E503" s="724"/>
      <c r="F503" s="724"/>
      <c r="G503" s="724"/>
      <c r="H503" s="724"/>
    </row>
    <row r="504" spans="3:8" s="146" customFormat="1" ht="12.75">
      <c r="C504" s="724"/>
      <c r="D504" s="724"/>
      <c r="E504" s="724"/>
      <c r="F504" s="724"/>
      <c r="G504" s="724"/>
      <c r="H504" s="724"/>
    </row>
    <row r="505" spans="3:8" s="146" customFormat="1" ht="12.75">
      <c r="C505" s="724"/>
      <c r="D505" s="724"/>
      <c r="E505" s="724"/>
      <c r="F505" s="724"/>
      <c r="G505" s="724"/>
      <c r="H505" s="724"/>
    </row>
    <row r="506" spans="3:8" s="146" customFormat="1" ht="12.75">
      <c r="C506" s="724"/>
      <c r="D506" s="724"/>
      <c r="E506" s="724"/>
      <c r="F506" s="724"/>
      <c r="G506" s="724"/>
      <c r="H506" s="724"/>
    </row>
    <row r="507" spans="3:8" s="146" customFormat="1" ht="12.75">
      <c r="C507" s="724"/>
      <c r="D507" s="724"/>
      <c r="E507" s="724"/>
      <c r="F507" s="724"/>
      <c r="G507" s="724"/>
      <c r="H507" s="724"/>
    </row>
    <row r="508" spans="3:8" s="146" customFormat="1" ht="12.75">
      <c r="C508" s="724"/>
      <c r="D508" s="724"/>
      <c r="E508" s="724"/>
      <c r="F508" s="724"/>
      <c r="G508" s="724"/>
      <c r="H508" s="724"/>
    </row>
    <row r="509" spans="3:8" s="146" customFormat="1" ht="12.75">
      <c r="C509" s="724"/>
      <c r="D509" s="724"/>
      <c r="E509" s="724"/>
      <c r="F509" s="724"/>
      <c r="G509" s="724"/>
      <c r="H509" s="724"/>
    </row>
    <row r="510" spans="3:8" s="146" customFormat="1" ht="12.75">
      <c r="C510" s="724"/>
      <c r="D510" s="724"/>
      <c r="E510" s="724"/>
      <c r="F510" s="724"/>
      <c r="G510" s="724"/>
      <c r="H510" s="724"/>
    </row>
    <row r="511" spans="3:8" s="146" customFormat="1" ht="12.75">
      <c r="C511" s="724"/>
      <c r="D511" s="724"/>
      <c r="E511" s="724"/>
      <c r="F511" s="724"/>
      <c r="G511" s="724"/>
      <c r="H511" s="724"/>
    </row>
    <row r="512" spans="3:8" s="146" customFormat="1" ht="12.75">
      <c r="C512" s="724"/>
      <c r="D512" s="724"/>
      <c r="E512" s="724"/>
      <c r="F512" s="724"/>
      <c r="G512" s="724"/>
      <c r="H512" s="724"/>
    </row>
    <row r="513" spans="3:8" s="146" customFormat="1" ht="12.75">
      <c r="C513" s="724"/>
      <c r="D513" s="724"/>
      <c r="E513" s="724"/>
      <c r="F513" s="724"/>
      <c r="G513" s="724"/>
      <c r="H513" s="724"/>
    </row>
    <row r="514" spans="3:8" s="146" customFormat="1" ht="12.75">
      <c r="C514" s="724"/>
      <c r="D514" s="724"/>
      <c r="E514" s="724"/>
      <c r="F514" s="724"/>
      <c r="G514" s="724"/>
      <c r="H514" s="724"/>
    </row>
    <row r="515" spans="3:8" s="146" customFormat="1" ht="12.75">
      <c r="C515" s="724"/>
      <c r="D515" s="724"/>
      <c r="E515" s="724"/>
      <c r="F515" s="724"/>
      <c r="G515" s="724"/>
      <c r="H515" s="724"/>
    </row>
    <row r="516" spans="3:8" s="146" customFormat="1" ht="12.75">
      <c r="C516" s="724"/>
      <c r="D516" s="724"/>
      <c r="E516" s="724"/>
      <c r="F516" s="724"/>
      <c r="G516" s="724"/>
      <c r="H516" s="724"/>
    </row>
    <row r="517" spans="3:8" s="146" customFormat="1" ht="12.75">
      <c r="C517" s="724"/>
      <c r="D517" s="724"/>
      <c r="E517" s="724"/>
      <c r="F517" s="724"/>
      <c r="G517" s="724"/>
      <c r="H517" s="724"/>
    </row>
    <row r="518" spans="3:8" s="146" customFormat="1" ht="12.75">
      <c r="C518" s="724"/>
      <c r="D518" s="724"/>
      <c r="E518" s="724"/>
      <c r="F518" s="724"/>
      <c r="G518" s="724"/>
      <c r="H518" s="724"/>
    </row>
    <row r="519" spans="3:8" s="146" customFormat="1" ht="12.75">
      <c r="C519" s="724"/>
      <c r="D519" s="724"/>
      <c r="E519" s="724"/>
      <c r="F519" s="724"/>
      <c r="G519" s="724"/>
      <c r="H519" s="724"/>
    </row>
    <row r="520" spans="3:8" s="146" customFormat="1" ht="12.75">
      <c r="C520" s="724"/>
      <c r="D520" s="724"/>
      <c r="E520" s="724"/>
      <c r="F520" s="724"/>
      <c r="G520" s="724"/>
      <c r="H520" s="724"/>
    </row>
    <row r="521" spans="3:8" s="146" customFormat="1" ht="12.75">
      <c r="C521" s="724"/>
      <c r="D521" s="724"/>
      <c r="E521" s="724"/>
      <c r="F521" s="724"/>
      <c r="G521" s="724"/>
      <c r="H521" s="724"/>
    </row>
    <row r="522" spans="3:8" s="146" customFormat="1" ht="12.75">
      <c r="C522" s="724"/>
      <c r="D522" s="724"/>
      <c r="E522" s="724"/>
      <c r="F522" s="724"/>
      <c r="G522" s="724"/>
      <c r="H522" s="724"/>
    </row>
    <row r="523" spans="3:8" s="146" customFormat="1" ht="12.75">
      <c r="C523" s="724"/>
      <c r="D523" s="724"/>
      <c r="E523" s="724"/>
      <c r="F523" s="724"/>
      <c r="G523" s="724"/>
      <c r="H523" s="724"/>
    </row>
    <row r="524" spans="3:8" s="146" customFormat="1" ht="12.75">
      <c r="C524" s="724"/>
      <c r="D524" s="724"/>
      <c r="E524" s="724"/>
      <c r="F524" s="724"/>
      <c r="G524" s="724"/>
      <c r="H524" s="724"/>
    </row>
    <row r="525" spans="3:8" s="146" customFormat="1" ht="12.75">
      <c r="C525" s="724"/>
      <c r="D525" s="724"/>
      <c r="E525" s="724"/>
      <c r="F525" s="724"/>
      <c r="G525" s="724"/>
      <c r="H525" s="724"/>
    </row>
    <row r="526" spans="3:8" s="146" customFormat="1" ht="12.75">
      <c r="C526" s="724"/>
      <c r="D526" s="724"/>
      <c r="E526" s="724"/>
      <c r="F526" s="724"/>
      <c r="G526" s="724"/>
      <c r="H526" s="724"/>
    </row>
    <row r="527" spans="3:8" s="146" customFormat="1" ht="12.75">
      <c r="C527" s="724"/>
      <c r="D527" s="724"/>
      <c r="E527" s="724"/>
      <c r="F527" s="724"/>
      <c r="G527" s="724"/>
      <c r="H527" s="724"/>
    </row>
    <row r="528" spans="3:8" s="146" customFormat="1" ht="12.75">
      <c r="C528" s="724"/>
      <c r="D528" s="724"/>
      <c r="E528" s="724"/>
      <c r="F528" s="724"/>
      <c r="G528" s="724"/>
      <c r="H528" s="724"/>
    </row>
    <row r="529" spans="3:8" s="146" customFormat="1" ht="12.75">
      <c r="C529" s="724"/>
      <c r="D529" s="724"/>
      <c r="E529" s="724"/>
      <c r="F529" s="724"/>
      <c r="G529" s="724"/>
      <c r="H529" s="724"/>
    </row>
    <row r="530" spans="3:8" s="146" customFormat="1" ht="12.75">
      <c r="C530" s="724"/>
      <c r="D530" s="724"/>
      <c r="E530" s="724"/>
      <c r="F530" s="724"/>
      <c r="G530" s="724"/>
      <c r="H530" s="724"/>
    </row>
    <row r="531" spans="3:8" s="146" customFormat="1" ht="12.75">
      <c r="C531" s="724"/>
      <c r="D531" s="724"/>
      <c r="E531" s="724"/>
      <c r="F531" s="724"/>
      <c r="G531" s="724"/>
      <c r="H531" s="724"/>
    </row>
    <row r="532" spans="3:8" s="146" customFormat="1" ht="12.75">
      <c r="C532" s="724"/>
      <c r="D532" s="724"/>
      <c r="E532" s="724"/>
      <c r="F532" s="724"/>
      <c r="G532" s="724"/>
      <c r="H532" s="724"/>
    </row>
    <row r="533" spans="3:8" s="146" customFormat="1" ht="12.75">
      <c r="C533" s="724"/>
      <c r="D533" s="724"/>
      <c r="E533" s="724"/>
      <c r="F533" s="724"/>
      <c r="G533" s="724"/>
      <c r="H533" s="724"/>
    </row>
    <row r="534" spans="3:8" s="146" customFormat="1" ht="12.75">
      <c r="C534" s="724"/>
      <c r="D534" s="724"/>
      <c r="E534" s="724"/>
      <c r="F534" s="724"/>
      <c r="G534" s="724"/>
      <c r="H534" s="724"/>
    </row>
    <row r="535" spans="3:8" s="146" customFormat="1" ht="12.75">
      <c r="C535" s="724"/>
      <c r="D535" s="724"/>
      <c r="E535" s="724"/>
      <c r="F535" s="724"/>
      <c r="G535" s="724"/>
      <c r="H535" s="724"/>
    </row>
    <row r="536" spans="3:8" s="146" customFormat="1" ht="12.75">
      <c r="C536" s="724"/>
      <c r="D536" s="724"/>
      <c r="E536" s="724"/>
      <c r="F536" s="724"/>
      <c r="G536" s="724"/>
      <c r="H536" s="724"/>
    </row>
    <row r="537" spans="3:8" s="146" customFormat="1" ht="12.75">
      <c r="C537" s="724"/>
      <c r="D537" s="724"/>
      <c r="E537" s="724"/>
      <c r="F537" s="724"/>
      <c r="G537" s="724"/>
      <c r="H537" s="724"/>
    </row>
    <row r="538" spans="3:8" s="146" customFormat="1" ht="12.75">
      <c r="C538" s="724"/>
      <c r="D538" s="724"/>
      <c r="E538" s="724"/>
      <c r="F538" s="724"/>
      <c r="G538" s="724"/>
      <c r="H538" s="724"/>
    </row>
    <row r="539" spans="3:8" s="146" customFormat="1" ht="12.75">
      <c r="C539" s="724"/>
      <c r="D539" s="724"/>
      <c r="E539" s="724"/>
      <c r="F539" s="724"/>
      <c r="G539" s="724"/>
      <c r="H539" s="724"/>
    </row>
    <row r="540" spans="3:8" s="146" customFormat="1" ht="12.75">
      <c r="C540" s="724"/>
      <c r="D540" s="724"/>
      <c r="E540" s="724"/>
      <c r="F540" s="724"/>
      <c r="G540" s="724"/>
      <c r="H540" s="724"/>
    </row>
    <row r="541" spans="3:8" s="146" customFormat="1" ht="12.75">
      <c r="C541" s="724"/>
      <c r="D541" s="724"/>
      <c r="E541" s="724"/>
      <c r="F541" s="724"/>
      <c r="G541" s="724"/>
      <c r="H541" s="724"/>
    </row>
    <row r="542" spans="3:8" s="146" customFormat="1" ht="12.75">
      <c r="C542" s="724"/>
      <c r="D542" s="724"/>
      <c r="E542" s="724"/>
      <c r="F542" s="724"/>
      <c r="G542" s="724"/>
      <c r="H542" s="724"/>
    </row>
    <row r="543" spans="3:8" s="146" customFormat="1" ht="12.75">
      <c r="C543" s="724"/>
      <c r="D543" s="724"/>
      <c r="E543" s="724"/>
      <c r="F543" s="724"/>
      <c r="G543" s="724"/>
      <c r="H543" s="724"/>
    </row>
    <row r="544" spans="3:8" s="146" customFormat="1" ht="12.75">
      <c r="C544" s="724"/>
      <c r="D544" s="724"/>
      <c r="E544" s="724"/>
      <c r="F544" s="724"/>
      <c r="G544" s="724"/>
      <c r="H544" s="724"/>
    </row>
    <row r="545" spans="3:8" s="146" customFormat="1" ht="12.75">
      <c r="C545" s="724"/>
      <c r="D545" s="724"/>
      <c r="E545" s="724"/>
      <c r="F545" s="724"/>
      <c r="G545" s="724"/>
      <c r="H545" s="724"/>
    </row>
    <row r="546" spans="3:8" s="146" customFormat="1" ht="12.75">
      <c r="C546" s="724"/>
      <c r="D546" s="724"/>
      <c r="E546" s="724"/>
      <c r="F546" s="724"/>
      <c r="G546" s="724"/>
      <c r="H546" s="724"/>
    </row>
    <row r="547" spans="3:8" s="146" customFormat="1" ht="12.75">
      <c r="C547" s="724"/>
      <c r="D547" s="724"/>
      <c r="E547" s="724"/>
      <c r="F547" s="724"/>
      <c r="G547" s="724"/>
      <c r="H547" s="724"/>
    </row>
    <row r="548" spans="3:8" s="146" customFormat="1" ht="12.75">
      <c r="C548" s="724"/>
      <c r="D548" s="724"/>
      <c r="E548" s="724"/>
      <c r="F548" s="724"/>
      <c r="G548" s="724"/>
      <c r="H548" s="724"/>
    </row>
    <row r="549" spans="3:8" s="146" customFormat="1" ht="12.75">
      <c r="C549" s="724"/>
      <c r="D549" s="724"/>
      <c r="E549" s="724"/>
      <c r="F549" s="724"/>
      <c r="G549" s="724"/>
      <c r="H549" s="724"/>
    </row>
    <row r="550" spans="3:8" s="146" customFormat="1" ht="12.75">
      <c r="C550" s="724"/>
      <c r="D550" s="724"/>
      <c r="E550" s="724"/>
      <c r="F550" s="724"/>
      <c r="G550" s="724"/>
      <c r="H550" s="724"/>
    </row>
    <row r="551" spans="3:8" s="146" customFormat="1" ht="12.75">
      <c r="C551" s="724"/>
      <c r="D551" s="724"/>
      <c r="E551" s="724"/>
      <c r="F551" s="724"/>
      <c r="G551" s="724"/>
      <c r="H551" s="724"/>
    </row>
    <row r="552" spans="3:8" s="146" customFormat="1" ht="12.75">
      <c r="C552" s="724"/>
      <c r="D552" s="724"/>
      <c r="E552" s="724"/>
      <c r="F552" s="724"/>
      <c r="G552" s="724"/>
      <c r="H552" s="724"/>
    </row>
    <row r="553" spans="3:8" s="146" customFormat="1" ht="12.75">
      <c r="C553" s="724"/>
      <c r="D553" s="724"/>
      <c r="E553" s="724"/>
      <c r="F553" s="724"/>
      <c r="G553" s="724"/>
      <c r="H553" s="724"/>
    </row>
    <row r="554" spans="3:8" s="146" customFormat="1" ht="12.75">
      <c r="C554" s="724"/>
      <c r="D554" s="724"/>
      <c r="E554" s="724"/>
      <c r="F554" s="724"/>
      <c r="G554" s="724"/>
      <c r="H554" s="724"/>
    </row>
    <row r="555" spans="3:8" s="146" customFormat="1" ht="12.75">
      <c r="C555" s="724"/>
      <c r="D555" s="724"/>
      <c r="E555" s="724"/>
      <c r="F555" s="724"/>
      <c r="G555" s="724"/>
      <c r="H555" s="724"/>
    </row>
    <row r="556" spans="3:8" s="146" customFormat="1" ht="12.75">
      <c r="C556" s="724"/>
      <c r="D556" s="724"/>
      <c r="E556" s="724"/>
      <c r="F556" s="724"/>
      <c r="G556" s="724"/>
      <c r="H556" s="724"/>
    </row>
    <row r="557" spans="3:8" s="146" customFormat="1" ht="12.75">
      <c r="C557" s="724"/>
      <c r="D557" s="724"/>
      <c r="E557" s="724"/>
      <c r="F557" s="724"/>
      <c r="G557" s="724"/>
      <c r="H557" s="724"/>
    </row>
    <row r="558" spans="3:8" s="146" customFormat="1" ht="12.75">
      <c r="C558" s="724"/>
      <c r="D558" s="724"/>
      <c r="E558" s="724"/>
      <c r="F558" s="724"/>
      <c r="G558" s="724"/>
      <c r="H558" s="724"/>
    </row>
    <row r="559" spans="3:8" s="146" customFormat="1" ht="12.75">
      <c r="C559" s="724"/>
      <c r="D559" s="724"/>
      <c r="E559" s="724"/>
      <c r="F559" s="724"/>
      <c r="G559" s="724"/>
      <c r="H559" s="724"/>
    </row>
    <row r="560" spans="3:8" s="146" customFormat="1" ht="12.75">
      <c r="C560" s="724"/>
      <c r="D560" s="724"/>
      <c r="E560" s="724"/>
      <c r="F560" s="724"/>
      <c r="G560" s="724"/>
      <c r="H560" s="724"/>
    </row>
    <row r="561" spans="3:8" s="146" customFormat="1" ht="12.75">
      <c r="C561" s="724"/>
      <c r="D561" s="724"/>
      <c r="E561" s="724"/>
      <c r="F561" s="724"/>
      <c r="G561" s="724"/>
      <c r="H561" s="724"/>
    </row>
    <row r="562" spans="3:8" s="146" customFormat="1" ht="12.75">
      <c r="C562" s="724"/>
      <c r="D562" s="724"/>
      <c r="E562" s="724"/>
      <c r="F562" s="724"/>
      <c r="G562" s="724"/>
      <c r="H562" s="724"/>
    </row>
    <row r="563" spans="3:8" s="146" customFormat="1" ht="12.75">
      <c r="C563" s="724"/>
      <c r="D563" s="724"/>
      <c r="E563" s="724"/>
      <c r="F563" s="724"/>
      <c r="G563" s="724"/>
      <c r="H563" s="724"/>
    </row>
    <row r="564" spans="3:8" s="146" customFormat="1" ht="12.75">
      <c r="C564" s="724"/>
      <c r="D564" s="724"/>
      <c r="E564" s="724"/>
      <c r="F564" s="724"/>
      <c r="G564" s="724"/>
      <c r="H564" s="724"/>
    </row>
    <row r="565" spans="3:8" s="146" customFormat="1" ht="12.75">
      <c r="C565" s="724"/>
      <c r="D565" s="724"/>
      <c r="E565" s="724"/>
      <c r="F565" s="724"/>
      <c r="G565" s="724"/>
      <c r="H565" s="724"/>
    </row>
    <row r="566" spans="3:8" s="146" customFormat="1" ht="12.75">
      <c r="C566" s="724"/>
      <c r="D566" s="724"/>
      <c r="E566" s="724"/>
      <c r="F566" s="724"/>
      <c r="G566" s="724"/>
      <c r="H566" s="724"/>
    </row>
    <row r="567" spans="3:8" s="146" customFormat="1" ht="12.75">
      <c r="C567" s="724"/>
      <c r="D567" s="724"/>
      <c r="E567" s="724"/>
      <c r="F567" s="724"/>
      <c r="G567" s="724"/>
      <c r="H567" s="724"/>
    </row>
    <row r="568" spans="3:8" s="146" customFormat="1" ht="12.75">
      <c r="C568" s="724"/>
      <c r="D568" s="724"/>
      <c r="E568" s="724"/>
      <c r="F568" s="724"/>
      <c r="G568" s="724"/>
      <c r="H568" s="724"/>
    </row>
    <row r="569" spans="3:8" s="146" customFormat="1" ht="12.75">
      <c r="C569" s="724"/>
      <c r="D569" s="724"/>
      <c r="E569" s="724"/>
      <c r="F569" s="724"/>
      <c r="G569" s="724"/>
      <c r="H569" s="724"/>
    </row>
    <row r="570" spans="3:8" s="146" customFormat="1" ht="12.75">
      <c r="C570" s="724"/>
      <c r="D570" s="724"/>
      <c r="E570" s="724"/>
      <c r="F570" s="724"/>
      <c r="G570" s="724"/>
      <c r="H570" s="724"/>
    </row>
    <row r="571" spans="3:8" s="146" customFormat="1" ht="12.75">
      <c r="C571" s="724"/>
      <c r="D571" s="724"/>
      <c r="E571" s="724"/>
      <c r="F571" s="724"/>
      <c r="G571" s="724"/>
      <c r="H571" s="724"/>
    </row>
    <row r="572" spans="3:8" s="146" customFormat="1" ht="12.75">
      <c r="C572" s="724"/>
      <c r="D572" s="724"/>
      <c r="E572" s="724"/>
      <c r="F572" s="724"/>
      <c r="G572" s="724"/>
      <c r="H572" s="724"/>
    </row>
    <row r="573" spans="3:8" s="146" customFormat="1" ht="12.75">
      <c r="C573" s="724"/>
      <c r="D573" s="724"/>
      <c r="E573" s="724"/>
      <c r="F573" s="724"/>
      <c r="G573" s="724"/>
      <c r="H573" s="724"/>
    </row>
    <row r="574" spans="3:8" s="146" customFormat="1" ht="12.75">
      <c r="C574" s="724"/>
      <c r="D574" s="724"/>
      <c r="E574" s="724"/>
      <c r="F574" s="724"/>
      <c r="G574" s="724"/>
      <c r="H574" s="724"/>
    </row>
    <row r="575" spans="3:8" s="146" customFormat="1" ht="12.75">
      <c r="C575" s="724"/>
      <c r="D575" s="724"/>
      <c r="E575" s="724"/>
      <c r="F575" s="724"/>
      <c r="G575" s="724"/>
      <c r="H575" s="724"/>
    </row>
    <row r="576" spans="3:8" s="146" customFormat="1" ht="12.75">
      <c r="C576" s="724"/>
      <c r="D576" s="724"/>
      <c r="E576" s="724"/>
      <c r="F576" s="724"/>
      <c r="G576" s="724"/>
      <c r="H576" s="724"/>
    </row>
    <row r="577" spans="3:8" s="146" customFormat="1" ht="12.75">
      <c r="C577" s="724"/>
      <c r="D577" s="724"/>
      <c r="E577" s="724"/>
      <c r="F577" s="724"/>
      <c r="G577" s="724"/>
      <c r="H577" s="724"/>
    </row>
    <row r="578" spans="3:8" s="146" customFormat="1" ht="12.75">
      <c r="C578" s="724"/>
      <c r="D578" s="724"/>
      <c r="E578" s="724"/>
      <c r="F578" s="724"/>
      <c r="G578" s="724"/>
      <c r="H578" s="724"/>
    </row>
    <row r="579" spans="3:8" s="146" customFormat="1" ht="12.75">
      <c r="C579" s="724"/>
      <c r="D579" s="724"/>
      <c r="E579" s="724"/>
      <c r="F579" s="724"/>
      <c r="G579" s="724"/>
      <c r="H579" s="724"/>
    </row>
    <row r="580" spans="3:8" s="146" customFormat="1" ht="12.75">
      <c r="C580" s="724"/>
      <c r="D580" s="724"/>
      <c r="E580" s="724"/>
      <c r="F580" s="724"/>
      <c r="G580" s="724"/>
      <c r="H580" s="724"/>
    </row>
    <row r="581" spans="3:8" s="146" customFormat="1" ht="12.75">
      <c r="C581" s="724"/>
      <c r="D581" s="724"/>
      <c r="E581" s="724"/>
      <c r="F581" s="724"/>
      <c r="G581" s="724"/>
      <c r="H581" s="724"/>
    </row>
    <row r="582" spans="3:8" s="146" customFormat="1" ht="12.75">
      <c r="C582" s="724"/>
      <c r="D582" s="724"/>
      <c r="E582" s="724"/>
      <c r="F582" s="724"/>
      <c r="G582" s="724"/>
      <c r="H582" s="724"/>
    </row>
    <row r="583" spans="3:8" s="146" customFormat="1" ht="12.75">
      <c r="C583" s="724"/>
      <c r="D583" s="724"/>
      <c r="E583" s="724"/>
      <c r="F583" s="724"/>
      <c r="G583" s="724"/>
      <c r="H583" s="724"/>
    </row>
    <row r="584" spans="3:8" s="146" customFormat="1" ht="12.75">
      <c r="C584" s="724"/>
      <c r="D584" s="724"/>
      <c r="E584" s="724"/>
      <c r="F584" s="724"/>
      <c r="G584" s="724"/>
      <c r="H584" s="724"/>
    </row>
    <row r="585" spans="3:8" s="146" customFormat="1" ht="12.75">
      <c r="C585" s="724"/>
      <c r="D585" s="724"/>
      <c r="E585" s="724"/>
      <c r="F585" s="724"/>
      <c r="G585" s="724"/>
      <c r="H585" s="724"/>
    </row>
    <row r="586" spans="3:8" s="146" customFormat="1" ht="12.75">
      <c r="C586" s="724"/>
      <c r="D586" s="724"/>
      <c r="E586" s="724"/>
      <c r="F586" s="724"/>
      <c r="G586" s="724"/>
      <c r="H586" s="724"/>
    </row>
    <row r="587" spans="3:8" s="146" customFormat="1" ht="12.75">
      <c r="C587" s="724"/>
      <c r="D587" s="724"/>
      <c r="E587" s="724"/>
      <c r="F587" s="724"/>
      <c r="G587" s="724"/>
      <c r="H587" s="724"/>
    </row>
    <row r="588" spans="3:8" s="146" customFormat="1" ht="12.75">
      <c r="C588" s="724"/>
      <c r="D588" s="724"/>
      <c r="E588" s="724"/>
      <c r="F588" s="724"/>
      <c r="G588" s="724"/>
      <c r="H588" s="724"/>
    </row>
    <row r="589" spans="3:8" s="146" customFormat="1" ht="12.75">
      <c r="C589" s="724"/>
      <c r="D589" s="724"/>
      <c r="E589" s="724"/>
      <c r="F589" s="724"/>
      <c r="G589" s="724"/>
      <c r="H589" s="724"/>
    </row>
    <row r="590" spans="3:8" s="146" customFormat="1" ht="12.75">
      <c r="C590" s="724"/>
      <c r="D590" s="724"/>
      <c r="E590" s="724"/>
      <c r="F590" s="724"/>
      <c r="G590" s="724"/>
      <c r="H590" s="724"/>
    </row>
    <row r="591" spans="3:8" s="146" customFormat="1" ht="12.75">
      <c r="C591" s="724"/>
      <c r="D591" s="724"/>
      <c r="E591" s="724"/>
      <c r="F591" s="724"/>
      <c r="G591" s="724"/>
      <c r="H591" s="724"/>
    </row>
    <row r="592" spans="3:8" s="146" customFormat="1" ht="12.75">
      <c r="C592" s="724"/>
      <c r="D592" s="724"/>
      <c r="E592" s="724"/>
      <c r="F592" s="724"/>
      <c r="G592" s="724"/>
      <c r="H592" s="724"/>
    </row>
    <row r="593" spans="3:8" s="146" customFormat="1" ht="12.75">
      <c r="C593" s="724"/>
      <c r="D593" s="724"/>
      <c r="E593" s="724"/>
      <c r="F593" s="724"/>
      <c r="G593" s="724"/>
      <c r="H593" s="724"/>
    </row>
    <row r="594" spans="3:8" s="146" customFormat="1" ht="12.75">
      <c r="C594" s="724"/>
      <c r="D594" s="724"/>
      <c r="E594" s="724"/>
      <c r="F594" s="724"/>
      <c r="G594" s="724"/>
      <c r="H594" s="724"/>
    </row>
    <row r="595" spans="3:8" s="146" customFormat="1" ht="12.75">
      <c r="C595" s="724"/>
      <c r="D595" s="724"/>
      <c r="E595" s="724"/>
      <c r="F595" s="724"/>
      <c r="G595" s="724"/>
      <c r="H595" s="724"/>
    </row>
    <row r="596" spans="3:8" s="146" customFormat="1" ht="12.75">
      <c r="C596" s="724"/>
      <c r="D596" s="724"/>
      <c r="E596" s="724"/>
      <c r="F596" s="724"/>
      <c r="G596" s="724"/>
      <c r="H596" s="724"/>
    </row>
    <row r="597" spans="3:8" s="146" customFormat="1" ht="12.75">
      <c r="C597" s="724"/>
      <c r="D597" s="724"/>
      <c r="E597" s="724"/>
      <c r="F597" s="724"/>
      <c r="G597" s="724"/>
      <c r="H597" s="724"/>
    </row>
    <row r="598" spans="3:8" s="146" customFormat="1" ht="12.75">
      <c r="C598" s="724"/>
      <c r="D598" s="724"/>
      <c r="E598" s="724"/>
      <c r="F598" s="724"/>
      <c r="G598" s="724"/>
      <c r="H598" s="724"/>
    </row>
    <row r="599" spans="3:8" s="146" customFormat="1" ht="12.75">
      <c r="C599" s="724"/>
      <c r="D599" s="724"/>
      <c r="E599" s="724"/>
      <c r="F599" s="724"/>
      <c r="G599" s="724"/>
      <c r="H599" s="724"/>
    </row>
    <row r="600" spans="3:8" s="146" customFormat="1" ht="12.75">
      <c r="C600" s="724"/>
      <c r="D600" s="724"/>
      <c r="E600" s="724"/>
      <c r="F600" s="724"/>
      <c r="G600" s="724"/>
      <c r="H600" s="724"/>
    </row>
    <row r="601" spans="3:8" s="146" customFormat="1" ht="12.75">
      <c r="C601" s="724"/>
      <c r="D601" s="724"/>
      <c r="E601" s="724"/>
      <c r="F601" s="724"/>
      <c r="G601" s="724"/>
      <c r="H601" s="724"/>
    </row>
    <row r="602" spans="3:8" s="146" customFormat="1" ht="12.75">
      <c r="C602" s="724"/>
      <c r="D602" s="724"/>
      <c r="E602" s="724"/>
      <c r="F602" s="724"/>
      <c r="G602" s="724"/>
      <c r="H602" s="724"/>
    </row>
    <row r="603" spans="3:8" s="146" customFormat="1" ht="12.75">
      <c r="C603" s="724"/>
      <c r="D603" s="724"/>
      <c r="E603" s="724"/>
      <c r="F603" s="724"/>
      <c r="G603" s="724"/>
      <c r="H603" s="724"/>
    </row>
    <row r="604" spans="3:8" s="146" customFormat="1" ht="12.75">
      <c r="C604" s="724"/>
      <c r="D604" s="724"/>
      <c r="E604" s="724"/>
      <c r="F604" s="724"/>
      <c r="G604" s="724"/>
      <c r="H604" s="724"/>
    </row>
    <row r="605" spans="3:8" s="146" customFormat="1" ht="12.75">
      <c r="C605" s="724"/>
      <c r="D605" s="724"/>
      <c r="E605" s="724"/>
      <c r="F605" s="724"/>
      <c r="G605" s="724"/>
      <c r="H605" s="724"/>
    </row>
    <row r="606" spans="3:8" s="146" customFormat="1" ht="12.75">
      <c r="C606" s="724"/>
      <c r="D606" s="724"/>
      <c r="E606" s="724"/>
      <c r="F606" s="724"/>
      <c r="G606" s="724"/>
      <c r="H606" s="724"/>
    </row>
    <row r="607" spans="3:8" s="146" customFormat="1" ht="12.75">
      <c r="C607" s="724"/>
      <c r="D607" s="724"/>
      <c r="E607" s="724"/>
      <c r="F607" s="724"/>
      <c r="G607" s="724"/>
      <c r="H607" s="724"/>
    </row>
    <row r="608" spans="3:8" s="146" customFormat="1" ht="12.75">
      <c r="C608" s="724"/>
      <c r="D608" s="724"/>
      <c r="E608" s="724"/>
      <c r="F608" s="724"/>
      <c r="G608" s="724"/>
      <c r="H608" s="724"/>
    </row>
    <row r="609" spans="3:8" s="146" customFormat="1" ht="12.75">
      <c r="C609" s="724"/>
      <c r="D609" s="724"/>
      <c r="E609" s="724"/>
      <c r="F609" s="724"/>
      <c r="G609" s="724"/>
      <c r="H609" s="724"/>
    </row>
    <row r="610" spans="3:8" s="146" customFormat="1" ht="12.75">
      <c r="C610" s="724"/>
      <c r="D610" s="724"/>
      <c r="E610" s="724"/>
      <c r="F610" s="724"/>
      <c r="G610" s="724"/>
      <c r="H610" s="724"/>
    </row>
    <row r="611" spans="3:8" s="146" customFormat="1" ht="12.75">
      <c r="C611" s="724"/>
      <c r="D611" s="724"/>
      <c r="E611" s="724"/>
      <c r="F611" s="724"/>
      <c r="G611" s="724"/>
      <c r="H611" s="724"/>
    </row>
    <row r="612" spans="3:8" s="146" customFormat="1" ht="12.75">
      <c r="C612" s="724"/>
      <c r="D612" s="724"/>
      <c r="E612" s="724"/>
      <c r="F612" s="724"/>
      <c r="G612" s="724"/>
      <c r="H612" s="724"/>
    </row>
    <row r="613" spans="3:8" s="146" customFormat="1" ht="12.75">
      <c r="C613" s="724"/>
      <c r="D613" s="724"/>
      <c r="E613" s="724"/>
      <c r="F613" s="724"/>
      <c r="G613" s="724"/>
      <c r="H613" s="724"/>
    </row>
    <row r="614" spans="3:8" s="146" customFormat="1" ht="12.75">
      <c r="C614" s="724"/>
      <c r="D614" s="724"/>
      <c r="E614" s="724"/>
      <c r="F614" s="724"/>
      <c r="G614" s="724"/>
      <c r="H614" s="724"/>
    </row>
    <row r="615" spans="3:8" s="146" customFormat="1" ht="12.75">
      <c r="C615" s="724"/>
      <c r="D615" s="724"/>
      <c r="E615" s="724"/>
      <c r="F615" s="724"/>
      <c r="G615" s="724"/>
      <c r="H615" s="724"/>
    </row>
    <row r="616" spans="3:8" s="146" customFormat="1" ht="12.75">
      <c r="C616" s="724"/>
      <c r="D616" s="724"/>
      <c r="E616" s="724"/>
      <c r="F616" s="724"/>
      <c r="G616" s="724"/>
      <c r="H616" s="724"/>
    </row>
    <row r="617" spans="3:8" s="146" customFormat="1" ht="12.75">
      <c r="C617" s="724"/>
      <c r="D617" s="724"/>
      <c r="E617" s="724"/>
      <c r="F617" s="724"/>
      <c r="G617" s="724"/>
      <c r="H617" s="724"/>
    </row>
    <row r="618" spans="3:8" s="146" customFormat="1" ht="12.75">
      <c r="C618" s="724"/>
      <c r="D618" s="724"/>
      <c r="E618" s="724"/>
      <c r="F618" s="724"/>
      <c r="G618" s="724"/>
      <c r="H618" s="724"/>
    </row>
    <row r="619" spans="3:8" s="146" customFormat="1" ht="12.75">
      <c r="C619" s="724"/>
      <c r="D619" s="724"/>
      <c r="E619" s="724"/>
      <c r="F619" s="724"/>
      <c r="G619" s="724"/>
      <c r="H619" s="724"/>
    </row>
    <row r="620" spans="3:8" s="146" customFormat="1" ht="12.75">
      <c r="C620" s="724"/>
      <c r="D620" s="724"/>
      <c r="E620" s="724"/>
      <c r="F620" s="724"/>
      <c r="G620" s="724"/>
      <c r="H620" s="724"/>
    </row>
    <row r="621" spans="3:8" s="146" customFormat="1" ht="12.75">
      <c r="C621" s="724"/>
      <c r="D621" s="724"/>
      <c r="E621" s="724"/>
      <c r="F621" s="724"/>
      <c r="G621" s="724"/>
      <c r="H621" s="724"/>
    </row>
    <row r="622" spans="3:8" s="146" customFormat="1" ht="12.75">
      <c r="C622" s="724"/>
      <c r="D622" s="724"/>
      <c r="E622" s="724"/>
      <c r="F622" s="724"/>
      <c r="G622" s="724"/>
      <c r="H622" s="724"/>
    </row>
    <row r="623" spans="3:8" s="146" customFormat="1" ht="12.75">
      <c r="C623" s="724"/>
      <c r="D623" s="724"/>
      <c r="E623" s="724"/>
      <c r="F623" s="724"/>
      <c r="G623" s="724"/>
      <c r="H623" s="724"/>
    </row>
    <row r="624" spans="3:8" s="146" customFormat="1" ht="12.75">
      <c r="C624" s="724"/>
      <c r="D624" s="724"/>
      <c r="E624" s="724"/>
      <c r="F624" s="724"/>
      <c r="G624" s="724"/>
      <c r="H624" s="724"/>
    </row>
    <row r="625" spans="3:8" s="146" customFormat="1" ht="12.75">
      <c r="C625" s="724"/>
      <c r="D625" s="724"/>
      <c r="E625" s="724"/>
      <c r="F625" s="724"/>
      <c r="G625" s="724"/>
      <c r="H625" s="724"/>
    </row>
    <row r="626" spans="3:8" s="146" customFormat="1" ht="12.75">
      <c r="C626" s="724"/>
      <c r="D626" s="724"/>
      <c r="E626" s="724"/>
      <c r="F626" s="724"/>
      <c r="G626" s="724"/>
      <c r="H626" s="724"/>
    </row>
    <row r="627" spans="3:8" s="146" customFormat="1" ht="12.75">
      <c r="C627" s="724"/>
      <c r="D627" s="724"/>
      <c r="E627" s="724"/>
      <c r="F627" s="724"/>
      <c r="G627" s="724"/>
      <c r="H627" s="724"/>
    </row>
    <row r="628" spans="3:8" s="146" customFormat="1" ht="12.75">
      <c r="C628" s="724"/>
      <c r="D628" s="724"/>
      <c r="E628" s="724"/>
      <c r="F628" s="724"/>
      <c r="G628" s="724"/>
      <c r="H628" s="724"/>
    </row>
    <row r="629" spans="3:8" s="146" customFormat="1" ht="12.75">
      <c r="C629" s="724"/>
      <c r="D629" s="724"/>
      <c r="E629" s="724"/>
      <c r="F629" s="724"/>
      <c r="G629" s="724"/>
      <c r="H629" s="724"/>
    </row>
    <row r="630" spans="3:8" s="146" customFormat="1" ht="12.75">
      <c r="C630" s="724"/>
      <c r="D630" s="724"/>
      <c r="E630" s="724"/>
      <c r="F630" s="724"/>
      <c r="G630" s="724"/>
      <c r="H630" s="724"/>
    </row>
    <row r="631" spans="3:8" s="146" customFormat="1" ht="12.75">
      <c r="C631" s="724"/>
      <c r="D631" s="724"/>
      <c r="E631" s="724"/>
      <c r="F631" s="724"/>
      <c r="G631" s="724"/>
      <c r="H631" s="724"/>
    </row>
    <row r="632" spans="3:8" s="146" customFormat="1" ht="12.75">
      <c r="C632" s="724"/>
      <c r="D632" s="724"/>
      <c r="E632" s="724"/>
      <c r="F632" s="724"/>
      <c r="G632" s="724"/>
      <c r="H632" s="724"/>
    </row>
    <row r="633" spans="3:8" s="146" customFormat="1" ht="12.75">
      <c r="C633" s="724"/>
      <c r="D633" s="724"/>
      <c r="E633" s="724"/>
      <c r="F633" s="724"/>
      <c r="G633" s="724"/>
      <c r="H633" s="724"/>
    </row>
    <row r="634" spans="3:8" s="146" customFormat="1" ht="12.75">
      <c r="C634" s="724"/>
      <c r="D634" s="724"/>
      <c r="E634" s="724"/>
      <c r="F634" s="724"/>
      <c r="G634" s="724"/>
      <c r="H634" s="724"/>
    </row>
    <row r="635" spans="3:8" s="146" customFormat="1" ht="12.75">
      <c r="C635" s="724"/>
      <c r="D635" s="724"/>
      <c r="E635" s="724"/>
      <c r="F635" s="724"/>
      <c r="G635" s="724"/>
      <c r="H635" s="724"/>
    </row>
    <row r="636" spans="3:8" s="146" customFormat="1" ht="12.75">
      <c r="C636" s="724"/>
      <c r="D636" s="724"/>
      <c r="E636" s="724"/>
      <c r="F636" s="724"/>
      <c r="G636" s="724"/>
      <c r="H636" s="724"/>
    </row>
    <row r="637" spans="3:8" s="146" customFormat="1" ht="12.75">
      <c r="C637" s="724"/>
      <c r="D637" s="724"/>
      <c r="E637" s="724"/>
      <c r="F637" s="724"/>
      <c r="G637" s="724"/>
      <c r="H637" s="724"/>
    </row>
    <row r="638" spans="3:8" s="146" customFormat="1" ht="12.75">
      <c r="C638" s="724"/>
      <c r="D638" s="724"/>
      <c r="E638" s="724"/>
      <c r="F638" s="724"/>
      <c r="G638" s="724"/>
      <c r="H638" s="724"/>
    </row>
    <row r="639" spans="3:8" s="146" customFormat="1" ht="12.75">
      <c r="C639" s="724"/>
      <c r="D639" s="724"/>
      <c r="E639" s="724"/>
      <c r="F639" s="724"/>
      <c r="G639" s="724"/>
      <c r="H639" s="724"/>
    </row>
    <row r="640" spans="3:8" s="146" customFormat="1" ht="12.75">
      <c r="C640" s="724"/>
      <c r="D640" s="724"/>
      <c r="E640" s="724"/>
      <c r="F640" s="724"/>
      <c r="G640" s="724"/>
      <c r="H640" s="724"/>
    </row>
    <row r="641" spans="3:8" s="146" customFormat="1" ht="12.75">
      <c r="C641" s="724"/>
      <c r="D641" s="724"/>
      <c r="E641" s="724"/>
      <c r="F641" s="724"/>
      <c r="G641" s="724"/>
      <c r="H641" s="724"/>
    </row>
    <row r="642" spans="3:8" s="146" customFormat="1" ht="12.75">
      <c r="C642" s="724"/>
      <c r="D642" s="724"/>
      <c r="E642" s="724"/>
      <c r="F642" s="724"/>
      <c r="G642" s="724"/>
      <c r="H642" s="724"/>
    </row>
    <row r="643" spans="3:8" s="146" customFormat="1" ht="12.75">
      <c r="C643" s="724"/>
      <c r="D643" s="724"/>
      <c r="E643" s="724"/>
      <c r="F643" s="724"/>
      <c r="G643" s="724"/>
      <c r="H643" s="724"/>
    </row>
    <row r="644" spans="3:8" s="146" customFormat="1" ht="12.75">
      <c r="C644" s="724"/>
      <c r="D644" s="724"/>
      <c r="E644" s="724"/>
      <c r="F644" s="724"/>
      <c r="G644" s="724"/>
      <c r="H644" s="724"/>
    </row>
    <row r="645" spans="3:8" s="146" customFormat="1" ht="12.75">
      <c r="C645" s="724"/>
      <c r="D645" s="724"/>
      <c r="E645" s="724"/>
      <c r="F645" s="724"/>
      <c r="G645" s="724"/>
      <c r="H645" s="724"/>
    </row>
    <row r="646" spans="3:8" s="146" customFormat="1" ht="12.75">
      <c r="C646" s="724"/>
      <c r="D646" s="724"/>
      <c r="E646" s="724"/>
      <c r="F646" s="724"/>
      <c r="G646" s="724"/>
      <c r="H646" s="724"/>
    </row>
    <row r="647" spans="3:8" s="146" customFormat="1" ht="12.75">
      <c r="C647" s="724"/>
      <c r="D647" s="724"/>
      <c r="E647" s="724"/>
      <c r="F647" s="724"/>
      <c r="G647" s="724"/>
      <c r="H647" s="724"/>
    </row>
    <row r="648" spans="3:8" s="146" customFormat="1" ht="12.75">
      <c r="C648" s="724"/>
      <c r="D648" s="724"/>
      <c r="E648" s="724"/>
      <c r="F648" s="724"/>
      <c r="G648" s="724"/>
      <c r="H648" s="724"/>
    </row>
    <row r="649" spans="3:8" s="146" customFormat="1" ht="12.75">
      <c r="C649" s="724"/>
      <c r="D649" s="724"/>
      <c r="E649" s="724"/>
      <c r="F649" s="724"/>
      <c r="G649" s="724"/>
      <c r="H649" s="724"/>
    </row>
    <row r="650" spans="3:8" s="146" customFormat="1" ht="12.75">
      <c r="C650" s="724"/>
      <c r="D650" s="724"/>
      <c r="E650" s="724"/>
      <c r="F650" s="724"/>
      <c r="G650" s="724"/>
      <c r="H650" s="724"/>
    </row>
    <row r="651" spans="3:8" s="146" customFormat="1" ht="12.75">
      <c r="C651" s="724"/>
      <c r="D651" s="724"/>
      <c r="E651" s="724"/>
      <c r="F651" s="724"/>
      <c r="G651" s="724"/>
      <c r="H651" s="724"/>
    </row>
    <row r="652" spans="3:8" s="146" customFormat="1" ht="12.75">
      <c r="C652" s="724"/>
      <c r="D652" s="724"/>
      <c r="E652" s="724"/>
      <c r="F652" s="724"/>
      <c r="G652" s="724"/>
      <c r="H652" s="724"/>
    </row>
    <row r="653" spans="3:8" s="146" customFormat="1" ht="12.75">
      <c r="C653" s="724"/>
      <c r="D653" s="724"/>
      <c r="E653" s="724"/>
      <c r="F653" s="724"/>
      <c r="G653" s="724"/>
      <c r="H653" s="724"/>
    </row>
    <row r="654" spans="3:8" s="146" customFormat="1" ht="12.75">
      <c r="C654" s="724"/>
      <c r="D654" s="724"/>
      <c r="E654" s="724"/>
      <c r="F654" s="724"/>
      <c r="G654" s="724"/>
      <c r="H654" s="724"/>
    </row>
    <row r="655" spans="3:8" s="146" customFormat="1" ht="12.75">
      <c r="C655" s="724"/>
      <c r="D655" s="724"/>
      <c r="E655" s="724"/>
      <c r="F655" s="724"/>
      <c r="G655" s="724"/>
      <c r="H655" s="724"/>
    </row>
    <row r="656" spans="3:8" s="146" customFormat="1" ht="12.75">
      <c r="C656" s="724"/>
      <c r="D656" s="724"/>
      <c r="E656" s="724"/>
      <c r="F656" s="724"/>
      <c r="G656" s="724"/>
      <c r="H656" s="724"/>
    </row>
    <row r="657" spans="3:8" s="146" customFormat="1" ht="12.75">
      <c r="C657" s="724"/>
      <c r="D657" s="724"/>
      <c r="E657" s="724"/>
      <c r="F657" s="724"/>
      <c r="G657" s="724"/>
      <c r="H657" s="724"/>
    </row>
    <row r="658" spans="3:8" s="146" customFormat="1" ht="12.75">
      <c r="C658" s="724"/>
      <c r="D658" s="724"/>
      <c r="E658" s="724"/>
      <c r="F658" s="724"/>
      <c r="G658" s="724"/>
      <c r="H658" s="724"/>
    </row>
    <row r="659" spans="3:8" s="146" customFormat="1" ht="12.75">
      <c r="C659" s="724"/>
      <c r="D659" s="724"/>
      <c r="E659" s="724"/>
      <c r="F659" s="724"/>
      <c r="G659" s="724"/>
      <c r="H659" s="724"/>
    </row>
    <row r="660" spans="3:8" s="146" customFormat="1" ht="12.75">
      <c r="C660" s="724"/>
      <c r="D660" s="724"/>
      <c r="E660" s="724"/>
      <c r="F660" s="724"/>
      <c r="G660" s="724"/>
      <c r="H660" s="724"/>
    </row>
    <row r="661" spans="3:8" s="146" customFormat="1" ht="12.75">
      <c r="C661" s="724"/>
      <c r="D661" s="724"/>
      <c r="E661" s="724"/>
      <c r="F661" s="724"/>
      <c r="G661" s="724"/>
      <c r="H661" s="724"/>
    </row>
    <row r="662" spans="3:8" s="146" customFormat="1" ht="12.75">
      <c r="C662" s="724"/>
      <c r="D662" s="724"/>
      <c r="E662" s="724"/>
      <c r="F662" s="724"/>
      <c r="G662" s="724"/>
      <c r="H662" s="724"/>
    </row>
    <row r="663" spans="3:8" s="146" customFormat="1" ht="12.75">
      <c r="C663" s="724"/>
      <c r="D663" s="724"/>
      <c r="E663" s="724"/>
      <c r="F663" s="724"/>
      <c r="G663" s="724"/>
      <c r="H663" s="724"/>
    </row>
    <row r="664" spans="3:8" s="146" customFormat="1" ht="12.75">
      <c r="C664" s="724"/>
      <c r="D664" s="724"/>
      <c r="E664" s="724"/>
      <c r="F664" s="724"/>
      <c r="G664" s="724"/>
      <c r="H664" s="724"/>
    </row>
    <row r="665" spans="3:8" s="146" customFormat="1" ht="12.75">
      <c r="C665" s="724"/>
      <c r="D665" s="724"/>
      <c r="E665" s="724"/>
      <c r="F665" s="724"/>
      <c r="G665" s="724"/>
      <c r="H665" s="724"/>
    </row>
    <row r="666" spans="3:8" s="146" customFormat="1" ht="12.75">
      <c r="C666" s="724"/>
      <c r="D666" s="724"/>
      <c r="E666" s="724"/>
      <c r="F666" s="724"/>
      <c r="G666" s="724"/>
      <c r="H666" s="724"/>
    </row>
    <row r="667" spans="3:8" s="146" customFormat="1" ht="12.75">
      <c r="C667" s="724"/>
      <c r="D667" s="724"/>
      <c r="E667" s="724"/>
      <c r="F667" s="724"/>
      <c r="G667" s="724"/>
      <c r="H667" s="724"/>
    </row>
    <row r="668" spans="3:8" s="146" customFormat="1" ht="12.75">
      <c r="C668" s="724"/>
      <c r="D668" s="724"/>
      <c r="E668" s="724"/>
      <c r="F668" s="724"/>
      <c r="G668" s="724"/>
      <c r="H668" s="724"/>
    </row>
    <row r="669" spans="3:8" s="146" customFormat="1" ht="12.75">
      <c r="C669" s="724"/>
      <c r="D669" s="724"/>
      <c r="E669" s="724"/>
      <c r="F669" s="724"/>
      <c r="G669" s="724"/>
      <c r="H669" s="724"/>
    </row>
    <row r="670" spans="3:8" s="146" customFormat="1" ht="12.75">
      <c r="C670" s="724"/>
      <c r="D670" s="724"/>
      <c r="E670" s="724"/>
      <c r="F670" s="724"/>
      <c r="G670" s="724"/>
      <c r="H670" s="724"/>
    </row>
    <row r="671" spans="3:8" s="146" customFormat="1" ht="12.75">
      <c r="C671" s="724"/>
      <c r="D671" s="724"/>
      <c r="E671" s="724"/>
      <c r="F671" s="724"/>
      <c r="G671" s="724"/>
      <c r="H671" s="724"/>
    </row>
    <row r="672" spans="3:8" s="146" customFormat="1" ht="12.75">
      <c r="C672" s="724"/>
      <c r="D672" s="724"/>
      <c r="E672" s="724"/>
      <c r="F672" s="724"/>
      <c r="G672" s="724"/>
      <c r="H672" s="724"/>
    </row>
    <row r="673" spans="3:8" s="146" customFormat="1" ht="12.75">
      <c r="C673" s="724"/>
      <c r="D673" s="724"/>
      <c r="E673" s="724"/>
      <c r="F673" s="724"/>
      <c r="G673" s="724"/>
      <c r="H673" s="724"/>
    </row>
    <row r="674" spans="3:8" s="146" customFormat="1" ht="12.75">
      <c r="C674" s="724"/>
      <c r="D674" s="724"/>
      <c r="E674" s="724"/>
      <c r="F674" s="724"/>
      <c r="G674" s="724"/>
      <c r="H674" s="724"/>
    </row>
    <row r="675" spans="3:8" s="146" customFormat="1" ht="12.75">
      <c r="C675" s="724"/>
      <c r="D675" s="724"/>
      <c r="E675" s="724"/>
      <c r="F675" s="724"/>
      <c r="G675" s="724"/>
      <c r="H675" s="724"/>
    </row>
    <row r="676" spans="3:8" s="146" customFormat="1" ht="12.75">
      <c r="C676" s="724"/>
      <c r="D676" s="724"/>
      <c r="E676" s="724"/>
      <c r="F676" s="724"/>
      <c r="G676" s="724"/>
      <c r="H676" s="724"/>
    </row>
    <row r="677" spans="3:8" s="146" customFormat="1" ht="12.75">
      <c r="C677" s="724"/>
      <c r="D677" s="724"/>
      <c r="E677" s="724"/>
      <c r="F677" s="724"/>
      <c r="G677" s="724"/>
      <c r="H677" s="724"/>
    </row>
    <row r="678" spans="3:8" s="146" customFormat="1" ht="12.75">
      <c r="C678" s="724"/>
      <c r="D678" s="724"/>
      <c r="E678" s="724"/>
      <c r="F678" s="724"/>
      <c r="G678" s="724"/>
      <c r="H678" s="724"/>
    </row>
    <row r="679" spans="3:8" s="146" customFormat="1" ht="12.75">
      <c r="C679" s="724"/>
      <c r="D679" s="724"/>
      <c r="E679" s="724"/>
      <c r="F679" s="724"/>
      <c r="G679" s="724"/>
      <c r="H679" s="724"/>
    </row>
    <row r="680" spans="3:8" s="146" customFormat="1" ht="12.75">
      <c r="C680" s="724"/>
      <c r="D680" s="724"/>
      <c r="E680" s="724"/>
      <c r="F680" s="724"/>
      <c r="G680" s="724"/>
      <c r="H680" s="724"/>
    </row>
    <row r="681" spans="3:8" s="146" customFormat="1" ht="12.75">
      <c r="C681" s="724"/>
      <c r="D681" s="724"/>
      <c r="E681" s="724"/>
      <c r="F681" s="724"/>
      <c r="G681" s="724"/>
      <c r="H681" s="724"/>
    </row>
    <row r="682" spans="3:8" s="146" customFormat="1" ht="12.75">
      <c r="C682" s="724"/>
      <c r="D682" s="724"/>
      <c r="E682" s="724"/>
      <c r="F682" s="724"/>
      <c r="G682" s="724"/>
      <c r="H682" s="724"/>
    </row>
    <row r="683" spans="3:8" s="146" customFormat="1" ht="12.75">
      <c r="C683" s="724"/>
      <c r="D683" s="724"/>
      <c r="E683" s="724"/>
      <c r="F683" s="724"/>
      <c r="G683" s="724"/>
      <c r="H683" s="724"/>
    </row>
    <row r="684" spans="3:8" s="146" customFormat="1" ht="12.75">
      <c r="C684" s="724"/>
      <c r="D684" s="724"/>
      <c r="E684" s="724"/>
      <c r="F684" s="724"/>
      <c r="G684" s="724"/>
      <c r="H684" s="724"/>
    </row>
    <row r="685" spans="3:8" s="146" customFormat="1" ht="12.75">
      <c r="C685" s="724"/>
      <c r="D685" s="724"/>
      <c r="E685" s="724"/>
      <c r="F685" s="724"/>
      <c r="G685" s="724"/>
      <c r="H685" s="724"/>
    </row>
    <row r="686" spans="3:8" s="146" customFormat="1" ht="12.75">
      <c r="C686" s="724"/>
      <c r="D686" s="724"/>
      <c r="E686" s="724"/>
      <c r="F686" s="724"/>
      <c r="G686" s="724"/>
      <c r="H686" s="724"/>
    </row>
    <row r="687" spans="3:8" s="146" customFormat="1" ht="12.75">
      <c r="C687" s="724"/>
      <c r="D687" s="724"/>
      <c r="E687" s="724"/>
      <c r="F687" s="724"/>
      <c r="G687" s="724"/>
      <c r="H687" s="724"/>
    </row>
    <row r="688" spans="3:8" s="146" customFormat="1" ht="12.75">
      <c r="C688" s="724"/>
      <c r="D688" s="724"/>
      <c r="E688" s="724"/>
      <c r="F688" s="724"/>
      <c r="G688" s="724"/>
      <c r="H688" s="724"/>
    </row>
    <row r="689" spans="3:8" s="146" customFormat="1" ht="12.75">
      <c r="C689" s="724"/>
      <c r="D689" s="724"/>
      <c r="E689" s="724"/>
      <c r="F689" s="724"/>
      <c r="G689" s="724"/>
      <c r="H689" s="724"/>
    </row>
    <row r="690" spans="3:8" s="146" customFormat="1" ht="12.75">
      <c r="C690" s="724"/>
      <c r="D690" s="724"/>
      <c r="E690" s="724"/>
      <c r="F690" s="724"/>
      <c r="G690" s="724"/>
      <c r="H690" s="724"/>
    </row>
    <row r="691" spans="3:8" s="146" customFormat="1" ht="12.75">
      <c r="C691" s="724"/>
      <c r="D691" s="724"/>
      <c r="E691" s="724"/>
      <c r="F691" s="724"/>
      <c r="G691" s="724"/>
      <c r="H691" s="724"/>
    </row>
    <row r="692" spans="3:8" s="146" customFormat="1" ht="12.75">
      <c r="C692" s="724"/>
      <c r="D692" s="724"/>
      <c r="E692" s="724"/>
      <c r="F692" s="724"/>
      <c r="G692" s="724"/>
      <c r="H692" s="724"/>
    </row>
    <row r="693" spans="3:8" s="146" customFormat="1" ht="12.75">
      <c r="C693" s="724"/>
      <c r="D693" s="724"/>
      <c r="E693" s="724"/>
      <c r="F693" s="724"/>
      <c r="G693" s="724"/>
      <c r="H693" s="724"/>
    </row>
    <row r="694" spans="3:8" s="146" customFormat="1" ht="12.75">
      <c r="C694" s="724"/>
      <c r="D694" s="724"/>
      <c r="E694" s="724"/>
      <c r="F694" s="724"/>
      <c r="G694" s="724"/>
      <c r="H694" s="724"/>
    </row>
    <row r="695" spans="3:8" s="146" customFormat="1" ht="12.75">
      <c r="C695" s="724"/>
      <c r="D695" s="724"/>
      <c r="E695" s="724"/>
      <c r="F695" s="724"/>
      <c r="G695" s="724"/>
      <c r="H695" s="724"/>
    </row>
    <row r="696" spans="3:8" s="146" customFormat="1" ht="12.75">
      <c r="C696" s="724"/>
      <c r="D696" s="724"/>
      <c r="E696" s="724"/>
      <c r="F696" s="724"/>
      <c r="G696" s="724"/>
      <c r="H696" s="724"/>
    </row>
    <row r="697" spans="3:8" s="146" customFormat="1" ht="12.75">
      <c r="C697" s="724"/>
      <c r="D697" s="724"/>
      <c r="E697" s="724"/>
      <c r="F697" s="724"/>
      <c r="G697" s="724"/>
      <c r="H697" s="724"/>
    </row>
    <row r="698" spans="3:8" s="146" customFormat="1" ht="12.75">
      <c r="C698" s="724"/>
      <c r="D698" s="724"/>
      <c r="E698" s="724"/>
      <c r="F698" s="724"/>
      <c r="G698" s="724"/>
      <c r="H698" s="724"/>
    </row>
    <row r="699" spans="3:8" s="146" customFormat="1" ht="12.75">
      <c r="C699" s="724"/>
      <c r="D699" s="724"/>
      <c r="E699" s="724"/>
      <c r="F699" s="724"/>
      <c r="G699" s="724"/>
      <c r="H699" s="724"/>
    </row>
    <row r="700" spans="3:8" s="146" customFormat="1" ht="12.75">
      <c r="C700" s="724"/>
      <c r="D700" s="724"/>
      <c r="E700" s="724"/>
      <c r="F700" s="724"/>
      <c r="G700" s="724"/>
      <c r="H700" s="724"/>
    </row>
    <row r="701" spans="3:8" s="146" customFormat="1" ht="12.75">
      <c r="C701" s="724"/>
      <c r="D701" s="724"/>
      <c r="E701" s="724"/>
      <c r="F701" s="724"/>
      <c r="G701" s="724"/>
      <c r="H701" s="724"/>
    </row>
    <row r="702" spans="3:8" s="146" customFormat="1" ht="12.75">
      <c r="C702" s="724"/>
      <c r="D702" s="724"/>
      <c r="E702" s="724"/>
      <c r="F702" s="724"/>
      <c r="G702" s="724"/>
      <c r="H702" s="724"/>
    </row>
    <row r="703" spans="3:8" s="146" customFormat="1" ht="12.75">
      <c r="C703" s="724"/>
      <c r="D703" s="724"/>
      <c r="E703" s="724"/>
      <c r="F703" s="724"/>
      <c r="G703" s="724"/>
      <c r="H703" s="724"/>
    </row>
    <row r="704" spans="3:8" s="146" customFormat="1" ht="12.75">
      <c r="C704" s="724"/>
      <c r="D704" s="724"/>
      <c r="E704" s="724"/>
      <c r="F704" s="724"/>
      <c r="G704" s="724"/>
      <c r="H704" s="724"/>
    </row>
    <row r="705" spans="3:8" s="146" customFormat="1" ht="12.75">
      <c r="C705" s="724"/>
      <c r="D705" s="724"/>
      <c r="E705" s="724"/>
      <c r="F705" s="724"/>
      <c r="G705" s="724"/>
      <c r="H705" s="724"/>
    </row>
    <row r="706" spans="3:8" s="146" customFormat="1" ht="12.75">
      <c r="C706" s="724"/>
      <c r="D706" s="724"/>
      <c r="E706" s="724"/>
      <c r="F706" s="724"/>
      <c r="G706" s="724"/>
      <c r="H706" s="724"/>
    </row>
    <row r="707" spans="3:8" s="146" customFormat="1" ht="12.75">
      <c r="C707" s="724"/>
      <c r="D707" s="724"/>
      <c r="E707" s="724"/>
      <c r="F707" s="724"/>
      <c r="G707" s="724"/>
      <c r="H707" s="724"/>
    </row>
    <row r="708" spans="3:8" s="146" customFormat="1" ht="12.75">
      <c r="C708" s="724"/>
      <c r="D708" s="724"/>
      <c r="E708" s="724"/>
      <c r="F708" s="724"/>
      <c r="G708" s="724"/>
      <c r="H708" s="724"/>
    </row>
    <row r="709" spans="3:8" s="146" customFormat="1" ht="12.75">
      <c r="C709" s="724"/>
      <c r="D709" s="724"/>
      <c r="E709" s="724"/>
      <c r="F709" s="724"/>
      <c r="G709" s="724"/>
      <c r="H709" s="724"/>
    </row>
    <row r="710" spans="3:8" s="146" customFormat="1" ht="12.75">
      <c r="C710" s="724"/>
      <c r="D710" s="724"/>
      <c r="E710" s="724"/>
      <c r="F710" s="724"/>
      <c r="G710" s="724"/>
      <c r="H710" s="724"/>
    </row>
    <row r="711" spans="3:8" s="146" customFormat="1" ht="12.75">
      <c r="C711" s="724"/>
      <c r="D711" s="724"/>
      <c r="E711" s="724"/>
      <c r="F711" s="724"/>
      <c r="G711" s="724"/>
      <c r="H711" s="724"/>
    </row>
    <row r="712" spans="3:8" s="146" customFormat="1" ht="12.75">
      <c r="C712" s="724"/>
      <c r="D712" s="724"/>
      <c r="E712" s="724"/>
      <c r="F712" s="724"/>
      <c r="G712" s="724"/>
      <c r="H712" s="724"/>
    </row>
    <row r="713" spans="3:8" s="146" customFormat="1" ht="12.75">
      <c r="C713" s="724"/>
      <c r="D713" s="724"/>
      <c r="E713" s="724"/>
      <c r="F713" s="724"/>
      <c r="G713" s="724"/>
      <c r="H713" s="724"/>
    </row>
    <row r="714" spans="3:8" s="146" customFormat="1" ht="12.75">
      <c r="C714" s="724"/>
      <c r="D714" s="724"/>
      <c r="E714" s="724"/>
      <c r="F714" s="724"/>
      <c r="G714" s="724"/>
      <c r="H714" s="724"/>
    </row>
    <row r="715" spans="3:8" s="146" customFormat="1" ht="12.75">
      <c r="C715" s="724"/>
      <c r="D715" s="724"/>
      <c r="E715" s="724"/>
      <c r="F715" s="724"/>
      <c r="G715" s="724"/>
      <c r="H715" s="724"/>
    </row>
    <row r="716" spans="3:8" s="146" customFormat="1" ht="12.75">
      <c r="C716" s="724"/>
      <c r="D716" s="724"/>
      <c r="E716" s="724"/>
      <c r="F716" s="724"/>
      <c r="G716" s="724"/>
      <c r="H716" s="724"/>
    </row>
    <row r="717" spans="3:8" s="146" customFormat="1" ht="12.75">
      <c r="C717" s="724"/>
      <c r="D717" s="724"/>
      <c r="E717" s="724"/>
      <c r="F717" s="724"/>
      <c r="G717" s="724"/>
      <c r="H717" s="724"/>
    </row>
    <row r="718" spans="3:8" s="146" customFormat="1" ht="12.75">
      <c r="C718" s="724"/>
      <c r="D718" s="724"/>
      <c r="E718" s="724"/>
      <c r="F718" s="724"/>
      <c r="G718" s="724"/>
      <c r="H718" s="724"/>
    </row>
    <row r="719" spans="3:8" s="146" customFormat="1" ht="12.75">
      <c r="C719" s="724"/>
      <c r="D719" s="724"/>
      <c r="E719" s="724"/>
      <c r="F719" s="724"/>
      <c r="G719" s="724"/>
      <c r="H719" s="724"/>
    </row>
    <row r="720" spans="3:8" s="146" customFormat="1" ht="12.75">
      <c r="C720" s="724"/>
      <c r="D720" s="724"/>
      <c r="E720" s="724"/>
      <c r="F720" s="724"/>
      <c r="G720" s="724"/>
      <c r="H720" s="724"/>
    </row>
    <row r="721" spans="3:8" s="146" customFormat="1" ht="12.75">
      <c r="C721" s="724"/>
      <c r="D721" s="724"/>
      <c r="E721" s="724"/>
      <c r="F721" s="724"/>
      <c r="G721" s="724"/>
      <c r="H721" s="724"/>
    </row>
    <row r="722" spans="3:8" s="146" customFormat="1" ht="12.75">
      <c r="C722" s="724"/>
      <c r="D722" s="724"/>
      <c r="E722" s="724"/>
      <c r="F722" s="724"/>
      <c r="G722" s="724"/>
      <c r="H722" s="724"/>
    </row>
    <row r="723" spans="3:8" s="146" customFormat="1" ht="12.75">
      <c r="C723" s="724"/>
      <c r="D723" s="724"/>
      <c r="E723" s="724"/>
      <c r="F723" s="724"/>
      <c r="G723" s="724"/>
      <c r="H723" s="724"/>
    </row>
    <row r="724" spans="3:8" s="146" customFormat="1" ht="12.75">
      <c r="C724" s="724"/>
      <c r="D724" s="724"/>
      <c r="E724" s="724"/>
      <c r="F724" s="724"/>
      <c r="G724" s="724"/>
      <c r="H724" s="724"/>
    </row>
    <row r="725" spans="3:8" s="146" customFormat="1" ht="12.75">
      <c r="C725" s="724"/>
      <c r="D725" s="724"/>
      <c r="E725" s="724"/>
      <c r="F725" s="724"/>
      <c r="G725" s="724"/>
      <c r="H725" s="724"/>
    </row>
    <row r="726" spans="3:8" s="146" customFormat="1" ht="12.75">
      <c r="C726" s="724"/>
      <c r="D726" s="724"/>
      <c r="E726" s="724"/>
      <c r="F726" s="724"/>
      <c r="G726" s="724"/>
      <c r="H726" s="724"/>
    </row>
    <row r="727" spans="3:8" s="146" customFormat="1" ht="12.75">
      <c r="C727" s="724"/>
      <c r="D727" s="724"/>
      <c r="E727" s="724"/>
      <c r="F727" s="724"/>
      <c r="G727" s="724"/>
      <c r="H727" s="724"/>
    </row>
    <row r="728" spans="3:8" s="146" customFormat="1" ht="12.75">
      <c r="C728" s="724"/>
      <c r="D728" s="724"/>
      <c r="E728" s="724"/>
      <c r="F728" s="724"/>
      <c r="G728" s="724"/>
      <c r="H728" s="724"/>
    </row>
    <row r="729" spans="3:8" s="146" customFormat="1" ht="12.75">
      <c r="C729" s="724"/>
      <c r="D729" s="724"/>
      <c r="E729" s="724"/>
      <c r="F729" s="724"/>
      <c r="G729" s="724"/>
      <c r="H729" s="724"/>
    </row>
    <row r="730" spans="3:8" s="146" customFormat="1" ht="12.75">
      <c r="C730" s="724"/>
      <c r="D730" s="724"/>
      <c r="E730" s="724"/>
      <c r="F730" s="724"/>
      <c r="G730" s="724"/>
      <c r="H730" s="724"/>
    </row>
    <row r="731" spans="3:8" s="146" customFormat="1" ht="12.75">
      <c r="C731" s="724"/>
      <c r="D731" s="724"/>
      <c r="E731" s="724"/>
      <c r="F731" s="724"/>
      <c r="G731" s="724"/>
      <c r="H731" s="724"/>
    </row>
    <row r="732" spans="3:8" s="146" customFormat="1" ht="12.75">
      <c r="C732" s="724"/>
      <c r="D732" s="724"/>
      <c r="E732" s="724"/>
      <c r="F732" s="724"/>
      <c r="G732" s="724"/>
      <c r="H732" s="724"/>
    </row>
    <row r="733" spans="3:8" s="146" customFormat="1" ht="12.75">
      <c r="C733" s="724"/>
      <c r="D733" s="724"/>
      <c r="E733" s="724"/>
      <c r="F733" s="724"/>
      <c r="G733" s="724"/>
      <c r="H733" s="724"/>
    </row>
    <row r="734" spans="3:8" s="146" customFormat="1" ht="12.75">
      <c r="C734" s="724"/>
      <c r="D734" s="724"/>
      <c r="E734" s="724"/>
      <c r="F734" s="724"/>
      <c r="G734" s="724"/>
      <c r="H734" s="724"/>
    </row>
    <row r="735" spans="3:8" s="146" customFormat="1" ht="12.75">
      <c r="C735" s="724"/>
      <c r="D735" s="724"/>
      <c r="E735" s="724"/>
      <c r="F735" s="724"/>
      <c r="G735" s="724"/>
      <c r="H735" s="724"/>
    </row>
    <row r="736" spans="3:8" s="146" customFormat="1" ht="12.75">
      <c r="C736" s="724"/>
      <c r="D736" s="724"/>
      <c r="E736" s="724"/>
      <c r="F736" s="724"/>
      <c r="G736" s="724"/>
      <c r="H736" s="724"/>
    </row>
    <row r="737" spans="3:8" s="146" customFormat="1" ht="12.75">
      <c r="C737" s="724"/>
      <c r="D737" s="724"/>
      <c r="E737" s="724"/>
      <c r="F737" s="724"/>
      <c r="G737" s="724"/>
      <c r="H737" s="724"/>
    </row>
    <row r="738" spans="3:8" s="146" customFormat="1" ht="12.75">
      <c r="C738" s="724"/>
      <c r="D738" s="724"/>
      <c r="E738" s="724"/>
      <c r="F738" s="724"/>
      <c r="G738" s="724"/>
      <c r="H738" s="724"/>
    </row>
    <row r="739" spans="3:8" s="146" customFormat="1" ht="12.75">
      <c r="C739" s="724"/>
      <c r="D739" s="724"/>
      <c r="E739" s="724"/>
      <c r="F739" s="724"/>
      <c r="G739" s="724"/>
      <c r="H739" s="724"/>
    </row>
    <row r="740" spans="3:8" s="146" customFormat="1" ht="12.75">
      <c r="C740" s="724"/>
      <c r="D740" s="724"/>
      <c r="E740" s="724"/>
      <c r="F740" s="724"/>
      <c r="G740" s="724"/>
      <c r="H740" s="724"/>
    </row>
    <row r="741" spans="3:8" s="146" customFormat="1" ht="12.75">
      <c r="C741" s="724"/>
      <c r="D741" s="724"/>
      <c r="E741" s="724"/>
      <c r="F741" s="724"/>
      <c r="G741" s="724"/>
      <c r="H741" s="724"/>
    </row>
    <row r="742" spans="3:8" s="146" customFormat="1" ht="12.75">
      <c r="C742" s="724"/>
      <c r="D742" s="724"/>
      <c r="E742" s="724"/>
      <c r="F742" s="724"/>
      <c r="G742" s="724"/>
      <c r="H742" s="724"/>
    </row>
    <row r="743" spans="3:8" s="146" customFormat="1" ht="12.75">
      <c r="C743" s="724"/>
      <c r="D743" s="724"/>
      <c r="E743" s="724"/>
      <c r="F743" s="724"/>
      <c r="G743" s="724"/>
      <c r="H743" s="724"/>
    </row>
    <row r="744" spans="3:8" s="146" customFormat="1" ht="12.75">
      <c r="C744" s="724"/>
      <c r="D744" s="724"/>
      <c r="E744" s="724"/>
      <c r="F744" s="724"/>
      <c r="G744" s="724"/>
      <c r="H744" s="724"/>
    </row>
    <row r="745" spans="3:8" s="146" customFormat="1" ht="12.75">
      <c r="C745" s="724"/>
      <c r="D745" s="724"/>
      <c r="E745" s="724"/>
      <c r="F745" s="724"/>
      <c r="G745" s="724"/>
      <c r="H745" s="724"/>
    </row>
    <row r="746" spans="3:8" s="146" customFormat="1" ht="12.75">
      <c r="C746" s="724"/>
      <c r="D746" s="724"/>
      <c r="E746" s="724"/>
      <c r="F746" s="724"/>
      <c r="G746" s="724"/>
      <c r="H746" s="724"/>
    </row>
    <row r="747" spans="3:8" s="146" customFormat="1" ht="12.75">
      <c r="C747" s="724"/>
      <c r="D747" s="724"/>
      <c r="E747" s="724"/>
      <c r="F747" s="724"/>
      <c r="G747" s="724"/>
      <c r="H747" s="724"/>
    </row>
    <row r="748" spans="3:8" s="146" customFormat="1" ht="12.75">
      <c r="C748" s="724"/>
      <c r="D748" s="724"/>
      <c r="E748" s="724"/>
      <c r="F748" s="724"/>
      <c r="G748" s="724"/>
      <c r="H748" s="724"/>
    </row>
    <row r="749" spans="3:8" s="146" customFormat="1" ht="12.75">
      <c r="C749" s="724"/>
      <c r="D749" s="724"/>
      <c r="E749" s="724"/>
      <c r="F749" s="724"/>
      <c r="G749" s="724"/>
      <c r="H749" s="724"/>
    </row>
    <row r="750" spans="3:8" s="146" customFormat="1" ht="12.75">
      <c r="C750" s="724"/>
      <c r="D750" s="724"/>
      <c r="E750" s="724"/>
      <c r="F750" s="724"/>
      <c r="G750" s="724"/>
      <c r="H750" s="724"/>
    </row>
    <row r="751" spans="3:8" s="146" customFormat="1" ht="12.75">
      <c r="C751" s="724"/>
      <c r="D751" s="724"/>
      <c r="E751" s="724"/>
      <c r="F751" s="724"/>
      <c r="G751" s="724"/>
      <c r="H751" s="724"/>
    </row>
    <row r="752" spans="3:8" s="146" customFormat="1" ht="12.75">
      <c r="C752" s="724"/>
      <c r="D752" s="724"/>
      <c r="E752" s="724"/>
      <c r="F752" s="724"/>
      <c r="G752" s="724"/>
      <c r="H752" s="724"/>
    </row>
    <row r="753" spans="3:8" s="146" customFormat="1" ht="12.75">
      <c r="C753" s="724"/>
      <c r="D753" s="724"/>
      <c r="E753" s="724"/>
      <c r="F753" s="724"/>
      <c r="G753" s="724"/>
      <c r="H753" s="724"/>
    </row>
    <row r="754" spans="3:8" s="146" customFormat="1" ht="12.75">
      <c r="C754" s="724"/>
      <c r="D754" s="724"/>
      <c r="E754" s="724"/>
      <c r="F754" s="724"/>
      <c r="G754" s="724"/>
      <c r="H754" s="724"/>
    </row>
    <row r="755" spans="3:8" s="146" customFormat="1" ht="12.75">
      <c r="C755" s="724"/>
      <c r="D755" s="724"/>
      <c r="E755" s="724"/>
      <c r="F755" s="724"/>
      <c r="G755" s="724"/>
      <c r="H755" s="724"/>
    </row>
    <row r="756" spans="3:8" s="146" customFormat="1" ht="12.75">
      <c r="C756" s="724"/>
      <c r="D756" s="724"/>
      <c r="E756" s="724"/>
      <c r="F756" s="724"/>
      <c r="G756" s="724"/>
      <c r="H756" s="724"/>
    </row>
    <row r="757" spans="3:8" s="146" customFormat="1" ht="12.75">
      <c r="C757" s="724"/>
      <c r="D757" s="724"/>
      <c r="E757" s="724"/>
      <c r="F757" s="724"/>
      <c r="G757" s="724"/>
      <c r="H757" s="724"/>
    </row>
    <row r="758" spans="3:8" s="146" customFormat="1" ht="12.75">
      <c r="C758" s="724"/>
      <c r="D758" s="724"/>
      <c r="E758" s="724"/>
      <c r="F758" s="724"/>
      <c r="G758" s="724"/>
      <c r="H758" s="724"/>
    </row>
    <row r="759" spans="3:8" s="146" customFormat="1" ht="12.75">
      <c r="C759" s="724"/>
      <c r="D759" s="724"/>
      <c r="E759" s="724"/>
      <c r="F759" s="724"/>
      <c r="G759" s="724"/>
      <c r="H759" s="724"/>
    </row>
    <row r="760" spans="3:8" s="146" customFormat="1" ht="12.75">
      <c r="C760" s="724"/>
      <c r="D760" s="724"/>
      <c r="E760" s="724"/>
      <c r="F760" s="724"/>
      <c r="G760" s="724"/>
      <c r="H760" s="724"/>
    </row>
    <row r="761" spans="3:8" s="146" customFormat="1" ht="12.75">
      <c r="C761" s="724"/>
      <c r="D761" s="724"/>
      <c r="E761" s="724"/>
      <c r="F761" s="724"/>
      <c r="G761" s="724"/>
      <c r="H761" s="724"/>
    </row>
    <row r="762" spans="3:8" s="146" customFormat="1" ht="12.75">
      <c r="C762" s="724"/>
      <c r="D762" s="724"/>
      <c r="E762" s="724"/>
      <c r="F762" s="724"/>
      <c r="G762" s="724"/>
      <c r="H762" s="724"/>
    </row>
    <row r="763" spans="3:8" s="146" customFormat="1" ht="12.75">
      <c r="C763" s="724"/>
      <c r="D763" s="724"/>
      <c r="E763" s="724"/>
      <c r="F763" s="724"/>
      <c r="G763" s="724"/>
      <c r="H763" s="724"/>
    </row>
    <row r="764" spans="3:8" s="146" customFormat="1" ht="12.75">
      <c r="C764" s="724"/>
      <c r="D764" s="724"/>
      <c r="E764" s="724"/>
      <c r="F764" s="724"/>
      <c r="G764" s="724"/>
      <c r="H764" s="724"/>
    </row>
    <row r="765" spans="3:8" s="146" customFormat="1" ht="12.75">
      <c r="C765" s="724"/>
      <c r="D765" s="724"/>
      <c r="E765" s="724"/>
      <c r="F765" s="724"/>
      <c r="G765" s="724"/>
      <c r="H765" s="724"/>
    </row>
    <row r="766" spans="3:8" s="146" customFormat="1" ht="12.75">
      <c r="C766" s="724"/>
      <c r="D766" s="724"/>
      <c r="E766" s="724"/>
      <c r="F766" s="724"/>
      <c r="G766" s="724"/>
      <c r="H766" s="724"/>
    </row>
    <row r="767" spans="3:8" s="146" customFormat="1" ht="12.75">
      <c r="C767" s="724"/>
      <c r="D767" s="724"/>
      <c r="E767" s="724"/>
      <c r="F767" s="724"/>
      <c r="G767" s="724"/>
      <c r="H767" s="724"/>
    </row>
    <row r="768" spans="3:8" s="146" customFormat="1" ht="12.75">
      <c r="C768" s="724"/>
      <c r="D768" s="724"/>
      <c r="E768" s="724"/>
      <c r="F768" s="724"/>
      <c r="G768" s="724"/>
      <c r="H768" s="724"/>
    </row>
    <row r="769" spans="3:8" s="146" customFormat="1" ht="12.75">
      <c r="C769" s="724"/>
      <c r="D769" s="724"/>
      <c r="E769" s="724"/>
      <c r="F769" s="724"/>
      <c r="G769" s="724"/>
      <c r="H769" s="724"/>
    </row>
    <row r="770" spans="3:8" s="146" customFormat="1" ht="12.75">
      <c r="C770" s="724"/>
      <c r="D770" s="724"/>
      <c r="E770" s="724"/>
      <c r="F770" s="724"/>
      <c r="G770" s="724"/>
      <c r="H770" s="724"/>
    </row>
    <row r="771" spans="3:8" s="146" customFormat="1" ht="12.75">
      <c r="C771" s="724"/>
      <c r="D771" s="724"/>
      <c r="E771" s="724"/>
      <c r="F771" s="724"/>
      <c r="G771" s="724"/>
      <c r="H771" s="724"/>
    </row>
    <row r="772" spans="3:8" s="146" customFormat="1" ht="12.75">
      <c r="C772" s="724"/>
      <c r="D772" s="724"/>
      <c r="E772" s="724"/>
      <c r="F772" s="724"/>
      <c r="G772" s="724"/>
      <c r="H772" s="724"/>
    </row>
    <row r="773" spans="3:8" s="146" customFormat="1" ht="12.75">
      <c r="C773" s="724"/>
      <c r="D773" s="724"/>
      <c r="E773" s="724"/>
      <c r="F773" s="724"/>
      <c r="G773" s="724"/>
      <c r="H773" s="724"/>
    </row>
    <row r="774" spans="3:8" s="146" customFormat="1" ht="12.75">
      <c r="C774" s="724"/>
      <c r="D774" s="724"/>
      <c r="E774" s="724"/>
      <c r="F774" s="724"/>
      <c r="G774" s="724"/>
      <c r="H774" s="724"/>
    </row>
    <row r="775" spans="3:8" s="146" customFormat="1" ht="12.75">
      <c r="C775" s="724"/>
      <c r="D775" s="724"/>
      <c r="E775" s="724"/>
      <c r="F775" s="724"/>
      <c r="G775" s="724"/>
      <c r="H775" s="724"/>
    </row>
    <row r="776" spans="3:8" s="146" customFormat="1" ht="12.75">
      <c r="C776" s="724"/>
      <c r="D776" s="724"/>
      <c r="E776" s="724"/>
      <c r="F776" s="724"/>
      <c r="G776" s="724"/>
      <c r="H776" s="724"/>
    </row>
    <row r="777" spans="3:8" s="146" customFormat="1" ht="12.75">
      <c r="C777" s="724"/>
      <c r="D777" s="724"/>
      <c r="E777" s="724"/>
      <c r="F777" s="724"/>
      <c r="G777" s="724"/>
      <c r="H777" s="724"/>
    </row>
    <row r="778" spans="3:8" s="146" customFormat="1" ht="12.75">
      <c r="C778" s="724"/>
      <c r="D778" s="724"/>
      <c r="E778" s="724"/>
      <c r="F778" s="724"/>
      <c r="G778" s="724"/>
      <c r="H778" s="724"/>
    </row>
    <row r="779" spans="3:8" s="146" customFormat="1" ht="12.75">
      <c r="C779" s="724"/>
      <c r="D779" s="724"/>
      <c r="E779" s="724"/>
      <c r="F779" s="724"/>
      <c r="G779" s="724"/>
      <c r="H779" s="724"/>
    </row>
    <row r="780" spans="3:8" s="146" customFormat="1" ht="12.75">
      <c r="C780" s="724"/>
      <c r="D780" s="724"/>
      <c r="E780" s="724"/>
      <c r="F780" s="724"/>
      <c r="G780" s="724"/>
      <c r="H780" s="724"/>
    </row>
    <row r="781" spans="3:8" s="146" customFormat="1" ht="12.75">
      <c r="C781" s="724"/>
      <c r="D781" s="724"/>
      <c r="E781" s="724"/>
      <c r="F781" s="724"/>
      <c r="G781" s="724"/>
      <c r="H781" s="724"/>
    </row>
    <row r="782" spans="3:8" s="146" customFormat="1" ht="12.75">
      <c r="C782" s="724"/>
      <c r="D782" s="724"/>
      <c r="E782" s="724"/>
      <c r="F782" s="724"/>
      <c r="G782" s="724"/>
      <c r="H782" s="724"/>
    </row>
    <row r="783" spans="3:8" s="146" customFormat="1" ht="12.75">
      <c r="C783" s="724"/>
      <c r="D783" s="724"/>
      <c r="E783" s="724"/>
      <c r="F783" s="724"/>
      <c r="G783" s="724"/>
      <c r="H783" s="724"/>
    </row>
    <row r="784" spans="3:8" s="146" customFormat="1" ht="12.75">
      <c r="C784" s="724"/>
      <c r="D784" s="724"/>
      <c r="E784" s="724"/>
      <c r="F784" s="724"/>
      <c r="G784" s="724"/>
      <c r="H784" s="724"/>
    </row>
    <row r="785" spans="3:8" s="146" customFormat="1" ht="12.75">
      <c r="C785" s="724"/>
      <c r="D785" s="724"/>
      <c r="E785" s="724"/>
      <c r="F785" s="724"/>
      <c r="G785" s="724"/>
      <c r="H785" s="724"/>
    </row>
    <row r="786" spans="3:8" s="146" customFormat="1" ht="12.75">
      <c r="C786" s="724"/>
      <c r="D786" s="724"/>
      <c r="E786" s="724"/>
      <c r="F786" s="724"/>
      <c r="G786" s="724"/>
      <c r="H786" s="724"/>
    </row>
    <row r="787" spans="3:8" s="146" customFormat="1" ht="12.75">
      <c r="C787" s="724"/>
      <c r="D787" s="724"/>
      <c r="E787" s="724"/>
      <c r="F787" s="724"/>
      <c r="G787" s="724"/>
      <c r="H787" s="724"/>
    </row>
    <row r="788" spans="3:8" s="146" customFormat="1" ht="12.75">
      <c r="C788" s="724"/>
      <c r="D788" s="724"/>
      <c r="E788" s="724"/>
      <c r="F788" s="724"/>
      <c r="G788" s="724"/>
      <c r="H788" s="724"/>
    </row>
    <row r="789" spans="3:8" s="146" customFormat="1" ht="12.75">
      <c r="C789" s="724"/>
      <c r="D789" s="724"/>
      <c r="E789" s="724"/>
      <c r="F789" s="724"/>
      <c r="G789" s="724"/>
      <c r="H789" s="724"/>
    </row>
    <row r="790" spans="3:8" s="146" customFormat="1" ht="12.75">
      <c r="C790" s="724"/>
      <c r="D790" s="724"/>
      <c r="E790" s="724"/>
      <c r="F790" s="724"/>
      <c r="G790" s="724"/>
      <c r="H790" s="724"/>
    </row>
    <row r="791" spans="3:8" s="146" customFormat="1" ht="12.75">
      <c r="C791" s="724"/>
      <c r="D791" s="724"/>
      <c r="E791" s="724"/>
      <c r="F791" s="724"/>
      <c r="G791" s="724"/>
      <c r="H791" s="724"/>
    </row>
    <row r="792" spans="3:8" s="146" customFormat="1" ht="12.75">
      <c r="C792" s="724"/>
      <c r="D792" s="724"/>
      <c r="E792" s="724"/>
      <c r="F792" s="724"/>
      <c r="G792" s="724"/>
      <c r="H792" s="724"/>
    </row>
    <row r="793" spans="3:8" s="146" customFormat="1" ht="12.75">
      <c r="C793" s="724"/>
      <c r="D793" s="724"/>
      <c r="E793" s="724"/>
      <c r="F793" s="724"/>
      <c r="G793" s="724"/>
      <c r="H793" s="724"/>
    </row>
    <row r="794" spans="3:8" s="146" customFormat="1" ht="12.75">
      <c r="C794" s="724"/>
      <c r="D794" s="724"/>
      <c r="E794" s="724"/>
      <c r="F794" s="724"/>
      <c r="G794" s="724"/>
      <c r="H794" s="724"/>
    </row>
    <row r="795" spans="3:8" s="146" customFormat="1" ht="12.75">
      <c r="C795" s="724"/>
      <c r="D795" s="724"/>
      <c r="E795" s="724"/>
      <c r="F795" s="724"/>
      <c r="G795" s="724"/>
      <c r="H795" s="724"/>
    </row>
    <row r="796" spans="3:8" s="146" customFormat="1" ht="12.75">
      <c r="C796" s="724"/>
      <c r="D796" s="724"/>
      <c r="E796" s="724"/>
      <c r="F796" s="724"/>
      <c r="G796" s="724"/>
      <c r="H796" s="724"/>
    </row>
    <row r="797" spans="3:8" s="146" customFormat="1" ht="12.75">
      <c r="C797" s="724"/>
      <c r="D797" s="724"/>
      <c r="E797" s="724"/>
      <c r="F797" s="724"/>
      <c r="G797" s="724"/>
      <c r="H797" s="724"/>
    </row>
    <row r="798" spans="3:8" s="146" customFormat="1" ht="12.75">
      <c r="C798" s="724"/>
      <c r="D798" s="724"/>
      <c r="E798" s="724"/>
      <c r="F798" s="724"/>
      <c r="G798" s="724"/>
      <c r="H798" s="724"/>
    </row>
    <row r="799" spans="3:8" s="146" customFormat="1" ht="12.75">
      <c r="C799" s="724"/>
      <c r="D799" s="724"/>
      <c r="E799" s="724"/>
      <c r="F799" s="724"/>
      <c r="G799" s="724"/>
      <c r="H799" s="724"/>
    </row>
    <row r="800" spans="3:8" s="146" customFormat="1" ht="12.75">
      <c r="C800" s="724"/>
      <c r="D800" s="724"/>
      <c r="E800" s="724"/>
      <c r="F800" s="724"/>
      <c r="G800" s="724"/>
      <c r="H800" s="724"/>
    </row>
    <row r="801" spans="3:8" s="146" customFormat="1" ht="12.75">
      <c r="C801" s="724"/>
      <c r="D801" s="724"/>
      <c r="E801" s="724"/>
      <c r="F801" s="724"/>
      <c r="G801" s="724"/>
      <c r="H801" s="724"/>
    </row>
    <row r="802" spans="3:8" s="146" customFormat="1" ht="12.75">
      <c r="C802" s="724"/>
      <c r="D802" s="724"/>
      <c r="E802" s="724"/>
      <c r="F802" s="724"/>
      <c r="G802" s="724"/>
      <c r="H802" s="724"/>
    </row>
    <row r="803" spans="3:8" s="146" customFormat="1" ht="12.75">
      <c r="C803" s="724"/>
      <c r="D803" s="724"/>
      <c r="E803" s="724"/>
      <c r="F803" s="724"/>
      <c r="G803" s="724"/>
      <c r="H803" s="724"/>
    </row>
    <row r="804" spans="3:8" s="146" customFormat="1" ht="12.75">
      <c r="C804" s="724"/>
      <c r="D804" s="724"/>
      <c r="E804" s="724"/>
      <c r="F804" s="724"/>
      <c r="G804" s="724"/>
      <c r="H804" s="724"/>
    </row>
    <row r="805" spans="3:8" s="146" customFormat="1" ht="12.75">
      <c r="C805" s="724"/>
      <c r="D805" s="724"/>
      <c r="E805" s="724"/>
      <c r="F805" s="724"/>
      <c r="G805" s="724"/>
      <c r="H805" s="724"/>
    </row>
    <row r="806" spans="3:8" s="146" customFormat="1" ht="12.75">
      <c r="C806" s="724"/>
      <c r="D806" s="724"/>
      <c r="E806" s="724"/>
      <c r="F806" s="724"/>
      <c r="G806" s="724"/>
      <c r="H806" s="724"/>
    </row>
    <row r="807" spans="3:8" s="146" customFormat="1" ht="12.75">
      <c r="C807" s="724"/>
      <c r="D807" s="724"/>
      <c r="E807" s="724"/>
      <c r="F807" s="724"/>
      <c r="G807" s="724"/>
      <c r="H807" s="724"/>
    </row>
    <row r="808" spans="3:8" s="146" customFormat="1" ht="12.75">
      <c r="C808" s="724"/>
      <c r="D808" s="724"/>
      <c r="E808" s="724"/>
      <c r="F808" s="724"/>
      <c r="G808" s="724"/>
      <c r="H808" s="724"/>
    </row>
    <row r="809" spans="3:8" s="146" customFormat="1" ht="12.75">
      <c r="C809" s="724"/>
      <c r="D809" s="724"/>
      <c r="E809" s="724"/>
      <c r="F809" s="724"/>
      <c r="G809" s="724"/>
      <c r="H809" s="724"/>
    </row>
    <row r="810" spans="3:8" s="146" customFormat="1" ht="12.75">
      <c r="C810" s="724"/>
      <c r="D810" s="724"/>
      <c r="E810" s="724"/>
      <c r="F810" s="724"/>
      <c r="G810" s="724"/>
      <c r="H810" s="724"/>
    </row>
    <row r="811" spans="3:8" s="146" customFormat="1" ht="12.75">
      <c r="C811" s="724"/>
      <c r="D811" s="724"/>
      <c r="E811" s="724"/>
      <c r="F811" s="724"/>
      <c r="G811" s="724"/>
      <c r="H811" s="724"/>
    </row>
    <row r="812" spans="3:8" s="146" customFormat="1" ht="12.75">
      <c r="C812" s="724"/>
      <c r="D812" s="724"/>
      <c r="E812" s="724"/>
      <c r="F812" s="724"/>
      <c r="G812" s="724"/>
      <c r="H812" s="724"/>
    </row>
    <row r="813" spans="3:8" s="146" customFormat="1" ht="12.75">
      <c r="C813" s="724"/>
      <c r="D813" s="724"/>
      <c r="E813" s="724"/>
      <c r="F813" s="724"/>
      <c r="G813" s="724"/>
      <c r="H813" s="724"/>
    </row>
    <row r="814" spans="3:8" s="146" customFormat="1" ht="12.75">
      <c r="C814" s="724"/>
      <c r="D814" s="724"/>
      <c r="E814" s="724"/>
      <c r="F814" s="724"/>
      <c r="G814" s="724"/>
      <c r="H814" s="724"/>
    </row>
    <row r="815" spans="3:8" s="146" customFormat="1" ht="12.75">
      <c r="C815" s="724"/>
      <c r="D815" s="724"/>
      <c r="E815" s="724"/>
      <c r="F815" s="724"/>
      <c r="G815" s="724"/>
      <c r="H815" s="724"/>
    </row>
    <row r="816" spans="3:8" s="146" customFormat="1" ht="12.75">
      <c r="C816" s="724"/>
      <c r="D816" s="724"/>
      <c r="E816" s="724"/>
      <c r="F816" s="724"/>
      <c r="G816" s="724"/>
      <c r="H816" s="724"/>
    </row>
    <row r="817" spans="3:8" s="146" customFormat="1" ht="12.75">
      <c r="C817" s="724"/>
      <c r="D817" s="724"/>
      <c r="E817" s="724"/>
      <c r="F817" s="724"/>
      <c r="G817" s="724"/>
      <c r="H817" s="724"/>
    </row>
    <row r="818" spans="3:8" s="146" customFormat="1" ht="12.75">
      <c r="C818" s="724"/>
      <c r="D818" s="724"/>
      <c r="E818" s="724"/>
      <c r="F818" s="724"/>
      <c r="G818" s="724"/>
      <c r="H818" s="724"/>
    </row>
    <row r="819" spans="3:8" s="146" customFormat="1" ht="12.75">
      <c r="C819" s="724"/>
      <c r="D819" s="724"/>
      <c r="E819" s="724"/>
      <c r="F819" s="724"/>
      <c r="G819" s="724"/>
      <c r="H819" s="724"/>
    </row>
    <row r="820" spans="3:8" s="146" customFormat="1" ht="12.75">
      <c r="C820" s="724"/>
      <c r="D820" s="724"/>
      <c r="E820" s="724"/>
      <c r="F820" s="724"/>
      <c r="G820" s="724"/>
      <c r="H820" s="724"/>
    </row>
    <row r="821" spans="3:8" s="146" customFormat="1" ht="12.75">
      <c r="C821" s="724"/>
      <c r="D821" s="724"/>
      <c r="E821" s="724"/>
      <c r="F821" s="724"/>
      <c r="G821" s="724"/>
      <c r="H821" s="724"/>
    </row>
    <row r="822" spans="3:8" s="146" customFormat="1" ht="12.75">
      <c r="C822" s="724"/>
      <c r="D822" s="724"/>
      <c r="E822" s="724"/>
      <c r="F822" s="724"/>
      <c r="G822" s="724"/>
      <c r="H822" s="724"/>
    </row>
    <row r="823" spans="3:8" s="146" customFormat="1" ht="12.75">
      <c r="C823" s="724"/>
      <c r="D823" s="724"/>
      <c r="E823" s="724"/>
      <c r="F823" s="724"/>
      <c r="G823" s="724"/>
      <c r="H823" s="724"/>
    </row>
    <row r="824" spans="3:8" s="146" customFormat="1" ht="12.75">
      <c r="C824" s="724"/>
      <c r="D824" s="724"/>
      <c r="E824" s="724"/>
      <c r="F824" s="724"/>
      <c r="G824" s="724"/>
      <c r="H824" s="724"/>
    </row>
    <row r="825" spans="3:8" s="146" customFormat="1" ht="12.75">
      <c r="C825" s="724"/>
      <c r="D825" s="724"/>
      <c r="E825" s="724"/>
      <c r="F825" s="724"/>
      <c r="G825" s="724"/>
      <c r="H825" s="724"/>
    </row>
    <row r="826" spans="3:8" s="146" customFormat="1" ht="12.75">
      <c r="C826" s="724"/>
      <c r="D826" s="724"/>
      <c r="E826" s="724"/>
      <c r="F826" s="724"/>
      <c r="G826" s="724"/>
      <c r="H826" s="724"/>
    </row>
    <row r="827" spans="3:8" s="146" customFormat="1" ht="12.75">
      <c r="C827" s="724"/>
      <c r="D827" s="724"/>
      <c r="E827" s="724"/>
      <c r="F827" s="724"/>
      <c r="G827" s="724"/>
      <c r="H827" s="724"/>
    </row>
    <row r="828" spans="3:8" s="146" customFormat="1" ht="12.75">
      <c r="C828" s="724"/>
      <c r="D828" s="724"/>
      <c r="E828" s="724"/>
      <c r="F828" s="724"/>
      <c r="G828" s="724"/>
      <c r="H828" s="724"/>
    </row>
    <row r="829" spans="3:8" s="146" customFormat="1" ht="12.75">
      <c r="C829" s="724"/>
      <c r="D829" s="724"/>
      <c r="E829" s="724"/>
      <c r="F829" s="724"/>
      <c r="G829" s="724"/>
      <c r="H829" s="724"/>
    </row>
    <row r="830" spans="3:8" s="146" customFormat="1" ht="12.75">
      <c r="C830" s="724"/>
      <c r="D830" s="724"/>
      <c r="E830" s="724"/>
      <c r="F830" s="724"/>
      <c r="G830" s="724"/>
      <c r="H830" s="724"/>
    </row>
    <row r="831" spans="3:8" s="146" customFormat="1" ht="12.75">
      <c r="C831" s="724"/>
      <c r="D831" s="724"/>
      <c r="E831" s="724"/>
      <c r="F831" s="724"/>
      <c r="G831" s="724"/>
      <c r="H831" s="724"/>
    </row>
    <row r="832" spans="3:8" s="146" customFormat="1" ht="12.75">
      <c r="C832" s="724"/>
      <c r="D832" s="724"/>
      <c r="E832" s="724"/>
      <c r="F832" s="724"/>
      <c r="G832" s="724"/>
      <c r="H832" s="724"/>
    </row>
    <row r="833" spans="3:8" s="146" customFormat="1" ht="12.75">
      <c r="C833" s="724"/>
      <c r="D833" s="724"/>
      <c r="E833" s="724"/>
      <c r="F833" s="724"/>
      <c r="G833" s="724"/>
      <c r="H833" s="724"/>
    </row>
    <row r="834" spans="3:8" s="146" customFormat="1" ht="12.75">
      <c r="C834" s="724"/>
      <c r="D834" s="724"/>
      <c r="E834" s="724"/>
      <c r="F834" s="724"/>
      <c r="G834" s="724"/>
      <c r="H834" s="724"/>
    </row>
    <row r="835" spans="3:8" s="146" customFormat="1" ht="12.75">
      <c r="C835" s="724"/>
      <c r="D835" s="724"/>
      <c r="E835" s="724"/>
      <c r="F835" s="724"/>
      <c r="G835" s="724"/>
      <c r="H835" s="724"/>
    </row>
    <row r="836" spans="3:8" s="146" customFormat="1" ht="12.75">
      <c r="C836" s="724"/>
      <c r="D836" s="724"/>
      <c r="E836" s="724"/>
      <c r="F836" s="724"/>
      <c r="G836" s="724"/>
      <c r="H836" s="724"/>
    </row>
    <row r="837" spans="3:8" s="146" customFormat="1" ht="12.75">
      <c r="C837" s="724"/>
      <c r="D837" s="724"/>
      <c r="E837" s="724"/>
      <c r="F837" s="724"/>
      <c r="G837" s="724"/>
      <c r="H837" s="724"/>
    </row>
    <row r="838" spans="3:8" s="146" customFormat="1" ht="12.75">
      <c r="C838" s="724"/>
      <c r="D838" s="724"/>
      <c r="E838" s="724"/>
      <c r="F838" s="724"/>
      <c r="G838" s="724"/>
      <c r="H838" s="724"/>
    </row>
    <row r="839" spans="3:8" s="146" customFormat="1" ht="12.75">
      <c r="C839" s="724"/>
      <c r="D839" s="724"/>
      <c r="E839" s="724"/>
      <c r="F839" s="724"/>
      <c r="G839" s="724"/>
      <c r="H839" s="724"/>
    </row>
    <row r="840" spans="3:8" s="146" customFormat="1" ht="12.75">
      <c r="C840" s="724"/>
      <c r="D840" s="724"/>
      <c r="E840" s="724"/>
      <c r="F840" s="724"/>
      <c r="G840" s="724"/>
      <c r="H840" s="724"/>
    </row>
    <row r="841" spans="3:8" s="146" customFormat="1" ht="12.75">
      <c r="C841" s="724"/>
      <c r="D841" s="724"/>
      <c r="E841" s="724"/>
      <c r="F841" s="724"/>
      <c r="G841" s="724"/>
      <c r="H841" s="724"/>
    </row>
    <row r="842" spans="3:8" s="146" customFormat="1" ht="12.75">
      <c r="C842" s="724"/>
      <c r="D842" s="724"/>
      <c r="E842" s="724"/>
      <c r="F842" s="724"/>
      <c r="G842" s="724"/>
      <c r="H842" s="724"/>
    </row>
    <row r="843" spans="3:8" s="146" customFormat="1" ht="12.75">
      <c r="C843" s="724"/>
      <c r="D843" s="724"/>
      <c r="E843" s="724"/>
      <c r="F843" s="724"/>
      <c r="G843" s="724"/>
      <c r="H843" s="724"/>
    </row>
    <row r="844" spans="3:8" s="146" customFormat="1" ht="12.75">
      <c r="C844" s="724"/>
      <c r="D844" s="724"/>
      <c r="E844" s="724"/>
      <c r="F844" s="724"/>
      <c r="G844" s="724"/>
      <c r="H844" s="724"/>
    </row>
    <row r="845" spans="3:8" s="146" customFormat="1" ht="12.75">
      <c r="C845" s="724"/>
      <c r="D845" s="724"/>
      <c r="E845" s="724"/>
      <c r="F845" s="724"/>
      <c r="G845" s="724"/>
      <c r="H845" s="724"/>
    </row>
    <row r="846" spans="3:8" s="146" customFormat="1" ht="12.75">
      <c r="C846" s="724"/>
      <c r="D846" s="724"/>
      <c r="E846" s="724"/>
      <c r="F846" s="724"/>
      <c r="G846" s="724"/>
      <c r="H846" s="724"/>
    </row>
    <row r="847" spans="3:8" s="146" customFormat="1" ht="12.75">
      <c r="C847" s="724"/>
      <c r="D847" s="724"/>
      <c r="E847" s="724"/>
      <c r="F847" s="724"/>
      <c r="G847" s="724"/>
      <c r="H847" s="724"/>
    </row>
    <row r="848" spans="3:8" s="146" customFormat="1" ht="12.75">
      <c r="C848" s="724"/>
      <c r="D848" s="724"/>
      <c r="E848" s="724"/>
      <c r="F848" s="724"/>
      <c r="G848" s="724"/>
      <c r="H848" s="724"/>
    </row>
    <row r="849" spans="3:8" s="146" customFormat="1" ht="12.75">
      <c r="C849" s="724"/>
      <c r="D849" s="724"/>
      <c r="E849" s="724"/>
      <c r="F849" s="724"/>
      <c r="G849" s="724"/>
      <c r="H849" s="724"/>
    </row>
    <row r="850" spans="3:8" s="146" customFormat="1" ht="12.75">
      <c r="C850" s="724"/>
      <c r="D850" s="724"/>
      <c r="E850" s="724"/>
      <c r="F850" s="724"/>
      <c r="G850" s="724"/>
      <c r="H850" s="724"/>
    </row>
    <row r="851" spans="3:8" s="146" customFormat="1" ht="12.75">
      <c r="C851" s="724"/>
      <c r="D851" s="724"/>
      <c r="E851" s="724"/>
      <c r="F851" s="724"/>
      <c r="G851" s="724"/>
      <c r="H851" s="724"/>
    </row>
    <row r="852" spans="3:8" s="146" customFormat="1" ht="12.75">
      <c r="C852" s="724"/>
      <c r="D852" s="724"/>
      <c r="E852" s="724"/>
      <c r="F852" s="724"/>
      <c r="G852" s="724"/>
      <c r="H852" s="724"/>
    </row>
    <row r="853" spans="3:8" s="146" customFormat="1" ht="12.75">
      <c r="C853" s="724"/>
      <c r="D853" s="724"/>
      <c r="E853" s="724"/>
      <c r="F853" s="724"/>
      <c r="G853" s="724"/>
      <c r="H853" s="724"/>
    </row>
    <row r="854" spans="3:8" s="146" customFormat="1" ht="12.75">
      <c r="C854" s="724"/>
      <c r="D854" s="724"/>
      <c r="E854" s="724"/>
      <c r="F854" s="724"/>
      <c r="G854" s="724"/>
      <c r="H854" s="724"/>
    </row>
    <row r="855" spans="3:8" s="146" customFormat="1" ht="12.75">
      <c r="C855" s="724"/>
      <c r="D855" s="724"/>
      <c r="E855" s="724"/>
      <c r="F855" s="724"/>
      <c r="G855" s="724"/>
      <c r="H855" s="724"/>
    </row>
    <row r="856" spans="3:8" s="146" customFormat="1" ht="12.75">
      <c r="C856" s="724"/>
      <c r="D856" s="724"/>
      <c r="E856" s="724"/>
      <c r="F856" s="724"/>
      <c r="G856" s="724"/>
      <c r="H856" s="724"/>
    </row>
    <row r="857" spans="3:8" s="146" customFormat="1" ht="12.75">
      <c r="C857" s="724"/>
      <c r="D857" s="724"/>
      <c r="E857" s="724"/>
      <c r="F857" s="724"/>
      <c r="G857" s="724"/>
      <c r="H857" s="724"/>
    </row>
    <row r="858" spans="3:8" s="146" customFormat="1" ht="12.75">
      <c r="C858" s="724"/>
      <c r="D858" s="724"/>
      <c r="E858" s="724"/>
      <c r="F858" s="724"/>
      <c r="G858" s="724"/>
      <c r="H858" s="724"/>
    </row>
    <row r="859" spans="3:8" s="146" customFormat="1" ht="12.75">
      <c r="C859" s="724"/>
      <c r="D859" s="724"/>
      <c r="E859" s="724"/>
      <c r="F859" s="724"/>
      <c r="G859" s="724"/>
      <c r="H859" s="724"/>
    </row>
    <row r="860" spans="3:8" s="146" customFormat="1" ht="12.75">
      <c r="C860" s="724"/>
      <c r="D860" s="724"/>
      <c r="E860" s="724"/>
      <c r="F860" s="724"/>
      <c r="G860" s="724"/>
      <c r="H860" s="724"/>
    </row>
    <row r="861" spans="3:8" s="146" customFormat="1" ht="12.75">
      <c r="C861" s="724"/>
      <c r="D861" s="724"/>
      <c r="E861" s="724"/>
      <c r="F861" s="724"/>
      <c r="G861" s="724"/>
      <c r="H861" s="724"/>
    </row>
    <row r="862" spans="3:8" s="146" customFormat="1" ht="12.75">
      <c r="C862" s="724"/>
      <c r="D862" s="724"/>
      <c r="E862" s="724"/>
      <c r="F862" s="724"/>
      <c r="G862" s="724"/>
      <c r="H862" s="724"/>
    </row>
    <row r="863" spans="3:8" s="146" customFormat="1" ht="12.75">
      <c r="C863" s="724"/>
      <c r="D863" s="724"/>
      <c r="E863" s="724"/>
      <c r="F863" s="724"/>
      <c r="G863" s="724"/>
      <c r="H863" s="724"/>
    </row>
    <row r="864" spans="3:8" s="146" customFormat="1" ht="12.75">
      <c r="C864" s="724"/>
      <c r="D864" s="724"/>
      <c r="E864" s="724"/>
      <c r="F864" s="724"/>
      <c r="G864" s="724"/>
      <c r="H864" s="724"/>
    </row>
    <row r="865" spans="3:8" s="146" customFormat="1" ht="12.75">
      <c r="C865" s="724"/>
      <c r="D865" s="724"/>
      <c r="E865" s="724"/>
      <c r="F865" s="724"/>
      <c r="G865" s="724"/>
      <c r="H865" s="724"/>
    </row>
    <row r="866" spans="3:8" s="146" customFormat="1" ht="12.75">
      <c r="C866" s="724"/>
      <c r="D866" s="724"/>
      <c r="E866" s="724"/>
      <c r="F866" s="724"/>
      <c r="G866" s="724"/>
      <c r="H866" s="724"/>
    </row>
    <row r="867" spans="3:8" s="146" customFormat="1" ht="12.75">
      <c r="C867" s="724"/>
      <c r="D867" s="724"/>
      <c r="E867" s="724"/>
      <c r="F867" s="724"/>
      <c r="G867" s="724"/>
      <c r="H867" s="724"/>
    </row>
    <row r="868" spans="3:8" s="146" customFormat="1" ht="12.75">
      <c r="C868" s="724"/>
      <c r="D868" s="724"/>
      <c r="E868" s="724"/>
      <c r="F868" s="724"/>
      <c r="G868" s="724"/>
      <c r="H868" s="724"/>
    </row>
    <row r="869" spans="3:8" s="146" customFormat="1" ht="12.75">
      <c r="C869" s="724"/>
      <c r="D869" s="724"/>
      <c r="E869" s="724"/>
      <c r="F869" s="724"/>
      <c r="G869" s="724"/>
      <c r="H869" s="724"/>
    </row>
    <row r="870" spans="3:8" s="146" customFormat="1" ht="12.75">
      <c r="C870" s="724"/>
      <c r="D870" s="724"/>
      <c r="E870" s="724"/>
      <c r="F870" s="724"/>
      <c r="G870" s="724"/>
      <c r="H870" s="724"/>
    </row>
    <row r="871" spans="3:8" s="146" customFormat="1" ht="12.75">
      <c r="C871" s="724"/>
      <c r="D871" s="724"/>
      <c r="E871" s="724"/>
      <c r="F871" s="724"/>
      <c r="G871" s="724"/>
      <c r="H871" s="724"/>
    </row>
    <row r="872" spans="3:8" s="146" customFormat="1" ht="12.75">
      <c r="C872" s="724"/>
      <c r="D872" s="724"/>
      <c r="E872" s="724"/>
      <c r="F872" s="724"/>
      <c r="G872" s="724"/>
      <c r="H872" s="724"/>
    </row>
    <row r="873" spans="3:8" s="146" customFormat="1" ht="12.75">
      <c r="C873" s="724"/>
      <c r="D873" s="724"/>
      <c r="E873" s="724"/>
      <c r="F873" s="724"/>
      <c r="G873" s="724"/>
      <c r="H873" s="724"/>
    </row>
    <row r="874" spans="3:8" s="146" customFormat="1" ht="12.75">
      <c r="C874" s="724"/>
      <c r="D874" s="724"/>
      <c r="E874" s="724"/>
      <c r="F874" s="724"/>
      <c r="G874" s="724"/>
      <c r="H874" s="724"/>
    </row>
    <row r="875" spans="3:8" s="146" customFormat="1" ht="12.75">
      <c r="C875" s="724"/>
      <c r="D875" s="724"/>
      <c r="E875" s="724"/>
      <c r="F875" s="724"/>
      <c r="G875" s="724"/>
      <c r="H875" s="724"/>
    </row>
    <row r="876" spans="3:8" s="146" customFormat="1" ht="12.75">
      <c r="C876" s="724"/>
      <c r="D876" s="724"/>
      <c r="E876" s="724"/>
      <c r="F876" s="724"/>
      <c r="G876" s="724"/>
      <c r="H876" s="724"/>
    </row>
    <row r="877" spans="3:8" s="146" customFormat="1" ht="12.75">
      <c r="C877" s="724"/>
      <c r="D877" s="724"/>
      <c r="E877" s="724"/>
      <c r="F877" s="724"/>
      <c r="G877" s="724"/>
      <c r="H877" s="724"/>
    </row>
    <row r="878" spans="3:8" s="146" customFormat="1" ht="12.75">
      <c r="C878" s="724"/>
      <c r="D878" s="724"/>
      <c r="E878" s="724"/>
      <c r="F878" s="724"/>
      <c r="G878" s="724"/>
      <c r="H878" s="724"/>
    </row>
    <row r="879" spans="3:8" s="146" customFormat="1" ht="12.75">
      <c r="C879" s="724"/>
      <c r="D879" s="724"/>
      <c r="E879" s="724"/>
      <c r="F879" s="724"/>
      <c r="G879" s="724"/>
      <c r="H879" s="724"/>
    </row>
    <row r="880" spans="3:8" s="146" customFormat="1" ht="12.75">
      <c r="C880" s="724"/>
      <c r="D880" s="724"/>
      <c r="E880" s="724"/>
      <c r="F880" s="724"/>
      <c r="G880" s="724"/>
      <c r="H880" s="724"/>
    </row>
    <row r="881" spans="3:8" s="146" customFormat="1" ht="12.75">
      <c r="C881" s="724"/>
      <c r="D881" s="724"/>
      <c r="E881" s="724"/>
      <c r="F881" s="724"/>
      <c r="G881" s="724"/>
      <c r="H881" s="724"/>
    </row>
    <row r="882" spans="3:8" s="146" customFormat="1" ht="12.75">
      <c r="C882" s="724"/>
      <c r="D882" s="724"/>
      <c r="E882" s="724"/>
      <c r="F882" s="724"/>
      <c r="G882" s="724"/>
      <c r="H882" s="724"/>
    </row>
    <row r="883" spans="3:8" s="146" customFormat="1" ht="12.75">
      <c r="C883" s="724"/>
      <c r="D883" s="724"/>
      <c r="E883" s="724"/>
      <c r="F883" s="724"/>
      <c r="G883" s="724"/>
      <c r="H883" s="724"/>
    </row>
    <row r="884" spans="3:8" s="146" customFormat="1" ht="12.75">
      <c r="C884" s="724"/>
      <c r="D884" s="724"/>
      <c r="E884" s="724"/>
      <c r="F884" s="724"/>
      <c r="G884" s="724"/>
      <c r="H884" s="724"/>
    </row>
    <row r="885" spans="3:8" s="146" customFormat="1" ht="12.75">
      <c r="C885" s="724"/>
      <c r="D885" s="724"/>
      <c r="E885" s="724"/>
      <c r="F885" s="724"/>
      <c r="G885" s="724"/>
      <c r="H885" s="724"/>
    </row>
    <row r="886" spans="3:8" s="146" customFormat="1" ht="12.75">
      <c r="C886" s="724"/>
      <c r="D886" s="724"/>
      <c r="E886" s="724"/>
      <c r="F886" s="724"/>
      <c r="G886" s="724"/>
      <c r="H886" s="724"/>
    </row>
    <row r="887" spans="3:8" s="146" customFormat="1" ht="12.75">
      <c r="C887" s="724"/>
      <c r="D887" s="724"/>
      <c r="E887" s="724"/>
      <c r="F887" s="724"/>
      <c r="G887" s="724"/>
      <c r="H887" s="724"/>
    </row>
    <row r="888" spans="3:8" s="146" customFormat="1" ht="12.75">
      <c r="C888" s="724"/>
      <c r="D888" s="724"/>
      <c r="E888" s="724"/>
      <c r="F888" s="724"/>
      <c r="G888" s="724"/>
      <c r="H888" s="724"/>
    </row>
    <row r="889" spans="3:8" s="146" customFormat="1" ht="12.75">
      <c r="C889" s="724"/>
      <c r="D889" s="724"/>
      <c r="E889" s="724"/>
      <c r="F889" s="724"/>
      <c r="G889" s="724"/>
      <c r="H889" s="724"/>
    </row>
    <row r="890" spans="3:8" s="146" customFormat="1" ht="12.75">
      <c r="C890" s="724"/>
      <c r="D890" s="724"/>
      <c r="E890" s="724"/>
      <c r="F890" s="724"/>
      <c r="G890" s="724"/>
      <c r="H890" s="724"/>
    </row>
    <row r="891" spans="3:8" s="146" customFormat="1" ht="12.75">
      <c r="C891" s="724"/>
      <c r="D891" s="724"/>
      <c r="E891" s="724"/>
      <c r="F891" s="724"/>
      <c r="G891" s="724"/>
      <c r="H891" s="724"/>
    </row>
    <row r="892" spans="3:8" s="146" customFormat="1" ht="12.75">
      <c r="C892" s="724"/>
      <c r="D892" s="724"/>
      <c r="E892" s="724"/>
      <c r="F892" s="724"/>
      <c r="G892" s="724"/>
      <c r="H892" s="724"/>
    </row>
    <row r="893" spans="3:8" s="146" customFormat="1" ht="12.75">
      <c r="C893" s="724"/>
      <c r="D893" s="724"/>
      <c r="E893" s="724"/>
      <c r="F893" s="724"/>
      <c r="G893" s="724"/>
      <c r="H893" s="724"/>
    </row>
    <row r="894" spans="3:8" s="146" customFormat="1" ht="12.75">
      <c r="C894" s="724"/>
      <c r="D894" s="724"/>
      <c r="E894" s="724"/>
      <c r="F894" s="724"/>
      <c r="G894" s="724"/>
      <c r="H894" s="724"/>
    </row>
    <row r="895" spans="3:8" s="146" customFormat="1" ht="12.75">
      <c r="C895" s="724"/>
      <c r="D895" s="724"/>
      <c r="E895" s="724"/>
      <c r="F895" s="724"/>
      <c r="G895" s="724"/>
      <c r="H895" s="724"/>
    </row>
    <row r="896" spans="3:8" s="146" customFormat="1" ht="12.75">
      <c r="C896" s="724"/>
      <c r="D896" s="724"/>
      <c r="E896" s="724"/>
      <c r="F896" s="724"/>
      <c r="G896" s="724"/>
      <c r="H896" s="724"/>
    </row>
    <row r="897" spans="3:8" s="146" customFormat="1" ht="12.75">
      <c r="C897" s="724"/>
      <c r="D897" s="724"/>
      <c r="E897" s="724"/>
      <c r="F897" s="724"/>
      <c r="G897" s="724"/>
      <c r="H897" s="724"/>
    </row>
    <row r="898" spans="3:8" s="146" customFormat="1" ht="12.75">
      <c r="C898" s="724"/>
      <c r="D898" s="724"/>
      <c r="E898" s="724"/>
      <c r="F898" s="724"/>
      <c r="G898" s="724"/>
      <c r="H898" s="724"/>
    </row>
    <row r="899" spans="3:8" s="146" customFormat="1" ht="12.75">
      <c r="C899" s="724"/>
      <c r="D899" s="724"/>
      <c r="E899" s="724"/>
      <c r="F899" s="724"/>
      <c r="G899" s="724"/>
      <c r="H899" s="724"/>
    </row>
    <row r="900" spans="3:8" s="146" customFormat="1" ht="12.75">
      <c r="C900" s="724"/>
      <c r="D900" s="724"/>
      <c r="E900" s="724"/>
      <c r="F900" s="724"/>
      <c r="G900" s="724"/>
      <c r="H900" s="724"/>
    </row>
    <row r="901" spans="3:8" s="146" customFormat="1" ht="12.75">
      <c r="C901" s="724"/>
      <c r="D901" s="724"/>
      <c r="E901" s="724"/>
      <c r="F901" s="724"/>
      <c r="G901" s="724"/>
      <c r="H901" s="724"/>
    </row>
    <row r="902" spans="3:8" s="146" customFormat="1" ht="12.75">
      <c r="C902" s="724"/>
      <c r="D902" s="724"/>
      <c r="E902" s="724"/>
      <c r="F902" s="724"/>
      <c r="G902" s="724"/>
      <c r="H902" s="724"/>
    </row>
    <row r="903" spans="3:8" s="146" customFormat="1" ht="12.75">
      <c r="C903" s="724"/>
      <c r="D903" s="724"/>
      <c r="E903" s="724"/>
      <c r="F903" s="724"/>
      <c r="G903" s="724"/>
      <c r="H903" s="724"/>
    </row>
    <row r="904" spans="3:8" s="146" customFormat="1" ht="12.75">
      <c r="C904" s="724"/>
      <c r="D904" s="724"/>
      <c r="E904" s="724"/>
      <c r="F904" s="724"/>
      <c r="G904" s="724"/>
      <c r="H904" s="724"/>
    </row>
    <row r="905" spans="3:8" s="146" customFormat="1" ht="12.75">
      <c r="C905" s="724"/>
      <c r="D905" s="724"/>
      <c r="E905" s="724"/>
      <c r="F905" s="724"/>
      <c r="G905" s="724"/>
      <c r="H905" s="724"/>
    </row>
    <row r="906" spans="3:8" s="146" customFormat="1" ht="12.75">
      <c r="C906" s="724"/>
      <c r="D906" s="724"/>
      <c r="E906" s="724"/>
      <c r="F906" s="724"/>
      <c r="G906" s="724"/>
      <c r="H906" s="724"/>
    </row>
    <row r="907" spans="3:8" s="146" customFormat="1" ht="12.75">
      <c r="C907" s="724"/>
      <c r="D907" s="724"/>
      <c r="E907" s="724"/>
      <c r="F907" s="724"/>
      <c r="G907" s="724"/>
      <c r="H907" s="724"/>
    </row>
    <row r="908" spans="3:8" s="146" customFormat="1" ht="12.75">
      <c r="C908" s="724"/>
      <c r="D908" s="724"/>
      <c r="E908" s="724"/>
      <c r="F908" s="724"/>
      <c r="G908" s="724"/>
      <c r="H908" s="724"/>
    </row>
    <row r="909" spans="3:8" s="146" customFormat="1" ht="12.75">
      <c r="C909" s="724"/>
      <c r="D909" s="724"/>
      <c r="E909" s="724"/>
      <c r="F909" s="724"/>
      <c r="G909" s="724"/>
      <c r="H909" s="724"/>
    </row>
    <row r="910" spans="3:8" s="146" customFormat="1" ht="12.75">
      <c r="C910" s="724"/>
      <c r="D910" s="724"/>
      <c r="E910" s="724"/>
      <c r="F910" s="724"/>
      <c r="G910" s="724"/>
      <c r="H910" s="724"/>
    </row>
    <row r="911" spans="3:8" s="146" customFormat="1" ht="12.75">
      <c r="C911" s="724"/>
      <c r="D911" s="724"/>
      <c r="E911" s="724"/>
      <c r="F911" s="724"/>
      <c r="G911" s="724"/>
      <c r="H911" s="724"/>
    </row>
    <row r="912" spans="3:8" s="146" customFormat="1" ht="12.75">
      <c r="C912" s="724"/>
      <c r="D912" s="724"/>
      <c r="E912" s="724"/>
      <c r="F912" s="724"/>
      <c r="G912" s="724"/>
      <c r="H912" s="724"/>
    </row>
    <row r="913" spans="3:8" s="146" customFormat="1" ht="12.75">
      <c r="C913" s="724"/>
      <c r="D913" s="724"/>
      <c r="E913" s="724"/>
      <c r="F913" s="724"/>
      <c r="G913" s="724"/>
      <c r="H913" s="724"/>
    </row>
    <row r="914" spans="3:8" s="146" customFormat="1" ht="12.75">
      <c r="C914" s="724"/>
      <c r="D914" s="724"/>
      <c r="E914" s="724"/>
      <c r="F914" s="724"/>
      <c r="G914" s="724"/>
      <c r="H914" s="724"/>
    </row>
    <row r="915" spans="3:8" s="146" customFormat="1" ht="12.75">
      <c r="C915" s="724"/>
      <c r="D915" s="724"/>
      <c r="E915" s="724"/>
      <c r="F915" s="724"/>
      <c r="G915" s="724"/>
      <c r="H915" s="724"/>
    </row>
    <row r="916" spans="3:8" s="146" customFormat="1" ht="12.75">
      <c r="C916" s="724"/>
      <c r="D916" s="724"/>
      <c r="E916" s="724"/>
      <c r="F916" s="724"/>
      <c r="G916" s="724"/>
      <c r="H916" s="724"/>
    </row>
    <row r="917" spans="3:8" s="146" customFormat="1" ht="12.75">
      <c r="C917" s="724"/>
      <c r="D917" s="724"/>
      <c r="E917" s="724"/>
      <c r="F917" s="724"/>
      <c r="G917" s="724"/>
      <c r="H917" s="724"/>
    </row>
    <row r="918" spans="3:8" s="146" customFormat="1" ht="12.75">
      <c r="C918" s="724"/>
      <c r="D918" s="724"/>
      <c r="E918" s="724"/>
      <c r="F918" s="724"/>
      <c r="G918" s="724"/>
      <c r="H918" s="724"/>
    </row>
    <row r="919" spans="3:8" s="146" customFormat="1" ht="12.75">
      <c r="C919" s="724"/>
      <c r="D919" s="724"/>
      <c r="E919" s="724"/>
      <c r="F919" s="724"/>
      <c r="G919" s="724"/>
      <c r="H919" s="724"/>
    </row>
    <row r="920" spans="3:8" s="146" customFormat="1" ht="12.75">
      <c r="C920" s="724"/>
      <c r="D920" s="724"/>
      <c r="E920" s="724"/>
      <c r="F920" s="724"/>
      <c r="G920" s="724"/>
      <c r="H920" s="724"/>
    </row>
    <row r="921" spans="3:8" s="146" customFormat="1" ht="12.75">
      <c r="C921" s="724"/>
      <c r="D921" s="724"/>
      <c r="E921" s="724"/>
      <c r="F921" s="724"/>
      <c r="G921" s="724"/>
      <c r="H921" s="724"/>
    </row>
    <row r="922" spans="3:8" s="146" customFormat="1" ht="12.75">
      <c r="C922" s="724"/>
      <c r="D922" s="724"/>
      <c r="E922" s="724"/>
      <c r="F922" s="724"/>
      <c r="G922" s="724"/>
      <c r="H922" s="724"/>
    </row>
    <row r="923" spans="3:8" s="146" customFormat="1" ht="12.75">
      <c r="C923" s="724"/>
      <c r="D923" s="724"/>
      <c r="E923" s="724"/>
      <c r="F923" s="724"/>
      <c r="G923" s="724"/>
      <c r="H923" s="724"/>
    </row>
    <row r="924" spans="3:8" s="146" customFormat="1" ht="12.75">
      <c r="C924" s="724"/>
      <c r="D924" s="724"/>
      <c r="E924" s="724"/>
      <c r="F924" s="724"/>
      <c r="G924" s="724"/>
      <c r="H924" s="724"/>
    </row>
    <row r="925" spans="3:8" s="146" customFormat="1" ht="12.75">
      <c r="C925" s="724"/>
      <c r="D925" s="724"/>
      <c r="E925" s="724"/>
      <c r="F925" s="724"/>
      <c r="G925" s="724"/>
      <c r="H925" s="724"/>
    </row>
    <row r="926" spans="3:8" s="146" customFormat="1" ht="12.75">
      <c r="C926" s="724"/>
      <c r="D926" s="724"/>
      <c r="E926" s="724"/>
      <c r="F926" s="724"/>
      <c r="G926" s="724"/>
      <c r="H926" s="724"/>
    </row>
    <row r="927" spans="3:8" s="146" customFormat="1" ht="12.75">
      <c r="C927" s="724"/>
      <c r="D927" s="724"/>
      <c r="E927" s="724"/>
      <c r="F927" s="724"/>
      <c r="G927" s="724"/>
      <c r="H927" s="724"/>
    </row>
    <row r="928" spans="3:8" s="146" customFormat="1" ht="12.75">
      <c r="C928" s="724"/>
      <c r="D928" s="724"/>
      <c r="E928" s="724"/>
      <c r="F928" s="724"/>
      <c r="G928" s="724"/>
      <c r="H928" s="724"/>
    </row>
    <row r="929" spans="3:8" s="146" customFormat="1" ht="12.75">
      <c r="C929" s="724"/>
      <c r="D929" s="724"/>
      <c r="E929" s="724"/>
      <c r="F929" s="724"/>
      <c r="G929" s="724"/>
      <c r="H929" s="724"/>
    </row>
    <row r="930" spans="3:8" s="146" customFormat="1" ht="12.75">
      <c r="C930" s="724"/>
      <c r="D930" s="724"/>
      <c r="E930" s="724"/>
      <c r="F930" s="724"/>
      <c r="G930" s="724"/>
      <c r="H930" s="724"/>
    </row>
    <row r="931" spans="3:8" s="146" customFormat="1" ht="12.75">
      <c r="C931" s="724"/>
      <c r="D931" s="724"/>
      <c r="E931" s="724"/>
      <c r="F931" s="724"/>
      <c r="G931" s="724"/>
      <c r="H931" s="724"/>
    </row>
    <row r="932" spans="3:8" s="146" customFormat="1" ht="12.75">
      <c r="C932" s="724"/>
      <c r="D932" s="724"/>
      <c r="E932" s="724"/>
      <c r="F932" s="724"/>
      <c r="G932" s="724"/>
      <c r="H932" s="724"/>
    </row>
    <row r="933" spans="3:8" s="146" customFormat="1" ht="12.75">
      <c r="C933" s="724"/>
      <c r="D933" s="724"/>
      <c r="E933" s="724"/>
      <c r="F933" s="724"/>
      <c r="G933" s="724"/>
      <c r="H933" s="724"/>
    </row>
    <row r="934" spans="3:8" s="146" customFormat="1" ht="12.75">
      <c r="C934" s="724"/>
      <c r="D934" s="724"/>
      <c r="E934" s="724"/>
      <c r="F934" s="724"/>
      <c r="G934" s="724"/>
      <c r="H934" s="724"/>
    </row>
    <row r="935" spans="3:8" s="146" customFormat="1" ht="12.75">
      <c r="C935" s="724"/>
      <c r="D935" s="724"/>
      <c r="E935" s="724"/>
      <c r="F935" s="724"/>
      <c r="G935" s="724"/>
      <c r="H935" s="724"/>
    </row>
    <row r="936" spans="3:8" s="146" customFormat="1" ht="12.75">
      <c r="C936" s="724"/>
      <c r="D936" s="724"/>
      <c r="E936" s="724"/>
      <c r="F936" s="724"/>
      <c r="G936" s="724"/>
      <c r="H936" s="724"/>
    </row>
    <row r="937" spans="3:8" s="146" customFormat="1" ht="12.75">
      <c r="C937" s="724"/>
      <c r="D937" s="724"/>
      <c r="E937" s="724"/>
      <c r="F937" s="724"/>
      <c r="G937" s="724"/>
      <c r="H937" s="724"/>
    </row>
    <row r="938" spans="3:8" s="146" customFormat="1" ht="12.75">
      <c r="C938" s="724"/>
      <c r="D938" s="724"/>
      <c r="E938" s="724"/>
      <c r="F938" s="724"/>
      <c r="G938" s="724"/>
      <c r="H938" s="724"/>
    </row>
    <row r="939" spans="3:8" s="146" customFormat="1" ht="12.75">
      <c r="C939" s="724"/>
      <c r="D939" s="724"/>
      <c r="E939" s="724"/>
      <c r="F939" s="724"/>
      <c r="G939" s="724"/>
      <c r="H939" s="724"/>
    </row>
    <row r="940" spans="3:8" s="146" customFormat="1" ht="12.75">
      <c r="C940" s="724"/>
      <c r="D940" s="724"/>
      <c r="E940" s="724"/>
      <c r="F940" s="724"/>
      <c r="G940" s="724"/>
      <c r="H940" s="724"/>
    </row>
    <row r="941" spans="3:8" s="146" customFormat="1" ht="12.75">
      <c r="C941" s="724"/>
      <c r="D941" s="724"/>
      <c r="E941" s="724"/>
      <c r="F941" s="724"/>
      <c r="G941" s="724"/>
      <c r="H941" s="724"/>
    </row>
    <row r="942" spans="3:8" s="146" customFormat="1" ht="12.75">
      <c r="C942" s="724"/>
      <c r="D942" s="724"/>
      <c r="E942" s="724"/>
      <c r="F942" s="724"/>
      <c r="G942" s="724"/>
      <c r="H942" s="724"/>
    </row>
    <row r="943" spans="3:8" s="146" customFormat="1" ht="12.75">
      <c r="C943" s="724"/>
      <c r="D943" s="724"/>
      <c r="E943" s="724"/>
      <c r="F943" s="724"/>
      <c r="G943" s="724"/>
      <c r="H943" s="724"/>
    </row>
    <row r="944" spans="3:8" s="146" customFormat="1" ht="12.75">
      <c r="C944" s="724"/>
      <c r="D944" s="724"/>
      <c r="E944" s="724"/>
      <c r="F944" s="724"/>
      <c r="G944" s="724"/>
      <c r="H944" s="724"/>
    </row>
    <row r="945" spans="3:8" s="146" customFormat="1" ht="12.75">
      <c r="C945" s="724"/>
      <c r="D945" s="724"/>
      <c r="E945" s="724"/>
      <c r="F945" s="724"/>
      <c r="G945" s="724"/>
      <c r="H945" s="724"/>
    </row>
    <row r="946" spans="3:8" s="146" customFormat="1" ht="12.75">
      <c r="C946" s="724"/>
      <c r="D946" s="724"/>
      <c r="E946" s="724"/>
      <c r="F946" s="724"/>
      <c r="G946" s="724"/>
      <c r="H946" s="724"/>
    </row>
    <row r="947" spans="3:8" s="146" customFormat="1" ht="12.75">
      <c r="C947" s="724"/>
      <c r="D947" s="724"/>
      <c r="E947" s="724"/>
      <c r="F947" s="724"/>
      <c r="G947" s="724"/>
      <c r="H947" s="724"/>
    </row>
    <row r="948" spans="3:8" s="146" customFormat="1" ht="12.75">
      <c r="C948" s="724"/>
      <c r="D948" s="724"/>
      <c r="E948" s="724"/>
      <c r="F948" s="724"/>
      <c r="G948" s="724"/>
      <c r="H948" s="724"/>
    </row>
    <row r="949" spans="3:8" s="146" customFormat="1" ht="12.75">
      <c r="C949" s="724"/>
      <c r="D949" s="724"/>
      <c r="E949" s="724"/>
      <c r="F949" s="724"/>
      <c r="G949" s="724"/>
      <c r="H949" s="724"/>
    </row>
    <row r="950" spans="3:8" s="146" customFormat="1" ht="12.75">
      <c r="C950" s="724"/>
      <c r="D950" s="724"/>
      <c r="E950" s="724"/>
      <c r="F950" s="724"/>
      <c r="G950" s="724"/>
      <c r="H950" s="724"/>
    </row>
    <row r="951" spans="3:8" s="146" customFormat="1" ht="12.75">
      <c r="C951" s="724"/>
      <c r="D951" s="724"/>
      <c r="E951" s="724"/>
      <c r="F951" s="724"/>
      <c r="G951" s="724"/>
      <c r="H951" s="724"/>
    </row>
    <row r="952" spans="3:8" s="146" customFormat="1" ht="12.75">
      <c r="C952" s="724"/>
      <c r="D952" s="724"/>
      <c r="E952" s="724"/>
      <c r="F952" s="724"/>
      <c r="G952" s="724"/>
      <c r="H952" s="724"/>
    </row>
    <row r="953" spans="3:8" s="146" customFormat="1" ht="12.75">
      <c r="C953" s="724"/>
      <c r="D953" s="724"/>
      <c r="E953" s="724"/>
      <c r="F953" s="724"/>
      <c r="G953" s="724"/>
      <c r="H953" s="724"/>
    </row>
    <row r="954" spans="3:8" s="146" customFormat="1" ht="12.75">
      <c r="C954" s="724"/>
      <c r="D954" s="724"/>
      <c r="E954" s="724"/>
      <c r="F954" s="724"/>
      <c r="G954" s="724"/>
      <c r="H954" s="724"/>
    </row>
    <row r="955" spans="3:8" s="146" customFormat="1" ht="12.75">
      <c r="C955" s="724"/>
      <c r="D955" s="724"/>
      <c r="E955" s="724"/>
      <c r="F955" s="724"/>
      <c r="G955" s="724"/>
      <c r="H955" s="724"/>
    </row>
    <row r="956" spans="3:8" s="146" customFormat="1" ht="12.75">
      <c r="C956" s="724"/>
      <c r="D956" s="724"/>
      <c r="E956" s="724"/>
      <c r="F956" s="724"/>
      <c r="G956" s="724"/>
      <c r="H956" s="724"/>
    </row>
    <row r="957" spans="3:8" s="146" customFormat="1" ht="12.75">
      <c r="C957" s="724"/>
      <c r="D957" s="724"/>
      <c r="E957" s="724"/>
      <c r="F957" s="724"/>
      <c r="G957" s="724"/>
      <c r="H957" s="724"/>
    </row>
    <row r="958" spans="3:8" s="146" customFormat="1" ht="12.75">
      <c r="C958" s="724"/>
      <c r="D958" s="724"/>
      <c r="E958" s="724"/>
      <c r="F958" s="724"/>
      <c r="G958" s="724"/>
      <c r="H958" s="724"/>
    </row>
    <row r="959" spans="3:8" s="146" customFormat="1" ht="12.75">
      <c r="C959" s="724"/>
      <c r="D959" s="724"/>
      <c r="E959" s="724"/>
      <c r="F959" s="724"/>
      <c r="G959" s="724"/>
      <c r="H959" s="724"/>
    </row>
    <row r="960" spans="3:8" s="146" customFormat="1" ht="12.75">
      <c r="C960" s="724"/>
      <c r="D960" s="724"/>
      <c r="E960" s="724"/>
      <c r="F960" s="724"/>
      <c r="G960" s="724"/>
      <c r="H960" s="724"/>
    </row>
    <row r="961" spans="3:8" s="146" customFormat="1" ht="12.75">
      <c r="C961" s="724"/>
      <c r="D961" s="724"/>
      <c r="E961" s="724"/>
      <c r="F961" s="724"/>
      <c r="G961" s="724"/>
      <c r="H961" s="724"/>
    </row>
    <row r="962" spans="3:8" s="146" customFormat="1" ht="12.75">
      <c r="C962" s="724"/>
      <c r="D962" s="724"/>
      <c r="E962" s="724"/>
      <c r="F962" s="724"/>
      <c r="G962" s="724"/>
      <c r="H962" s="724"/>
    </row>
    <row r="963" spans="3:8" s="146" customFormat="1" ht="12.75">
      <c r="C963" s="724"/>
      <c r="D963" s="724"/>
      <c r="E963" s="724"/>
      <c r="F963" s="724"/>
      <c r="G963" s="724"/>
      <c r="H963" s="724"/>
    </row>
    <row r="964" spans="3:8" s="146" customFormat="1" ht="12.75">
      <c r="C964" s="724"/>
      <c r="D964" s="724"/>
      <c r="E964" s="724"/>
      <c r="F964" s="724"/>
      <c r="G964" s="724"/>
      <c r="H964" s="724"/>
    </row>
    <row r="965" spans="3:8" s="146" customFormat="1" ht="12.75">
      <c r="C965" s="724"/>
      <c r="D965" s="724"/>
      <c r="E965" s="724"/>
      <c r="F965" s="724"/>
      <c r="G965" s="724"/>
      <c r="H965" s="724"/>
    </row>
    <row r="966" spans="3:8" s="146" customFormat="1" ht="12.75">
      <c r="C966" s="724"/>
      <c r="D966" s="724"/>
      <c r="E966" s="724"/>
      <c r="F966" s="724"/>
      <c r="G966" s="724"/>
      <c r="H966" s="724"/>
    </row>
    <row r="967" spans="3:8" s="146" customFormat="1" ht="12.75">
      <c r="C967" s="724"/>
      <c r="D967" s="724"/>
      <c r="E967" s="724"/>
      <c r="F967" s="724"/>
      <c r="G967" s="724"/>
      <c r="H967" s="724"/>
    </row>
    <row r="968" spans="3:8" s="146" customFormat="1" ht="12.75">
      <c r="C968" s="724"/>
      <c r="D968" s="724"/>
      <c r="E968" s="724"/>
      <c r="F968" s="724"/>
      <c r="G968" s="724"/>
      <c r="H968" s="724"/>
    </row>
    <row r="969" spans="3:8" s="146" customFormat="1" ht="12.75">
      <c r="C969" s="724"/>
      <c r="D969" s="724"/>
      <c r="E969" s="724"/>
      <c r="F969" s="724"/>
      <c r="G969" s="724"/>
      <c r="H969" s="724"/>
    </row>
    <row r="970" spans="3:8" s="146" customFormat="1" ht="12.75">
      <c r="C970" s="724"/>
      <c r="D970" s="724"/>
      <c r="E970" s="724"/>
      <c r="F970" s="724"/>
      <c r="G970" s="724"/>
      <c r="H970" s="724"/>
    </row>
    <row r="971" spans="3:8" s="146" customFormat="1" ht="12.75">
      <c r="C971" s="724"/>
      <c r="D971" s="724"/>
      <c r="E971" s="724"/>
      <c r="F971" s="724"/>
      <c r="G971" s="724"/>
      <c r="H971" s="724"/>
    </row>
    <row r="972" spans="3:8" s="146" customFormat="1" ht="12.75">
      <c r="C972" s="724"/>
      <c r="D972" s="724"/>
      <c r="E972" s="724"/>
      <c r="F972" s="724"/>
      <c r="G972" s="724"/>
      <c r="H972" s="724"/>
    </row>
    <row r="973" spans="3:8" s="146" customFormat="1" ht="12.75">
      <c r="C973" s="724"/>
      <c r="D973" s="724"/>
      <c r="E973" s="724"/>
      <c r="F973" s="724"/>
      <c r="G973" s="724"/>
      <c r="H973" s="724"/>
    </row>
    <row r="974" spans="3:8" s="146" customFormat="1" ht="12.75">
      <c r="C974" s="724"/>
      <c r="D974" s="724"/>
      <c r="E974" s="724"/>
      <c r="F974" s="724"/>
      <c r="G974" s="724"/>
      <c r="H974" s="724"/>
    </row>
    <row r="975" spans="3:8" s="146" customFormat="1" ht="12.75">
      <c r="C975" s="724"/>
      <c r="D975" s="724"/>
      <c r="E975" s="724"/>
      <c r="F975" s="724"/>
      <c r="G975" s="724"/>
      <c r="H975" s="724"/>
    </row>
    <row r="976" spans="3:8" s="146" customFormat="1" ht="12.75">
      <c r="C976" s="724"/>
      <c r="D976" s="724"/>
      <c r="E976" s="724"/>
      <c r="F976" s="724"/>
      <c r="G976" s="724"/>
      <c r="H976" s="724"/>
    </row>
    <row r="977" spans="3:8" s="146" customFormat="1" ht="12.75">
      <c r="C977" s="724"/>
      <c r="D977" s="724"/>
      <c r="E977" s="724"/>
      <c r="F977" s="724"/>
      <c r="G977" s="724"/>
      <c r="H977" s="724"/>
    </row>
    <row r="978" spans="3:8" s="146" customFormat="1" ht="12.75">
      <c r="C978" s="724"/>
      <c r="D978" s="724"/>
      <c r="E978" s="724"/>
      <c r="F978" s="724"/>
      <c r="G978" s="724"/>
      <c r="H978" s="724"/>
    </row>
    <row r="979" spans="3:8" s="146" customFormat="1" ht="12.75">
      <c r="C979" s="724"/>
      <c r="D979" s="724"/>
      <c r="E979" s="724"/>
      <c r="F979" s="724"/>
      <c r="G979" s="724"/>
      <c r="H979" s="724"/>
    </row>
    <row r="980" spans="3:8" s="146" customFormat="1" ht="12.75">
      <c r="C980" s="724"/>
      <c r="D980" s="724"/>
      <c r="E980" s="724"/>
      <c r="F980" s="724"/>
      <c r="G980" s="724"/>
      <c r="H980" s="724"/>
    </row>
    <row r="981" spans="3:8" s="146" customFormat="1" ht="12.75">
      <c r="C981" s="724"/>
      <c r="D981" s="724"/>
      <c r="E981" s="724"/>
      <c r="F981" s="724"/>
      <c r="G981" s="724"/>
      <c r="H981" s="724"/>
    </row>
    <row r="982" spans="3:8" s="146" customFormat="1" ht="12.75">
      <c r="C982" s="724"/>
      <c r="D982" s="724"/>
      <c r="E982" s="724"/>
      <c r="F982" s="724"/>
      <c r="G982" s="724"/>
      <c r="H982" s="724"/>
    </row>
    <row r="983" spans="3:8" s="146" customFormat="1" ht="12.75">
      <c r="C983" s="724"/>
      <c r="D983" s="724"/>
      <c r="E983" s="724"/>
      <c r="F983" s="724"/>
      <c r="G983" s="724"/>
      <c r="H983" s="724"/>
    </row>
    <row r="984" spans="3:8" s="146" customFormat="1" ht="12.75">
      <c r="C984" s="724"/>
      <c r="D984" s="724"/>
      <c r="E984" s="724"/>
      <c r="F984" s="724"/>
      <c r="G984" s="724"/>
      <c r="H984" s="724"/>
    </row>
    <row r="985" spans="3:8" s="146" customFormat="1" ht="12.75">
      <c r="C985" s="724"/>
      <c r="D985" s="724"/>
      <c r="E985" s="724"/>
      <c r="F985" s="724"/>
      <c r="G985" s="724"/>
      <c r="H985" s="724"/>
    </row>
    <row r="986" spans="3:8" s="146" customFormat="1" ht="12.75">
      <c r="C986" s="724"/>
      <c r="D986" s="724"/>
      <c r="E986" s="724"/>
      <c r="F986" s="724"/>
      <c r="G986" s="724"/>
      <c r="H986" s="724"/>
    </row>
    <row r="987" spans="3:8" s="146" customFormat="1" ht="12.75">
      <c r="C987" s="724"/>
      <c r="D987" s="724"/>
      <c r="E987" s="724"/>
      <c r="F987" s="724"/>
      <c r="G987" s="724"/>
      <c r="H987" s="724"/>
    </row>
    <row r="988" spans="3:8" s="146" customFormat="1" ht="12.75">
      <c r="C988" s="724"/>
      <c r="D988" s="724"/>
      <c r="E988" s="724"/>
      <c r="F988" s="724"/>
      <c r="G988" s="724"/>
      <c r="H988" s="724"/>
    </row>
    <row r="989" spans="3:8" s="146" customFormat="1" ht="12.75">
      <c r="C989" s="724"/>
      <c r="D989" s="724"/>
      <c r="E989" s="724"/>
      <c r="F989" s="724"/>
      <c r="G989" s="724"/>
      <c r="H989" s="724"/>
    </row>
    <row r="990" spans="3:8" s="146" customFormat="1" ht="12.75">
      <c r="C990" s="724"/>
      <c r="D990" s="724"/>
      <c r="E990" s="724"/>
      <c r="F990" s="724"/>
      <c r="G990" s="724"/>
      <c r="H990" s="724"/>
    </row>
    <row r="991" spans="3:8" s="146" customFormat="1" ht="12.75">
      <c r="C991" s="724"/>
      <c r="D991" s="724"/>
      <c r="E991" s="724"/>
      <c r="F991" s="724"/>
      <c r="G991" s="724"/>
      <c r="H991" s="724"/>
    </row>
    <row r="992" spans="3:8" s="146" customFormat="1" ht="12.75">
      <c r="C992" s="724"/>
      <c r="D992" s="724"/>
      <c r="E992" s="724"/>
      <c r="F992" s="724"/>
      <c r="G992" s="724"/>
      <c r="H992" s="724"/>
    </row>
    <row r="993" spans="3:8" s="146" customFormat="1" ht="12.75">
      <c r="C993" s="724"/>
      <c r="D993" s="724"/>
      <c r="E993" s="724"/>
      <c r="F993" s="724"/>
      <c r="G993" s="724"/>
      <c r="H993" s="724"/>
    </row>
    <row r="994" spans="3:8" s="146" customFormat="1" ht="12.75">
      <c r="C994" s="724"/>
      <c r="D994" s="724"/>
      <c r="E994" s="724"/>
      <c r="F994" s="724"/>
      <c r="G994" s="724"/>
      <c r="H994" s="724"/>
    </row>
    <row r="995" spans="3:8" s="146" customFormat="1" ht="12.75">
      <c r="C995" s="724"/>
      <c r="D995" s="724"/>
      <c r="E995" s="724"/>
      <c r="F995" s="724"/>
      <c r="G995" s="724"/>
      <c r="H995" s="724"/>
    </row>
    <row r="996" spans="3:8" s="146" customFormat="1" ht="12.75">
      <c r="C996" s="724"/>
      <c r="D996" s="724"/>
      <c r="E996" s="724"/>
      <c r="F996" s="724"/>
      <c r="G996" s="724"/>
      <c r="H996" s="724"/>
    </row>
    <row r="997" spans="3:8" s="146" customFormat="1" ht="12.75">
      <c r="C997" s="724"/>
      <c r="D997" s="724"/>
      <c r="E997" s="724"/>
      <c r="F997" s="724"/>
      <c r="G997" s="724"/>
      <c r="H997" s="724"/>
    </row>
    <row r="998" spans="3:8" s="146" customFormat="1" ht="12.75">
      <c r="C998" s="724"/>
      <c r="D998" s="724"/>
      <c r="E998" s="724"/>
      <c r="F998" s="724"/>
      <c r="G998" s="724"/>
      <c r="H998" s="724"/>
    </row>
    <row r="999" spans="3:8" s="146" customFormat="1" ht="12.75">
      <c r="C999" s="724"/>
      <c r="D999" s="724"/>
      <c r="E999" s="724"/>
      <c r="F999" s="724"/>
      <c r="G999" s="724"/>
      <c r="H999" s="724"/>
    </row>
    <row r="1000" spans="3:8" s="146" customFormat="1" ht="12.75">
      <c r="C1000" s="724"/>
      <c r="D1000" s="724"/>
      <c r="E1000" s="724"/>
      <c r="F1000" s="724"/>
      <c r="G1000" s="724"/>
      <c r="H1000" s="724"/>
    </row>
    <row r="1001" spans="3:8" s="146" customFormat="1" ht="12.75">
      <c r="C1001" s="724"/>
      <c r="D1001" s="724"/>
      <c r="E1001" s="724"/>
      <c r="F1001" s="724"/>
      <c r="G1001" s="724"/>
      <c r="H1001" s="724"/>
    </row>
    <row r="1002" spans="3:8" s="146" customFormat="1" ht="12.75">
      <c r="C1002" s="724"/>
      <c r="D1002" s="724"/>
      <c r="E1002" s="724"/>
      <c r="F1002" s="724"/>
      <c r="G1002" s="724"/>
      <c r="H1002" s="724"/>
    </row>
    <row r="1003" spans="3:8" s="146" customFormat="1" ht="12.75">
      <c r="C1003" s="724"/>
      <c r="D1003" s="724"/>
      <c r="E1003" s="724"/>
      <c r="F1003" s="724"/>
      <c r="G1003" s="724"/>
      <c r="H1003" s="724"/>
    </row>
    <row r="1004" spans="3:8" s="146" customFormat="1" ht="12.75">
      <c r="C1004" s="724"/>
      <c r="D1004" s="724"/>
      <c r="E1004" s="724"/>
      <c r="F1004" s="724"/>
      <c r="G1004" s="724"/>
      <c r="H1004" s="724"/>
    </row>
    <row r="1005" spans="3:8" s="146" customFormat="1" ht="12.75">
      <c r="C1005" s="724"/>
      <c r="D1005" s="724"/>
      <c r="E1005" s="724"/>
      <c r="F1005" s="724"/>
      <c r="G1005" s="724"/>
      <c r="H1005" s="724"/>
    </row>
    <row r="1006" spans="3:8" s="146" customFormat="1" ht="12.75">
      <c r="C1006" s="724"/>
      <c r="D1006" s="724"/>
      <c r="E1006" s="724"/>
      <c r="F1006" s="724"/>
      <c r="G1006" s="724"/>
      <c r="H1006" s="724"/>
    </row>
    <row r="1007" spans="3:8" s="146" customFormat="1" ht="12.75">
      <c r="C1007" s="724"/>
      <c r="D1007" s="724"/>
      <c r="E1007" s="724"/>
      <c r="F1007" s="724"/>
      <c r="G1007" s="724"/>
      <c r="H1007" s="724"/>
    </row>
    <row r="1008" spans="3:8" s="146" customFormat="1" ht="12.75">
      <c r="C1008" s="724"/>
      <c r="D1008" s="724"/>
      <c r="E1008" s="724"/>
      <c r="F1008" s="724"/>
      <c r="G1008" s="724"/>
      <c r="H1008" s="724"/>
    </row>
    <row r="1009" spans="3:8" s="146" customFormat="1" ht="12.75">
      <c r="C1009" s="724"/>
      <c r="D1009" s="724"/>
      <c r="E1009" s="724"/>
      <c r="F1009" s="724"/>
      <c r="G1009" s="724"/>
      <c r="H1009" s="724"/>
    </row>
    <row r="1010" spans="3:8" s="146" customFormat="1" ht="12.75">
      <c r="C1010" s="724"/>
      <c r="D1010" s="724"/>
      <c r="E1010" s="724"/>
      <c r="F1010" s="724"/>
      <c r="G1010" s="724"/>
      <c r="H1010" s="724"/>
    </row>
    <row r="1011" spans="3:8" s="146" customFormat="1" ht="12.75">
      <c r="C1011" s="724"/>
      <c r="D1011" s="724"/>
      <c r="E1011" s="724"/>
      <c r="F1011" s="724"/>
      <c r="G1011" s="724"/>
      <c r="H1011" s="724"/>
    </row>
    <row r="1012" spans="3:8" s="146" customFormat="1" ht="12.75">
      <c r="C1012" s="724"/>
      <c r="D1012" s="724"/>
      <c r="E1012" s="724"/>
      <c r="F1012" s="724"/>
      <c r="G1012" s="724"/>
      <c r="H1012" s="724"/>
    </row>
    <row r="1013" spans="3:8" s="146" customFormat="1" ht="12.75">
      <c r="C1013" s="724"/>
      <c r="D1013" s="724"/>
      <c r="E1013" s="724"/>
      <c r="F1013" s="724"/>
      <c r="G1013" s="724"/>
      <c r="H1013" s="724"/>
    </row>
    <row r="1014" spans="3:8" s="146" customFormat="1" ht="12.75">
      <c r="C1014" s="724"/>
      <c r="D1014" s="724"/>
      <c r="E1014" s="724"/>
      <c r="F1014" s="724"/>
      <c r="G1014" s="724"/>
      <c r="H1014" s="724"/>
    </row>
    <row r="1015" spans="3:8" s="146" customFormat="1" ht="12.75">
      <c r="C1015" s="724"/>
      <c r="D1015" s="724"/>
      <c r="E1015" s="724"/>
      <c r="F1015" s="724"/>
      <c r="G1015" s="724"/>
      <c r="H1015" s="724"/>
    </row>
    <row r="1016" spans="3:8" s="146" customFormat="1" ht="12.75">
      <c r="C1016" s="724"/>
      <c r="D1016" s="724"/>
      <c r="E1016" s="724"/>
      <c r="F1016" s="724"/>
      <c r="G1016" s="724"/>
      <c r="H1016" s="724"/>
    </row>
    <row r="1017" spans="3:8" s="146" customFormat="1" ht="12.75">
      <c r="C1017" s="724"/>
      <c r="D1017" s="724"/>
      <c r="E1017" s="724"/>
      <c r="F1017" s="724"/>
      <c r="G1017" s="724"/>
      <c r="H1017" s="724"/>
    </row>
    <row r="1018" spans="3:8" s="146" customFormat="1" ht="12.75">
      <c r="C1018" s="724"/>
      <c r="D1018" s="724"/>
      <c r="E1018" s="724"/>
      <c r="F1018" s="724"/>
      <c r="G1018" s="724"/>
      <c r="H1018" s="724"/>
    </row>
    <row r="1019" spans="3:8" s="146" customFormat="1" ht="12.75">
      <c r="C1019" s="724"/>
      <c r="D1019" s="724"/>
      <c r="E1019" s="724"/>
      <c r="F1019" s="724"/>
      <c r="G1019" s="724"/>
      <c r="H1019" s="724"/>
    </row>
    <row r="1020" spans="3:8" s="146" customFormat="1" ht="12.75">
      <c r="C1020" s="724"/>
      <c r="D1020" s="724"/>
      <c r="E1020" s="724"/>
      <c r="F1020" s="724"/>
      <c r="G1020" s="724"/>
      <c r="H1020" s="724"/>
    </row>
    <row r="1021" spans="3:8" s="146" customFormat="1" ht="12.75">
      <c r="C1021" s="724"/>
      <c r="D1021" s="724"/>
      <c r="E1021" s="724"/>
      <c r="F1021" s="724"/>
      <c r="G1021" s="724"/>
      <c r="H1021" s="724"/>
    </row>
    <row r="1022" spans="3:8" s="146" customFormat="1" ht="12.75">
      <c r="C1022" s="724"/>
      <c r="D1022" s="724"/>
      <c r="E1022" s="724"/>
      <c r="F1022" s="724"/>
      <c r="G1022" s="724"/>
      <c r="H1022" s="724"/>
    </row>
    <row r="1023" spans="3:8" s="146" customFormat="1" ht="12.75">
      <c r="C1023" s="724"/>
      <c r="D1023" s="724"/>
      <c r="E1023" s="724"/>
      <c r="F1023" s="724"/>
      <c r="G1023" s="724"/>
      <c r="H1023" s="724"/>
    </row>
    <row r="1024" spans="3:8" s="146" customFormat="1" ht="12.75">
      <c r="C1024" s="724"/>
      <c r="D1024" s="724"/>
      <c r="E1024" s="724"/>
      <c r="F1024" s="724"/>
      <c r="G1024" s="724"/>
      <c r="H1024" s="724"/>
    </row>
    <row r="1025" spans="3:8" s="146" customFormat="1" ht="12.75">
      <c r="C1025" s="724"/>
      <c r="D1025" s="724"/>
      <c r="E1025" s="724"/>
      <c r="F1025" s="724"/>
      <c r="G1025" s="724"/>
      <c r="H1025" s="724"/>
    </row>
    <row r="1026" spans="3:8" s="146" customFormat="1" ht="12.75">
      <c r="C1026" s="724"/>
      <c r="D1026" s="724"/>
      <c r="E1026" s="724"/>
      <c r="F1026" s="724"/>
      <c r="G1026" s="724"/>
      <c r="H1026" s="724"/>
    </row>
    <row r="1027" spans="3:8" s="146" customFormat="1" ht="12.75">
      <c r="C1027" s="724"/>
      <c r="D1027" s="724"/>
      <c r="E1027" s="724"/>
      <c r="F1027" s="724"/>
      <c r="G1027" s="724"/>
      <c r="H1027" s="724"/>
    </row>
    <row r="1028" spans="3:8" s="146" customFormat="1" ht="12.75">
      <c r="C1028" s="724"/>
      <c r="D1028" s="724"/>
      <c r="E1028" s="724"/>
      <c r="F1028" s="724"/>
      <c r="G1028" s="724"/>
      <c r="H1028" s="724"/>
    </row>
    <row r="1029" spans="3:8" s="146" customFormat="1" ht="12.75">
      <c r="C1029" s="724"/>
      <c r="D1029" s="724"/>
      <c r="E1029" s="724"/>
      <c r="F1029" s="724"/>
      <c r="G1029" s="724"/>
      <c r="H1029" s="724"/>
    </row>
    <row r="1030" spans="3:8" s="146" customFormat="1" ht="12.75">
      <c r="C1030" s="724"/>
      <c r="D1030" s="724"/>
      <c r="E1030" s="724"/>
      <c r="F1030" s="724"/>
      <c r="G1030" s="724"/>
      <c r="H1030" s="724"/>
    </row>
    <row r="1031" spans="3:8" s="146" customFormat="1" ht="12.75">
      <c r="C1031" s="724"/>
      <c r="D1031" s="724"/>
      <c r="E1031" s="724"/>
      <c r="F1031" s="724"/>
      <c r="G1031" s="724"/>
      <c r="H1031" s="724"/>
    </row>
    <row r="1032" spans="3:8" s="146" customFormat="1" ht="12.75">
      <c r="C1032" s="724"/>
      <c r="D1032" s="724"/>
      <c r="E1032" s="724"/>
      <c r="F1032" s="724"/>
      <c r="G1032" s="724"/>
      <c r="H1032" s="724"/>
    </row>
    <row r="1033" spans="3:8" s="146" customFormat="1" ht="12.75">
      <c r="C1033" s="724"/>
      <c r="D1033" s="724"/>
      <c r="E1033" s="724"/>
      <c r="F1033" s="724"/>
      <c r="G1033" s="724"/>
      <c r="H1033" s="724"/>
    </row>
    <row r="1034" spans="3:8" s="146" customFormat="1" ht="12.75">
      <c r="C1034" s="724"/>
      <c r="D1034" s="724"/>
      <c r="E1034" s="724"/>
      <c r="F1034" s="724"/>
      <c r="G1034" s="724"/>
      <c r="H1034" s="724"/>
    </row>
    <row r="1035" spans="3:8" s="146" customFormat="1" ht="12.75">
      <c r="C1035" s="724"/>
      <c r="D1035" s="724"/>
      <c r="E1035" s="724"/>
      <c r="F1035" s="724"/>
      <c r="G1035" s="724"/>
      <c r="H1035" s="724"/>
    </row>
    <row r="1036" spans="3:8" s="146" customFormat="1" ht="12.75">
      <c r="C1036" s="724"/>
      <c r="D1036" s="724"/>
      <c r="E1036" s="724"/>
      <c r="F1036" s="724"/>
      <c r="G1036" s="724"/>
      <c r="H1036" s="724"/>
    </row>
    <row r="1037" spans="3:8" s="146" customFormat="1" ht="12.75">
      <c r="C1037" s="724"/>
      <c r="D1037" s="724"/>
      <c r="E1037" s="724"/>
      <c r="F1037" s="724"/>
      <c r="G1037" s="724"/>
      <c r="H1037" s="724"/>
    </row>
    <row r="1038" spans="3:8" s="146" customFormat="1" ht="12.75">
      <c r="C1038" s="724"/>
      <c r="D1038" s="724"/>
      <c r="E1038" s="724"/>
      <c r="F1038" s="724"/>
      <c r="G1038" s="724"/>
      <c r="H1038" s="724"/>
    </row>
    <row r="1039" spans="3:8" s="146" customFormat="1" ht="12.75">
      <c r="C1039" s="724"/>
      <c r="D1039" s="724"/>
      <c r="E1039" s="724"/>
      <c r="F1039" s="724"/>
      <c r="G1039" s="724"/>
      <c r="H1039" s="724"/>
    </row>
    <row r="1040" spans="3:8" s="146" customFormat="1" ht="12.75">
      <c r="C1040" s="724"/>
      <c r="D1040" s="724"/>
      <c r="E1040" s="724"/>
      <c r="F1040" s="724"/>
      <c r="G1040" s="724"/>
      <c r="H1040" s="724"/>
    </row>
    <row r="1041" spans="3:8" s="146" customFormat="1" ht="12.75">
      <c r="C1041" s="724"/>
      <c r="D1041" s="724"/>
      <c r="E1041" s="724"/>
      <c r="F1041" s="724"/>
      <c r="G1041" s="724"/>
      <c r="H1041" s="724"/>
    </row>
    <row r="1042" spans="3:8" s="146" customFormat="1" ht="12.75">
      <c r="C1042" s="724"/>
      <c r="D1042" s="724"/>
      <c r="E1042" s="724"/>
      <c r="F1042" s="724"/>
      <c r="G1042" s="724"/>
      <c r="H1042" s="724"/>
    </row>
    <row r="1043" spans="3:8" s="146" customFormat="1" ht="12.75">
      <c r="C1043" s="724"/>
      <c r="D1043" s="724"/>
      <c r="E1043" s="724"/>
      <c r="F1043" s="724"/>
      <c r="G1043" s="724"/>
      <c r="H1043" s="724"/>
    </row>
    <row r="1044" spans="3:8" s="146" customFormat="1" ht="12.75">
      <c r="C1044" s="724"/>
      <c r="D1044" s="724"/>
      <c r="E1044" s="724"/>
      <c r="F1044" s="724"/>
      <c r="G1044" s="724"/>
      <c r="H1044" s="724"/>
    </row>
    <row r="1045" spans="3:8" s="146" customFormat="1" ht="12.75">
      <c r="C1045" s="724"/>
      <c r="D1045" s="724"/>
      <c r="E1045" s="724"/>
      <c r="F1045" s="724"/>
      <c r="G1045" s="724"/>
      <c r="H1045" s="724"/>
    </row>
    <row r="1046" spans="3:8" s="146" customFormat="1" ht="12.75">
      <c r="C1046" s="724"/>
      <c r="D1046" s="724"/>
      <c r="E1046" s="724"/>
      <c r="F1046" s="724"/>
      <c r="G1046" s="724"/>
      <c r="H1046" s="724"/>
    </row>
    <row r="1047" spans="3:8" s="146" customFormat="1" ht="12.75">
      <c r="C1047" s="724"/>
      <c r="D1047" s="724"/>
      <c r="E1047" s="724"/>
      <c r="F1047" s="724"/>
      <c r="G1047" s="724"/>
      <c r="H1047" s="724"/>
    </row>
    <row r="1048" spans="3:8" s="146" customFormat="1" ht="12.75">
      <c r="C1048" s="724"/>
      <c r="D1048" s="724"/>
      <c r="E1048" s="724"/>
      <c r="F1048" s="724"/>
      <c r="G1048" s="724"/>
      <c r="H1048" s="724"/>
    </row>
    <row r="1049" spans="3:8" s="146" customFormat="1" ht="12.75">
      <c r="C1049" s="724"/>
      <c r="D1049" s="724"/>
      <c r="E1049" s="724"/>
      <c r="F1049" s="724"/>
      <c r="G1049" s="724"/>
      <c r="H1049" s="724"/>
    </row>
    <row r="1050" spans="3:8" s="146" customFormat="1" ht="12.75">
      <c r="C1050" s="724"/>
      <c r="D1050" s="724"/>
      <c r="E1050" s="724"/>
      <c r="F1050" s="724"/>
      <c r="G1050" s="724"/>
      <c r="H1050" s="724"/>
    </row>
    <row r="1051" spans="3:8" s="146" customFormat="1" ht="12.75">
      <c r="C1051" s="724"/>
      <c r="D1051" s="724"/>
      <c r="E1051" s="724"/>
      <c r="F1051" s="724"/>
      <c r="G1051" s="724"/>
      <c r="H1051" s="724"/>
    </row>
    <row r="1052" spans="3:8" s="146" customFormat="1" ht="12.75">
      <c r="C1052" s="724"/>
      <c r="D1052" s="724"/>
      <c r="E1052" s="724"/>
      <c r="F1052" s="724"/>
      <c r="G1052" s="724"/>
      <c r="H1052" s="724"/>
    </row>
    <row r="1053" spans="3:8" s="146" customFormat="1" ht="12.75">
      <c r="C1053" s="724"/>
      <c r="D1053" s="724"/>
      <c r="E1053" s="724"/>
      <c r="F1053" s="724"/>
      <c r="G1053" s="724"/>
      <c r="H1053" s="724"/>
    </row>
    <row r="1054" spans="3:8" s="146" customFormat="1" ht="12.75">
      <c r="C1054" s="724"/>
      <c r="D1054" s="724"/>
      <c r="E1054" s="724"/>
      <c r="F1054" s="724"/>
      <c r="G1054" s="724"/>
      <c r="H1054" s="724"/>
    </row>
    <row r="1055" spans="3:8" s="146" customFormat="1" ht="12.75">
      <c r="C1055" s="724"/>
      <c r="D1055" s="724"/>
      <c r="E1055" s="724"/>
      <c r="F1055" s="724"/>
      <c r="G1055" s="724"/>
      <c r="H1055" s="724"/>
    </row>
    <row r="1056" spans="3:8" s="146" customFormat="1" ht="12.75">
      <c r="C1056" s="724"/>
      <c r="D1056" s="724"/>
      <c r="E1056" s="724"/>
      <c r="F1056" s="724"/>
      <c r="G1056" s="724"/>
      <c r="H1056" s="724"/>
    </row>
    <row r="1057" spans="3:8" s="146" customFormat="1" ht="12.75">
      <c r="C1057" s="724"/>
      <c r="D1057" s="724"/>
      <c r="E1057" s="724"/>
      <c r="F1057" s="724"/>
      <c r="G1057" s="724"/>
      <c r="H1057" s="724"/>
    </row>
    <row r="1058" spans="3:8" s="146" customFormat="1" ht="12.75">
      <c r="C1058" s="724"/>
      <c r="D1058" s="724"/>
      <c r="E1058" s="724"/>
      <c r="F1058" s="724"/>
      <c r="G1058" s="724"/>
      <c r="H1058" s="724"/>
    </row>
    <row r="1059" spans="3:8" s="146" customFormat="1" ht="12.75">
      <c r="C1059" s="724"/>
      <c r="D1059" s="724"/>
      <c r="E1059" s="724"/>
      <c r="F1059" s="724"/>
      <c r="G1059" s="724"/>
      <c r="H1059" s="724"/>
    </row>
    <row r="1060" spans="3:8" s="146" customFormat="1" ht="12.75">
      <c r="C1060" s="724"/>
      <c r="D1060" s="724"/>
      <c r="E1060" s="724"/>
      <c r="F1060" s="724"/>
      <c r="G1060" s="724"/>
      <c r="H1060" s="724"/>
    </row>
    <row r="1061" spans="3:8" s="146" customFormat="1" ht="12.75">
      <c r="C1061" s="724"/>
      <c r="D1061" s="724"/>
      <c r="E1061" s="724"/>
      <c r="F1061" s="724"/>
      <c r="G1061" s="724"/>
      <c r="H1061" s="724"/>
    </row>
    <row r="1062" spans="3:8" s="146" customFormat="1" ht="12.75">
      <c r="C1062" s="724"/>
      <c r="D1062" s="724"/>
      <c r="E1062" s="724"/>
      <c r="F1062" s="724"/>
      <c r="G1062" s="724"/>
      <c r="H1062" s="724"/>
    </row>
    <row r="1063" spans="3:8" s="146" customFormat="1" ht="12.75">
      <c r="C1063" s="724"/>
      <c r="D1063" s="724"/>
      <c r="E1063" s="724"/>
      <c r="F1063" s="724"/>
      <c r="G1063" s="724"/>
      <c r="H1063" s="724"/>
    </row>
    <row r="1064" spans="3:8" s="146" customFormat="1" ht="12.75">
      <c r="C1064" s="724"/>
      <c r="D1064" s="724"/>
      <c r="E1064" s="724"/>
      <c r="F1064" s="724"/>
      <c r="G1064" s="724"/>
      <c r="H1064" s="724"/>
    </row>
    <row r="1065" spans="3:8" s="146" customFormat="1" ht="12.75">
      <c r="C1065" s="724"/>
      <c r="D1065" s="724"/>
      <c r="E1065" s="724"/>
      <c r="F1065" s="724"/>
      <c r="G1065" s="724"/>
      <c r="H1065" s="724"/>
    </row>
    <row r="1066" spans="3:8" s="146" customFormat="1" ht="12.75">
      <c r="C1066" s="724"/>
      <c r="D1066" s="724"/>
      <c r="E1066" s="724"/>
      <c r="F1066" s="724"/>
      <c r="G1066" s="724"/>
      <c r="H1066" s="724"/>
    </row>
    <row r="1067" spans="3:8" s="146" customFormat="1" ht="12.75">
      <c r="C1067" s="724"/>
      <c r="D1067" s="724"/>
      <c r="E1067" s="724"/>
      <c r="F1067" s="724"/>
      <c r="G1067" s="724"/>
      <c r="H1067" s="724"/>
    </row>
    <row r="1068" spans="3:8" s="146" customFormat="1" ht="12.75">
      <c r="C1068" s="724"/>
      <c r="D1068" s="724"/>
      <c r="E1068" s="724"/>
      <c r="F1068" s="724"/>
      <c r="G1068" s="724"/>
      <c r="H1068" s="724"/>
    </row>
    <row r="1069" spans="3:8" s="146" customFormat="1" ht="12.75">
      <c r="C1069" s="724"/>
      <c r="D1069" s="724"/>
      <c r="E1069" s="724"/>
      <c r="F1069" s="724"/>
      <c r="G1069" s="724"/>
      <c r="H1069" s="724"/>
    </row>
    <row r="1070" spans="3:8" s="146" customFormat="1" ht="12.75">
      <c r="C1070" s="724"/>
      <c r="D1070" s="724"/>
      <c r="E1070" s="724"/>
      <c r="F1070" s="724"/>
      <c r="G1070" s="724"/>
      <c r="H1070" s="724"/>
    </row>
    <row r="1071" spans="3:8" s="146" customFormat="1" ht="12.75">
      <c r="C1071" s="724"/>
      <c r="D1071" s="724"/>
      <c r="E1071" s="724"/>
      <c r="F1071" s="724"/>
      <c r="G1071" s="724"/>
      <c r="H1071" s="724"/>
    </row>
    <row r="1072" spans="3:8" s="146" customFormat="1" ht="12.75">
      <c r="C1072" s="724"/>
      <c r="D1072" s="724"/>
      <c r="E1072" s="724"/>
      <c r="F1072" s="724"/>
      <c r="G1072" s="724"/>
      <c r="H1072" s="724"/>
    </row>
    <row r="1073" spans="3:8" s="146" customFormat="1" ht="12.75">
      <c r="C1073" s="724"/>
      <c r="D1073" s="724"/>
      <c r="E1073" s="724"/>
      <c r="F1073" s="724"/>
      <c r="G1073" s="724"/>
      <c r="H1073" s="724"/>
    </row>
    <row r="1074" spans="3:8" s="146" customFormat="1" ht="12.75">
      <c r="C1074" s="724"/>
      <c r="D1074" s="724"/>
      <c r="E1074" s="724"/>
      <c r="F1074" s="724"/>
      <c r="G1074" s="724"/>
      <c r="H1074" s="724"/>
    </row>
    <row r="1075" spans="3:8" s="146" customFormat="1" ht="12.75">
      <c r="C1075" s="724"/>
      <c r="D1075" s="724"/>
      <c r="E1075" s="724"/>
      <c r="F1075" s="724"/>
      <c r="G1075" s="724"/>
      <c r="H1075" s="724"/>
    </row>
    <row r="1076" spans="3:8" s="146" customFormat="1" ht="12.75">
      <c r="C1076" s="724"/>
      <c r="D1076" s="724"/>
      <c r="E1076" s="724"/>
      <c r="F1076" s="724"/>
      <c r="G1076" s="724"/>
      <c r="H1076" s="724"/>
    </row>
    <row r="1077" spans="3:8" s="146" customFormat="1" ht="12.75">
      <c r="C1077" s="724"/>
      <c r="D1077" s="724"/>
      <c r="E1077" s="724"/>
      <c r="F1077" s="724"/>
      <c r="G1077" s="724"/>
      <c r="H1077" s="724"/>
    </row>
    <row r="1078" spans="3:8" s="146" customFormat="1" ht="12.75">
      <c r="C1078" s="724"/>
      <c r="D1078" s="724"/>
      <c r="E1078" s="724"/>
      <c r="F1078" s="724"/>
      <c r="G1078" s="724"/>
      <c r="H1078" s="724"/>
    </row>
    <row r="1079" spans="3:8" s="146" customFormat="1" ht="12.75">
      <c r="C1079" s="724"/>
      <c r="D1079" s="724"/>
      <c r="E1079" s="724"/>
      <c r="F1079" s="724"/>
      <c r="G1079" s="724"/>
      <c r="H1079" s="724"/>
    </row>
    <row r="1080" spans="3:8" s="146" customFormat="1" ht="12.75">
      <c r="C1080" s="724"/>
      <c r="D1080" s="724"/>
      <c r="E1080" s="724"/>
      <c r="F1080" s="724"/>
      <c r="G1080" s="724"/>
      <c r="H1080" s="724"/>
    </row>
    <row r="1081" spans="3:8" s="146" customFormat="1" ht="12.75">
      <c r="C1081" s="724"/>
      <c r="D1081" s="724"/>
      <c r="E1081" s="724"/>
      <c r="F1081" s="724"/>
      <c r="G1081" s="724"/>
      <c r="H1081" s="724"/>
    </row>
    <row r="1082" spans="3:8" s="146" customFormat="1" ht="12.75">
      <c r="C1082" s="724"/>
      <c r="D1082" s="724"/>
      <c r="E1082" s="724"/>
      <c r="F1082" s="724"/>
      <c r="G1082" s="724"/>
      <c r="H1082" s="724"/>
    </row>
    <row r="1083" spans="3:8" s="146" customFormat="1" ht="12.75">
      <c r="C1083" s="724"/>
      <c r="D1083" s="724"/>
      <c r="E1083" s="724"/>
      <c r="F1083" s="724"/>
      <c r="G1083" s="724"/>
      <c r="H1083" s="724"/>
    </row>
    <row r="1084" spans="3:8" s="146" customFormat="1" ht="12.75">
      <c r="C1084" s="724"/>
      <c r="D1084" s="724"/>
      <c r="E1084" s="724"/>
      <c r="F1084" s="724"/>
      <c r="G1084" s="724"/>
      <c r="H1084" s="724"/>
    </row>
    <row r="1085" spans="3:8" s="146" customFormat="1" ht="12.75">
      <c r="C1085" s="724"/>
      <c r="D1085" s="724"/>
      <c r="E1085" s="724"/>
      <c r="F1085" s="724"/>
      <c r="G1085" s="724"/>
      <c r="H1085" s="724"/>
    </row>
    <row r="1086" spans="3:8" s="146" customFormat="1" ht="12.75">
      <c r="C1086" s="724"/>
      <c r="D1086" s="724"/>
      <c r="E1086" s="724"/>
      <c r="F1086" s="724"/>
      <c r="G1086" s="724"/>
      <c r="H1086" s="724"/>
    </row>
    <row r="1087" spans="3:8" s="146" customFormat="1" ht="12.75">
      <c r="C1087" s="724"/>
      <c r="D1087" s="724"/>
      <c r="E1087" s="724"/>
      <c r="F1087" s="724"/>
      <c r="G1087" s="724"/>
      <c r="H1087" s="724"/>
    </row>
    <row r="1088" spans="3:8" s="146" customFormat="1" ht="12.75">
      <c r="C1088" s="724"/>
      <c r="D1088" s="724"/>
      <c r="E1088" s="724"/>
      <c r="F1088" s="724"/>
      <c r="G1088" s="724"/>
      <c r="H1088" s="724"/>
    </row>
    <row r="1089" spans="3:8" s="146" customFormat="1" ht="12.75">
      <c r="C1089" s="724"/>
      <c r="D1089" s="724"/>
      <c r="E1089" s="724"/>
      <c r="F1089" s="724"/>
      <c r="G1089" s="724"/>
      <c r="H1089" s="724"/>
    </row>
    <row r="1090" spans="3:8" s="146" customFormat="1" ht="12.75">
      <c r="C1090" s="724"/>
      <c r="D1090" s="724"/>
      <c r="E1090" s="724"/>
      <c r="F1090" s="724"/>
      <c r="G1090" s="724"/>
      <c r="H1090" s="724"/>
    </row>
    <row r="1091" spans="3:8" s="146" customFormat="1" ht="12.75">
      <c r="C1091" s="724"/>
      <c r="D1091" s="724"/>
      <c r="E1091" s="724"/>
      <c r="F1091" s="724"/>
      <c r="G1091" s="724"/>
      <c r="H1091" s="724"/>
    </row>
    <row r="1092" spans="3:8" s="146" customFormat="1" ht="12.75">
      <c r="C1092" s="724"/>
      <c r="D1092" s="724"/>
      <c r="E1092" s="724"/>
      <c r="F1092" s="724"/>
      <c r="G1092" s="724"/>
      <c r="H1092" s="724"/>
    </row>
    <row r="1093" spans="3:8" s="146" customFormat="1" ht="12.75">
      <c r="C1093" s="724"/>
      <c r="D1093" s="724"/>
      <c r="E1093" s="724"/>
      <c r="F1093" s="724"/>
      <c r="G1093" s="724"/>
      <c r="H1093" s="724"/>
    </row>
    <row r="1094" spans="3:8" s="146" customFormat="1" ht="12.75">
      <c r="C1094" s="724"/>
      <c r="D1094" s="724"/>
      <c r="E1094" s="724"/>
      <c r="F1094" s="724"/>
      <c r="G1094" s="724"/>
      <c r="H1094" s="724"/>
    </row>
    <row r="1095" spans="3:8" s="146" customFormat="1" ht="12.75">
      <c r="C1095" s="724"/>
      <c r="D1095" s="724"/>
      <c r="E1095" s="724"/>
      <c r="F1095" s="724"/>
      <c r="G1095" s="724"/>
      <c r="H1095" s="724"/>
    </row>
    <row r="1096" spans="3:8" s="146" customFormat="1" ht="12.75">
      <c r="C1096" s="724"/>
      <c r="D1096" s="724"/>
      <c r="E1096" s="724"/>
      <c r="F1096" s="724"/>
      <c r="G1096" s="724"/>
      <c r="H1096" s="724"/>
    </row>
    <row r="1097" spans="3:8" s="146" customFormat="1" ht="12.75">
      <c r="C1097" s="724"/>
      <c r="D1097" s="724"/>
      <c r="E1097" s="724"/>
      <c r="F1097" s="724"/>
      <c r="G1097" s="724"/>
      <c r="H1097" s="724"/>
    </row>
    <row r="1098" spans="3:8" s="146" customFormat="1" ht="12.75">
      <c r="C1098" s="724"/>
      <c r="D1098" s="724"/>
      <c r="E1098" s="724"/>
      <c r="F1098" s="724"/>
      <c r="G1098" s="724"/>
      <c r="H1098" s="724"/>
    </row>
    <row r="1099" spans="3:8" s="146" customFormat="1" ht="12.75">
      <c r="C1099" s="724"/>
      <c r="D1099" s="724"/>
      <c r="E1099" s="724"/>
      <c r="F1099" s="724"/>
      <c r="G1099" s="724"/>
      <c r="H1099" s="724"/>
    </row>
    <row r="1100" spans="3:8" s="146" customFormat="1" ht="12.75">
      <c r="C1100" s="724"/>
      <c r="D1100" s="724"/>
      <c r="E1100" s="724"/>
      <c r="F1100" s="724"/>
      <c r="G1100" s="724"/>
      <c r="H1100" s="724"/>
    </row>
    <row r="1101" spans="3:8" s="146" customFormat="1" ht="12.75">
      <c r="C1101" s="724"/>
      <c r="D1101" s="724"/>
      <c r="E1101" s="724"/>
      <c r="F1101" s="724"/>
      <c r="G1101" s="724"/>
      <c r="H1101" s="724"/>
    </row>
    <row r="1102" spans="3:8" s="146" customFormat="1" ht="12.75">
      <c r="C1102" s="724"/>
      <c r="D1102" s="724"/>
      <c r="E1102" s="724"/>
      <c r="F1102" s="724"/>
      <c r="G1102" s="724"/>
      <c r="H1102" s="724"/>
    </row>
    <row r="1103" spans="3:8" s="146" customFormat="1" ht="12.75">
      <c r="C1103" s="724"/>
      <c r="D1103" s="724"/>
      <c r="E1103" s="724"/>
      <c r="F1103" s="724"/>
      <c r="G1103" s="724"/>
      <c r="H1103" s="724"/>
    </row>
    <row r="1104" spans="3:8" s="146" customFormat="1" ht="12.75">
      <c r="C1104" s="724"/>
      <c r="D1104" s="724"/>
      <c r="E1104" s="724"/>
      <c r="F1104" s="724"/>
      <c r="G1104" s="724"/>
      <c r="H1104" s="724"/>
    </row>
    <row r="1105" spans="3:8" s="146" customFormat="1" ht="12.75">
      <c r="C1105" s="724"/>
      <c r="D1105" s="724"/>
      <c r="E1105" s="724"/>
      <c r="F1105" s="724"/>
      <c r="G1105" s="724"/>
      <c r="H1105" s="724"/>
    </row>
    <row r="1106" spans="3:8" s="146" customFormat="1" ht="12.75">
      <c r="C1106" s="724"/>
      <c r="D1106" s="724"/>
      <c r="E1106" s="724"/>
      <c r="F1106" s="724"/>
      <c r="G1106" s="724"/>
      <c r="H1106" s="724"/>
    </row>
    <row r="1107" spans="3:8" s="146" customFormat="1" ht="12.75">
      <c r="C1107" s="724"/>
      <c r="D1107" s="724"/>
      <c r="E1107" s="724"/>
      <c r="F1107" s="724"/>
      <c r="G1107" s="724"/>
      <c r="H1107" s="724"/>
    </row>
    <row r="1108" spans="3:8" s="146" customFormat="1" ht="12.75">
      <c r="C1108" s="724"/>
      <c r="D1108" s="724"/>
      <c r="E1108" s="724"/>
      <c r="F1108" s="724"/>
      <c r="G1108" s="724"/>
      <c r="H1108" s="724"/>
    </row>
    <row r="1109" spans="3:8" s="146" customFormat="1" ht="12.75">
      <c r="C1109" s="724"/>
      <c r="D1109" s="724"/>
      <c r="E1109" s="724"/>
      <c r="F1109" s="724"/>
      <c r="G1109" s="724"/>
      <c r="H1109" s="724"/>
    </row>
    <row r="1110" spans="3:8" s="146" customFormat="1" ht="12.75">
      <c r="C1110" s="724"/>
      <c r="D1110" s="724"/>
      <c r="E1110" s="724"/>
      <c r="F1110" s="724"/>
      <c r="G1110" s="724"/>
      <c r="H1110" s="724"/>
    </row>
    <row r="1111" spans="3:8" s="146" customFormat="1" ht="12.75">
      <c r="C1111" s="724"/>
      <c r="D1111" s="724"/>
      <c r="E1111" s="724"/>
      <c r="F1111" s="724"/>
      <c r="G1111" s="724"/>
      <c r="H1111" s="724"/>
    </row>
    <row r="1112" spans="3:8" s="146" customFormat="1" ht="12.75">
      <c r="C1112" s="724"/>
      <c r="D1112" s="724"/>
      <c r="E1112" s="724"/>
      <c r="F1112" s="724"/>
      <c r="G1112" s="724"/>
      <c r="H1112" s="724"/>
    </row>
    <row r="1113" spans="3:8" s="146" customFormat="1" ht="12.75">
      <c r="C1113" s="724"/>
      <c r="D1113" s="724"/>
      <c r="E1113" s="724"/>
      <c r="F1113" s="724"/>
      <c r="G1113" s="724"/>
      <c r="H1113" s="724"/>
    </row>
    <row r="1114" spans="3:8" s="146" customFormat="1" ht="12.75">
      <c r="C1114" s="724"/>
      <c r="D1114" s="724"/>
      <c r="E1114" s="724"/>
      <c r="F1114" s="724"/>
      <c r="G1114" s="724"/>
      <c r="H1114" s="724"/>
    </row>
    <row r="1115" spans="3:8" s="146" customFormat="1" ht="12.75">
      <c r="C1115" s="724"/>
      <c r="D1115" s="724"/>
      <c r="E1115" s="724"/>
      <c r="F1115" s="724"/>
      <c r="G1115" s="724"/>
      <c r="H1115" s="724"/>
    </row>
    <row r="1116" spans="3:8" s="146" customFormat="1" ht="12.75">
      <c r="C1116" s="724"/>
      <c r="D1116" s="724"/>
      <c r="E1116" s="724"/>
      <c r="F1116" s="724"/>
      <c r="G1116" s="724"/>
      <c r="H1116" s="724"/>
    </row>
    <row r="1117" spans="3:8" s="146" customFormat="1" ht="12.75">
      <c r="C1117" s="724"/>
      <c r="D1117" s="724"/>
      <c r="E1117" s="724"/>
      <c r="F1117" s="724"/>
      <c r="G1117" s="724"/>
      <c r="H1117" s="724"/>
    </row>
    <row r="1118" spans="3:8" s="146" customFormat="1" ht="12.75">
      <c r="C1118" s="724"/>
      <c r="D1118" s="724"/>
      <c r="E1118" s="724"/>
      <c r="F1118" s="724"/>
      <c r="G1118" s="724"/>
      <c r="H1118" s="724"/>
    </row>
    <row r="1119" spans="3:8" s="146" customFormat="1" ht="12.75">
      <c r="C1119" s="724"/>
      <c r="D1119" s="724"/>
      <c r="E1119" s="724"/>
      <c r="F1119" s="724"/>
      <c r="G1119" s="724"/>
      <c r="H1119" s="724"/>
    </row>
    <row r="1120" spans="3:8" s="146" customFormat="1" ht="12.75">
      <c r="C1120" s="724"/>
      <c r="D1120" s="724"/>
      <c r="E1120" s="724"/>
      <c r="F1120" s="724"/>
      <c r="G1120" s="724"/>
      <c r="H1120" s="724"/>
    </row>
    <row r="1121" spans="3:8" s="146" customFormat="1" ht="12.75">
      <c r="C1121" s="724"/>
      <c r="D1121" s="724"/>
      <c r="E1121" s="724"/>
      <c r="F1121" s="724"/>
      <c r="G1121" s="724"/>
      <c r="H1121" s="724"/>
    </row>
    <row r="1122" spans="3:8" s="146" customFormat="1" ht="12.75">
      <c r="C1122" s="724"/>
      <c r="D1122" s="724"/>
      <c r="E1122" s="724"/>
      <c r="F1122" s="724"/>
      <c r="G1122" s="724"/>
      <c r="H1122" s="724"/>
    </row>
    <row r="1123" spans="3:8" s="146" customFormat="1" ht="12.75">
      <c r="C1123" s="724"/>
      <c r="D1123" s="724"/>
      <c r="E1123" s="724"/>
      <c r="F1123" s="724"/>
      <c r="G1123" s="724"/>
      <c r="H1123" s="724"/>
    </row>
    <row r="1124" spans="3:8" s="146" customFormat="1" ht="12.75">
      <c r="C1124" s="724"/>
      <c r="D1124" s="724"/>
      <c r="E1124" s="724"/>
      <c r="F1124" s="724"/>
      <c r="G1124" s="724"/>
      <c r="H1124" s="724"/>
    </row>
    <row r="1125" spans="3:8" s="146" customFormat="1" ht="12.75">
      <c r="C1125" s="724"/>
      <c r="D1125" s="724"/>
      <c r="E1125" s="724"/>
      <c r="F1125" s="724"/>
      <c r="G1125" s="724"/>
      <c r="H1125" s="724"/>
    </row>
    <row r="1126" spans="3:8" s="146" customFormat="1" ht="12.75">
      <c r="C1126" s="724"/>
      <c r="D1126" s="724"/>
      <c r="E1126" s="724"/>
      <c r="F1126" s="724"/>
      <c r="G1126" s="724"/>
      <c r="H1126" s="724"/>
    </row>
    <row r="1127" spans="3:8" s="146" customFormat="1" ht="12.75">
      <c r="C1127" s="724"/>
      <c r="D1127" s="724"/>
      <c r="E1127" s="724"/>
      <c r="F1127" s="724"/>
      <c r="G1127" s="724"/>
      <c r="H1127" s="724"/>
    </row>
    <row r="1128" spans="3:8" s="146" customFormat="1" ht="12.75">
      <c r="C1128" s="724"/>
      <c r="D1128" s="724"/>
      <c r="E1128" s="724"/>
      <c r="F1128" s="724"/>
      <c r="G1128" s="724"/>
      <c r="H1128" s="724"/>
    </row>
    <row r="1129" spans="3:8" s="146" customFormat="1" ht="12.75">
      <c r="C1129" s="724"/>
      <c r="D1129" s="724"/>
      <c r="E1129" s="724"/>
      <c r="F1129" s="724"/>
      <c r="G1129" s="724"/>
      <c r="H1129" s="724"/>
    </row>
    <row r="1130" spans="3:8" s="146" customFormat="1" ht="12.75">
      <c r="C1130" s="724"/>
      <c r="D1130" s="724"/>
      <c r="E1130" s="724"/>
      <c r="F1130" s="724"/>
      <c r="G1130" s="724"/>
      <c r="H1130" s="724"/>
    </row>
    <row r="1131" spans="3:8" s="146" customFormat="1" ht="12.75">
      <c r="C1131" s="724"/>
      <c r="D1131" s="724"/>
      <c r="E1131" s="724"/>
      <c r="F1131" s="724"/>
      <c r="G1131" s="724"/>
      <c r="H1131" s="724"/>
    </row>
    <row r="1132" spans="3:8" s="146" customFormat="1" ht="12.75">
      <c r="C1132" s="724"/>
      <c r="D1132" s="724"/>
      <c r="E1132" s="724"/>
      <c r="F1132" s="724"/>
      <c r="G1132" s="724"/>
      <c r="H1132" s="724"/>
    </row>
    <row r="1133" spans="3:8" s="146" customFormat="1" ht="12.75">
      <c r="C1133" s="724"/>
      <c r="D1133" s="724"/>
      <c r="E1133" s="724"/>
      <c r="F1133" s="724"/>
      <c r="G1133" s="724"/>
      <c r="H1133" s="724"/>
    </row>
    <row r="1134" spans="3:8" s="146" customFormat="1" ht="12.75">
      <c r="C1134" s="724"/>
      <c r="D1134" s="724"/>
      <c r="E1134" s="724"/>
      <c r="F1134" s="724"/>
      <c r="G1134" s="724"/>
      <c r="H1134" s="724"/>
    </row>
    <row r="1135" spans="3:8" s="146" customFormat="1" ht="12.75">
      <c r="C1135" s="724"/>
      <c r="D1135" s="724"/>
      <c r="E1135" s="724"/>
      <c r="F1135" s="724"/>
      <c r="G1135" s="724"/>
      <c r="H1135" s="724"/>
    </row>
    <row r="1136" spans="3:8" s="146" customFormat="1" ht="12.75">
      <c r="C1136" s="724"/>
      <c r="D1136" s="724"/>
      <c r="E1136" s="724"/>
      <c r="F1136" s="724"/>
      <c r="G1136" s="724"/>
      <c r="H1136" s="724"/>
    </row>
    <row r="1137" spans="3:8" s="146" customFormat="1" ht="12.75">
      <c r="C1137" s="724"/>
      <c r="D1137" s="724"/>
      <c r="E1137" s="724"/>
      <c r="F1137" s="724"/>
      <c r="G1137" s="724"/>
      <c r="H1137" s="724"/>
    </row>
    <row r="1138" spans="3:8" s="146" customFormat="1" ht="12.75">
      <c r="C1138" s="724"/>
      <c r="D1138" s="724"/>
      <c r="E1138" s="724"/>
      <c r="F1138" s="724"/>
      <c r="G1138" s="724"/>
      <c r="H1138" s="724"/>
    </row>
    <row r="1139" spans="3:8" s="146" customFormat="1" ht="12.75">
      <c r="C1139" s="724"/>
      <c r="D1139" s="724"/>
      <c r="E1139" s="724"/>
      <c r="F1139" s="724"/>
      <c r="G1139" s="724"/>
      <c r="H1139" s="724"/>
    </row>
    <row r="1140" spans="3:8" s="146" customFormat="1" ht="12.75">
      <c r="C1140" s="724"/>
      <c r="D1140" s="724"/>
      <c r="E1140" s="724"/>
      <c r="F1140" s="724"/>
      <c r="G1140" s="724"/>
      <c r="H1140" s="724"/>
    </row>
    <row r="1141" spans="3:8" s="146" customFormat="1" ht="12.75">
      <c r="C1141" s="724"/>
      <c r="D1141" s="724"/>
      <c r="E1141" s="724"/>
      <c r="F1141" s="724"/>
      <c r="G1141" s="724"/>
      <c r="H1141" s="724"/>
    </row>
    <row r="1142" spans="3:8" s="146" customFormat="1" ht="12.75">
      <c r="C1142" s="724"/>
      <c r="D1142" s="724"/>
      <c r="E1142" s="724"/>
      <c r="F1142" s="724"/>
      <c r="G1142" s="724"/>
      <c r="H1142" s="724"/>
    </row>
    <row r="1143" spans="3:8" s="146" customFormat="1" ht="12.75">
      <c r="C1143" s="724"/>
      <c r="D1143" s="724"/>
      <c r="E1143" s="724"/>
      <c r="F1143" s="724"/>
      <c r="G1143" s="724"/>
      <c r="H1143" s="724"/>
    </row>
    <row r="1144" spans="3:8" s="146" customFormat="1" ht="12.75">
      <c r="C1144" s="724"/>
      <c r="D1144" s="724"/>
      <c r="E1144" s="724"/>
      <c r="F1144" s="724"/>
      <c r="G1144" s="724"/>
      <c r="H1144" s="724"/>
    </row>
    <row r="1145" spans="3:8" s="146" customFormat="1" ht="12.75">
      <c r="C1145" s="724"/>
      <c r="D1145" s="724"/>
      <c r="E1145" s="724"/>
      <c r="F1145" s="724"/>
      <c r="G1145" s="724"/>
      <c r="H1145" s="724"/>
    </row>
    <row r="1146" spans="3:8" s="146" customFormat="1" ht="12.75">
      <c r="C1146" s="724"/>
      <c r="D1146" s="724"/>
      <c r="E1146" s="724"/>
      <c r="F1146" s="724"/>
      <c r="G1146" s="724"/>
      <c r="H1146" s="724"/>
    </row>
    <row r="1147" spans="3:8" s="146" customFormat="1" ht="12.75">
      <c r="C1147" s="724"/>
      <c r="D1147" s="724"/>
      <c r="E1147" s="724"/>
      <c r="F1147" s="724"/>
      <c r="G1147" s="724"/>
      <c r="H1147" s="724"/>
    </row>
    <row r="1148" spans="3:8" s="146" customFormat="1" ht="12.75">
      <c r="C1148" s="724"/>
      <c r="D1148" s="724"/>
      <c r="E1148" s="724"/>
      <c r="F1148" s="724"/>
      <c r="G1148" s="724"/>
      <c r="H1148" s="724"/>
    </row>
    <row r="1149" spans="3:8" s="146" customFormat="1" ht="12.75">
      <c r="C1149" s="724"/>
      <c r="D1149" s="724"/>
      <c r="E1149" s="724"/>
      <c r="F1149" s="724"/>
      <c r="G1149" s="724"/>
      <c r="H1149" s="724"/>
    </row>
    <row r="1150" spans="3:8" s="146" customFormat="1" ht="12.75">
      <c r="C1150" s="724"/>
      <c r="D1150" s="724"/>
      <c r="E1150" s="724"/>
      <c r="F1150" s="724"/>
      <c r="G1150" s="724"/>
      <c r="H1150" s="724"/>
    </row>
    <row r="1151" spans="3:8" s="146" customFormat="1" ht="12.75">
      <c r="C1151" s="724"/>
      <c r="D1151" s="724"/>
      <c r="E1151" s="724"/>
      <c r="F1151" s="724"/>
      <c r="G1151" s="724"/>
      <c r="H1151" s="724"/>
    </row>
    <row r="1152" spans="3:8" s="146" customFormat="1" ht="12.75">
      <c r="C1152" s="724"/>
      <c r="D1152" s="724"/>
      <c r="E1152" s="724"/>
      <c r="F1152" s="724"/>
      <c r="G1152" s="724"/>
      <c r="H1152" s="724"/>
    </row>
    <row r="1153" spans="3:8" s="146" customFormat="1" ht="12.75">
      <c r="C1153" s="724"/>
      <c r="D1153" s="724"/>
      <c r="E1153" s="724"/>
      <c r="F1153" s="724"/>
      <c r="G1153" s="724"/>
      <c r="H1153" s="724"/>
    </row>
    <row r="1154" spans="3:8" s="146" customFormat="1" ht="12.75">
      <c r="C1154" s="724"/>
      <c r="D1154" s="724"/>
      <c r="E1154" s="724"/>
      <c r="F1154" s="724"/>
      <c r="G1154" s="724"/>
      <c r="H1154" s="724"/>
    </row>
    <row r="1155" spans="3:8" s="146" customFormat="1" ht="12.75">
      <c r="C1155" s="724"/>
      <c r="D1155" s="724"/>
      <c r="E1155" s="724"/>
      <c r="F1155" s="724"/>
      <c r="G1155" s="724"/>
      <c r="H1155" s="724"/>
    </row>
    <row r="1156" spans="3:8" s="146" customFormat="1" ht="12.75">
      <c r="C1156" s="724"/>
      <c r="D1156" s="724"/>
      <c r="E1156" s="724"/>
      <c r="F1156" s="724"/>
      <c r="G1156" s="724"/>
      <c r="H1156" s="724"/>
    </row>
    <row r="1157" spans="3:8" s="146" customFormat="1" ht="12.75">
      <c r="C1157" s="724"/>
      <c r="D1157" s="724"/>
      <c r="E1157" s="724"/>
      <c r="F1157" s="724"/>
      <c r="G1157" s="724"/>
      <c r="H1157" s="724"/>
    </row>
    <row r="1158" spans="3:8" s="146" customFormat="1" ht="12.75">
      <c r="C1158" s="724"/>
      <c r="D1158" s="724"/>
      <c r="E1158" s="724"/>
      <c r="F1158" s="724"/>
      <c r="G1158" s="724"/>
      <c r="H1158" s="724"/>
    </row>
    <row r="1159" spans="3:8" s="146" customFormat="1" ht="12.75">
      <c r="C1159" s="724"/>
      <c r="D1159" s="724"/>
      <c r="E1159" s="724"/>
      <c r="F1159" s="724"/>
      <c r="G1159" s="724"/>
      <c r="H1159" s="724"/>
    </row>
    <row r="1160" spans="3:8" s="146" customFormat="1" ht="12.75">
      <c r="C1160" s="724"/>
      <c r="D1160" s="724"/>
      <c r="E1160" s="724"/>
      <c r="F1160" s="724"/>
      <c r="G1160" s="724"/>
      <c r="H1160" s="724"/>
    </row>
    <row r="1161" spans="3:8" s="146" customFormat="1" ht="12.75">
      <c r="C1161" s="724"/>
      <c r="D1161" s="724"/>
      <c r="E1161" s="724"/>
      <c r="F1161" s="724"/>
      <c r="G1161" s="724"/>
      <c r="H1161" s="724"/>
    </row>
    <row r="1162" spans="3:8" s="146" customFormat="1" ht="12.75">
      <c r="C1162" s="724"/>
      <c r="D1162" s="724"/>
      <c r="E1162" s="724"/>
      <c r="F1162" s="724"/>
      <c r="G1162" s="724"/>
      <c r="H1162" s="724"/>
    </row>
    <row r="1163" spans="3:8" s="146" customFormat="1" ht="12.75">
      <c r="C1163" s="724"/>
      <c r="D1163" s="724"/>
      <c r="E1163" s="724"/>
      <c r="F1163" s="724"/>
      <c r="G1163" s="724"/>
      <c r="H1163" s="724"/>
    </row>
    <row r="1164" spans="3:8" s="146" customFormat="1" ht="12.75">
      <c r="C1164" s="724"/>
      <c r="D1164" s="724"/>
      <c r="E1164" s="724"/>
      <c r="F1164" s="724"/>
      <c r="G1164" s="724"/>
      <c r="H1164" s="724"/>
    </row>
    <row r="1165" spans="3:8" s="146" customFormat="1" ht="12.75">
      <c r="C1165" s="724"/>
      <c r="D1165" s="724"/>
      <c r="E1165" s="724"/>
      <c r="F1165" s="724"/>
      <c r="G1165" s="724"/>
      <c r="H1165" s="724"/>
    </row>
    <row r="1166" spans="3:8" s="146" customFormat="1" ht="12.75">
      <c r="C1166" s="724"/>
      <c r="D1166" s="724"/>
      <c r="E1166" s="724"/>
      <c r="F1166" s="724"/>
      <c r="G1166" s="724"/>
      <c r="H1166" s="724"/>
    </row>
    <row r="1167" spans="3:8" s="146" customFormat="1" ht="12.75">
      <c r="C1167" s="724"/>
      <c r="D1167" s="724"/>
      <c r="E1167" s="724"/>
      <c r="F1167" s="724"/>
      <c r="G1167" s="724"/>
      <c r="H1167" s="724"/>
    </row>
    <row r="1168" spans="3:8" s="146" customFormat="1" ht="12.75">
      <c r="C1168" s="724"/>
      <c r="D1168" s="724"/>
      <c r="E1168" s="724"/>
      <c r="F1168" s="724"/>
      <c r="G1168" s="724"/>
      <c r="H1168" s="724"/>
    </row>
    <row r="1169" spans="3:8" s="146" customFormat="1" ht="12.75">
      <c r="C1169" s="724"/>
      <c r="D1169" s="724"/>
      <c r="E1169" s="724"/>
      <c r="F1169" s="724"/>
      <c r="G1169" s="724"/>
      <c r="H1169" s="724"/>
    </row>
    <row r="1170" spans="3:8" s="146" customFormat="1" ht="12.75">
      <c r="C1170" s="724"/>
      <c r="D1170" s="724"/>
      <c r="E1170" s="724"/>
      <c r="F1170" s="724"/>
      <c r="G1170" s="724"/>
      <c r="H1170" s="724"/>
    </row>
    <row r="1171" spans="3:8" s="146" customFormat="1" ht="12.75">
      <c r="C1171" s="724"/>
      <c r="D1171" s="724"/>
      <c r="E1171" s="724"/>
      <c r="F1171" s="724"/>
      <c r="G1171" s="724"/>
      <c r="H1171" s="724"/>
    </row>
    <row r="1172" spans="3:8" s="146" customFormat="1" ht="12.75">
      <c r="C1172" s="724"/>
      <c r="D1172" s="724"/>
      <c r="E1172" s="724"/>
      <c r="F1172" s="724"/>
      <c r="G1172" s="724"/>
      <c r="H1172" s="724"/>
    </row>
    <row r="1173" spans="3:8" s="146" customFormat="1" ht="12.75">
      <c r="C1173" s="724"/>
      <c r="D1173" s="724"/>
      <c r="E1173" s="724"/>
      <c r="F1173" s="724"/>
      <c r="G1173" s="724"/>
      <c r="H1173" s="724"/>
    </row>
    <row r="1174" spans="3:8" s="146" customFormat="1" ht="12.75">
      <c r="C1174" s="724"/>
      <c r="D1174" s="724"/>
      <c r="E1174" s="724"/>
      <c r="F1174" s="724"/>
      <c r="G1174" s="724"/>
      <c r="H1174" s="724"/>
    </row>
    <row r="1175" spans="3:8" s="146" customFormat="1" ht="12.75">
      <c r="C1175" s="724"/>
      <c r="D1175" s="724"/>
      <c r="E1175" s="724"/>
      <c r="F1175" s="724"/>
      <c r="G1175" s="724"/>
      <c r="H1175" s="724"/>
    </row>
    <row r="1176" spans="3:8" s="146" customFormat="1" ht="12.75">
      <c r="C1176" s="724"/>
      <c r="D1176" s="724"/>
      <c r="E1176" s="724"/>
      <c r="F1176" s="724"/>
      <c r="G1176" s="724"/>
      <c r="H1176" s="724"/>
    </row>
    <row r="1177" spans="3:8" s="146" customFormat="1" ht="12.75">
      <c r="C1177" s="724"/>
      <c r="D1177" s="724"/>
      <c r="E1177" s="724"/>
      <c r="F1177" s="724"/>
      <c r="G1177" s="724"/>
      <c r="H1177" s="724"/>
    </row>
    <row r="1178" spans="3:8" s="146" customFormat="1" ht="12.75">
      <c r="C1178" s="724"/>
      <c r="D1178" s="724"/>
      <c r="E1178" s="724"/>
      <c r="F1178" s="724"/>
      <c r="G1178" s="724"/>
      <c r="H1178" s="724"/>
    </row>
    <row r="1179" spans="3:8" s="146" customFormat="1" ht="12.75">
      <c r="C1179" s="724"/>
      <c r="D1179" s="724"/>
      <c r="E1179" s="724"/>
      <c r="F1179" s="724"/>
      <c r="G1179" s="724"/>
      <c r="H1179" s="724"/>
    </row>
    <row r="1180" spans="3:8" s="146" customFormat="1" ht="12.75">
      <c r="C1180" s="724"/>
      <c r="D1180" s="724"/>
      <c r="E1180" s="724"/>
      <c r="F1180" s="724"/>
      <c r="G1180" s="724"/>
      <c r="H1180" s="724"/>
    </row>
    <row r="1181" spans="3:8" s="146" customFormat="1" ht="12.75">
      <c r="C1181" s="724"/>
      <c r="D1181" s="724"/>
      <c r="E1181" s="724"/>
      <c r="F1181" s="724"/>
      <c r="G1181" s="724"/>
      <c r="H1181" s="724"/>
    </row>
    <row r="1182" spans="3:8" s="146" customFormat="1" ht="12.75">
      <c r="C1182" s="724"/>
      <c r="D1182" s="724"/>
      <c r="E1182" s="724"/>
      <c r="F1182" s="724"/>
      <c r="G1182" s="724"/>
      <c r="H1182" s="724"/>
    </row>
    <row r="1183" spans="3:8" s="146" customFormat="1" ht="12.75">
      <c r="C1183" s="724"/>
      <c r="D1183" s="724"/>
      <c r="E1183" s="724"/>
      <c r="F1183" s="724"/>
      <c r="G1183" s="724"/>
      <c r="H1183" s="724"/>
    </row>
    <row r="1184" spans="3:8" s="146" customFormat="1" ht="12.75">
      <c r="C1184" s="724"/>
      <c r="D1184" s="724"/>
      <c r="E1184" s="724"/>
      <c r="F1184" s="724"/>
      <c r="G1184" s="724"/>
      <c r="H1184" s="724"/>
    </row>
    <row r="1185" spans="3:8" s="146" customFormat="1" ht="12.75">
      <c r="C1185" s="724"/>
      <c r="D1185" s="724"/>
      <c r="E1185" s="724"/>
      <c r="F1185" s="724"/>
      <c r="G1185" s="724"/>
      <c r="H1185" s="724"/>
    </row>
    <row r="1186" spans="3:8" s="146" customFormat="1" ht="12.75">
      <c r="C1186" s="724"/>
      <c r="D1186" s="724"/>
      <c r="E1186" s="724"/>
      <c r="F1186" s="724"/>
      <c r="G1186" s="724"/>
      <c r="H1186" s="724"/>
    </row>
    <row r="1187" spans="3:8" s="146" customFormat="1" ht="12.75">
      <c r="C1187" s="724"/>
      <c r="D1187" s="724"/>
      <c r="E1187" s="724"/>
      <c r="F1187" s="724"/>
      <c r="G1187" s="724"/>
      <c r="H1187" s="724"/>
    </row>
    <row r="1188" spans="3:8" s="146" customFormat="1" ht="12.75">
      <c r="C1188" s="724"/>
      <c r="D1188" s="724"/>
      <c r="E1188" s="724"/>
      <c r="F1188" s="724"/>
      <c r="G1188" s="724"/>
      <c r="H1188" s="724"/>
    </row>
    <row r="1189" spans="3:8" s="146" customFormat="1" ht="12.75">
      <c r="C1189" s="724"/>
      <c r="D1189" s="724"/>
      <c r="E1189" s="724"/>
      <c r="F1189" s="724"/>
      <c r="G1189" s="724"/>
      <c r="H1189" s="724"/>
    </row>
    <row r="1190" spans="3:8" s="146" customFormat="1" ht="12.75">
      <c r="C1190" s="724"/>
      <c r="D1190" s="724"/>
      <c r="E1190" s="724"/>
      <c r="F1190" s="724"/>
      <c r="G1190" s="724"/>
      <c r="H1190" s="724"/>
    </row>
    <row r="1191" spans="3:8" s="146" customFormat="1" ht="12.75">
      <c r="C1191" s="724"/>
      <c r="D1191" s="724"/>
      <c r="E1191" s="724"/>
      <c r="F1191" s="724"/>
      <c r="G1191" s="724"/>
      <c r="H1191" s="724"/>
    </row>
    <row r="1192" spans="3:8" s="146" customFormat="1" ht="12.75">
      <c r="C1192" s="724"/>
      <c r="D1192" s="724"/>
      <c r="E1192" s="724"/>
      <c r="F1192" s="724"/>
      <c r="G1192" s="724"/>
      <c r="H1192" s="724"/>
    </row>
    <row r="1193" spans="3:8" s="146" customFormat="1" ht="12.75">
      <c r="C1193" s="724"/>
      <c r="D1193" s="724"/>
      <c r="E1193" s="724"/>
      <c r="F1193" s="724"/>
      <c r="G1193" s="724"/>
      <c r="H1193" s="724"/>
    </row>
    <row r="1194" spans="3:8" s="146" customFormat="1" ht="12.75">
      <c r="C1194" s="724"/>
      <c r="D1194" s="724"/>
      <c r="E1194" s="724"/>
      <c r="F1194" s="724"/>
      <c r="G1194" s="724"/>
      <c r="H1194" s="724"/>
    </row>
    <row r="1195" spans="3:8" s="146" customFormat="1" ht="12.75">
      <c r="C1195" s="724"/>
      <c r="D1195" s="724"/>
      <c r="E1195" s="724"/>
      <c r="F1195" s="724"/>
      <c r="G1195" s="724"/>
      <c r="H1195" s="724"/>
    </row>
    <row r="1196" spans="3:8" s="146" customFormat="1" ht="12.75">
      <c r="C1196" s="724"/>
      <c r="D1196" s="724"/>
      <c r="E1196" s="724"/>
      <c r="F1196" s="724"/>
      <c r="G1196" s="724"/>
      <c r="H1196" s="724"/>
    </row>
    <row r="1197" spans="3:8" s="146" customFormat="1" ht="12.75">
      <c r="C1197" s="724"/>
      <c r="D1197" s="724"/>
      <c r="E1197" s="724"/>
      <c r="F1197" s="724"/>
      <c r="G1197" s="724"/>
      <c r="H1197" s="724"/>
    </row>
    <row r="1198" spans="3:8" s="146" customFormat="1" ht="12.75">
      <c r="C1198" s="724"/>
      <c r="D1198" s="724"/>
      <c r="E1198" s="724"/>
      <c r="F1198" s="724"/>
      <c r="G1198" s="724"/>
      <c r="H1198" s="724"/>
    </row>
    <row r="1199" spans="3:8" s="146" customFormat="1" ht="12.75">
      <c r="C1199" s="724"/>
      <c r="D1199" s="724"/>
      <c r="E1199" s="724"/>
      <c r="F1199" s="724"/>
      <c r="G1199" s="724"/>
      <c r="H1199" s="724"/>
    </row>
    <row r="1200" spans="3:8" s="146" customFormat="1" ht="12.75">
      <c r="C1200" s="724"/>
      <c r="D1200" s="724"/>
      <c r="E1200" s="724"/>
      <c r="F1200" s="724"/>
      <c r="G1200" s="724"/>
      <c r="H1200" s="724"/>
    </row>
    <row r="1201" spans="3:8" s="146" customFormat="1" ht="12.75">
      <c r="C1201" s="724"/>
      <c r="D1201" s="724"/>
      <c r="E1201" s="724"/>
      <c r="F1201" s="724"/>
      <c r="G1201" s="724"/>
      <c r="H1201" s="724"/>
    </row>
    <row r="1202" spans="3:8" s="146" customFormat="1" ht="12.75">
      <c r="C1202" s="724"/>
      <c r="D1202" s="724"/>
      <c r="E1202" s="724"/>
      <c r="F1202" s="724"/>
      <c r="G1202" s="724"/>
      <c r="H1202" s="724"/>
    </row>
    <row r="1203" spans="3:8" s="146" customFormat="1" ht="12.75">
      <c r="C1203" s="724"/>
      <c r="D1203" s="724"/>
      <c r="E1203" s="724"/>
      <c r="F1203" s="724"/>
      <c r="G1203" s="724"/>
      <c r="H1203" s="724"/>
    </row>
    <row r="1204" spans="3:8" s="146" customFormat="1" ht="12.75">
      <c r="C1204" s="724"/>
      <c r="D1204" s="724"/>
      <c r="E1204" s="724"/>
      <c r="F1204" s="724"/>
      <c r="G1204" s="724"/>
      <c r="H1204" s="724"/>
    </row>
    <row r="1205" spans="3:8" s="146" customFormat="1" ht="12.75">
      <c r="C1205" s="724"/>
      <c r="D1205" s="724"/>
      <c r="E1205" s="724"/>
      <c r="F1205" s="724"/>
      <c r="G1205" s="724"/>
      <c r="H1205" s="724"/>
    </row>
    <row r="1206" spans="3:8" s="146" customFormat="1" ht="12.75">
      <c r="C1206" s="724"/>
      <c r="D1206" s="724"/>
      <c r="E1206" s="724"/>
      <c r="F1206" s="724"/>
      <c r="G1206" s="724"/>
      <c r="H1206" s="724"/>
    </row>
    <row r="1207" spans="3:8" s="146" customFormat="1" ht="12.75">
      <c r="C1207" s="724"/>
      <c r="D1207" s="724"/>
      <c r="E1207" s="724"/>
      <c r="F1207" s="724"/>
      <c r="G1207" s="724"/>
      <c r="H1207" s="724"/>
    </row>
    <row r="1208" spans="3:8" s="146" customFormat="1" ht="12.75">
      <c r="C1208" s="724"/>
      <c r="D1208" s="724"/>
      <c r="E1208" s="724"/>
      <c r="F1208" s="724"/>
      <c r="G1208" s="724"/>
      <c r="H1208" s="724"/>
    </row>
    <row r="1209" spans="3:8" s="146" customFormat="1" ht="12.75">
      <c r="C1209" s="724"/>
      <c r="D1209" s="724"/>
      <c r="E1209" s="724"/>
      <c r="F1209" s="724"/>
      <c r="G1209" s="724"/>
      <c r="H1209" s="724"/>
    </row>
    <row r="1210" spans="3:8" s="146" customFormat="1" ht="12.75">
      <c r="C1210" s="724"/>
      <c r="D1210" s="724"/>
      <c r="E1210" s="724"/>
      <c r="F1210" s="724"/>
      <c r="G1210" s="724"/>
      <c r="H1210" s="724"/>
    </row>
    <row r="1211" spans="3:8" s="146" customFormat="1" ht="12.75">
      <c r="C1211" s="724"/>
      <c r="D1211" s="724"/>
      <c r="E1211" s="724"/>
      <c r="F1211" s="724"/>
      <c r="G1211" s="724"/>
      <c r="H1211" s="724"/>
    </row>
    <row r="1212" spans="3:8" s="146" customFormat="1" ht="12.75">
      <c r="C1212" s="724"/>
      <c r="D1212" s="724"/>
      <c r="E1212" s="724"/>
      <c r="F1212" s="724"/>
      <c r="G1212" s="724"/>
      <c r="H1212" s="724"/>
    </row>
    <row r="1213" spans="3:8" s="146" customFormat="1" ht="12.75">
      <c r="C1213" s="724"/>
      <c r="D1213" s="724"/>
      <c r="E1213" s="724"/>
      <c r="F1213" s="724"/>
      <c r="G1213" s="724"/>
      <c r="H1213" s="724"/>
    </row>
    <row r="1214" spans="3:8" s="146" customFormat="1" ht="12.75">
      <c r="C1214" s="724"/>
      <c r="D1214" s="724"/>
      <c r="E1214" s="724"/>
      <c r="F1214" s="724"/>
      <c r="G1214" s="724"/>
      <c r="H1214" s="724"/>
    </row>
    <row r="1215" spans="3:8" s="146" customFormat="1" ht="12.75">
      <c r="C1215" s="724"/>
      <c r="D1215" s="724"/>
      <c r="E1215" s="724"/>
      <c r="F1215" s="724"/>
      <c r="G1215" s="724"/>
      <c r="H1215" s="724"/>
    </row>
    <row r="1216" spans="3:8" s="146" customFormat="1" ht="12.75">
      <c r="C1216" s="724"/>
      <c r="D1216" s="724"/>
      <c r="E1216" s="724"/>
      <c r="F1216" s="724"/>
      <c r="G1216" s="724"/>
      <c r="H1216" s="724"/>
    </row>
    <row r="1217" spans="3:8" s="146" customFormat="1" ht="12.75">
      <c r="C1217" s="724"/>
      <c r="D1217" s="724"/>
      <c r="E1217" s="724"/>
      <c r="F1217" s="724"/>
      <c r="G1217" s="724"/>
      <c r="H1217" s="724"/>
    </row>
    <row r="1218" spans="3:8" s="146" customFormat="1" ht="12.75">
      <c r="C1218" s="724"/>
      <c r="D1218" s="724"/>
      <c r="E1218" s="724"/>
      <c r="F1218" s="724"/>
      <c r="G1218" s="724"/>
      <c r="H1218" s="724"/>
    </row>
    <row r="1219" spans="3:8" s="146" customFormat="1" ht="12.75">
      <c r="C1219" s="724"/>
      <c r="D1219" s="724"/>
      <c r="E1219" s="724"/>
      <c r="F1219" s="724"/>
      <c r="G1219" s="724"/>
      <c r="H1219" s="724"/>
    </row>
    <row r="1220" spans="3:8" s="146" customFormat="1" ht="12.75">
      <c r="C1220" s="724"/>
      <c r="D1220" s="724"/>
      <c r="E1220" s="724"/>
      <c r="F1220" s="724"/>
      <c r="G1220" s="724"/>
      <c r="H1220" s="724"/>
    </row>
    <row r="1221" spans="3:8" s="146" customFormat="1" ht="12.75">
      <c r="C1221" s="724"/>
      <c r="D1221" s="724"/>
      <c r="E1221" s="724"/>
      <c r="F1221" s="724"/>
      <c r="G1221" s="724"/>
      <c r="H1221" s="724"/>
    </row>
    <row r="1222" spans="3:8" s="146" customFormat="1" ht="12.75">
      <c r="C1222" s="724"/>
      <c r="D1222" s="724"/>
      <c r="E1222" s="724"/>
      <c r="F1222" s="724"/>
      <c r="G1222" s="724"/>
      <c r="H1222" s="724"/>
    </row>
    <row r="1223" spans="3:8" s="146" customFormat="1" ht="12.75">
      <c r="C1223" s="724"/>
      <c r="D1223" s="724"/>
      <c r="E1223" s="724"/>
      <c r="F1223" s="724"/>
      <c r="G1223" s="724"/>
      <c r="H1223" s="724"/>
    </row>
    <row r="1224" spans="3:8" s="146" customFormat="1" ht="12.75">
      <c r="C1224" s="724"/>
      <c r="D1224" s="724"/>
      <c r="E1224" s="724"/>
      <c r="F1224" s="724"/>
      <c r="G1224" s="724"/>
      <c r="H1224" s="724"/>
    </row>
    <row r="1225" spans="3:8" s="146" customFormat="1" ht="12.75">
      <c r="C1225" s="724"/>
      <c r="D1225" s="724"/>
      <c r="E1225" s="724"/>
      <c r="F1225" s="724"/>
      <c r="G1225" s="724"/>
      <c r="H1225" s="724"/>
    </row>
    <row r="1226" spans="3:8" s="146" customFormat="1" ht="12.75">
      <c r="C1226" s="724"/>
      <c r="D1226" s="724"/>
      <c r="E1226" s="724"/>
      <c r="F1226" s="724"/>
      <c r="G1226" s="724"/>
      <c r="H1226" s="724"/>
    </row>
    <row r="1227" spans="3:8" s="146" customFormat="1" ht="12.75">
      <c r="C1227" s="724"/>
      <c r="D1227" s="724"/>
      <c r="E1227" s="724"/>
      <c r="F1227" s="724"/>
      <c r="G1227" s="724"/>
      <c r="H1227" s="724"/>
    </row>
    <row r="1228" spans="3:8" s="146" customFormat="1" ht="12.75">
      <c r="C1228" s="724"/>
      <c r="D1228" s="724"/>
      <c r="E1228" s="724"/>
      <c r="F1228" s="724"/>
      <c r="G1228" s="724"/>
      <c r="H1228" s="724"/>
    </row>
    <row r="1229" spans="3:8" s="146" customFormat="1" ht="12.75">
      <c r="C1229" s="724"/>
      <c r="D1229" s="724"/>
      <c r="E1229" s="724"/>
      <c r="F1229" s="724"/>
      <c r="G1229" s="724"/>
      <c r="H1229" s="724"/>
    </row>
    <row r="1230" spans="3:8" s="146" customFormat="1" ht="12.75">
      <c r="C1230" s="724"/>
      <c r="D1230" s="724"/>
      <c r="E1230" s="724"/>
      <c r="F1230" s="724"/>
      <c r="G1230" s="724"/>
      <c r="H1230" s="724"/>
    </row>
    <row r="1231" spans="3:8" s="146" customFormat="1" ht="12.75">
      <c r="C1231" s="724"/>
      <c r="D1231" s="724"/>
      <c r="E1231" s="724"/>
      <c r="F1231" s="724"/>
      <c r="G1231" s="724"/>
      <c r="H1231" s="724"/>
    </row>
    <row r="1232" spans="3:8" s="146" customFormat="1" ht="12.75">
      <c r="C1232" s="724"/>
      <c r="D1232" s="724"/>
      <c r="E1232" s="724"/>
      <c r="F1232" s="724"/>
      <c r="G1232" s="724"/>
      <c r="H1232" s="724"/>
    </row>
    <row r="1233" spans="3:8" s="146" customFormat="1" ht="12.75">
      <c r="C1233" s="724"/>
      <c r="D1233" s="724"/>
      <c r="E1233" s="724"/>
      <c r="F1233" s="724"/>
      <c r="G1233" s="724"/>
      <c r="H1233" s="724"/>
    </row>
    <row r="1234" spans="3:8" s="146" customFormat="1" ht="12.75">
      <c r="C1234" s="724"/>
      <c r="D1234" s="724"/>
      <c r="E1234" s="724"/>
      <c r="F1234" s="724"/>
      <c r="G1234" s="724"/>
      <c r="H1234" s="724"/>
    </row>
    <row r="1235" spans="3:8" s="146" customFormat="1" ht="12.75">
      <c r="C1235" s="724"/>
      <c r="D1235" s="724"/>
      <c r="E1235" s="724"/>
      <c r="F1235" s="724"/>
      <c r="G1235" s="724"/>
      <c r="H1235" s="724"/>
    </row>
    <row r="1236" spans="3:8" s="146" customFormat="1" ht="12.75">
      <c r="C1236" s="724"/>
      <c r="D1236" s="724"/>
      <c r="E1236" s="724"/>
      <c r="F1236" s="724"/>
      <c r="G1236" s="724"/>
      <c r="H1236" s="724"/>
    </row>
    <row r="1237" spans="3:8" s="146" customFormat="1" ht="12.75">
      <c r="C1237" s="724"/>
      <c r="D1237" s="724"/>
      <c r="E1237" s="724"/>
      <c r="F1237" s="724"/>
      <c r="G1237" s="724"/>
      <c r="H1237" s="724"/>
    </row>
    <row r="1238" spans="3:8" s="146" customFormat="1" ht="12.75">
      <c r="C1238" s="724"/>
      <c r="D1238" s="724"/>
      <c r="E1238" s="724"/>
      <c r="F1238" s="724"/>
      <c r="G1238" s="724"/>
      <c r="H1238" s="724"/>
    </row>
    <row r="1239" spans="3:8" s="146" customFormat="1" ht="12.75">
      <c r="C1239" s="724"/>
      <c r="D1239" s="724"/>
      <c r="E1239" s="724"/>
      <c r="F1239" s="724"/>
      <c r="G1239" s="724"/>
      <c r="H1239" s="724"/>
    </row>
    <row r="1240" spans="3:8" s="146" customFormat="1" ht="12.75">
      <c r="C1240" s="724"/>
      <c r="D1240" s="724"/>
      <c r="E1240" s="724"/>
      <c r="F1240" s="724"/>
      <c r="G1240" s="724"/>
      <c r="H1240" s="724"/>
    </row>
    <row r="1241" spans="3:8" s="146" customFormat="1" ht="12.75">
      <c r="C1241" s="724"/>
      <c r="D1241" s="724"/>
      <c r="E1241" s="724"/>
      <c r="F1241" s="724"/>
      <c r="G1241" s="724"/>
      <c r="H1241" s="724"/>
    </row>
    <row r="1242" spans="3:8" s="146" customFormat="1" ht="12.75">
      <c r="C1242" s="724"/>
      <c r="D1242" s="724"/>
      <c r="E1242" s="724"/>
      <c r="F1242" s="724"/>
      <c r="G1242" s="724"/>
      <c r="H1242" s="724"/>
    </row>
    <row r="1243" spans="3:8" s="146" customFormat="1" ht="12.75">
      <c r="C1243" s="724"/>
      <c r="D1243" s="724"/>
      <c r="E1243" s="724"/>
      <c r="F1243" s="724"/>
      <c r="G1243" s="724"/>
      <c r="H1243" s="724"/>
    </row>
    <row r="1244" spans="3:8" s="146" customFormat="1" ht="12.75">
      <c r="C1244" s="724"/>
      <c r="D1244" s="724"/>
      <c r="E1244" s="724"/>
      <c r="F1244" s="724"/>
      <c r="G1244" s="724"/>
      <c r="H1244" s="724"/>
    </row>
    <row r="1245" spans="3:8" s="146" customFormat="1" ht="12.75">
      <c r="C1245" s="724"/>
      <c r="D1245" s="724"/>
      <c r="E1245" s="724"/>
      <c r="F1245" s="724"/>
      <c r="G1245" s="724"/>
      <c r="H1245" s="724"/>
    </row>
    <row r="1246" spans="3:8" s="146" customFormat="1" ht="12.75">
      <c r="C1246" s="724"/>
      <c r="D1246" s="724"/>
      <c r="E1246" s="724"/>
      <c r="F1246" s="724"/>
      <c r="G1246" s="724"/>
      <c r="H1246" s="724"/>
    </row>
    <row r="1247" spans="3:8" s="146" customFormat="1" ht="12.75">
      <c r="C1247" s="724"/>
      <c r="D1247" s="724"/>
      <c r="E1247" s="724"/>
      <c r="F1247" s="724"/>
      <c r="G1247" s="724"/>
      <c r="H1247" s="724"/>
    </row>
    <row r="1248" spans="3:8" s="146" customFormat="1" ht="12.75">
      <c r="C1248" s="724"/>
      <c r="D1248" s="724"/>
      <c r="E1248" s="724"/>
      <c r="F1248" s="724"/>
      <c r="G1248" s="724"/>
      <c r="H1248" s="724"/>
    </row>
    <row r="1249" spans="3:8" s="146" customFormat="1" ht="12.75">
      <c r="C1249" s="724"/>
      <c r="D1249" s="724"/>
      <c r="E1249" s="724"/>
      <c r="F1249" s="724"/>
      <c r="G1249" s="724"/>
      <c r="H1249" s="724"/>
    </row>
    <row r="1250" spans="3:8" s="146" customFormat="1" ht="12.75">
      <c r="C1250" s="724"/>
      <c r="D1250" s="724"/>
      <c r="E1250" s="724"/>
      <c r="F1250" s="724"/>
      <c r="G1250" s="724"/>
      <c r="H1250" s="724"/>
    </row>
    <row r="1251" spans="3:8" s="146" customFormat="1" ht="12.75">
      <c r="C1251" s="724"/>
      <c r="D1251" s="724"/>
      <c r="E1251" s="724"/>
      <c r="F1251" s="724"/>
      <c r="G1251" s="724"/>
      <c r="H1251" s="724"/>
    </row>
    <row r="1252" spans="3:8" s="146" customFormat="1" ht="12.75">
      <c r="C1252" s="724"/>
      <c r="D1252" s="724"/>
      <c r="E1252" s="724"/>
      <c r="F1252" s="724"/>
      <c r="G1252" s="724"/>
      <c r="H1252" s="724"/>
    </row>
    <row r="1253" spans="3:8" s="146" customFormat="1" ht="12.75">
      <c r="C1253" s="724"/>
      <c r="D1253" s="724"/>
      <c r="E1253" s="724"/>
      <c r="F1253" s="724"/>
      <c r="G1253" s="724"/>
      <c r="H1253" s="724"/>
    </row>
    <row r="1254" spans="3:8" s="146" customFormat="1" ht="12.75">
      <c r="C1254" s="724"/>
      <c r="D1254" s="724"/>
      <c r="E1254" s="724"/>
      <c r="F1254" s="724"/>
      <c r="G1254" s="724"/>
      <c r="H1254" s="724"/>
    </row>
    <row r="1255" spans="3:8" s="146" customFormat="1" ht="12.75">
      <c r="C1255" s="724"/>
      <c r="D1255" s="724"/>
      <c r="E1255" s="724"/>
      <c r="F1255" s="724"/>
      <c r="G1255" s="724"/>
      <c r="H1255" s="724"/>
    </row>
    <row r="1256" spans="3:8" s="146" customFormat="1" ht="12.75">
      <c r="C1256" s="724"/>
      <c r="D1256" s="724"/>
      <c r="E1256" s="724"/>
      <c r="F1256" s="724"/>
      <c r="G1256" s="724"/>
      <c r="H1256" s="724"/>
    </row>
    <row r="1257" spans="3:8" s="146" customFormat="1" ht="12.75">
      <c r="C1257" s="724"/>
      <c r="D1257" s="724"/>
      <c r="E1257" s="724"/>
      <c r="F1257" s="724"/>
      <c r="G1257" s="724"/>
      <c r="H1257" s="724"/>
    </row>
    <row r="1258" spans="3:8" s="146" customFormat="1" ht="12.75">
      <c r="C1258" s="724"/>
      <c r="D1258" s="724"/>
      <c r="E1258" s="724"/>
      <c r="F1258" s="724"/>
      <c r="G1258" s="724"/>
      <c r="H1258" s="724"/>
    </row>
    <row r="1259" spans="3:8" s="146" customFormat="1" ht="12.75">
      <c r="C1259" s="724"/>
      <c r="D1259" s="724"/>
      <c r="E1259" s="724"/>
      <c r="F1259" s="724"/>
      <c r="G1259" s="724"/>
      <c r="H1259" s="724"/>
    </row>
    <row r="1260" spans="3:8" s="146" customFormat="1" ht="12.75">
      <c r="C1260" s="724"/>
      <c r="D1260" s="724"/>
      <c r="E1260" s="724"/>
      <c r="F1260" s="724"/>
      <c r="G1260" s="724"/>
      <c r="H1260" s="724"/>
    </row>
    <row r="1261" spans="3:8" s="146" customFormat="1" ht="12.75">
      <c r="C1261" s="724"/>
      <c r="D1261" s="724"/>
      <c r="E1261" s="724"/>
      <c r="F1261" s="724"/>
      <c r="G1261" s="724"/>
      <c r="H1261" s="724"/>
    </row>
    <row r="1262" spans="3:8" s="146" customFormat="1" ht="12.75">
      <c r="C1262" s="724"/>
      <c r="D1262" s="724"/>
      <c r="E1262" s="724"/>
      <c r="F1262" s="724"/>
      <c r="G1262" s="724"/>
      <c r="H1262" s="724"/>
    </row>
    <row r="1263" spans="3:8" s="146" customFormat="1" ht="12.75">
      <c r="C1263" s="724"/>
      <c r="D1263" s="724"/>
      <c r="E1263" s="724"/>
      <c r="F1263" s="724"/>
      <c r="G1263" s="724"/>
      <c r="H1263" s="724"/>
    </row>
    <row r="1264" spans="3:8" s="146" customFormat="1" ht="12.75">
      <c r="C1264" s="724"/>
      <c r="D1264" s="724"/>
      <c r="E1264" s="724"/>
      <c r="F1264" s="724"/>
      <c r="G1264" s="724"/>
      <c r="H1264" s="724"/>
    </row>
    <row r="1265" spans="3:8" s="146" customFormat="1" ht="12.75">
      <c r="C1265" s="724"/>
      <c r="D1265" s="724"/>
      <c r="E1265" s="724"/>
      <c r="F1265" s="724"/>
      <c r="G1265" s="724"/>
      <c r="H1265" s="724"/>
    </row>
    <row r="1266" spans="3:8" s="146" customFormat="1" ht="12.75">
      <c r="C1266" s="724"/>
      <c r="D1266" s="724"/>
      <c r="E1266" s="724"/>
      <c r="F1266" s="724"/>
      <c r="G1266" s="724"/>
      <c r="H1266" s="724"/>
    </row>
    <row r="1267" spans="3:8" s="146" customFormat="1" ht="12.75">
      <c r="C1267" s="724"/>
      <c r="D1267" s="724"/>
      <c r="E1267" s="724"/>
      <c r="F1267" s="724"/>
      <c r="G1267" s="724"/>
      <c r="H1267" s="724"/>
    </row>
    <row r="1268" spans="3:8" s="146" customFormat="1" ht="12.75">
      <c r="C1268" s="724"/>
      <c r="D1268" s="724"/>
      <c r="E1268" s="724"/>
      <c r="F1268" s="724"/>
      <c r="G1268" s="724"/>
      <c r="H1268" s="724"/>
    </row>
    <row r="1269" spans="3:8" s="146" customFormat="1" ht="12.75">
      <c r="C1269" s="724"/>
      <c r="D1269" s="724"/>
      <c r="E1269" s="724"/>
      <c r="F1269" s="724"/>
      <c r="G1269" s="724"/>
      <c r="H1269" s="724"/>
    </row>
    <row r="1270" spans="3:8" s="146" customFormat="1" ht="12.75">
      <c r="C1270" s="724"/>
      <c r="D1270" s="724"/>
      <c r="E1270" s="724"/>
      <c r="F1270" s="724"/>
      <c r="G1270" s="724"/>
      <c r="H1270" s="724"/>
    </row>
    <row r="1271" spans="3:8" s="146" customFormat="1" ht="12.75">
      <c r="C1271" s="724"/>
      <c r="D1271" s="724"/>
      <c r="E1271" s="724"/>
      <c r="F1271" s="724"/>
      <c r="G1271" s="724"/>
      <c r="H1271" s="724"/>
    </row>
    <row r="1272" spans="3:8" s="146" customFormat="1" ht="12.75">
      <c r="C1272" s="724"/>
      <c r="D1272" s="724"/>
      <c r="E1272" s="724"/>
      <c r="F1272" s="724"/>
      <c r="G1272" s="724"/>
      <c r="H1272" s="724"/>
    </row>
    <row r="1273" spans="3:8" s="146" customFormat="1" ht="12.75">
      <c r="C1273" s="724"/>
      <c r="D1273" s="724"/>
      <c r="E1273" s="724"/>
      <c r="F1273" s="724"/>
      <c r="G1273" s="724"/>
      <c r="H1273" s="724"/>
    </row>
    <row r="1274" spans="3:8" s="146" customFormat="1" ht="12.75">
      <c r="C1274" s="724"/>
      <c r="D1274" s="724"/>
      <c r="E1274" s="724"/>
      <c r="F1274" s="724"/>
      <c r="G1274" s="724"/>
      <c r="H1274" s="724"/>
    </row>
    <row r="1275" spans="3:8" s="146" customFormat="1" ht="12.75">
      <c r="C1275" s="724"/>
      <c r="D1275" s="724"/>
      <c r="E1275" s="724"/>
      <c r="F1275" s="724"/>
      <c r="G1275" s="724"/>
      <c r="H1275" s="724"/>
    </row>
    <row r="1276" spans="3:8" s="146" customFormat="1" ht="12.75">
      <c r="C1276" s="724"/>
      <c r="D1276" s="724"/>
      <c r="E1276" s="724"/>
      <c r="F1276" s="724"/>
      <c r="G1276" s="724"/>
      <c r="H1276" s="724"/>
    </row>
    <row r="1277" spans="3:8" s="146" customFormat="1" ht="12.75">
      <c r="C1277" s="724"/>
      <c r="D1277" s="724"/>
      <c r="E1277" s="724"/>
      <c r="F1277" s="724"/>
      <c r="G1277" s="724"/>
      <c r="H1277" s="724"/>
    </row>
    <row r="1278" spans="3:8" s="146" customFormat="1" ht="12.75">
      <c r="C1278" s="724"/>
      <c r="D1278" s="724"/>
      <c r="E1278" s="724"/>
      <c r="F1278" s="724"/>
      <c r="G1278" s="724"/>
      <c r="H1278" s="724"/>
    </row>
    <row r="1279" spans="3:8" s="146" customFormat="1" ht="12.75">
      <c r="C1279" s="724"/>
      <c r="D1279" s="724"/>
      <c r="E1279" s="724"/>
      <c r="F1279" s="724"/>
      <c r="G1279" s="724"/>
      <c r="H1279" s="724"/>
    </row>
    <row r="1280" spans="3:8" s="146" customFormat="1" ht="12.75">
      <c r="C1280" s="724"/>
      <c r="D1280" s="724"/>
      <c r="E1280" s="724"/>
      <c r="F1280" s="724"/>
      <c r="G1280" s="724"/>
      <c r="H1280" s="724"/>
    </row>
    <row r="1281" spans="3:8" s="146" customFormat="1" ht="12.75">
      <c r="C1281" s="724"/>
      <c r="D1281" s="724"/>
      <c r="E1281" s="724"/>
      <c r="F1281" s="724"/>
      <c r="G1281" s="724"/>
      <c r="H1281" s="724"/>
    </row>
    <row r="1282" spans="3:8" s="146" customFormat="1" ht="12.75">
      <c r="C1282" s="724"/>
      <c r="D1282" s="724"/>
      <c r="E1282" s="724"/>
      <c r="F1282" s="724"/>
      <c r="G1282" s="724"/>
      <c r="H1282" s="724"/>
    </row>
    <row r="1283" spans="3:8" s="146" customFormat="1" ht="12.75">
      <c r="C1283" s="724"/>
      <c r="D1283" s="724"/>
      <c r="E1283" s="724"/>
      <c r="F1283" s="724"/>
      <c r="G1283" s="724"/>
      <c r="H1283" s="724"/>
    </row>
    <row r="1284" spans="3:8" s="146" customFormat="1" ht="12.75">
      <c r="C1284" s="724"/>
      <c r="D1284" s="724"/>
      <c r="E1284" s="724"/>
      <c r="F1284" s="724"/>
      <c r="G1284" s="724"/>
      <c r="H1284" s="724"/>
    </row>
    <row r="1285" spans="3:8" s="146" customFormat="1" ht="12.75">
      <c r="C1285" s="724"/>
      <c r="D1285" s="724"/>
      <c r="E1285" s="724"/>
      <c r="F1285" s="724"/>
      <c r="G1285" s="724"/>
      <c r="H1285" s="724"/>
    </row>
    <row r="1286" spans="3:8" s="146" customFormat="1" ht="12.75">
      <c r="C1286" s="724"/>
      <c r="D1286" s="724"/>
      <c r="E1286" s="724"/>
      <c r="F1286" s="724"/>
      <c r="G1286" s="724"/>
      <c r="H1286" s="724"/>
    </row>
    <row r="1287" spans="3:8" s="146" customFormat="1" ht="12.75">
      <c r="C1287" s="724"/>
      <c r="D1287" s="724"/>
      <c r="E1287" s="724"/>
      <c r="F1287" s="724"/>
      <c r="G1287" s="724"/>
      <c r="H1287" s="724"/>
    </row>
    <row r="1288" spans="3:8" s="146" customFormat="1" ht="12.75">
      <c r="C1288" s="724"/>
      <c r="D1288" s="724"/>
      <c r="E1288" s="724"/>
      <c r="F1288" s="724"/>
      <c r="G1288" s="724"/>
      <c r="H1288" s="724"/>
    </row>
    <row r="1289" spans="3:8" s="146" customFormat="1" ht="12.75">
      <c r="C1289" s="724"/>
      <c r="D1289" s="724"/>
      <c r="E1289" s="724"/>
      <c r="F1289" s="724"/>
      <c r="G1289" s="724"/>
      <c r="H1289" s="724"/>
    </row>
    <row r="1290" spans="3:8" s="146" customFormat="1" ht="12.75">
      <c r="C1290" s="724"/>
      <c r="D1290" s="724"/>
      <c r="E1290" s="724"/>
      <c r="F1290" s="724"/>
      <c r="G1290" s="724"/>
      <c r="H1290" s="724"/>
    </row>
    <row r="1291" spans="3:8" s="146" customFormat="1" ht="12.75">
      <c r="C1291" s="724"/>
      <c r="D1291" s="724"/>
      <c r="E1291" s="724"/>
      <c r="F1291" s="724"/>
      <c r="G1291" s="724"/>
      <c r="H1291" s="724"/>
    </row>
    <row r="1292" spans="3:8" s="146" customFormat="1" ht="12.75">
      <c r="C1292" s="724"/>
      <c r="D1292" s="724"/>
      <c r="E1292" s="724"/>
      <c r="F1292" s="724"/>
      <c r="G1292" s="724"/>
      <c r="H1292" s="724"/>
    </row>
    <row r="1293" spans="3:8" s="146" customFormat="1" ht="12.75">
      <c r="C1293" s="724"/>
      <c r="D1293" s="724"/>
      <c r="E1293" s="724"/>
      <c r="F1293" s="724"/>
      <c r="G1293" s="724"/>
      <c r="H1293" s="724"/>
    </row>
    <row r="1294" spans="3:8" s="146" customFormat="1" ht="12.75">
      <c r="C1294" s="724"/>
      <c r="D1294" s="724"/>
      <c r="E1294" s="724"/>
      <c r="F1294" s="724"/>
      <c r="G1294" s="724"/>
      <c r="H1294" s="724"/>
    </row>
    <row r="1295" spans="3:8" s="146" customFormat="1" ht="12.75">
      <c r="C1295" s="724"/>
      <c r="D1295" s="724"/>
      <c r="E1295" s="724"/>
      <c r="F1295" s="724"/>
      <c r="G1295" s="724"/>
      <c r="H1295" s="724"/>
    </row>
    <row r="1296" spans="3:8" s="146" customFormat="1" ht="12.75">
      <c r="C1296" s="724"/>
      <c r="D1296" s="724"/>
      <c r="E1296" s="724"/>
      <c r="F1296" s="724"/>
      <c r="G1296" s="724"/>
      <c r="H1296" s="724"/>
    </row>
    <row r="1297" spans="3:8" s="146" customFormat="1" ht="12.75">
      <c r="C1297" s="724"/>
      <c r="D1297" s="724"/>
      <c r="E1297" s="724"/>
      <c r="F1297" s="724"/>
      <c r="G1297" s="724"/>
      <c r="H1297" s="724"/>
    </row>
    <row r="1298" spans="3:8" s="146" customFormat="1" ht="12.75">
      <c r="C1298" s="724"/>
      <c r="D1298" s="724"/>
      <c r="E1298" s="724"/>
      <c r="F1298" s="724"/>
      <c r="G1298" s="724"/>
      <c r="H1298" s="724"/>
    </row>
    <row r="1299" spans="3:8" s="146" customFormat="1" ht="12.75">
      <c r="C1299" s="724"/>
      <c r="D1299" s="724"/>
      <c r="E1299" s="724"/>
      <c r="F1299" s="724"/>
      <c r="G1299" s="724"/>
      <c r="H1299" s="724"/>
    </row>
    <row r="1300" spans="3:8" s="146" customFormat="1" ht="12.75">
      <c r="C1300" s="724"/>
      <c r="D1300" s="724"/>
      <c r="E1300" s="724"/>
      <c r="F1300" s="724"/>
      <c r="G1300" s="724"/>
      <c r="H1300" s="724"/>
    </row>
    <row r="1301" spans="3:8" s="146" customFormat="1" ht="12.75">
      <c r="C1301" s="724"/>
      <c r="D1301" s="724"/>
      <c r="E1301" s="724"/>
      <c r="F1301" s="724"/>
      <c r="G1301" s="724"/>
      <c r="H1301" s="724"/>
    </row>
    <row r="1302" spans="3:8" s="146" customFormat="1" ht="12.75">
      <c r="C1302" s="724"/>
      <c r="D1302" s="724"/>
      <c r="E1302" s="724"/>
      <c r="F1302" s="724"/>
      <c r="G1302" s="724"/>
      <c r="H1302" s="724"/>
    </row>
    <row r="1303" spans="3:8" s="146" customFormat="1" ht="12.75">
      <c r="C1303" s="724"/>
      <c r="D1303" s="724"/>
      <c r="E1303" s="724"/>
      <c r="F1303" s="724"/>
      <c r="G1303" s="724"/>
      <c r="H1303" s="724"/>
    </row>
    <row r="1304" spans="3:8" s="146" customFormat="1" ht="12.75">
      <c r="C1304" s="724"/>
      <c r="D1304" s="724"/>
      <c r="E1304" s="724"/>
      <c r="F1304" s="724"/>
      <c r="G1304" s="724"/>
      <c r="H1304" s="724"/>
    </row>
    <row r="1305" spans="3:8" s="146" customFormat="1" ht="12.75">
      <c r="C1305" s="724"/>
      <c r="D1305" s="724"/>
      <c r="E1305" s="724"/>
      <c r="F1305" s="724"/>
      <c r="G1305" s="724"/>
      <c r="H1305" s="724"/>
    </row>
    <row r="1306" spans="3:8" s="146" customFormat="1" ht="12.75">
      <c r="C1306" s="724"/>
      <c r="D1306" s="724"/>
      <c r="E1306" s="724"/>
      <c r="F1306" s="724"/>
      <c r="G1306" s="724"/>
      <c r="H1306" s="724"/>
    </row>
    <row r="1307" spans="3:8" s="146" customFormat="1" ht="12.75">
      <c r="C1307" s="724"/>
      <c r="D1307" s="724"/>
      <c r="E1307" s="724"/>
      <c r="F1307" s="724"/>
      <c r="G1307" s="724"/>
      <c r="H1307" s="724"/>
    </row>
    <row r="1308" spans="3:8" s="146" customFormat="1" ht="12.75">
      <c r="C1308" s="724"/>
      <c r="D1308" s="724"/>
      <c r="E1308" s="724"/>
      <c r="F1308" s="724"/>
      <c r="G1308" s="724"/>
      <c r="H1308" s="724"/>
    </row>
    <row r="1309" spans="3:8" s="146" customFormat="1" ht="12.75">
      <c r="C1309" s="724"/>
      <c r="D1309" s="724"/>
      <c r="E1309" s="724"/>
      <c r="F1309" s="724"/>
      <c r="G1309" s="724"/>
      <c r="H1309" s="724"/>
    </row>
    <row r="1310" spans="3:8" s="146" customFormat="1" ht="12.75">
      <c r="C1310" s="724"/>
      <c r="D1310" s="724"/>
      <c r="E1310" s="724"/>
      <c r="F1310" s="724"/>
      <c r="G1310" s="724"/>
      <c r="H1310" s="724"/>
    </row>
    <row r="1311" spans="3:8" s="146" customFormat="1" ht="12.75">
      <c r="C1311" s="724"/>
      <c r="D1311" s="724"/>
      <c r="E1311" s="724"/>
      <c r="F1311" s="724"/>
      <c r="G1311" s="724"/>
      <c r="H1311" s="724"/>
    </row>
    <row r="1312" spans="3:8" s="146" customFormat="1" ht="12.75">
      <c r="C1312" s="724"/>
      <c r="D1312" s="724"/>
      <c r="E1312" s="724"/>
      <c r="F1312" s="724"/>
      <c r="G1312" s="724"/>
      <c r="H1312" s="724"/>
    </row>
    <row r="1313" spans="3:8" s="146" customFormat="1" ht="12.75">
      <c r="C1313" s="724"/>
      <c r="D1313" s="724"/>
      <c r="E1313" s="724"/>
      <c r="F1313" s="724"/>
      <c r="G1313" s="724"/>
      <c r="H1313" s="724"/>
    </row>
    <row r="1314" spans="3:8" s="146" customFormat="1" ht="12.75">
      <c r="C1314" s="724"/>
      <c r="D1314" s="724"/>
      <c r="E1314" s="724"/>
      <c r="F1314" s="724"/>
      <c r="G1314" s="724"/>
      <c r="H1314" s="724"/>
    </row>
    <row r="1315" spans="3:8" s="146" customFormat="1" ht="12.75">
      <c r="C1315" s="724"/>
      <c r="D1315" s="724"/>
      <c r="E1315" s="724"/>
      <c r="F1315" s="724"/>
      <c r="G1315" s="724"/>
      <c r="H1315" s="724"/>
    </row>
    <row r="1316" spans="3:8" s="146" customFormat="1" ht="12.75">
      <c r="C1316" s="724"/>
      <c r="D1316" s="724"/>
      <c r="E1316" s="724"/>
      <c r="F1316" s="724"/>
      <c r="G1316" s="724"/>
      <c r="H1316" s="724"/>
    </row>
    <row r="1317" spans="3:8" s="146" customFormat="1" ht="12.75">
      <c r="C1317" s="724"/>
      <c r="D1317" s="724"/>
      <c r="E1317" s="724"/>
      <c r="F1317" s="724"/>
      <c r="G1317" s="724"/>
      <c r="H1317" s="724"/>
    </row>
    <row r="1318" spans="3:8" s="146" customFormat="1" ht="12.75">
      <c r="C1318" s="724"/>
      <c r="D1318" s="724"/>
      <c r="E1318" s="724"/>
      <c r="F1318" s="724"/>
      <c r="G1318" s="724"/>
      <c r="H1318" s="724"/>
    </row>
    <row r="1319" spans="3:8" s="146" customFormat="1" ht="12.75">
      <c r="C1319" s="724"/>
      <c r="D1319" s="724"/>
      <c r="E1319" s="724"/>
      <c r="F1319" s="724"/>
      <c r="G1319" s="724"/>
      <c r="H1319" s="724"/>
    </row>
    <row r="1320" spans="3:8" s="146" customFormat="1" ht="12.75">
      <c r="C1320" s="724"/>
      <c r="D1320" s="724"/>
      <c r="E1320" s="724"/>
      <c r="F1320" s="724"/>
      <c r="G1320" s="724"/>
      <c r="H1320" s="724"/>
    </row>
    <row r="1321" spans="3:8" s="146" customFormat="1" ht="12.75">
      <c r="C1321" s="724"/>
      <c r="D1321" s="724"/>
      <c r="E1321" s="724"/>
      <c r="F1321" s="724"/>
      <c r="G1321" s="724"/>
      <c r="H1321" s="724"/>
    </row>
    <row r="1322" spans="3:8" s="146" customFormat="1" ht="12.75">
      <c r="C1322" s="724"/>
      <c r="D1322" s="724"/>
      <c r="E1322" s="724"/>
      <c r="F1322" s="724"/>
      <c r="G1322" s="724"/>
      <c r="H1322" s="724"/>
    </row>
    <row r="1323" spans="3:8" s="146" customFormat="1" ht="12.75">
      <c r="C1323" s="724"/>
      <c r="D1323" s="724"/>
      <c r="E1323" s="724"/>
      <c r="F1323" s="724"/>
      <c r="G1323" s="724"/>
      <c r="H1323" s="724"/>
    </row>
    <row r="1324" spans="3:8" s="146" customFormat="1" ht="12.75">
      <c r="C1324" s="724"/>
      <c r="D1324" s="724"/>
      <c r="E1324" s="724"/>
      <c r="F1324" s="724"/>
      <c r="G1324" s="724"/>
      <c r="H1324" s="724"/>
    </row>
    <row r="1325" spans="3:8" s="146" customFormat="1" ht="12.75">
      <c r="C1325" s="724"/>
      <c r="D1325" s="724"/>
      <c r="E1325" s="724"/>
      <c r="F1325" s="724"/>
      <c r="G1325" s="724"/>
      <c r="H1325" s="724"/>
    </row>
    <row r="1326" spans="3:8" s="146" customFormat="1" ht="12.75">
      <c r="C1326" s="724"/>
      <c r="D1326" s="724"/>
      <c r="E1326" s="724"/>
      <c r="F1326" s="724"/>
      <c r="G1326" s="724"/>
      <c r="H1326" s="724"/>
    </row>
    <row r="1327" spans="3:8" s="146" customFormat="1" ht="12.75">
      <c r="C1327" s="724"/>
      <c r="D1327" s="724"/>
      <c r="E1327" s="724"/>
      <c r="F1327" s="724"/>
      <c r="G1327" s="724"/>
      <c r="H1327" s="724"/>
    </row>
    <row r="1328" spans="3:8" s="146" customFormat="1" ht="12.75">
      <c r="C1328" s="724"/>
      <c r="D1328" s="724"/>
      <c r="E1328" s="724"/>
      <c r="F1328" s="724"/>
      <c r="G1328" s="724"/>
      <c r="H1328" s="724"/>
    </row>
    <row r="1329" spans="3:8" s="146" customFormat="1" ht="12.75">
      <c r="C1329" s="724"/>
      <c r="D1329" s="724"/>
      <c r="E1329" s="724"/>
      <c r="F1329" s="724"/>
      <c r="G1329" s="724"/>
      <c r="H1329" s="724"/>
    </row>
    <row r="1330" spans="3:8" s="146" customFormat="1" ht="12.75">
      <c r="C1330" s="724"/>
      <c r="D1330" s="724"/>
      <c r="E1330" s="724"/>
      <c r="F1330" s="724"/>
      <c r="G1330" s="724"/>
      <c r="H1330" s="724"/>
    </row>
    <row r="1331" spans="3:8" s="146" customFormat="1" ht="12.75">
      <c r="C1331" s="724"/>
      <c r="D1331" s="724"/>
      <c r="E1331" s="724"/>
      <c r="F1331" s="724"/>
      <c r="G1331" s="724"/>
      <c r="H1331" s="724"/>
    </row>
    <row r="1332" spans="3:8" s="146" customFormat="1" ht="12.75">
      <c r="C1332" s="724"/>
      <c r="D1332" s="724"/>
      <c r="E1332" s="724"/>
      <c r="F1332" s="724"/>
      <c r="G1332" s="724"/>
      <c r="H1332" s="724"/>
    </row>
    <row r="1333" spans="3:8" s="146" customFormat="1" ht="12.75">
      <c r="C1333" s="724"/>
      <c r="D1333" s="724"/>
      <c r="E1333" s="724"/>
      <c r="F1333" s="724"/>
      <c r="G1333" s="724"/>
      <c r="H1333" s="724"/>
    </row>
    <row r="1334" spans="3:8" s="146" customFormat="1" ht="12.75">
      <c r="C1334" s="724"/>
      <c r="D1334" s="724"/>
      <c r="E1334" s="724"/>
      <c r="F1334" s="724"/>
      <c r="G1334" s="724"/>
      <c r="H1334" s="724"/>
    </row>
    <row r="1335" spans="3:8" s="146" customFormat="1" ht="12.75">
      <c r="C1335" s="724"/>
      <c r="D1335" s="724"/>
      <c r="E1335" s="724"/>
      <c r="F1335" s="724"/>
      <c r="G1335" s="724"/>
      <c r="H1335" s="724"/>
    </row>
    <row r="1336" spans="3:8" s="146" customFormat="1" ht="12.75">
      <c r="C1336" s="724"/>
      <c r="D1336" s="724"/>
      <c r="E1336" s="724"/>
      <c r="F1336" s="724"/>
      <c r="G1336" s="724"/>
      <c r="H1336" s="724"/>
    </row>
    <row r="1337" spans="3:8" s="146" customFormat="1" ht="12.75">
      <c r="C1337" s="724"/>
      <c r="D1337" s="724"/>
      <c r="E1337" s="724"/>
      <c r="F1337" s="724"/>
      <c r="G1337" s="724"/>
      <c r="H1337" s="724"/>
    </row>
    <row r="1338" spans="3:8" s="146" customFormat="1" ht="12.75">
      <c r="C1338" s="724"/>
      <c r="D1338" s="724"/>
      <c r="E1338" s="724"/>
      <c r="F1338" s="724"/>
      <c r="G1338" s="724"/>
      <c r="H1338" s="724"/>
    </row>
    <row r="1339" spans="3:8" s="146" customFormat="1" ht="12.75">
      <c r="C1339" s="724"/>
      <c r="D1339" s="724"/>
      <c r="E1339" s="724"/>
      <c r="F1339" s="724"/>
      <c r="G1339" s="724"/>
      <c r="H1339" s="724"/>
    </row>
    <row r="1340" spans="3:8" s="146" customFormat="1" ht="12.75">
      <c r="C1340" s="724"/>
      <c r="D1340" s="724"/>
      <c r="E1340" s="724"/>
      <c r="F1340" s="724"/>
      <c r="G1340" s="724"/>
      <c r="H1340" s="724"/>
    </row>
    <row r="1341" spans="3:8" s="146" customFormat="1" ht="12.75">
      <c r="C1341" s="724"/>
      <c r="D1341" s="724"/>
      <c r="E1341" s="724"/>
      <c r="F1341" s="724"/>
      <c r="G1341" s="724"/>
      <c r="H1341" s="724"/>
    </row>
    <row r="1342" spans="3:8" s="146" customFormat="1" ht="12.75">
      <c r="C1342" s="724"/>
      <c r="D1342" s="724"/>
      <c r="E1342" s="724"/>
      <c r="F1342" s="724"/>
      <c r="G1342" s="724"/>
      <c r="H1342" s="724"/>
    </row>
    <row r="1343" spans="3:8" s="146" customFormat="1" ht="12.75">
      <c r="C1343" s="724"/>
      <c r="D1343" s="724"/>
      <c r="E1343" s="724"/>
      <c r="F1343" s="724"/>
      <c r="G1343" s="724"/>
      <c r="H1343" s="724"/>
    </row>
    <row r="1344" spans="3:8" s="146" customFormat="1" ht="12.75">
      <c r="C1344" s="724"/>
      <c r="D1344" s="724"/>
      <c r="E1344" s="724"/>
      <c r="F1344" s="724"/>
      <c r="G1344" s="724"/>
      <c r="H1344" s="724"/>
    </row>
    <row r="1345" spans="3:8" s="146" customFormat="1" ht="12.75">
      <c r="C1345" s="724"/>
      <c r="D1345" s="724"/>
      <c r="E1345" s="724"/>
      <c r="F1345" s="724"/>
      <c r="G1345" s="724"/>
      <c r="H1345" s="724"/>
    </row>
    <row r="1346" spans="3:8" s="146" customFormat="1" ht="12.75">
      <c r="C1346" s="724"/>
      <c r="D1346" s="724"/>
      <c r="E1346" s="724"/>
      <c r="F1346" s="724"/>
      <c r="G1346" s="724"/>
      <c r="H1346" s="724"/>
    </row>
    <row r="1347" spans="3:8" s="146" customFormat="1" ht="12.75">
      <c r="C1347" s="724"/>
      <c r="D1347" s="724"/>
      <c r="E1347" s="724"/>
      <c r="F1347" s="724"/>
      <c r="G1347" s="724"/>
      <c r="H1347" s="724"/>
    </row>
    <row r="1348" spans="3:8" s="146" customFormat="1" ht="12.75">
      <c r="C1348" s="724"/>
      <c r="D1348" s="724"/>
      <c r="E1348" s="724"/>
      <c r="F1348" s="724"/>
      <c r="G1348" s="724"/>
      <c r="H1348" s="724"/>
    </row>
    <row r="1349" spans="3:8" s="146" customFormat="1" ht="12.75">
      <c r="C1349" s="724"/>
      <c r="D1349" s="724"/>
      <c r="E1349" s="724"/>
      <c r="F1349" s="724"/>
      <c r="G1349" s="724"/>
      <c r="H1349" s="724"/>
    </row>
    <row r="1350" spans="3:8" s="146" customFormat="1" ht="12.75">
      <c r="C1350" s="724"/>
      <c r="D1350" s="724"/>
      <c r="E1350" s="724"/>
      <c r="F1350" s="724"/>
      <c r="G1350" s="724"/>
      <c r="H1350" s="724"/>
    </row>
    <row r="1351" spans="3:8" s="146" customFormat="1" ht="12.75">
      <c r="C1351" s="724"/>
      <c r="D1351" s="724"/>
      <c r="E1351" s="724"/>
      <c r="F1351" s="724"/>
      <c r="G1351" s="724"/>
      <c r="H1351" s="724"/>
    </row>
    <row r="1352" spans="3:8" s="146" customFormat="1" ht="12.75">
      <c r="C1352" s="724"/>
      <c r="D1352" s="724"/>
      <c r="E1352" s="724"/>
      <c r="F1352" s="724"/>
      <c r="G1352" s="724"/>
      <c r="H1352" s="724"/>
    </row>
    <row r="1353" spans="3:8" s="146" customFormat="1" ht="12.75">
      <c r="C1353" s="724"/>
      <c r="D1353" s="724"/>
      <c r="E1353" s="724"/>
      <c r="F1353" s="724"/>
      <c r="G1353" s="724"/>
      <c r="H1353" s="724"/>
    </row>
    <row r="1354" spans="3:8" s="146" customFormat="1" ht="12.75">
      <c r="C1354" s="724"/>
      <c r="D1354" s="724"/>
      <c r="E1354" s="724"/>
      <c r="F1354" s="724"/>
      <c r="G1354" s="724"/>
      <c r="H1354" s="724"/>
    </row>
    <row r="1355" spans="3:8" s="146" customFormat="1" ht="12.75">
      <c r="C1355" s="724"/>
      <c r="D1355" s="724"/>
      <c r="E1355" s="724"/>
      <c r="F1355" s="724"/>
      <c r="G1355" s="724"/>
      <c r="H1355" s="724"/>
    </row>
    <row r="1356" spans="3:8" s="146" customFormat="1" ht="12.75">
      <c r="C1356" s="724"/>
      <c r="D1356" s="724"/>
      <c r="E1356" s="724"/>
      <c r="F1356" s="724"/>
      <c r="G1356" s="724"/>
      <c r="H1356" s="724"/>
    </row>
    <row r="1357" spans="3:8" s="146" customFormat="1" ht="12.75">
      <c r="C1357" s="724"/>
      <c r="D1357" s="724"/>
      <c r="E1357" s="724"/>
      <c r="F1357" s="724"/>
      <c r="G1357" s="724"/>
      <c r="H1357" s="724"/>
    </row>
    <row r="1358" spans="3:8" s="146" customFormat="1" ht="12.75">
      <c r="C1358" s="724"/>
      <c r="D1358" s="724"/>
      <c r="E1358" s="724"/>
      <c r="F1358" s="724"/>
      <c r="G1358" s="724"/>
      <c r="H1358" s="724"/>
    </row>
    <row r="1359" spans="3:8" s="146" customFormat="1" ht="12.75">
      <c r="C1359" s="724"/>
      <c r="D1359" s="724"/>
      <c r="E1359" s="724"/>
      <c r="F1359" s="724"/>
      <c r="G1359" s="724"/>
      <c r="H1359" s="724"/>
    </row>
    <row r="1360" spans="3:8" s="146" customFormat="1" ht="12.75">
      <c r="C1360" s="724"/>
      <c r="D1360" s="724"/>
      <c r="E1360" s="724"/>
      <c r="F1360" s="724"/>
      <c r="G1360" s="724"/>
      <c r="H1360" s="724"/>
    </row>
    <row r="1361" spans="3:8" s="146" customFormat="1" ht="12.75">
      <c r="C1361" s="724"/>
      <c r="D1361" s="724"/>
      <c r="E1361" s="724"/>
      <c r="F1361" s="724"/>
      <c r="G1361" s="724"/>
      <c r="H1361" s="724"/>
    </row>
    <row r="1362" spans="3:8" s="146" customFormat="1" ht="12.75">
      <c r="C1362" s="724"/>
      <c r="D1362" s="724"/>
      <c r="E1362" s="724"/>
      <c r="F1362" s="724"/>
      <c r="G1362" s="724"/>
      <c r="H1362" s="724"/>
    </row>
    <row r="1363" spans="3:8" s="146" customFormat="1" ht="12.75">
      <c r="C1363" s="724"/>
      <c r="D1363" s="724"/>
      <c r="E1363" s="724"/>
      <c r="F1363" s="724"/>
      <c r="G1363" s="724"/>
      <c r="H1363" s="724"/>
    </row>
    <row r="1364" spans="3:8" s="146" customFormat="1" ht="12.75">
      <c r="C1364" s="724"/>
      <c r="D1364" s="724"/>
      <c r="E1364" s="724"/>
      <c r="F1364" s="724"/>
      <c r="G1364" s="724"/>
      <c r="H1364" s="724"/>
    </row>
    <row r="1365" spans="3:8" s="146" customFormat="1" ht="12.75">
      <c r="C1365" s="724"/>
      <c r="D1365" s="724"/>
      <c r="E1365" s="724"/>
      <c r="F1365" s="724"/>
      <c r="G1365" s="724"/>
      <c r="H1365" s="724"/>
    </row>
    <row r="1366" spans="3:8" s="146" customFormat="1" ht="12.75">
      <c r="C1366" s="724"/>
      <c r="D1366" s="724"/>
      <c r="E1366" s="724"/>
      <c r="F1366" s="724"/>
      <c r="G1366" s="724"/>
      <c r="H1366" s="724"/>
    </row>
    <row r="1367" spans="3:8" s="146" customFormat="1" ht="12.75">
      <c r="C1367" s="724"/>
      <c r="D1367" s="724"/>
      <c r="E1367" s="724"/>
      <c r="F1367" s="724"/>
      <c r="G1367" s="724"/>
      <c r="H1367" s="724"/>
    </row>
    <row r="1368" spans="3:8" s="146" customFormat="1" ht="12.75">
      <c r="C1368" s="724"/>
      <c r="D1368" s="724"/>
      <c r="E1368" s="724"/>
      <c r="F1368" s="724"/>
      <c r="G1368" s="724"/>
      <c r="H1368" s="724"/>
    </row>
    <row r="1369" spans="3:8" s="146" customFormat="1" ht="12.75">
      <c r="C1369" s="724"/>
      <c r="D1369" s="724"/>
      <c r="E1369" s="724"/>
      <c r="F1369" s="724"/>
      <c r="G1369" s="724"/>
      <c r="H1369" s="724"/>
    </row>
    <row r="1370" spans="3:8" s="146" customFormat="1" ht="12.75">
      <c r="C1370" s="724"/>
      <c r="D1370" s="724"/>
      <c r="E1370" s="724"/>
      <c r="F1370" s="724"/>
      <c r="G1370" s="724"/>
      <c r="H1370" s="724"/>
    </row>
    <row r="1371" spans="3:8" s="146" customFormat="1" ht="12.75">
      <c r="C1371" s="724"/>
      <c r="D1371" s="724"/>
      <c r="E1371" s="724"/>
      <c r="F1371" s="724"/>
      <c r="G1371" s="724"/>
      <c r="H1371" s="724"/>
    </row>
    <row r="1372" spans="3:8" s="146" customFormat="1" ht="12.75">
      <c r="C1372" s="724"/>
      <c r="D1372" s="724"/>
      <c r="E1372" s="724"/>
      <c r="F1372" s="724"/>
      <c r="G1372" s="724"/>
      <c r="H1372" s="724"/>
    </row>
    <row r="1373" spans="3:8" s="146" customFormat="1" ht="12.75">
      <c r="C1373" s="724"/>
      <c r="D1373" s="724"/>
      <c r="E1373" s="724"/>
      <c r="F1373" s="724"/>
      <c r="G1373" s="724"/>
      <c r="H1373" s="724"/>
    </row>
    <row r="1374" spans="3:8" s="146" customFormat="1" ht="12.75">
      <c r="C1374" s="724"/>
      <c r="D1374" s="724"/>
      <c r="E1374" s="724"/>
      <c r="F1374" s="724"/>
      <c r="G1374" s="724"/>
      <c r="H1374" s="724"/>
    </row>
    <row r="1375" spans="3:8" s="146" customFormat="1" ht="12.75">
      <c r="C1375" s="724"/>
      <c r="D1375" s="724"/>
      <c r="E1375" s="724"/>
      <c r="F1375" s="724"/>
      <c r="G1375" s="724"/>
      <c r="H1375" s="724"/>
    </row>
    <row r="1376" spans="3:8" s="146" customFormat="1" ht="12.75">
      <c r="C1376" s="724"/>
      <c r="D1376" s="724"/>
      <c r="E1376" s="724"/>
      <c r="F1376" s="724"/>
      <c r="G1376" s="724"/>
      <c r="H1376" s="724"/>
    </row>
    <row r="1377" spans="3:8" s="146" customFormat="1" ht="12.75">
      <c r="C1377" s="724"/>
      <c r="D1377" s="724"/>
      <c r="E1377" s="724"/>
      <c r="F1377" s="724"/>
      <c r="G1377" s="724"/>
      <c r="H1377" s="724"/>
    </row>
    <row r="1378" spans="3:8" s="146" customFormat="1" ht="12.75">
      <c r="C1378" s="724"/>
      <c r="D1378" s="724"/>
      <c r="E1378" s="724"/>
      <c r="F1378" s="724"/>
      <c r="G1378" s="724"/>
      <c r="H1378" s="724"/>
    </row>
    <row r="1379" spans="3:8" s="146" customFormat="1" ht="12.75">
      <c r="C1379" s="724"/>
      <c r="D1379" s="724"/>
      <c r="E1379" s="724"/>
      <c r="F1379" s="724"/>
      <c r="G1379" s="724"/>
      <c r="H1379" s="724"/>
    </row>
    <row r="1380" spans="3:8" s="146" customFormat="1" ht="12.75">
      <c r="C1380" s="724"/>
      <c r="D1380" s="724"/>
      <c r="E1380" s="724"/>
      <c r="F1380" s="724"/>
      <c r="G1380" s="724"/>
      <c r="H1380" s="724"/>
    </row>
    <row r="1381" spans="3:8" s="146" customFormat="1" ht="12.75">
      <c r="C1381" s="724"/>
      <c r="D1381" s="724"/>
      <c r="E1381" s="724"/>
      <c r="F1381" s="724"/>
      <c r="G1381" s="724"/>
      <c r="H1381" s="724"/>
    </row>
    <row r="1382" spans="3:8" s="146" customFormat="1" ht="12.75">
      <c r="C1382" s="724"/>
      <c r="D1382" s="724"/>
      <c r="E1382" s="724"/>
      <c r="F1382" s="724"/>
      <c r="G1382" s="724"/>
      <c r="H1382" s="724"/>
    </row>
    <row r="1383" spans="3:8" s="146" customFormat="1" ht="12.75">
      <c r="C1383" s="724"/>
      <c r="D1383" s="724"/>
      <c r="E1383" s="724"/>
      <c r="F1383" s="724"/>
      <c r="G1383" s="724"/>
      <c r="H1383" s="724"/>
    </row>
    <row r="1384" spans="3:8" s="146" customFormat="1" ht="12.75">
      <c r="C1384" s="724"/>
      <c r="D1384" s="724"/>
      <c r="E1384" s="724"/>
      <c r="F1384" s="724"/>
      <c r="G1384" s="724"/>
      <c r="H1384" s="724"/>
    </row>
    <row r="1385" spans="3:8" s="146" customFormat="1" ht="12.75">
      <c r="C1385" s="724"/>
      <c r="D1385" s="724"/>
      <c r="E1385" s="724"/>
      <c r="F1385" s="724"/>
      <c r="G1385" s="724"/>
      <c r="H1385" s="724"/>
    </row>
    <row r="1386" spans="3:8" s="146" customFormat="1" ht="12.75">
      <c r="C1386" s="724"/>
      <c r="D1386" s="724"/>
      <c r="E1386" s="724"/>
      <c r="F1386" s="724"/>
      <c r="G1386" s="724"/>
      <c r="H1386" s="724"/>
    </row>
    <row r="1387" spans="3:8" s="146" customFormat="1" ht="12.75">
      <c r="C1387" s="724"/>
      <c r="D1387" s="724"/>
      <c r="E1387" s="724"/>
      <c r="F1387" s="724"/>
      <c r="G1387" s="724"/>
      <c r="H1387" s="724"/>
    </row>
    <row r="1388" spans="3:8" s="146" customFormat="1" ht="12.75">
      <c r="C1388" s="724"/>
      <c r="D1388" s="724"/>
      <c r="E1388" s="724"/>
      <c r="F1388" s="724"/>
      <c r="G1388" s="724"/>
      <c r="H1388" s="724"/>
    </row>
    <row r="1389" spans="3:8" s="146" customFormat="1" ht="12.75">
      <c r="C1389" s="724"/>
      <c r="D1389" s="724"/>
      <c r="E1389" s="724"/>
      <c r="F1389" s="724"/>
      <c r="G1389" s="724"/>
      <c r="H1389" s="724"/>
    </row>
    <row r="1390" spans="3:8" s="146" customFormat="1" ht="12.75">
      <c r="C1390" s="724"/>
      <c r="D1390" s="724"/>
      <c r="E1390" s="724"/>
      <c r="F1390" s="724"/>
      <c r="G1390" s="724"/>
      <c r="H1390" s="724"/>
    </row>
    <row r="1391" spans="3:8" s="146" customFormat="1" ht="12.75">
      <c r="C1391" s="724"/>
      <c r="D1391" s="724"/>
      <c r="E1391" s="724"/>
      <c r="F1391" s="724"/>
      <c r="G1391" s="724"/>
      <c r="H1391" s="724"/>
    </row>
    <row r="1392" spans="3:8" s="146" customFormat="1" ht="12.75">
      <c r="C1392" s="724"/>
      <c r="D1392" s="724"/>
      <c r="E1392" s="724"/>
      <c r="F1392" s="724"/>
      <c r="G1392" s="724"/>
      <c r="H1392" s="724"/>
    </row>
    <row r="1393" spans="3:8" s="146" customFormat="1" ht="12.75">
      <c r="C1393" s="724"/>
      <c r="D1393" s="724"/>
      <c r="E1393" s="724"/>
      <c r="F1393" s="724"/>
      <c r="G1393" s="724"/>
      <c r="H1393" s="724"/>
    </row>
    <row r="1394" spans="3:8" s="146" customFormat="1" ht="12.75">
      <c r="C1394" s="724"/>
      <c r="D1394" s="724"/>
      <c r="E1394" s="724"/>
      <c r="F1394" s="724"/>
      <c r="G1394" s="724"/>
      <c r="H1394" s="724"/>
    </row>
    <row r="1395" spans="3:8" s="146" customFormat="1" ht="12.75">
      <c r="C1395" s="724"/>
      <c r="D1395" s="724"/>
      <c r="E1395" s="724"/>
      <c r="F1395" s="724"/>
      <c r="G1395" s="724"/>
      <c r="H1395" s="724"/>
    </row>
    <row r="1396" spans="3:8" s="146" customFormat="1" ht="12.75">
      <c r="C1396" s="724"/>
      <c r="D1396" s="724"/>
      <c r="E1396" s="724"/>
      <c r="F1396" s="724"/>
      <c r="G1396" s="724"/>
      <c r="H1396" s="724"/>
    </row>
    <row r="1397" spans="3:8" s="146" customFormat="1" ht="12.75">
      <c r="C1397" s="724"/>
      <c r="D1397" s="724"/>
      <c r="E1397" s="724"/>
      <c r="F1397" s="724"/>
      <c r="G1397" s="724"/>
      <c r="H1397" s="724"/>
    </row>
    <row r="1398" spans="3:8" s="146" customFormat="1" ht="12.75">
      <c r="C1398" s="724"/>
      <c r="D1398" s="724"/>
      <c r="E1398" s="724"/>
      <c r="F1398" s="724"/>
      <c r="G1398" s="724"/>
      <c r="H1398" s="724"/>
    </row>
    <row r="1399" spans="3:8" s="146" customFormat="1" ht="12.75">
      <c r="C1399" s="724"/>
      <c r="D1399" s="724"/>
      <c r="E1399" s="724"/>
      <c r="F1399" s="724"/>
      <c r="G1399" s="724"/>
      <c r="H1399" s="724"/>
    </row>
    <row r="1400" spans="3:8" s="146" customFormat="1" ht="12.75">
      <c r="C1400" s="724"/>
      <c r="D1400" s="724"/>
      <c r="E1400" s="724"/>
      <c r="F1400" s="724"/>
      <c r="G1400" s="724"/>
      <c r="H1400" s="724"/>
    </row>
    <row r="1401" spans="3:8" s="146" customFormat="1" ht="12.75">
      <c r="C1401" s="724"/>
      <c r="D1401" s="724"/>
      <c r="E1401" s="724"/>
      <c r="F1401" s="724"/>
      <c r="G1401" s="724"/>
      <c r="H1401" s="724"/>
    </row>
    <row r="1402" spans="3:8" s="146" customFormat="1" ht="12.75">
      <c r="C1402" s="724"/>
      <c r="D1402" s="724"/>
      <c r="E1402" s="724"/>
      <c r="F1402" s="724"/>
      <c r="G1402" s="724"/>
      <c r="H1402" s="724"/>
    </row>
    <row r="1403" spans="3:8" s="146" customFormat="1" ht="12.75">
      <c r="C1403" s="724"/>
      <c r="D1403" s="724"/>
      <c r="E1403" s="724"/>
      <c r="F1403" s="724"/>
      <c r="G1403" s="724"/>
      <c r="H1403" s="724"/>
    </row>
    <row r="1404" spans="3:8" s="146" customFormat="1" ht="12.75">
      <c r="C1404" s="724"/>
      <c r="D1404" s="724"/>
      <c r="E1404" s="724"/>
      <c r="F1404" s="724"/>
      <c r="G1404" s="724"/>
      <c r="H1404" s="724"/>
    </row>
    <row r="1405" spans="3:8" s="146" customFormat="1" ht="12.75">
      <c r="C1405" s="724"/>
      <c r="D1405" s="724"/>
      <c r="E1405" s="724"/>
      <c r="F1405" s="724"/>
      <c r="G1405" s="724"/>
      <c r="H1405" s="724"/>
    </row>
    <row r="1406" spans="3:8" s="146" customFormat="1" ht="12.75">
      <c r="C1406" s="724"/>
      <c r="D1406" s="724"/>
      <c r="E1406" s="724"/>
      <c r="F1406" s="724"/>
      <c r="G1406" s="724"/>
      <c r="H1406" s="724"/>
    </row>
    <row r="1407" spans="3:8" s="146" customFormat="1" ht="12.75">
      <c r="C1407" s="724"/>
      <c r="D1407" s="724"/>
      <c r="E1407" s="724"/>
      <c r="F1407" s="724"/>
      <c r="G1407" s="724"/>
      <c r="H1407" s="724"/>
    </row>
    <row r="1408" spans="3:8" s="146" customFormat="1" ht="12.75">
      <c r="C1408" s="724"/>
      <c r="D1408" s="724"/>
      <c r="E1408" s="724"/>
      <c r="F1408" s="724"/>
      <c r="G1408" s="724"/>
      <c r="H1408" s="724"/>
    </row>
    <row r="1409" spans="3:8" s="146" customFormat="1" ht="12.75">
      <c r="C1409" s="724"/>
      <c r="D1409" s="724"/>
      <c r="E1409" s="724"/>
      <c r="F1409" s="724"/>
      <c r="G1409" s="724"/>
      <c r="H1409" s="724"/>
    </row>
    <row r="1410" spans="3:8" s="146" customFormat="1" ht="12.75">
      <c r="C1410" s="724"/>
      <c r="D1410" s="724"/>
      <c r="E1410" s="724"/>
      <c r="F1410" s="724"/>
      <c r="G1410" s="724"/>
      <c r="H1410" s="724"/>
    </row>
    <row r="1411" spans="3:8" s="146" customFormat="1" ht="12.75">
      <c r="C1411" s="724"/>
      <c r="D1411" s="724"/>
      <c r="E1411" s="724"/>
      <c r="F1411" s="724"/>
      <c r="G1411" s="724"/>
      <c r="H1411" s="724"/>
    </row>
    <row r="1412" spans="3:8" s="146" customFormat="1" ht="12.75">
      <c r="C1412" s="724"/>
      <c r="D1412" s="724"/>
      <c r="E1412" s="724"/>
      <c r="F1412" s="724"/>
      <c r="G1412" s="724"/>
      <c r="H1412" s="724"/>
    </row>
    <row r="1413" spans="3:8" s="146" customFormat="1" ht="12.75">
      <c r="C1413" s="724"/>
      <c r="D1413" s="724"/>
      <c r="E1413" s="724"/>
      <c r="F1413" s="724"/>
      <c r="G1413" s="724"/>
      <c r="H1413" s="724"/>
    </row>
    <row r="1414" spans="3:8" s="146" customFormat="1" ht="12.75">
      <c r="C1414" s="724"/>
      <c r="D1414" s="724"/>
      <c r="E1414" s="724"/>
      <c r="F1414" s="724"/>
      <c r="G1414" s="724"/>
      <c r="H1414" s="724"/>
    </row>
    <row r="1415" spans="3:8" s="146" customFormat="1" ht="12.75">
      <c r="C1415" s="724"/>
      <c r="D1415" s="724"/>
      <c r="E1415" s="724"/>
      <c r="F1415" s="724"/>
      <c r="G1415" s="724"/>
      <c r="H1415" s="724"/>
    </row>
    <row r="1416" spans="3:8" s="146" customFormat="1" ht="12.75">
      <c r="C1416" s="724"/>
      <c r="D1416" s="724"/>
      <c r="E1416" s="724"/>
      <c r="F1416" s="724"/>
      <c r="G1416" s="724"/>
      <c r="H1416" s="724"/>
    </row>
    <row r="1417" spans="3:8" s="146" customFormat="1" ht="12.75">
      <c r="C1417" s="724"/>
      <c r="D1417" s="724"/>
      <c r="E1417" s="724"/>
      <c r="F1417" s="724"/>
      <c r="G1417" s="724"/>
      <c r="H1417" s="724"/>
    </row>
    <row r="1418" spans="3:8" s="146" customFormat="1" ht="12.75">
      <c r="C1418" s="724"/>
      <c r="D1418" s="724"/>
      <c r="E1418" s="724"/>
      <c r="F1418" s="724"/>
      <c r="G1418" s="724"/>
      <c r="H1418" s="724"/>
    </row>
    <row r="1419" spans="3:8" s="146" customFormat="1" ht="12.75">
      <c r="C1419" s="724"/>
      <c r="D1419" s="724"/>
      <c r="E1419" s="724"/>
      <c r="F1419" s="724"/>
      <c r="G1419" s="724"/>
      <c r="H1419" s="724"/>
    </row>
    <row r="1420" spans="3:8" s="146" customFormat="1" ht="12.75">
      <c r="C1420" s="724"/>
      <c r="D1420" s="724"/>
      <c r="E1420" s="724"/>
      <c r="F1420" s="724"/>
      <c r="G1420" s="724"/>
      <c r="H1420" s="724"/>
    </row>
    <row r="1421" spans="3:8" s="146" customFormat="1" ht="12.75">
      <c r="C1421" s="724"/>
      <c r="D1421" s="724"/>
      <c r="E1421" s="724"/>
      <c r="F1421" s="724"/>
      <c r="G1421" s="724"/>
      <c r="H1421" s="724"/>
    </row>
    <row r="1422" spans="3:8" s="146" customFormat="1" ht="12.75">
      <c r="C1422" s="724"/>
      <c r="D1422" s="724"/>
      <c r="E1422" s="724"/>
      <c r="F1422" s="724"/>
      <c r="G1422" s="724"/>
      <c r="H1422" s="724"/>
    </row>
    <row r="1423" spans="3:8" s="146" customFormat="1" ht="12.75">
      <c r="C1423" s="724"/>
      <c r="D1423" s="724"/>
      <c r="E1423" s="724"/>
      <c r="F1423" s="724"/>
      <c r="G1423" s="724"/>
      <c r="H1423" s="724"/>
    </row>
    <row r="1424" spans="3:8" s="146" customFormat="1" ht="12.75">
      <c r="C1424" s="724"/>
      <c r="D1424" s="724"/>
      <c r="E1424" s="724"/>
      <c r="F1424" s="724"/>
      <c r="G1424" s="724"/>
      <c r="H1424" s="724"/>
    </row>
    <row r="1425" spans="3:8" s="146" customFormat="1" ht="12.75">
      <c r="C1425" s="724"/>
      <c r="D1425" s="724"/>
      <c r="E1425" s="724"/>
      <c r="F1425" s="724"/>
      <c r="G1425" s="724"/>
      <c r="H1425" s="724"/>
    </row>
    <row r="1426" spans="3:8" s="146" customFormat="1" ht="12.75">
      <c r="C1426" s="724"/>
      <c r="D1426" s="724"/>
      <c r="E1426" s="724"/>
      <c r="F1426" s="724"/>
      <c r="G1426" s="724"/>
      <c r="H1426" s="724"/>
    </row>
    <row r="1427" spans="3:8" s="146" customFormat="1" ht="12.75">
      <c r="C1427" s="724"/>
      <c r="D1427" s="724"/>
      <c r="E1427" s="724"/>
      <c r="F1427" s="724"/>
      <c r="G1427" s="724"/>
      <c r="H1427" s="724"/>
    </row>
    <row r="1428" spans="3:8" s="146" customFormat="1" ht="12.75">
      <c r="C1428" s="724"/>
      <c r="D1428" s="724"/>
      <c r="E1428" s="724"/>
      <c r="F1428" s="724"/>
      <c r="G1428" s="724"/>
      <c r="H1428" s="724"/>
    </row>
    <row r="1429" spans="3:8" s="146" customFormat="1" ht="12.75">
      <c r="C1429" s="724"/>
      <c r="D1429" s="724"/>
      <c r="E1429" s="724"/>
      <c r="F1429" s="724"/>
      <c r="G1429" s="724"/>
      <c r="H1429" s="724"/>
    </row>
    <row r="1430" spans="3:8" s="146" customFormat="1" ht="12.75">
      <c r="C1430" s="724"/>
      <c r="D1430" s="724"/>
      <c r="E1430" s="724"/>
      <c r="F1430" s="724"/>
      <c r="G1430" s="724"/>
      <c r="H1430" s="724"/>
    </row>
    <row r="1431" spans="3:8" s="146" customFormat="1" ht="12.75">
      <c r="C1431" s="724"/>
      <c r="D1431" s="724"/>
      <c r="E1431" s="724"/>
      <c r="F1431" s="724"/>
      <c r="G1431" s="724"/>
      <c r="H1431" s="724"/>
    </row>
    <row r="1432" spans="3:8" s="146" customFormat="1" ht="12.75">
      <c r="C1432" s="724"/>
      <c r="D1432" s="724"/>
      <c r="E1432" s="724"/>
      <c r="F1432" s="724"/>
      <c r="G1432" s="724"/>
      <c r="H1432" s="724"/>
    </row>
    <row r="1433" spans="3:8" s="146" customFormat="1" ht="12.75">
      <c r="C1433" s="724"/>
      <c r="D1433" s="724"/>
      <c r="E1433" s="724"/>
      <c r="F1433" s="724"/>
      <c r="G1433" s="724"/>
      <c r="H1433" s="724"/>
    </row>
    <row r="1434" spans="3:8" s="146" customFormat="1" ht="12.75">
      <c r="C1434" s="724"/>
      <c r="D1434" s="724"/>
      <c r="E1434" s="724"/>
      <c r="F1434" s="724"/>
      <c r="G1434" s="724"/>
      <c r="H1434" s="724"/>
    </row>
    <row r="1435" spans="3:8" s="146" customFormat="1" ht="12.75">
      <c r="C1435" s="724"/>
      <c r="D1435" s="724"/>
      <c r="E1435" s="724"/>
      <c r="F1435" s="724"/>
      <c r="G1435" s="724"/>
      <c r="H1435" s="724"/>
    </row>
    <row r="1436" spans="3:8" s="146" customFormat="1" ht="12.75">
      <c r="C1436" s="724"/>
      <c r="D1436" s="724"/>
      <c r="E1436" s="724"/>
      <c r="F1436" s="724"/>
      <c r="G1436" s="724"/>
      <c r="H1436" s="724"/>
    </row>
    <row r="1437" spans="3:8" s="146" customFormat="1" ht="12.75">
      <c r="C1437" s="724"/>
      <c r="D1437" s="724"/>
      <c r="E1437" s="724"/>
      <c r="F1437" s="724"/>
      <c r="G1437" s="724"/>
      <c r="H1437" s="724"/>
    </row>
    <row r="1438" spans="3:8" s="146" customFormat="1" ht="12.75">
      <c r="C1438" s="724"/>
      <c r="D1438" s="724"/>
      <c r="E1438" s="724"/>
      <c r="F1438" s="724"/>
      <c r="G1438" s="724"/>
      <c r="H1438" s="724"/>
    </row>
    <row r="1439" spans="3:8" s="146" customFormat="1" ht="12.75">
      <c r="C1439" s="724"/>
      <c r="D1439" s="724"/>
      <c r="E1439" s="724"/>
      <c r="F1439" s="724"/>
      <c r="G1439" s="724"/>
      <c r="H1439" s="724"/>
    </row>
    <row r="1440" spans="3:8" s="146" customFormat="1" ht="12.75">
      <c r="C1440" s="724"/>
      <c r="D1440" s="724"/>
      <c r="E1440" s="724"/>
      <c r="F1440" s="724"/>
      <c r="G1440" s="724"/>
      <c r="H1440" s="724"/>
    </row>
    <row r="1441" spans="3:8" s="146" customFormat="1" ht="12.75">
      <c r="C1441" s="724"/>
      <c r="D1441" s="724"/>
      <c r="E1441" s="724"/>
      <c r="F1441" s="724"/>
      <c r="G1441" s="724"/>
      <c r="H1441" s="724"/>
    </row>
    <row r="1442" spans="3:8" s="146" customFormat="1" ht="12.75">
      <c r="C1442" s="724"/>
      <c r="D1442" s="724"/>
      <c r="E1442" s="724"/>
      <c r="F1442" s="724"/>
      <c r="G1442" s="724"/>
      <c r="H1442" s="724"/>
    </row>
    <row r="1443" spans="3:8" s="146" customFormat="1" ht="12.75">
      <c r="C1443" s="724"/>
      <c r="D1443" s="724"/>
      <c r="E1443" s="724"/>
      <c r="F1443" s="724"/>
      <c r="G1443" s="724"/>
      <c r="H1443" s="724"/>
    </row>
    <row r="1444" spans="3:8" s="146" customFormat="1" ht="12.75">
      <c r="C1444" s="724"/>
      <c r="D1444" s="724"/>
      <c r="E1444" s="724"/>
      <c r="F1444" s="724"/>
      <c r="G1444" s="724"/>
      <c r="H1444" s="724"/>
    </row>
    <row r="1445" spans="3:8" s="146" customFormat="1" ht="12.75">
      <c r="C1445" s="724"/>
      <c r="D1445" s="724"/>
      <c r="E1445" s="724"/>
      <c r="F1445" s="724"/>
      <c r="G1445" s="724"/>
      <c r="H1445" s="724"/>
    </row>
    <row r="1446" spans="3:8" s="146" customFormat="1" ht="12.75">
      <c r="C1446" s="724"/>
      <c r="D1446" s="724"/>
      <c r="E1446" s="724"/>
      <c r="F1446" s="724"/>
      <c r="G1446" s="724"/>
      <c r="H1446" s="724"/>
    </row>
    <row r="1447" spans="3:8" s="146" customFormat="1" ht="12.75">
      <c r="C1447" s="724"/>
      <c r="D1447" s="724"/>
      <c r="E1447" s="724"/>
      <c r="F1447" s="724"/>
      <c r="G1447" s="724"/>
      <c r="H1447" s="724"/>
    </row>
    <row r="1448" spans="3:8" s="146" customFormat="1" ht="12.75">
      <c r="C1448" s="724"/>
      <c r="D1448" s="724"/>
      <c r="E1448" s="724"/>
      <c r="F1448" s="724"/>
      <c r="G1448" s="724"/>
      <c r="H1448" s="724"/>
    </row>
    <row r="1449" spans="3:8" s="146" customFormat="1" ht="12.75">
      <c r="C1449" s="724"/>
      <c r="D1449" s="724"/>
      <c r="E1449" s="724"/>
      <c r="F1449" s="724"/>
      <c r="G1449" s="724"/>
      <c r="H1449" s="724"/>
    </row>
    <row r="1450" spans="3:8" s="146" customFormat="1" ht="12.75">
      <c r="C1450" s="724"/>
      <c r="D1450" s="724"/>
      <c r="E1450" s="724"/>
      <c r="F1450" s="724"/>
      <c r="G1450" s="724"/>
      <c r="H1450" s="724"/>
    </row>
    <row r="1451" spans="3:8" s="146" customFormat="1" ht="12.75">
      <c r="C1451" s="724"/>
      <c r="D1451" s="724"/>
      <c r="E1451" s="724"/>
      <c r="F1451" s="724"/>
      <c r="G1451" s="724"/>
      <c r="H1451" s="724"/>
    </row>
    <row r="1452" spans="3:8" s="146" customFormat="1" ht="12.75">
      <c r="C1452" s="724"/>
      <c r="D1452" s="724"/>
      <c r="E1452" s="724"/>
      <c r="F1452" s="724"/>
      <c r="G1452" s="724"/>
      <c r="H1452" s="724"/>
    </row>
    <row r="1453" spans="3:8" s="146" customFormat="1" ht="12.75">
      <c r="C1453" s="724"/>
      <c r="D1453" s="724"/>
      <c r="E1453" s="724"/>
      <c r="F1453" s="724"/>
      <c r="G1453" s="724"/>
      <c r="H1453" s="724"/>
    </row>
    <row r="1454" spans="3:8" s="146" customFormat="1" ht="12.75">
      <c r="C1454" s="724"/>
      <c r="D1454" s="724"/>
      <c r="E1454" s="724"/>
      <c r="F1454" s="724"/>
      <c r="G1454" s="724"/>
      <c r="H1454" s="724"/>
    </row>
    <row r="1455" spans="3:8" s="146" customFormat="1" ht="12.75">
      <c r="C1455" s="724"/>
      <c r="D1455" s="724"/>
      <c r="E1455" s="724"/>
      <c r="F1455" s="724"/>
      <c r="G1455" s="724"/>
      <c r="H1455" s="724"/>
    </row>
    <row r="1456" spans="3:8" s="146" customFormat="1" ht="12.75">
      <c r="C1456" s="724"/>
      <c r="D1456" s="724"/>
      <c r="E1456" s="724"/>
      <c r="F1456" s="724"/>
      <c r="G1456" s="724"/>
      <c r="H1456" s="724"/>
    </row>
    <row r="1457" spans="3:8" s="146" customFormat="1" ht="12.75">
      <c r="C1457" s="724"/>
      <c r="D1457" s="724"/>
      <c r="E1457" s="724"/>
      <c r="F1457" s="724"/>
      <c r="G1457" s="724"/>
      <c r="H1457" s="724"/>
    </row>
    <row r="1458" spans="3:8" s="146" customFormat="1" ht="12.75">
      <c r="C1458" s="724"/>
      <c r="D1458" s="724"/>
      <c r="E1458" s="724"/>
      <c r="F1458" s="724"/>
      <c r="G1458" s="724"/>
      <c r="H1458" s="724"/>
    </row>
    <row r="1459" spans="3:8" s="146" customFormat="1" ht="12.75">
      <c r="C1459" s="724"/>
      <c r="D1459" s="724"/>
      <c r="E1459" s="724"/>
      <c r="F1459" s="724"/>
      <c r="G1459" s="724"/>
      <c r="H1459" s="724"/>
    </row>
    <row r="1460" spans="3:8" s="146" customFormat="1" ht="12.75">
      <c r="C1460" s="724"/>
      <c r="D1460" s="724"/>
      <c r="E1460" s="724"/>
      <c r="F1460" s="724"/>
      <c r="G1460" s="724"/>
      <c r="H1460" s="724"/>
    </row>
    <row r="1461" spans="3:8" s="146" customFormat="1" ht="12.75">
      <c r="C1461" s="724"/>
      <c r="D1461" s="724"/>
      <c r="E1461" s="724"/>
      <c r="F1461" s="724"/>
      <c r="G1461" s="724"/>
      <c r="H1461" s="724"/>
    </row>
    <row r="1462" spans="3:8" s="146" customFormat="1" ht="12.75">
      <c r="C1462" s="724"/>
      <c r="D1462" s="724"/>
      <c r="E1462" s="724"/>
      <c r="F1462" s="724"/>
      <c r="G1462" s="724"/>
      <c r="H1462" s="724"/>
    </row>
    <row r="1463" spans="3:8" s="146" customFormat="1" ht="12.75">
      <c r="C1463" s="724"/>
      <c r="D1463" s="724"/>
      <c r="E1463" s="724"/>
      <c r="F1463" s="724"/>
      <c r="G1463" s="724"/>
      <c r="H1463" s="724"/>
    </row>
    <row r="1464" spans="3:8" s="146" customFormat="1" ht="12.75">
      <c r="C1464" s="724"/>
      <c r="D1464" s="724"/>
      <c r="E1464" s="724"/>
      <c r="F1464" s="724"/>
      <c r="G1464" s="724"/>
      <c r="H1464" s="724"/>
    </row>
    <row r="1465" spans="3:8" s="146" customFormat="1" ht="12.75">
      <c r="C1465" s="724"/>
      <c r="D1465" s="724"/>
      <c r="E1465" s="724"/>
      <c r="F1465" s="724"/>
      <c r="G1465" s="724"/>
      <c r="H1465" s="724"/>
    </row>
    <row r="1466" spans="3:8" s="146" customFormat="1" ht="12.75">
      <c r="C1466" s="724"/>
      <c r="D1466" s="724"/>
      <c r="E1466" s="724"/>
      <c r="F1466" s="724"/>
      <c r="G1466" s="724"/>
      <c r="H1466" s="724"/>
    </row>
    <row r="1467" spans="3:8" s="146" customFormat="1" ht="12.75">
      <c r="C1467" s="724"/>
      <c r="D1467" s="724"/>
      <c r="E1467" s="724"/>
      <c r="F1467" s="724"/>
      <c r="G1467" s="724"/>
      <c r="H1467" s="724"/>
    </row>
    <row r="1468" spans="3:8" s="146" customFormat="1" ht="12.75">
      <c r="C1468" s="724"/>
      <c r="D1468" s="724"/>
      <c r="E1468" s="724"/>
      <c r="F1468" s="724"/>
      <c r="G1468" s="724"/>
      <c r="H1468" s="724"/>
    </row>
    <row r="1469" spans="3:8" s="146" customFormat="1" ht="12.75">
      <c r="C1469" s="724"/>
      <c r="D1469" s="724"/>
      <c r="E1469" s="724"/>
      <c r="F1469" s="724"/>
      <c r="G1469" s="724"/>
      <c r="H1469" s="724"/>
    </row>
    <row r="1470" spans="3:8" s="146" customFormat="1" ht="12.75">
      <c r="C1470" s="724"/>
      <c r="D1470" s="724"/>
      <c r="E1470" s="724"/>
      <c r="F1470" s="724"/>
      <c r="G1470" s="724"/>
      <c r="H1470" s="724"/>
    </row>
    <row r="1471" spans="3:8" s="146" customFormat="1" ht="12.75">
      <c r="C1471" s="724"/>
      <c r="D1471" s="724"/>
      <c r="E1471" s="724"/>
      <c r="F1471" s="724"/>
      <c r="G1471" s="724"/>
      <c r="H1471" s="724"/>
    </row>
    <row r="1472" spans="3:8" s="146" customFormat="1" ht="12.75">
      <c r="C1472" s="724"/>
      <c r="D1472" s="724"/>
      <c r="E1472" s="724"/>
      <c r="F1472" s="724"/>
      <c r="G1472" s="724"/>
      <c r="H1472" s="724"/>
    </row>
    <row r="1473" spans="3:8" s="146" customFormat="1" ht="12.75">
      <c r="C1473" s="724"/>
      <c r="D1473" s="724"/>
      <c r="E1473" s="724"/>
      <c r="F1473" s="724"/>
      <c r="G1473" s="724"/>
      <c r="H1473" s="724"/>
    </row>
    <row r="1474" spans="3:8" s="146" customFormat="1" ht="12.75">
      <c r="C1474" s="724"/>
      <c r="D1474" s="724"/>
      <c r="E1474" s="724"/>
      <c r="F1474" s="724"/>
      <c r="G1474" s="724"/>
      <c r="H1474" s="724"/>
    </row>
    <row r="1475" spans="3:8" s="146" customFormat="1" ht="12.75">
      <c r="C1475" s="724"/>
      <c r="D1475" s="724"/>
      <c r="E1475" s="724"/>
      <c r="F1475" s="724"/>
      <c r="G1475" s="724"/>
      <c r="H1475" s="724"/>
    </row>
    <row r="1476" spans="3:8" s="146" customFormat="1" ht="12.75">
      <c r="C1476" s="724"/>
      <c r="D1476" s="724"/>
      <c r="E1476" s="724"/>
      <c r="F1476" s="724"/>
      <c r="G1476" s="724"/>
      <c r="H1476" s="724"/>
    </row>
    <row r="1477" spans="3:8" s="146" customFormat="1" ht="12.75">
      <c r="C1477" s="724"/>
      <c r="D1477" s="724"/>
      <c r="E1477" s="724"/>
      <c r="F1477" s="724"/>
      <c r="G1477" s="724"/>
      <c r="H1477" s="724"/>
    </row>
    <row r="1478" spans="3:8" s="146" customFormat="1" ht="12.75">
      <c r="C1478" s="724"/>
      <c r="D1478" s="724"/>
      <c r="E1478" s="724"/>
      <c r="F1478" s="724"/>
      <c r="G1478" s="724"/>
      <c r="H1478" s="724"/>
    </row>
    <row r="1479" spans="3:8" s="146" customFormat="1" ht="12.75">
      <c r="C1479" s="724"/>
      <c r="D1479" s="724"/>
      <c r="E1479" s="724"/>
      <c r="F1479" s="724"/>
      <c r="G1479" s="724"/>
      <c r="H1479" s="724"/>
    </row>
    <row r="1480" spans="3:8" s="146" customFormat="1" ht="12.75">
      <c r="C1480" s="724"/>
      <c r="D1480" s="724"/>
      <c r="E1480" s="724"/>
      <c r="F1480" s="724"/>
      <c r="G1480" s="724"/>
      <c r="H1480" s="724"/>
    </row>
    <row r="1481" spans="3:8" s="146" customFormat="1" ht="12.75">
      <c r="C1481" s="724"/>
      <c r="D1481" s="724"/>
      <c r="E1481" s="724"/>
      <c r="F1481" s="724"/>
      <c r="G1481" s="724"/>
      <c r="H1481" s="724"/>
    </row>
    <row r="1482" spans="3:8" s="146" customFormat="1" ht="12.75">
      <c r="C1482" s="724"/>
      <c r="D1482" s="724"/>
      <c r="E1482" s="724"/>
      <c r="F1482" s="724"/>
      <c r="G1482" s="724"/>
      <c r="H1482" s="724"/>
    </row>
    <row r="1483" spans="3:8" s="146" customFormat="1" ht="12.75">
      <c r="C1483" s="724"/>
      <c r="D1483" s="724"/>
      <c r="E1483" s="724"/>
      <c r="F1483" s="724"/>
      <c r="G1483" s="724"/>
      <c r="H1483" s="724"/>
    </row>
    <row r="1484" spans="3:8" s="146" customFormat="1" ht="12.75">
      <c r="C1484" s="724"/>
      <c r="D1484" s="724"/>
      <c r="E1484" s="724"/>
      <c r="F1484" s="724"/>
      <c r="G1484" s="724"/>
      <c r="H1484" s="724"/>
    </row>
    <row r="1485" spans="3:8" s="146" customFormat="1" ht="12.75">
      <c r="C1485" s="724"/>
      <c r="D1485" s="724"/>
      <c r="E1485" s="724"/>
      <c r="F1485" s="724"/>
      <c r="G1485" s="724"/>
      <c r="H1485" s="724"/>
    </row>
    <row r="1486" spans="3:8" s="146" customFormat="1" ht="12.75">
      <c r="C1486" s="724"/>
      <c r="D1486" s="724"/>
      <c r="E1486" s="724"/>
      <c r="F1486" s="724"/>
      <c r="G1486" s="724"/>
      <c r="H1486" s="724"/>
    </row>
    <row r="1487" spans="3:8" s="146" customFormat="1" ht="12.75">
      <c r="C1487" s="724"/>
      <c r="D1487" s="724"/>
      <c r="E1487" s="724"/>
      <c r="F1487" s="724"/>
      <c r="G1487" s="724"/>
      <c r="H1487" s="724"/>
    </row>
    <row r="1488" spans="3:8" s="146" customFormat="1" ht="12.75">
      <c r="C1488" s="724"/>
      <c r="D1488" s="724"/>
      <c r="E1488" s="724"/>
      <c r="F1488" s="724"/>
      <c r="G1488" s="724"/>
      <c r="H1488" s="724"/>
    </row>
    <row r="1489" spans="3:8" s="146" customFormat="1" ht="12.75">
      <c r="C1489" s="724"/>
      <c r="D1489" s="724"/>
      <c r="E1489" s="724"/>
      <c r="F1489" s="724"/>
      <c r="G1489" s="724"/>
      <c r="H1489" s="724"/>
    </row>
    <row r="1490" spans="3:8" s="146" customFormat="1" ht="12.75">
      <c r="C1490" s="724"/>
      <c r="D1490" s="724"/>
      <c r="E1490" s="724"/>
      <c r="F1490" s="724"/>
      <c r="G1490" s="724"/>
      <c r="H1490" s="724"/>
    </row>
    <row r="1491" spans="3:8" s="146" customFormat="1" ht="12.75">
      <c r="C1491" s="724"/>
      <c r="D1491" s="724"/>
      <c r="E1491" s="724"/>
      <c r="F1491" s="724"/>
      <c r="G1491" s="724"/>
      <c r="H1491" s="724"/>
    </row>
    <row r="1492" spans="3:8" s="146" customFormat="1" ht="12.75">
      <c r="C1492" s="724"/>
      <c r="D1492" s="724"/>
      <c r="E1492" s="724"/>
      <c r="F1492" s="724"/>
      <c r="G1492" s="724"/>
      <c r="H1492" s="724"/>
    </row>
    <row r="1493" spans="3:8" s="146" customFormat="1" ht="12.75">
      <c r="C1493" s="724"/>
      <c r="D1493" s="724"/>
      <c r="E1493" s="724"/>
      <c r="F1493" s="724"/>
      <c r="G1493" s="724"/>
      <c r="H1493" s="724"/>
    </row>
    <row r="1494" spans="3:8" s="146" customFormat="1" ht="12.75">
      <c r="C1494" s="724"/>
      <c r="D1494" s="724"/>
      <c r="E1494" s="724"/>
      <c r="F1494" s="724"/>
      <c r="G1494" s="724"/>
      <c r="H1494" s="724"/>
    </row>
    <row r="1495" spans="3:8" s="146" customFormat="1" ht="12.75">
      <c r="C1495" s="724"/>
      <c r="D1495" s="724"/>
      <c r="E1495" s="724"/>
      <c r="F1495" s="724"/>
      <c r="G1495" s="724"/>
      <c r="H1495" s="724"/>
    </row>
    <row r="1496" spans="3:8" s="146" customFormat="1" ht="12.75">
      <c r="C1496" s="724"/>
      <c r="D1496" s="724"/>
      <c r="E1496" s="724"/>
      <c r="F1496" s="724"/>
      <c r="G1496" s="724"/>
      <c r="H1496" s="724"/>
    </row>
    <row r="1497" spans="3:8" s="146" customFormat="1" ht="12.75">
      <c r="C1497" s="724"/>
      <c r="D1497" s="724"/>
      <c r="E1497" s="724"/>
      <c r="F1497" s="724"/>
      <c r="G1497" s="724"/>
      <c r="H1497" s="724"/>
    </row>
    <row r="1498" spans="3:8" s="146" customFormat="1" ht="12.75">
      <c r="C1498" s="724"/>
      <c r="D1498" s="724"/>
      <c r="E1498" s="724"/>
      <c r="F1498" s="724"/>
      <c r="G1498" s="724"/>
      <c r="H1498" s="724"/>
    </row>
    <row r="1499" spans="3:8" s="146" customFormat="1" ht="12.75">
      <c r="C1499" s="724"/>
      <c r="D1499" s="724"/>
      <c r="E1499" s="724"/>
      <c r="F1499" s="724"/>
      <c r="G1499" s="724"/>
      <c r="H1499" s="724"/>
    </row>
    <row r="1500" spans="3:8" s="146" customFormat="1" ht="12.75">
      <c r="C1500" s="724"/>
      <c r="D1500" s="724"/>
      <c r="E1500" s="724"/>
      <c r="F1500" s="724"/>
      <c r="G1500" s="724"/>
      <c r="H1500" s="724"/>
    </row>
    <row r="1501" spans="3:8" s="146" customFormat="1" ht="12.75">
      <c r="C1501" s="724"/>
      <c r="D1501" s="724"/>
      <c r="E1501" s="724"/>
      <c r="F1501" s="724"/>
      <c r="G1501" s="724"/>
      <c r="H1501" s="724"/>
    </row>
    <row r="1502" spans="3:8" s="146" customFormat="1" ht="12.75">
      <c r="C1502" s="724"/>
      <c r="D1502" s="724"/>
      <c r="E1502" s="724"/>
      <c r="F1502" s="724"/>
      <c r="G1502" s="724"/>
      <c r="H1502" s="724"/>
    </row>
    <row r="1503" spans="3:8" s="146" customFormat="1" ht="12.75">
      <c r="C1503" s="724"/>
      <c r="D1503" s="724"/>
      <c r="E1503" s="724"/>
      <c r="F1503" s="724"/>
      <c r="G1503" s="724"/>
      <c r="H1503" s="724"/>
    </row>
    <row r="1504" spans="3:8" s="146" customFormat="1" ht="12.75">
      <c r="C1504" s="724"/>
      <c r="D1504" s="724"/>
      <c r="E1504" s="724"/>
      <c r="F1504" s="724"/>
      <c r="G1504" s="724"/>
      <c r="H1504" s="724"/>
    </row>
    <row r="1505" spans="3:8" s="146" customFormat="1" ht="12.75">
      <c r="C1505" s="724"/>
      <c r="D1505" s="724"/>
      <c r="E1505" s="724"/>
      <c r="F1505" s="724"/>
      <c r="G1505" s="724"/>
      <c r="H1505" s="724"/>
    </row>
    <row r="1506" spans="3:8" s="146" customFormat="1" ht="12.75">
      <c r="C1506" s="724"/>
      <c r="D1506" s="724"/>
      <c r="E1506" s="724"/>
      <c r="F1506" s="724"/>
      <c r="G1506" s="724"/>
      <c r="H1506" s="724"/>
    </row>
    <row r="1507" spans="3:8" s="146" customFormat="1" ht="12.75">
      <c r="C1507" s="724"/>
      <c r="D1507" s="724"/>
      <c r="E1507" s="724"/>
      <c r="F1507" s="724"/>
      <c r="G1507" s="724"/>
      <c r="H1507" s="724"/>
    </row>
    <row r="1508" spans="3:8" s="146" customFormat="1" ht="12.75">
      <c r="C1508" s="724"/>
      <c r="D1508" s="724"/>
      <c r="E1508" s="724"/>
      <c r="F1508" s="724"/>
      <c r="G1508" s="724"/>
      <c r="H1508" s="724"/>
    </row>
    <row r="1509" spans="3:8" s="146" customFormat="1" ht="12.75">
      <c r="C1509" s="724"/>
      <c r="D1509" s="724"/>
      <c r="E1509" s="724"/>
      <c r="F1509" s="724"/>
      <c r="G1509" s="724"/>
      <c r="H1509" s="724"/>
    </row>
    <row r="1510" spans="3:8" s="146" customFormat="1" ht="12.75">
      <c r="C1510" s="724"/>
      <c r="D1510" s="724"/>
      <c r="E1510" s="724"/>
      <c r="F1510" s="724"/>
      <c r="G1510" s="724"/>
      <c r="H1510" s="724"/>
    </row>
    <row r="1511" spans="3:8" s="146" customFormat="1" ht="12.75">
      <c r="C1511" s="724"/>
      <c r="D1511" s="724"/>
      <c r="E1511" s="724"/>
      <c r="F1511" s="724"/>
      <c r="G1511" s="724"/>
      <c r="H1511" s="724"/>
    </row>
    <row r="1512" spans="3:8" s="146" customFormat="1" ht="12.75">
      <c r="C1512" s="724"/>
      <c r="D1512" s="724"/>
      <c r="E1512" s="724"/>
      <c r="F1512" s="724"/>
      <c r="G1512" s="724"/>
      <c r="H1512" s="724"/>
    </row>
    <row r="1513" spans="3:8" s="146" customFormat="1" ht="12.75">
      <c r="C1513" s="724"/>
      <c r="D1513" s="724"/>
      <c r="E1513" s="724"/>
      <c r="F1513" s="724"/>
      <c r="G1513" s="724"/>
      <c r="H1513" s="724"/>
    </row>
    <row r="1514" spans="3:8" s="146" customFormat="1" ht="12.75">
      <c r="C1514" s="724"/>
      <c r="D1514" s="724"/>
      <c r="E1514" s="724"/>
      <c r="F1514" s="724"/>
      <c r="G1514" s="724"/>
      <c r="H1514" s="724"/>
    </row>
    <row r="1515" spans="3:8" s="146" customFormat="1" ht="12.75">
      <c r="C1515" s="724"/>
      <c r="D1515" s="724"/>
      <c r="E1515" s="724"/>
      <c r="F1515" s="724"/>
      <c r="G1515" s="724"/>
      <c r="H1515" s="724"/>
    </row>
    <row r="1516" spans="3:8" s="146" customFormat="1" ht="12.75">
      <c r="C1516" s="724"/>
      <c r="D1516" s="724"/>
      <c r="E1516" s="724"/>
      <c r="F1516" s="724"/>
      <c r="G1516" s="724"/>
      <c r="H1516" s="724"/>
    </row>
    <row r="1517" spans="3:8" s="146" customFormat="1" ht="12.75">
      <c r="C1517" s="724"/>
      <c r="D1517" s="724"/>
      <c r="E1517" s="724"/>
      <c r="F1517" s="724"/>
      <c r="G1517" s="724"/>
      <c r="H1517" s="724"/>
    </row>
    <row r="1518" spans="3:8" s="146" customFormat="1" ht="12.75">
      <c r="C1518" s="724"/>
      <c r="D1518" s="724"/>
      <c r="E1518" s="724"/>
      <c r="F1518" s="724"/>
      <c r="G1518" s="724"/>
      <c r="H1518" s="724"/>
    </row>
    <row r="1519" spans="3:8" s="146" customFormat="1" ht="12.75">
      <c r="C1519" s="724"/>
      <c r="D1519" s="724"/>
      <c r="E1519" s="724"/>
      <c r="F1519" s="724"/>
      <c r="G1519" s="724"/>
      <c r="H1519" s="724"/>
    </row>
    <row r="1520" spans="3:8" s="146" customFormat="1" ht="12.75">
      <c r="C1520" s="724"/>
      <c r="D1520" s="724"/>
      <c r="E1520" s="724"/>
      <c r="F1520" s="724"/>
      <c r="G1520" s="724"/>
      <c r="H1520" s="724"/>
    </row>
    <row r="1521" spans="3:8" s="146" customFormat="1" ht="12.75">
      <c r="C1521" s="724"/>
      <c r="D1521" s="724"/>
      <c r="E1521" s="724"/>
      <c r="F1521" s="724"/>
      <c r="G1521" s="724"/>
      <c r="H1521" s="724"/>
    </row>
    <row r="1522" spans="3:8" s="146" customFormat="1" ht="12.75">
      <c r="C1522" s="724"/>
      <c r="D1522" s="724"/>
      <c r="E1522" s="724"/>
      <c r="F1522" s="724"/>
      <c r="G1522" s="724"/>
      <c r="H1522" s="724"/>
    </row>
    <row r="1523" spans="3:8" s="146" customFormat="1" ht="12.75">
      <c r="C1523" s="724"/>
      <c r="D1523" s="724"/>
      <c r="E1523" s="724"/>
      <c r="F1523" s="724"/>
      <c r="G1523" s="724"/>
      <c r="H1523" s="724"/>
    </row>
    <row r="1524" spans="3:8" s="146" customFormat="1" ht="12.75">
      <c r="C1524" s="724"/>
      <c r="D1524" s="724"/>
      <c r="E1524" s="724"/>
      <c r="F1524" s="724"/>
      <c r="G1524" s="724"/>
      <c r="H1524" s="724"/>
    </row>
    <row r="1525" spans="3:8" s="146" customFormat="1" ht="12.75">
      <c r="C1525" s="724"/>
      <c r="D1525" s="724"/>
      <c r="E1525" s="724"/>
      <c r="F1525" s="724"/>
      <c r="G1525" s="724"/>
      <c r="H1525" s="724"/>
    </row>
    <row r="1526" spans="3:8" s="146" customFormat="1" ht="12.75">
      <c r="C1526" s="724"/>
      <c r="D1526" s="724"/>
      <c r="E1526" s="724"/>
      <c r="F1526" s="724"/>
      <c r="G1526" s="724"/>
      <c r="H1526" s="724"/>
    </row>
    <row r="1527" spans="3:8" s="146" customFormat="1" ht="12.75">
      <c r="C1527" s="724"/>
      <c r="D1527" s="724"/>
      <c r="E1527" s="724"/>
      <c r="F1527" s="724"/>
      <c r="G1527" s="724"/>
      <c r="H1527" s="724"/>
    </row>
    <row r="1528" spans="3:8" s="146" customFormat="1" ht="12.75">
      <c r="C1528" s="724"/>
      <c r="D1528" s="724"/>
      <c r="E1528" s="724"/>
      <c r="F1528" s="724"/>
      <c r="G1528" s="724"/>
      <c r="H1528" s="724"/>
    </row>
    <row r="1529" spans="3:8" s="146" customFormat="1" ht="12.75">
      <c r="C1529" s="724"/>
      <c r="D1529" s="724"/>
      <c r="E1529" s="724"/>
      <c r="F1529" s="724"/>
      <c r="G1529" s="724"/>
      <c r="H1529" s="724"/>
    </row>
    <row r="1530" spans="3:8" s="146" customFormat="1" ht="12.75">
      <c r="C1530" s="724"/>
      <c r="D1530" s="724"/>
      <c r="E1530" s="724"/>
      <c r="F1530" s="724"/>
      <c r="G1530" s="724"/>
      <c r="H1530" s="724"/>
    </row>
    <row r="1531" spans="3:8" s="146" customFormat="1" ht="12.75">
      <c r="C1531" s="724"/>
      <c r="D1531" s="724"/>
      <c r="E1531" s="724"/>
      <c r="F1531" s="724"/>
      <c r="G1531" s="724"/>
      <c r="H1531" s="724"/>
    </row>
    <row r="1532" spans="3:8" s="146" customFormat="1" ht="12.75">
      <c r="C1532" s="724"/>
      <c r="D1532" s="724"/>
      <c r="E1532" s="724"/>
      <c r="F1532" s="724"/>
      <c r="G1532" s="724"/>
      <c r="H1532" s="724"/>
    </row>
    <row r="1533" spans="3:8" s="146" customFormat="1" ht="12.75">
      <c r="C1533" s="724"/>
      <c r="D1533" s="724"/>
      <c r="E1533" s="724"/>
      <c r="F1533" s="724"/>
      <c r="G1533" s="724"/>
      <c r="H1533" s="724"/>
    </row>
    <row r="1534" spans="3:8" s="146" customFormat="1" ht="12.75">
      <c r="C1534" s="724"/>
      <c r="D1534" s="724"/>
      <c r="E1534" s="724"/>
      <c r="F1534" s="724"/>
      <c r="G1534" s="724"/>
      <c r="H1534" s="724"/>
    </row>
    <row r="1535" spans="3:8" s="146" customFormat="1" ht="12.75">
      <c r="C1535" s="724"/>
      <c r="D1535" s="724"/>
      <c r="E1535" s="724"/>
      <c r="F1535" s="724"/>
      <c r="G1535" s="724"/>
      <c r="H1535" s="724"/>
    </row>
    <row r="1536" spans="3:8" s="146" customFormat="1" ht="12.75">
      <c r="C1536" s="724"/>
      <c r="D1536" s="724"/>
      <c r="E1536" s="724"/>
      <c r="F1536" s="724"/>
      <c r="G1536" s="724"/>
      <c r="H1536" s="724"/>
    </row>
    <row r="1537" spans="3:8" s="146" customFormat="1" ht="12.75">
      <c r="C1537" s="724"/>
      <c r="D1537" s="724"/>
      <c r="E1537" s="724"/>
      <c r="F1537" s="724"/>
      <c r="G1537" s="724"/>
      <c r="H1537" s="724"/>
    </row>
    <row r="1538" spans="3:8" s="146" customFormat="1" ht="12.75">
      <c r="C1538" s="724"/>
      <c r="D1538" s="724"/>
      <c r="E1538" s="724"/>
      <c r="F1538" s="724"/>
      <c r="G1538" s="724"/>
      <c r="H1538" s="724"/>
    </row>
    <row r="1539" spans="3:8" s="146" customFormat="1" ht="12.75">
      <c r="C1539" s="724"/>
      <c r="D1539" s="724"/>
      <c r="E1539" s="724"/>
      <c r="F1539" s="724"/>
      <c r="G1539" s="724"/>
      <c r="H1539" s="724"/>
    </row>
    <row r="1540" spans="3:8" s="146" customFormat="1" ht="12.75">
      <c r="C1540" s="724"/>
      <c r="D1540" s="724"/>
      <c r="E1540" s="724"/>
      <c r="F1540" s="724"/>
      <c r="G1540" s="724"/>
      <c r="H1540" s="724"/>
    </row>
    <row r="1541" spans="3:8" s="146" customFormat="1" ht="12.75">
      <c r="C1541" s="724"/>
      <c r="D1541" s="724"/>
      <c r="E1541" s="724"/>
      <c r="F1541" s="724"/>
      <c r="G1541" s="724"/>
      <c r="H1541" s="724"/>
    </row>
    <row r="1542" spans="3:8" s="146" customFormat="1" ht="12.75">
      <c r="C1542" s="724"/>
      <c r="D1542" s="724"/>
      <c r="E1542" s="724"/>
      <c r="F1542" s="724"/>
      <c r="G1542" s="724"/>
      <c r="H1542" s="724"/>
    </row>
    <row r="1543" spans="3:8" s="146" customFormat="1" ht="12.75">
      <c r="C1543" s="724"/>
      <c r="D1543" s="724"/>
      <c r="E1543" s="724"/>
      <c r="F1543" s="724"/>
      <c r="G1543" s="724"/>
      <c r="H1543" s="724"/>
    </row>
    <row r="1544" spans="3:8" s="146" customFormat="1" ht="12.75">
      <c r="C1544" s="724"/>
      <c r="D1544" s="724"/>
      <c r="E1544" s="724"/>
      <c r="F1544" s="724"/>
      <c r="G1544" s="724"/>
      <c r="H1544" s="724"/>
    </row>
    <row r="1545" spans="3:8" s="146" customFormat="1" ht="12.75">
      <c r="C1545" s="724"/>
      <c r="D1545" s="724"/>
      <c r="E1545" s="724"/>
      <c r="F1545" s="724"/>
      <c r="G1545" s="724"/>
      <c r="H1545" s="724"/>
    </row>
    <row r="1546" spans="3:8" s="146" customFormat="1" ht="12.75">
      <c r="C1546" s="724"/>
      <c r="D1546" s="724"/>
      <c r="E1546" s="724"/>
      <c r="F1546" s="724"/>
      <c r="G1546" s="724"/>
      <c r="H1546" s="724"/>
    </row>
    <row r="1547" spans="3:8" s="146" customFormat="1" ht="12.75">
      <c r="C1547" s="724"/>
      <c r="D1547" s="724"/>
      <c r="E1547" s="724"/>
      <c r="F1547" s="724"/>
      <c r="G1547" s="724"/>
      <c r="H1547" s="724"/>
    </row>
    <row r="1548" spans="3:8" s="146" customFormat="1" ht="12.75">
      <c r="C1548" s="724"/>
      <c r="D1548" s="724"/>
      <c r="E1548" s="724"/>
      <c r="F1548" s="724"/>
      <c r="G1548" s="724"/>
      <c r="H1548" s="724"/>
    </row>
    <row r="1549" spans="3:8" s="146" customFormat="1" ht="12.75">
      <c r="C1549" s="724"/>
      <c r="D1549" s="724"/>
      <c r="E1549" s="724"/>
      <c r="F1549" s="724"/>
      <c r="G1549" s="724"/>
      <c r="H1549" s="724"/>
    </row>
    <row r="1550" spans="3:8" s="146" customFormat="1" ht="12.75">
      <c r="C1550" s="724"/>
      <c r="D1550" s="724"/>
      <c r="E1550" s="724"/>
      <c r="F1550" s="724"/>
      <c r="G1550" s="724"/>
      <c r="H1550" s="724"/>
    </row>
    <row r="1551" spans="3:8" s="146" customFormat="1" ht="12.75">
      <c r="C1551" s="724"/>
      <c r="D1551" s="724"/>
      <c r="E1551" s="724"/>
      <c r="F1551" s="724"/>
      <c r="G1551" s="724"/>
      <c r="H1551" s="724"/>
    </row>
    <row r="1552" spans="3:8" s="146" customFormat="1" ht="12.75">
      <c r="C1552" s="724"/>
      <c r="D1552" s="724"/>
      <c r="E1552" s="724"/>
      <c r="F1552" s="724"/>
      <c r="G1552" s="724"/>
      <c r="H1552" s="724"/>
    </row>
    <row r="1553" spans="3:8" s="146" customFormat="1" ht="12.75">
      <c r="C1553" s="724"/>
      <c r="D1553" s="724"/>
      <c r="E1553" s="724"/>
      <c r="F1553" s="724"/>
      <c r="G1553" s="724"/>
      <c r="H1553" s="724"/>
    </row>
    <row r="1554" spans="3:8" s="146" customFormat="1" ht="12.75">
      <c r="C1554" s="724"/>
      <c r="D1554" s="724"/>
      <c r="E1554" s="724"/>
      <c r="F1554" s="724"/>
      <c r="G1554" s="724"/>
      <c r="H1554" s="724"/>
    </row>
    <row r="1555" spans="3:8" s="146" customFormat="1" ht="12.75">
      <c r="C1555" s="724"/>
      <c r="D1555" s="724"/>
      <c r="E1555" s="724"/>
      <c r="F1555" s="724"/>
      <c r="G1555" s="724"/>
      <c r="H1555" s="724"/>
    </row>
    <row r="1556" spans="3:8" s="146" customFormat="1" ht="12.75">
      <c r="C1556" s="724"/>
      <c r="D1556" s="724"/>
      <c r="E1556" s="724"/>
      <c r="F1556" s="724"/>
      <c r="G1556" s="724"/>
      <c r="H1556" s="724"/>
    </row>
    <row r="1557" spans="3:8" s="146" customFormat="1" ht="12.75">
      <c r="C1557" s="724"/>
      <c r="D1557" s="724"/>
      <c r="E1557" s="724"/>
      <c r="F1557" s="724"/>
      <c r="G1557" s="724"/>
      <c r="H1557" s="724"/>
    </row>
    <row r="1558" spans="3:8" s="146" customFormat="1" ht="12.75">
      <c r="C1558" s="724"/>
      <c r="D1558" s="724"/>
      <c r="E1558" s="724"/>
      <c r="F1558" s="724"/>
      <c r="G1558" s="724"/>
      <c r="H1558" s="724"/>
    </row>
    <row r="1559" spans="3:8" s="146" customFormat="1" ht="12.75">
      <c r="C1559" s="724"/>
      <c r="D1559" s="724"/>
      <c r="E1559" s="724"/>
      <c r="F1559" s="724"/>
      <c r="G1559" s="724"/>
      <c r="H1559" s="724"/>
    </row>
    <row r="1560" spans="3:8" s="146" customFormat="1" ht="12.75">
      <c r="C1560" s="724"/>
      <c r="D1560" s="724"/>
      <c r="E1560" s="724"/>
      <c r="F1560" s="724"/>
      <c r="G1560" s="724"/>
      <c r="H1560" s="724"/>
    </row>
    <row r="1561" spans="3:8" s="146" customFormat="1" ht="12.75">
      <c r="C1561" s="724"/>
      <c r="D1561" s="724"/>
      <c r="E1561" s="724"/>
      <c r="F1561" s="724"/>
      <c r="G1561" s="724"/>
      <c r="H1561" s="724"/>
    </row>
    <row r="1562" spans="3:8" s="146" customFormat="1" ht="12.75">
      <c r="C1562" s="724"/>
      <c r="D1562" s="724"/>
      <c r="E1562" s="724"/>
      <c r="F1562" s="724"/>
      <c r="G1562" s="724"/>
      <c r="H1562" s="724"/>
    </row>
    <row r="1563" spans="3:8" s="146" customFormat="1" ht="12.75">
      <c r="C1563" s="724"/>
      <c r="D1563" s="724"/>
      <c r="E1563" s="724"/>
      <c r="F1563" s="724"/>
      <c r="G1563" s="724"/>
      <c r="H1563" s="724"/>
    </row>
    <row r="1564" spans="3:8" s="146" customFormat="1" ht="12.75">
      <c r="C1564" s="724"/>
      <c r="D1564" s="724"/>
      <c r="E1564" s="724"/>
      <c r="F1564" s="724"/>
      <c r="G1564" s="724"/>
      <c r="H1564" s="724"/>
    </row>
    <row r="1565" spans="3:8" s="146" customFormat="1" ht="12.75">
      <c r="C1565" s="724"/>
      <c r="D1565" s="724"/>
      <c r="E1565" s="724"/>
      <c r="F1565" s="724"/>
      <c r="G1565" s="724"/>
      <c r="H1565" s="724"/>
    </row>
    <row r="1566" spans="3:8" s="146" customFormat="1" ht="12.75">
      <c r="C1566" s="724"/>
      <c r="D1566" s="724"/>
      <c r="E1566" s="724"/>
      <c r="F1566" s="724"/>
      <c r="G1566" s="724"/>
      <c r="H1566" s="724"/>
    </row>
    <row r="1567" spans="3:8" s="146" customFormat="1" ht="12.75">
      <c r="C1567" s="724"/>
      <c r="D1567" s="724"/>
      <c r="E1567" s="724"/>
      <c r="F1567" s="724"/>
      <c r="G1567" s="724"/>
      <c r="H1567" s="724"/>
    </row>
    <row r="1568" spans="3:8" s="146" customFormat="1" ht="12.75">
      <c r="C1568" s="724"/>
      <c r="D1568" s="724"/>
      <c r="E1568" s="724"/>
      <c r="F1568" s="724"/>
      <c r="G1568" s="724"/>
      <c r="H1568" s="724"/>
    </row>
    <row r="1569" spans="3:8" s="146" customFormat="1" ht="12.75">
      <c r="C1569" s="724"/>
      <c r="D1569" s="724"/>
      <c r="E1569" s="724"/>
      <c r="F1569" s="724"/>
      <c r="G1569" s="724"/>
      <c r="H1569" s="724"/>
    </row>
    <row r="1570" spans="3:8" s="146" customFormat="1" ht="12.75">
      <c r="C1570" s="724"/>
      <c r="D1570" s="724"/>
      <c r="E1570" s="724"/>
      <c r="F1570" s="724"/>
      <c r="G1570" s="724"/>
      <c r="H1570" s="724"/>
    </row>
    <row r="1571" spans="3:8" s="146" customFormat="1" ht="12.75">
      <c r="C1571" s="724"/>
      <c r="D1571" s="724"/>
      <c r="E1571" s="724"/>
      <c r="F1571" s="724"/>
      <c r="G1571" s="724"/>
      <c r="H1571" s="724"/>
    </row>
    <row r="1572" spans="3:8" s="146" customFormat="1" ht="12.75">
      <c r="C1572" s="724"/>
      <c r="D1572" s="724"/>
      <c r="E1572" s="724"/>
      <c r="F1572" s="724"/>
      <c r="G1572" s="724"/>
      <c r="H1572" s="724"/>
    </row>
    <row r="1573" spans="3:8" s="146" customFormat="1" ht="12.75">
      <c r="C1573" s="724"/>
      <c r="D1573" s="724"/>
      <c r="E1573" s="724"/>
      <c r="F1573" s="724"/>
      <c r="G1573" s="724"/>
      <c r="H1573" s="724"/>
    </row>
    <row r="1574" spans="3:8" s="146" customFormat="1" ht="12.75">
      <c r="C1574" s="724"/>
      <c r="D1574" s="724"/>
      <c r="E1574" s="724"/>
      <c r="F1574" s="724"/>
      <c r="G1574" s="724"/>
      <c r="H1574" s="724"/>
    </row>
    <row r="1575" spans="3:8" s="146" customFormat="1" ht="12.75">
      <c r="C1575" s="724"/>
      <c r="D1575" s="724"/>
      <c r="E1575" s="724"/>
      <c r="F1575" s="724"/>
      <c r="G1575" s="724"/>
      <c r="H1575" s="724"/>
    </row>
    <row r="1576" spans="3:8" s="146" customFormat="1" ht="12.75">
      <c r="C1576" s="724"/>
      <c r="D1576" s="724"/>
      <c r="E1576" s="724"/>
      <c r="F1576" s="724"/>
      <c r="G1576" s="724"/>
      <c r="H1576" s="724"/>
    </row>
    <row r="1577" spans="3:8" s="146" customFormat="1" ht="12.75">
      <c r="C1577" s="724"/>
      <c r="D1577" s="724"/>
      <c r="E1577" s="724"/>
      <c r="F1577" s="724"/>
      <c r="G1577" s="724"/>
      <c r="H1577" s="724"/>
    </row>
    <row r="1578" spans="3:8" s="146" customFormat="1" ht="12.75">
      <c r="C1578" s="724"/>
      <c r="D1578" s="724"/>
      <c r="E1578" s="724"/>
      <c r="F1578" s="724"/>
      <c r="G1578" s="724"/>
      <c r="H1578" s="724"/>
    </row>
    <row r="1579" spans="3:8" s="146" customFormat="1" ht="12.75">
      <c r="C1579" s="724"/>
      <c r="D1579" s="724"/>
      <c r="E1579" s="724"/>
      <c r="F1579" s="724"/>
      <c r="G1579" s="724"/>
      <c r="H1579" s="724"/>
    </row>
    <row r="1580" spans="3:8" s="146" customFormat="1" ht="12.75">
      <c r="C1580" s="724"/>
      <c r="D1580" s="724"/>
      <c r="E1580" s="724"/>
      <c r="F1580" s="724"/>
      <c r="G1580" s="724"/>
      <c r="H1580" s="724"/>
    </row>
    <row r="1581" spans="3:8" s="146" customFormat="1" ht="12.75">
      <c r="C1581" s="724"/>
      <c r="D1581" s="724"/>
      <c r="E1581" s="724"/>
      <c r="F1581" s="724"/>
      <c r="G1581" s="724"/>
      <c r="H1581" s="724"/>
    </row>
    <row r="1582" spans="3:8" s="146" customFormat="1" ht="12.75">
      <c r="C1582" s="724"/>
      <c r="D1582" s="724"/>
      <c r="E1582" s="724"/>
      <c r="F1582" s="724"/>
      <c r="G1582" s="724"/>
      <c r="H1582" s="724"/>
    </row>
    <row r="1583" spans="3:8" s="146" customFormat="1" ht="12.75">
      <c r="C1583" s="724"/>
      <c r="D1583" s="724"/>
      <c r="E1583" s="724"/>
      <c r="F1583" s="724"/>
      <c r="G1583" s="724"/>
      <c r="H1583" s="724"/>
    </row>
    <row r="1584" spans="3:8" s="146" customFormat="1" ht="12.75">
      <c r="C1584" s="724"/>
      <c r="D1584" s="724"/>
      <c r="E1584" s="724"/>
      <c r="F1584" s="724"/>
      <c r="G1584" s="724"/>
      <c r="H1584" s="724"/>
    </row>
    <row r="1585" spans="3:8" s="146" customFormat="1" ht="12.75">
      <c r="C1585" s="724"/>
      <c r="D1585" s="724"/>
      <c r="E1585" s="724"/>
      <c r="F1585" s="724"/>
      <c r="G1585" s="724"/>
      <c r="H1585" s="724"/>
    </row>
    <row r="1586" spans="3:8" s="146" customFormat="1" ht="12.75">
      <c r="C1586" s="724"/>
      <c r="D1586" s="724"/>
      <c r="E1586" s="724"/>
      <c r="F1586" s="724"/>
      <c r="G1586" s="724"/>
      <c r="H1586" s="724"/>
    </row>
    <row r="1587" spans="3:8" s="146" customFormat="1" ht="12.75">
      <c r="C1587" s="724"/>
      <c r="D1587" s="724"/>
      <c r="E1587" s="724"/>
      <c r="F1587" s="724"/>
      <c r="G1587" s="724"/>
      <c r="H1587" s="724"/>
    </row>
    <row r="1588" spans="3:8" s="146" customFormat="1" ht="12.75">
      <c r="C1588" s="724"/>
      <c r="D1588" s="724"/>
      <c r="E1588" s="724"/>
      <c r="F1588" s="724"/>
      <c r="G1588" s="724"/>
      <c r="H1588" s="724"/>
    </row>
    <row r="1589" spans="3:8" s="146" customFormat="1" ht="12.75">
      <c r="C1589" s="724"/>
      <c r="D1589" s="724"/>
      <c r="E1589" s="724"/>
      <c r="F1589" s="724"/>
      <c r="G1589" s="724"/>
      <c r="H1589" s="724"/>
    </row>
    <row r="1590" spans="3:8" s="146" customFormat="1" ht="12.75">
      <c r="C1590" s="724"/>
      <c r="D1590" s="724"/>
      <c r="E1590" s="724"/>
      <c r="F1590" s="724"/>
      <c r="G1590" s="724"/>
      <c r="H1590" s="724"/>
    </row>
    <row r="1591" spans="3:8" s="146" customFormat="1" ht="12.75">
      <c r="C1591" s="724"/>
      <c r="D1591" s="724"/>
      <c r="E1591" s="724"/>
      <c r="F1591" s="724"/>
      <c r="G1591" s="724"/>
      <c r="H1591" s="724"/>
    </row>
    <row r="1592" spans="3:8" s="146" customFormat="1" ht="12.75">
      <c r="C1592" s="724"/>
      <c r="D1592" s="724"/>
      <c r="E1592" s="724"/>
      <c r="F1592" s="724"/>
      <c r="G1592" s="724"/>
      <c r="H1592" s="724"/>
    </row>
    <row r="1593" spans="3:8" s="146" customFormat="1" ht="12.75">
      <c r="C1593" s="724"/>
      <c r="D1593" s="724"/>
      <c r="E1593" s="724"/>
      <c r="F1593" s="724"/>
      <c r="G1593" s="724"/>
      <c r="H1593" s="724"/>
    </row>
    <row r="1594" spans="3:8" s="146" customFormat="1" ht="12.75">
      <c r="C1594" s="724"/>
      <c r="D1594" s="724"/>
      <c r="E1594" s="724"/>
      <c r="F1594" s="724"/>
      <c r="G1594" s="724"/>
      <c r="H1594" s="724"/>
    </row>
    <row r="1595" spans="3:8" s="146" customFormat="1" ht="12.75">
      <c r="C1595" s="724"/>
      <c r="D1595" s="724"/>
      <c r="E1595" s="724"/>
      <c r="F1595" s="724"/>
      <c r="G1595" s="724"/>
      <c r="H1595" s="724"/>
    </row>
    <row r="1596" spans="3:8" s="146" customFormat="1" ht="12.75">
      <c r="C1596" s="724"/>
      <c r="D1596" s="724"/>
      <c r="E1596" s="724"/>
      <c r="F1596" s="724"/>
      <c r="G1596" s="724"/>
      <c r="H1596" s="724"/>
    </row>
    <row r="1597" spans="3:8" s="146" customFormat="1" ht="12.75">
      <c r="C1597" s="724"/>
      <c r="D1597" s="724"/>
      <c r="E1597" s="724"/>
      <c r="F1597" s="724"/>
      <c r="G1597" s="724"/>
      <c r="H1597" s="724"/>
    </row>
    <row r="1598" spans="3:8" s="146" customFormat="1" ht="12.75">
      <c r="C1598" s="724"/>
      <c r="D1598" s="724"/>
      <c r="E1598" s="724"/>
      <c r="F1598" s="724"/>
      <c r="G1598" s="724"/>
      <c r="H1598" s="724"/>
    </row>
    <row r="1599" spans="3:8" s="146" customFormat="1" ht="12.75">
      <c r="C1599" s="724"/>
      <c r="D1599" s="724"/>
      <c r="E1599" s="724"/>
      <c r="F1599" s="724"/>
      <c r="G1599" s="724"/>
      <c r="H1599" s="724"/>
    </row>
    <row r="1600" spans="3:8" s="146" customFormat="1" ht="12.75">
      <c r="C1600" s="724"/>
      <c r="D1600" s="724"/>
      <c r="E1600" s="724"/>
      <c r="F1600" s="724"/>
      <c r="G1600" s="724"/>
      <c r="H1600" s="724"/>
    </row>
    <row r="1601" spans="3:8" s="146" customFormat="1" ht="12.75">
      <c r="C1601" s="724"/>
      <c r="D1601" s="724"/>
      <c r="E1601" s="724"/>
      <c r="F1601" s="724"/>
      <c r="G1601" s="724"/>
      <c r="H1601" s="724"/>
    </row>
    <row r="1602" spans="3:8" s="146" customFormat="1" ht="12.75">
      <c r="C1602" s="724"/>
      <c r="D1602" s="724"/>
      <c r="E1602" s="724"/>
      <c r="F1602" s="724"/>
      <c r="G1602" s="724"/>
      <c r="H1602" s="724"/>
    </row>
    <row r="1603" spans="3:8" s="146" customFormat="1" ht="12.75">
      <c r="C1603" s="724"/>
      <c r="D1603" s="724"/>
      <c r="E1603" s="724"/>
      <c r="F1603" s="724"/>
      <c r="G1603" s="724"/>
      <c r="H1603" s="724"/>
    </row>
    <row r="1604" spans="3:8" s="146" customFormat="1" ht="12.75">
      <c r="C1604" s="724"/>
      <c r="D1604" s="724"/>
      <c r="E1604" s="724"/>
      <c r="F1604" s="724"/>
      <c r="G1604" s="724"/>
      <c r="H1604" s="724"/>
    </row>
    <row r="1605" spans="3:8" s="146" customFormat="1" ht="12.75">
      <c r="C1605" s="724"/>
      <c r="D1605" s="724"/>
      <c r="E1605" s="724"/>
      <c r="F1605" s="724"/>
      <c r="G1605" s="724"/>
      <c r="H1605" s="724"/>
    </row>
    <row r="1606" spans="3:8" s="146" customFormat="1" ht="12.75">
      <c r="C1606" s="724"/>
      <c r="D1606" s="724"/>
      <c r="E1606" s="724"/>
      <c r="F1606" s="724"/>
      <c r="G1606" s="724"/>
      <c r="H1606" s="724"/>
    </row>
    <row r="1607" spans="3:8" s="146" customFormat="1" ht="12.75">
      <c r="C1607" s="724"/>
      <c r="D1607" s="724"/>
      <c r="E1607" s="724"/>
      <c r="F1607" s="724"/>
      <c r="G1607" s="724"/>
      <c r="H1607" s="724"/>
    </row>
    <row r="1608" spans="3:8" s="146" customFormat="1" ht="12.75">
      <c r="C1608" s="724"/>
      <c r="D1608" s="724"/>
      <c r="E1608" s="724"/>
      <c r="F1608" s="724"/>
      <c r="G1608" s="724"/>
      <c r="H1608" s="724"/>
    </row>
    <row r="1609" spans="3:8" s="146" customFormat="1" ht="12.75">
      <c r="C1609" s="724"/>
      <c r="D1609" s="724"/>
      <c r="E1609" s="724"/>
      <c r="F1609" s="724"/>
      <c r="G1609" s="724"/>
      <c r="H1609" s="724"/>
    </row>
    <row r="1610" spans="3:8" s="146" customFormat="1" ht="12.75">
      <c r="C1610" s="724"/>
      <c r="D1610" s="724"/>
      <c r="E1610" s="724"/>
      <c r="F1610" s="724"/>
      <c r="G1610" s="724"/>
      <c r="H1610" s="724"/>
    </row>
    <row r="1611" spans="3:8" s="146" customFormat="1" ht="12.75">
      <c r="C1611" s="724"/>
      <c r="D1611" s="724"/>
      <c r="E1611" s="724"/>
      <c r="F1611" s="724"/>
      <c r="G1611" s="724"/>
      <c r="H1611" s="724"/>
    </row>
    <row r="1612" spans="3:8" s="146" customFormat="1" ht="12.75">
      <c r="C1612" s="724"/>
      <c r="D1612" s="724"/>
      <c r="E1612" s="724"/>
      <c r="F1612" s="724"/>
      <c r="G1612" s="724"/>
      <c r="H1612" s="724"/>
    </row>
    <row r="1613" spans="3:8" s="146" customFormat="1" ht="12.75">
      <c r="C1613" s="724"/>
      <c r="D1613" s="724"/>
      <c r="E1613" s="724"/>
      <c r="F1613" s="724"/>
      <c r="G1613" s="724"/>
      <c r="H1613" s="724"/>
    </row>
    <row r="1614" spans="3:8" s="146" customFormat="1" ht="12.75">
      <c r="C1614" s="724"/>
      <c r="D1614" s="724"/>
      <c r="E1614" s="724"/>
      <c r="F1614" s="724"/>
      <c r="G1614" s="724"/>
      <c r="H1614" s="724"/>
    </row>
    <row r="1615" spans="3:8" s="146" customFormat="1" ht="12.75">
      <c r="C1615" s="724"/>
      <c r="D1615" s="724"/>
      <c r="E1615" s="724"/>
      <c r="F1615" s="724"/>
      <c r="G1615" s="724"/>
      <c r="H1615" s="724"/>
    </row>
    <row r="1616" spans="3:8" s="146" customFormat="1" ht="12.75">
      <c r="C1616" s="724"/>
      <c r="D1616" s="724"/>
      <c r="E1616" s="724"/>
      <c r="F1616" s="724"/>
      <c r="G1616" s="724"/>
      <c r="H1616" s="724"/>
    </row>
    <row r="1617" spans="3:8" s="146" customFormat="1" ht="12.75">
      <c r="C1617" s="724"/>
      <c r="D1617" s="724"/>
      <c r="E1617" s="724"/>
      <c r="F1617" s="724"/>
      <c r="G1617" s="724"/>
      <c r="H1617" s="724"/>
    </row>
    <row r="1618" spans="3:8" s="146" customFormat="1" ht="12.75">
      <c r="C1618" s="724"/>
      <c r="D1618" s="724"/>
      <c r="E1618" s="724"/>
      <c r="F1618" s="724"/>
      <c r="G1618" s="724"/>
      <c r="H1618" s="724"/>
    </row>
    <row r="1619" spans="3:8" s="146" customFormat="1" ht="12.75">
      <c r="C1619" s="724"/>
      <c r="D1619" s="724"/>
      <c r="E1619" s="724"/>
      <c r="F1619" s="724"/>
      <c r="G1619" s="724"/>
      <c r="H1619" s="724"/>
    </row>
    <row r="1620" spans="3:8" s="146" customFormat="1" ht="12.75">
      <c r="C1620" s="724"/>
      <c r="D1620" s="724"/>
      <c r="E1620" s="724"/>
      <c r="F1620" s="724"/>
      <c r="G1620" s="724"/>
      <c r="H1620" s="724"/>
    </row>
    <row r="1621" spans="3:8" s="146" customFormat="1" ht="12.75">
      <c r="C1621" s="724"/>
      <c r="D1621" s="724"/>
      <c r="E1621" s="724"/>
      <c r="F1621" s="724"/>
      <c r="G1621" s="724"/>
      <c r="H1621" s="724"/>
    </row>
    <row r="1622" spans="3:8" s="146" customFormat="1" ht="12.75">
      <c r="C1622" s="724"/>
      <c r="D1622" s="724"/>
      <c r="E1622" s="724"/>
      <c r="F1622" s="724"/>
      <c r="G1622" s="724"/>
      <c r="H1622" s="724"/>
    </row>
    <row r="1623" spans="3:8" s="146" customFormat="1" ht="12.75">
      <c r="C1623" s="724"/>
      <c r="D1623" s="724"/>
      <c r="E1623" s="724"/>
      <c r="F1623" s="724"/>
      <c r="G1623" s="724"/>
      <c r="H1623" s="724"/>
    </row>
    <row r="1624" spans="3:8" s="146" customFormat="1" ht="12.75">
      <c r="C1624" s="724"/>
      <c r="D1624" s="724"/>
      <c r="E1624" s="724"/>
      <c r="F1624" s="724"/>
      <c r="G1624" s="724"/>
      <c r="H1624" s="724"/>
    </row>
    <row r="1625" spans="3:8" s="146" customFormat="1" ht="12.75">
      <c r="C1625" s="724"/>
      <c r="D1625" s="724"/>
      <c r="E1625" s="724"/>
      <c r="F1625" s="724"/>
      <c r="G1625" s="724"/>
      <c r="H1625" s="724"/>
    </row>
    <row r="1626" spans="3:8" s="146" customFormat="1" ht="12.75">
      <c r="C1626" s="724"/>
      <c r="D1626" s="724"/>
      <c r="E1626" s="724"/>
      <c r="F1626" s="724"/>
      <c r="G1626" s="724"/>
      <c r="H1626" s="724"/>
    </row>
    <row r="1627" spans="3:8" s="146" customFormat="1" ht="12.75">
      <c r="C1627" s="724"/>
      <c r="D1627" s="724"/>
      <c r="E1627" s="724"/>
      <c r="F1627" s="724"/>
      <c r="G1627" s="724"/>
      <c r="H1627" s="724"/>
    </row>
    <row r="1628" spans="3:8" s="146" customFormat="1" ht="12.75">
      <c r="C1628" s="724"/>
      <c r="D1628" s="724"/>
      <c r="E1628" s="724"/>
      <c r="F1628" s="724"/>
      <c r="G1628" s="724"/>
      <c r="H1628" s="724"/>
    </row>
    <row r="1629" spans="3:8" s="146" customFormat="1" ht="12.75">
      <c r="C1629" s="724"/>
      <c r="D1629" s="724"/>
      <c r="E1629" s="724"/>
      <c r="F1629" s="724"/>
      <c r="G1629" s="724"/>
      <c r="H1629" s="724"/>
    </row>
    <row r="1630" spans="3:8" s="146" customFormat="1" ht="12.75">
      <c r="C1630" s="724"/>
      <c r="D1630" s="724"/>
      <c r="E1630" s="724"/>
      <c r="F1630" s="724"/>
      <c r="G1630" s="724"/>
      <c r="H1630" s="724"/>
    </row>
    <row r="1631" spans="3:8" s="146" customFormat="1" ht="12.75">
      <c r="C1631" s="724"/>
      <c r="D1631" s="724"/>
      <c r="E1631" s="724"/>
      <c r="F1631" s="724"/>
      <c r="G1631" s="724"/>
      <c r="H1631" s="724"/>
    </row>
    <row r="1632" spans="3:8" s="146" customFormat="1" ht="12.75">
      <c r="C1632" s="724"/>
      <c r="D1632" s="724"/>
      <c r="E1632" s="724"/>
      <c r="F1632" s="724"/>
      <c r="G1632" s="724"/>
      <c r="H1632" s="724"/>
    </row>
    <row r="1633" spans="3:8" s="146" customFormat="1" ht="12.75">
      <c r="C1633" s="724"/>
      <c r="D1633" s="724"/>
      <c r="E1633" s="724"/>
      <c r="F1633" s="724"/>
      <c r="G1633" s="724"/>
      <c r="H1633" s="724"/>
    </row>
    <row r="1634" spans="3:8" s="146" customFormat="1" ht="12.75">
      <c r="C1634" s="724"/>
      <c r="D1634" s="724"/>
      <c r="E1634" s="724"/>
      <c r="F1634" s="724"/>
      <c r="G1634" s="724"/>
      <c r="H1634" s="724"/>
    </row>
    <row r="1635" spans="3:8" s="146" customFormat="1" ht="12.75">
      <c r="C1635" s="724"/>
      <c r="D1635" s="724"/>
      <c r="E1635" s="724"/>
      <c r="F1635" s="724"/>
      <c r="G1635" s="724"/>
      <c r="H1635" s="724"/>
    </row>
    <row r="1636" spans="3:8" s="146" customFormat="1" ht="12.75">
      <c r="C1636" s="724"/>
      <c r="D1636" s="724"/>
      <c r="E1636" s="724"/>
      <c r="F1636" s="724"/>
      <c r="G1636" s="724"/>
      <c r="H1636" s="724"/>
    </row>
    <row r="1637" spans="3:8" s="146" customFormat="1" ht="12.75">
      <c r="C1637" s="724"/>
      <c r="D1637" s="724"/>
      <c r="E1637" s="724"/>
      <c r="F1637" s="724"/>
      <c r="G1637" s="724"/>
      <c r="H1637" s="724"/>
    </row>
    <row r="1638" spans="3:8" s="146" customFormat="1" ht="12.75">
      <c r="C1638" s="724"/>
      <c r="D1638" s="724"/>
      <c r="E1638" s="724"/>
      <c r="F1638" s="724"/>
      <c r="G1638" s="724"/>
      <c r="H1638" s="724"/>
    </row>
    <row r="1639" spans="3:8" s="146" customFormat="1" ht="12.75">
      <c r="C1639" s="724"/>
      <c r="D1639" s="724"/>
      <c r="E1639" s="724"/>
      <c r="F1639" s="724"/>
      <c r="G1639" s="724"/>
      <c r="H1639" s="724"/>
    </row>
    <row r="1640" spans="3:8" s="146" customFormat="1" ht="12.75">
      <c r="C1640" s="724"/>
      <c r="D1640" s="724"/>
      <c r="E1640" s="724"/>
      <c r="F1640" s="724"/>
      <c r="G1640" s="724"/>
      <c r="H1640" s="724"/>
    </row>
    <row r="1641" spans="3:8" s="146" customFormat="1" ht="12.75">
      <c r="C1641" s="724"/>
      <c r="D1641" s="724"/>
      <c r="E1641" s="724"/>
      <c r="F1641" s="724"/>
      <c r="G1641" s="724"/>
      <c r="H1641" s="724"/>
    </row>
    <row r="1642" spans="3:8" s="146" customFormat="1" ht="12.75">
      <c r="C1642" s="724"/>
      <c r="D1642" s="724"/>
      <c r="E1642" s="724"/>
      <c r="F1642" s="724"/>
      <c r="G1642" s="724"/>
      <c r="H1642" s="724"/>
    </row>
    <row r="1643" spans="3:8" s="146" customFormat="1" ht="12.75">
      <c r="C1643" s="724"/>
      <c r="D1643" s="724"/>
      <c r="E1643" s="724"/>
      <c r="F1643" s="724"/>
      <c r="G1643" s="724"/>
      <c r="H1643" s="724"/>
    </row>
    <row r="1644" spans="3:8" s="146" customFormat="1" ht="12.75">
      <c r="C1644" s="724"/>
      <c r="D1644" s="724"/>
      <c r="E1644" s="724"/>
      <c r="F1644" s="724"/>
      <c r="G1644" s="724"/>
      <c r="H1644" s="724"/>
    </row>
    <row r="1645" spans="3:8" s="146" customFormat="1" ht="12.75">
      <c r="C1645" s="724"/>
      <c r="D1645" s="724"/>
      <c r="E1645" s="724"/>
      <c r="F1645" s="724"/>
      <c r="G1645" s="724"/>
      <c r="H1645" s="724"/>
    </row>
    <row r="1646" spans="3:8" s="146" customFormat="1" ht="12.75">
      <c r="C1646" s="724"/>
      <c r="D1646" s="724"/>
      <c r="E1646" s="724"/>
      <c r="F1646" s="724"/>
      <c r="G1646" s="724"/>
      <c r="H1646" s="724"/>
    </row>
    <row r="1647" spans="3:8" s="146" customFormat="1" ht="12.75">
      <c r="C1647" s="724"/>
      <c r="D1647" s="724"/>
      <c r="E1647" s="724"/>
      <c r="F1647" s="724"/>
      <c r="G1647" s="724"/>
      <c r="H1647" s="724"/>
    </row>
    <row r="1648" spans="3:8" s="146" customFormat="1" ht="12.75">
      <c r="C1648" s="724"/>
      <c r="D1648" s="724"/>
      <c r="E1648" s="724"/>
      <c r="F1648" s="724"/>
      <c r="G1648" s="724"/>
      <c r="H1648" s="724"/>
    </row>
    <row r="1649" spans="3:8" s="146" customFormat="1" ht="12.75">
      <c r="C1649" s="724"/>
      <c r="D1649" s="724"/>
      <c r="E1649" s="724"/>
      <c r="F1649" s="724"/>
      <c r="G1649" s="724"/>
      <c r="H1649" s="724"/>
    </row>
    <row r="1650" spans="3:8" s="146" customFormat="1" ht="12.75">
      <c r="C1650" s="724"/>
      <c r="D1650" s="724"/>
      <c r="E1650" s="724"/>
      <c r="F1650" s="724"/>
      <c r="G1650" s="724"/>
      <c r="H1650" s="724"/>
    </row>
    <row r="1651" spans="3:8" s="146" customFormat="1" ht="12.75">
      <c r="C1651" s="724"/>
      <c r="D1651" s="724"/>
      <c r="E1651" s="724"/>
      <c r="F1651" s="724"/>
      <c r="G1651" s="724"/>
      <c r="H1651" s="724"/>
    </row>
    <row r="1652" spans="3:8" s="146" customFormat="1" ht="12.75">
      <c r="C1652" s="724"/>
      <c r="D1652" s="724"/>
      <c r="E1652" s="724"/>
      <c r="F1652" s="724"/>
      <c r="G1652" s="724"/>
      <c r="H1652" s="724"/>
    </row>
    <row r="1653" spans="3:8" s="146" customFormat="1" ht="12.75">
      <c r="C1653" s="724"/>
      <c r="D1653" s="724"/>
      <c r="E1653" s="724"/>
      <c r="F1653" s="724"/>
      <c r="G1653" s="724"/>
      <c r="H1653" s="724"/>
    </row>
    <row r="1654" spans="3:8" s="146" customFormat="1" ht="12.75">
      <c r="C1654" s="724"/>
      <c r="D1654" s="724"/>
      <c r="E1654" s="724"/>
      <c r="F1654" s="724"/>
      <c r="G1654" s="724"/>
      <c r="H1654" s="724"/>
    </row>
    <row r="1655" spans="3:8" s="146" customFormat="1" ht="12.75">
      <c r="C1655" s="724"/>
      <c r="D1655" s="724"/>
      <c r="E1655" s="724"/>
      <c r="F1655" s="724"/>
      <c r="G1655" s="724"/>
      <c r="H1655" s="724"/>
    </row>
    <row r="1656" spans="3:8" s="146" customFormat="1" ht="12.75">
      <c r="C1656" s="724"/>
      <c r="D1656" s="724"/>
      <c r="E1656" s="724"/>
      <c r="F1656" s="724"/>
      <c r="G1656" s="724"/>
      <c r="H1656" s="724"/>
    </row>
    <row r="1657" spans="3:8" s="146" customFormat="1" ht="12.75">
      <c r="C1657" s="724"/>
      <c r="D1657" s="724"/>
      <c r="E1657" s="724"/>
      <c r="F1657" s="724"/>
      <c r="G1657" s="724"/>
      <c r="H1657" s="724"/>
    </row>
    <row r="1658" spans="3:8" s="146" customFormat="1" ht="12.75">
      <c r="C1658" s="724"/>
      <c r="D1658" s="724"/>
      <c r="E1658" s="724"/>
      <c r="F1658" s="724"/>
      <c r="G1658" s="724"/>
      <c r="H1658" s="724"/>
    </row>
    <row r="1659" spans="3:8" s="146" customFormat="1" ht="12.75">
      <c r="C1659" s="724"/>
      <c r="D1659" s="724"/>
      <c r="E1659" s="724"/>
      <c r="F1659" s="724"/>
      <c r="G1659" s="724"/>
      <c r="H1659" s="724"/>
    </row>
    <row r="1660" spans="3:8" s="146" customFormat="1" ht="12.75">
      <c r="C1660" s="724"/>
      <c r="D1660" s="724"/>
      <c r="E1660" s="724"/>
      <c r="F1660" s="724"/>
      <c r="G1660" s="724"/>
      <c r="H1660" s="724"/>
    </row>
    <row r="1661" spans="3:8" s="146" customFormat="1" ht="12.75">
      <c r="C1661" s="724"/>
      <c r="D1661" s="724"/>
      <c r="E1661" s="724"/>
      <c r="F1661" s="724"/>
      <c r="G1661" s="724"/>
      <c r="H1661" s="724"/>
    </row>
    <row r="1662" spans="3:8" s="146" customFormat="1" ht="12.75">
      <c r="C1662" s="724"/>
      <c r="D1662" s="724"/>
      <c r="E1662" s="724"/>
      <c r="F1662" s="724"/>
      <c r="G1662" s="724"/>
      <c r="H1662" s="724"/>
    </row>
    <row r="1663" spans="3:8" s="146" customFormat="1" ht="12.75">
      <c r="C1663" s="724"/>
      <c r="D1663" s="724"/>
      <c r="E1663" s="724"/>
      <c r="F1663" s="724"/>
      <c r="G1663" s="724"/>
      <c r="H1663" s="724"/>
    </row>
    <row r="1664" spans="3:8" s="146" customFormat="1" ht="12.75">
      <c r="C1664" s="724"/>
      <c r="D1664" s="724"/>
      <c r="E1664" s="724"/>
      <c r="F1664" s="724"/>
      <c r="G1664" s="724"/>
      <c r="H1664" s="724"/>
    </row>
    <row r="1665" spans="3:8" s="146" customFormat="1" ht="12.75">
      <c r="C1665" s="724"/>
      <c r="D1665" s="724"/>
      <c r="E1665" s="724"/>
      <c r="F1665" s="724"/>
      <c r="G1665" s="724"/>
      <c r="H1665" s="724"/>
    </row>
    <row r="1666" spans="3:8" s="146" customFormat="1" ht="12.75">
      <c r="C1666" s="724"/>
      <c r="D1666" s="724"/>
      <c r="E1666" s="724"/>
      <c r="F1666" s="724"/>
      <c r="G1666" s="724"/>
      <c r="H1666" s="724"/>
    </row>
    <row r="1667" spans="3:8" s="146" customFormat="1" ht="12.75">
      <c r="C1667" s="724"/>
      <c r="D1667" s="724"/>
      <c r="E1667" s="724"/>
      <c r="F1667" s="724"/>
      <c r="G1667" s="724"/>
      <c r="H1667" s="724"/>
    </row>
    <row r="1668" spans="3:8" s="146" customFormat="1" ht="12.75">
      <c r="C1668" s="724"/>
      <c r="D1668" s="724"/>
      <c r="E1668" s="724"/>
      <c r="F1668" s="724"/>
      <c r="G1668" s="724"/>
      <c r="H1668" s="724"/>
    </row>
    <row r="1669" spans="3:8" s="146" customFormat="1" ht="12.75">
      <c r="C1669" s="724"/>
      <c r="D1669" s="724"/>
      <c r="E1669" s="724"/>
      <c r="F1669" s="724"/>
      <c r="G1669" s="724"/>
      <c r="H1669" s="724"/>
    </row>
    <row r="1670" spans="3:8" s="146" customFormat="1" ht="12.75">
      <c r="C1670" s="724"/>
      <c r="D1670" s="724"/>
      <c r="E1670" s="724"/>
      <c r="F1670" s="724"/>
      <c r="G1670" s="724"/>
      <c r="H1670" s="724"/>
    </row>
    <row r="1671" spans="3:8" s="146" customFormat="1" ht="12.75">
      <c r="C1671" s="724"/>
      <c r="D1671" s="724"/>
      <c r="E1671" s="724"/>
      <c r="F1671" s="724"/>
      <c r="G1671" s="724"/>
      <c r="H1671" s="724"/>
    </row>
    <row r="1672" spans="3:8" s="146" customFormat="1" ht="12.75">
      <c r="C1672" s="724"/>
      <c r="D1672" s="724"/>
      <c r="E1672" s="724"/>
      <c r="F1672" s="724"/>
      <c r="G1672" s="724"/>
      <c r="H1672" s="724"/>
    </row>
    <row r="1673" spans="3:8" s="146" customFormat="1" ht="12.75">
      <c r="C1673" s="724"/>
      <c r="D1673" s="724"/>
      <c r="E1673" s="724"/>
      <c r="F1673" s="724"/>
      <c r="G1673" s="724"/>
      <c r="H1673" s="724"/>
    </row>
    <row r="1674" spans="3:8" s="146" customFormat="1" ht="12.75">
      <c r="C1674" s="724"/>
      <c r="D1674" s="724"/>
      <c r="E1674" s="724"/>
      <c r="F1674" s="724"/>
      <c r="G1674" s="724"/>
      <c r="H1674" s="724"/>
    </row>
    <row r="1675" spans="3:8" s="146" customFormat="1" ht="12.75">
      <c r="C1675" s="724"/>
      <c r="D1675" s="724"/>
      <c r="E1675" s="724"/>
      <c r="F1675" s="724"/>
      <c r="G1675" s="724"/>
      <c r="H1675" s="724"/>
    </row>
    <row r="1676" spans="3:8" s="146" customFormat="1" ht="12.75">
      <c r="C1676" s="724"/>
      <c r="D1676" s="724"/>
      <c r="E1676" s="724"/>
      <c r="F1676" s="724"/>
      <c r="G1676" s="724"/>
      <c r="H1676" s="724"/>
    </row>
    <row r="1677" spans="3:8" s="146" customFormat="1" ht="12.75">
      <c r="C1677" s="724"/>
      <c r="D1677" s="724"/>
      <c r="E1677" s="724"/>
      <c r="F1677" s="724"/>
      <c r="G1677" s="724"/>
      <c r="H1677" s="724"/>
    </row>
    <row r="1678" spans="3:8" s="146" customFormat="1" ht="12.75">
      <c r="C1678" s="724"/>
      <c r="D1678" s="724"/>
      <c r="E1678" s="724"/>
      <c r="F1678" s="724"/>
      <c r="G1678" s="724"/>
      <c r="H1678" s="724"/>
    </row>
    <row r="1679" spans="3:8" s="146" customFormat="1" ht="12.75">
      <c r="C1679" s="724"/>
      <c r="D1679" s="724"/>
      <c r="E1679" s="724"/>
      <c r="F1679" s="724"/>
      <c r="G1679" s="724"/>
      <c r="H1679" s="724"/>
    </row>
    <row r="1680" spans="3:8" s="146" customFormat="1" ht="12.75">
      <c r="C1680" s="724"/>
      <c r="D1680" s="724"/>
      <c r="E1680" s="724"/>
      <c r="F1680" s="724"/>
      <c r="G1680" s="724"/>
      <c r="H1680" s="724"/>
    </row>
    <row r="1681" spans="3:8" s="146" customFormat="1" ht="12.75">
      <c r="C1681" s="724"/>
      <c r="D1681" s="724"/>
      <c r="E1681" s="724"/>
      <c r="F1681" s="724"/>
      <c r="G1681" s="724"/>
      <c r="H1681" s="724"/>
    </row>
    <row r="1682" spans="3:8" s="146" customFormat="1" ht="12.75">
      <c r="C1682" s="724"/>
      <c r="D1682" s="724"/>
      <c r="E1682" s="724"/>
      <c r="F1682" s="724"/>
      <c r="G1682" s="724"/>
      <c r="H1682" s="724"/>
    </row>
    <row r="1683" spans="3:8" s="146" customFormat="1" ht="12.75">
      <c r="C1683" s="724"/>
      <c r="D1683" s="724"/>
      <c r="E1683" s="724"/>
      <c r="F1683" s="724"/>
      <c r="G1683" s="724"/>
      <c r="H1683" s="724"/>
    </row>
    <row r="1684" spans="3:8" s="146" customFormat="1" ht="12.75">
      <c r="C1684" s="724"/>
      <c r="D1684" s="724"/>
      <c r="E1684" s="724"/>
      <c r="F1684" s="724"/>
      <c r="G1684" s="724"/>
      <c r="H1684" s="724"/>
    </row>
    <row r="1685" spans="3:8" s="146" customFormat="1" ht="12.75">
      <c r="C1685" s="724"/>
      <c r="D1685" s="724"/>
      <c r="E1685" s="724"/>
      <c r="F1685" s="724"/>
      <c r="G1685" s="724"/>
      <c r="H1685" s="724"/>
    </row>
    <row r="1686" spans="3:8" s="146" customFormat="1" ht="12.75">
      <c r="C1686" s="724"/>
      <c r="D1686" s="724"/>
      <c r="E1686" s="724"/>
      <c r="F1686" s="724"/>
      <c r="G1686" s="724"/>
      <c r="H1686" s="724"/>
    </row>
    <row r="1687" spans="3:8" s="146" customFormat="1" ht="12.75">
      <c r="C1687" s="724"/>
      <c r="D1687" s="724"/>
      <c r="E1687" s="724"/>
      <c r="F1687" s="724"/>
      <c r="G1687" s="724"/>
      <c r="H1687" s="724"/>
    </row>
    <row r="1688" spans="3:8" s="146" customFormat="1" ht="12.75">
      <c r="C1688" s="724"/>
      <c r="D1688" s="724"/>
      <c r="E1688" s="724"/>
      <c r="F1688" s="724"/>
      <c r="G1688" s="724"/>
      <c r="H1688" s="724"/>
    </row>
    <row r="1689" spans="3:8" s="146" customFormat="1" ht="12.75">
      <c r="C1689" s="724"/>
      <c r="D1689" s="724"/>
      <c r="E1689" s="724"/>
      <c r="F1689" s="724"/>
      <c r="G1689" s="724"/>
      <c r="H1689" s="724"/>
    </row>
    <row r="1690" spans="3:8" s="146" customFormat="1" ht="12.75">
      <c r="C1690" s="724"/>
      <c r="D1690" s="724"/>
      <c r="E1690" s="724"/>
      <c r="F1690" s="724"/>
      <c r="G1690" s="724"/>
      <c r="H1690" s="724"/>
    </row>
    <row r="1691" spans="3:8" s="146" customFormat="1" ht="12.75">
      <c r="C1691" s="724"/>
      <c r="D1691" s="724"/>
      <c r="E1691" s="724"/>
      <c r="F1691" s="724"/>
      <c r="G1691" s="724"/>
      <c r="H1691" s="724"/>
    </row>
    <row r="1692" spans="3:8" s="146" customFormat="1" ht="12.75">
      <c r="C1692" s="724"/>
      <c r="D1692" s="724"/>
      <c r="E1692" s="724"/>
      <c r="F1692" s="724"/>
      <c r="G1692" s="724"/>
      <c r="H1692" s="724"/>
    </row>
    <row r="1693" spans="3:8" s="146" customFormat="1" ht="12.75">
      <c r="C1693" s="724"/>
      <c r="D1693" s="724"/>
      <c r="E1693" s="724"/>
      <c r="F1693" s="724"/>
      <c r="G1693" s="724"/>
      <c r="H1693" s="724"/>
    </row>
    <row r="1694" spans="3:8" s="146" customFormat="1" ht="12.75">
      <c r="C1694" s="724"/>
      <c r="D1694" s="724"/>
      <c r="E1694" s="724"/>
      <c r="F1694" s="724"/>
      <c r="G1694" s="724"/>
      <c r="H1694" s="724"/>
    </row>
    <row r="1695" spans="3:8" s="146" customFormat="1" ht="12.75">
      <c r="C1695" s="724"/>
      <c r="D1695" s="724"/>
      <c r="E1695" s="724"/>
      <c r="F1695" s="724"/>
      <c r="G1695" s="724"/>
      <c r="H1695" s="724"/>
    </row>
    <row r="1696" spans="3:8" s="146" customFormat="1" ht="12.75">
      <c r="C1696" s="724"/>
      <c r="D1696" s="724"/>
      <c r="E1696" s="724"/>
      <c r="F1696" s="724"/>
      <c r="G1696" s="724"/>
      <c r="H1696" s="724"/>
    </row>
    <row r="1697" spans="3:8" s="146" customFormat="1" ht="12.75">
      <c r="C1697" s="724"/>
      <c r="D1697" s="724"/>
      <c r="E1697" s="724"/>
      <c r="F1697" s="724"/>
      <c r="G1697" s="724"/>
      <c r="H1697" s="724"/>
    </row>
    <row r="1698" spans="3:8" s="146" customFormat="1" ht="12.75">
      <c r="C1698" s="724"/>
      <c r="D1698" s="724"/>
      <c r="E1698" s="724"/>
      <c r="F1698" s="724"/>
      <c r="G1698" s="724"/>
      <c r="H1698" s="724"/>
    </row>
    <row r="1699" spans="3:8" s="146" customFormat="1" ht="12.75">
      <c r="C1699" s="724"/>
      <c r="D1699" s="724"/>
      <c r="E1699" s="724"/>
      <c r="F1699" s="724"/>
      <c r="G1699" s="724"/>
      <c r="H1699" s="724"/>
    </row>
    <row r="1700" spans="3:8" s="146" customFormat="1" ht="12.75">
      <c r="C1700" s="724"/>
      <c r="D1700" s="724"/>
      <c r="E1700" s="724"/>
      <c r="F1700" s="724"/>
      <c r="G1700" s="724"/>
      <c r="H1700" s="724"/>
    </row>
    <row r="1701" spans="3:8" s="146" customFormat="1" ht="12.75">
      <c r="C1701" s="724"/>
      <c r="D1701" s="724"/>
      <c r="E1701" s="724"/>
      <c r="F1701" s="724"/>
      <c r="G1701" s="724"/>
      <c r="H1701" s="724"/>
    </row>
    <row r="1702" spans="3:8" s="146" customFormat="1" ht="12.75">
      <c r="C1702" s="724"/>
      <c r="D1702" s="724"/>
      <c r="E1702" s="724"/>
      <c r="F1702" s="724"/>
      <c r="G1702" s="724"/>
      <c r="H1702" s="724"/>
    </row>
    <row r="1703" spans="3:8" s="146" customFormat="1" ht="12.75">
      <c r="C1703" s="724"/>
      <c r="D1703" s="724"/>
      <c r="E1703" s="724"/>
      <c r="F1703" s="724"/>
      <c r="G1703" s="724"/>
      <c r="H1703" s="724"/>
    </row>
    <row r="1704" spans="3:8" s="146" customFormat="1" ht="12.75">
      <c r="C1704" s="724"/>
      <c r="D1704" s="724"/>
      <c r="E1704" s="724"/>
      <c r="F1704" s="724"/>
      <c r="G1704" s="724"/>
      <c r="H1704" s="724"/>
    </row>
    <row r="1705" spans="3:8" s="146" customFormat="1" ht="12.75">
      <c r="C1705" s="724"/>
      <c r="D1705" s="724"/>
      <c r="E1705" s="724"/>
      <c r="F1705" s="724"/>
      <c r="G1705" s="724"/>
      <c r="H1705" s="724"/>
    </row>
    <row r="1706" spans="3:8" s="146" customFormat="1" ht="12.75">
      <c r="C1706" s="724"/>
      <c r="D1706" s="724"/>
      <c r="E1706" s="724"/>
      <c r="F1706" s="724"/>
      <c r="G1706" s="724"/>
      <c r="H1706" s="724"/>
    </row>
    <row r="1707" spans="3:8" s="146" customFormat="1" ht="12.75">
      <c r="C1707" s="724"/>
      <c r="D1707" s="724"/>
      <c r="E1707" s="724"/>
      <c r="F1707" s="724"/>
      <c r="G1707" s="724"/>
      <c r="H1707" s="724"/>
    </row>
    <row r="1708" spans="3:8" s="146" customFormat="1" ht="12.75">
      <c r="C1708" s="724"/>
      <c r="D1708" s="724"/>
      <c r="E1708" s="724"/>
      <c r="F1708" s="724"/>
      <c r="G1708" s="724"/>
      <c r="H1708" s="724"/>
    </row>
    <row r="1709" spans="3:8" s="146" customFormat="1" ht="12.75">
      <c r="C1709" s="724"/>
      <c r="D1709" s="724"/>
      <c r="E1709" s="724"/>
      <c r="F1709" s="724"/>
      <c r="G1709" s="724"/>
      <c r="H1709" s="724"/>
    </row>
    <row r="1710" spans="3:8" s="146" customFormat="1" ht="12.75">
      <c r="C1710" s="724"/>
      <c r="D1710" s="724"/>
      <c r="E1710" s="724"/>
      <c r="F1710" s="724"/>
      <c r="G1710" s="724"/>
      <c r="H1710" s="724"/>
    </row>
    <row r="1711" spans="3:8" s="146" customFormat="1" ht="12.75">
      <c r="C1711" s="724"/>
      <c r="D1711" s="724"/>
      <c r="E1711" s="724"/>
      <c r="F1711" s="724"/>
      <c r="G1711" s="724"/>
      <c r="H1711" s="724"/>
    </row>
    <row r="1712" spans="3:8" s="146" customFormat="1" ht="12.75">
      <c r="C1712" s="724"/>
      <c r="D1712" s="724"/>
      <c r="E1712" s="724"/>
      <c r="F1712" s="724"/>
      <c r="G1712" s="724"/>
      <c r="H1712" s="724"/>
    </row>
    <row r="1713" spans="3:8" s="146" customFormat="1" ht="12.75">
      <c r="C1713" s="724"/>
      <c r="D1713" s="724"/>
      <c r="E1713" s="724"/>
      <c r="F1713" s="724"/>
      <c r="G1713" s="724"/>
      <c r="H1713" s="724"/>
    </row>
    <row r="1714" spans="3:8" s="146" customFormat="1" ht="12.75">
      <c r="C1714" s="724"/>
      <c r="D1714" s="724"/>
      <c r="E1714" s="724"/>
      <c r="F1714" s="724"/>
      <c r="G1714" s="724"/>
      <c r="H1714" s="724"/>
    </row>
    <row r="1715" spans="3:8" s="146" customFormat="1" ht="12.75">
      <c r="C1715" s="724"/>
      <c r="D1715" s="724"/>
      <c r="E1715" s="724"/>
      <c r="F1715" s="724"/>
      <c r="G1715" s="724"/>
      <c r="H1715" s="724"/>
    </row>
    <row r="1716" spans="3:8" s="146" customFormat="1" ht="12.75">
      <c r="C1716" s="724"/>
      <c r="D1716" s="724"/>
      <c r="E1716" s="724"/>
      <c r="F1716" s="724"/>
      <c r="G1716" s="724"/>
      <c r="H1716" s="724"/>
    </row>
    <row r="1717" spans="3:8" s="146" customFormat="1" ht="12.75">
      <c r="C1717" s="724"/>
      <c r="D1717" s="724"/>
      <c r="E1717" s="724"/>
      <c r="F1717" s="724"/>
      <c r="G1717" s="724"/>
      <c r="H1717" s="724"/>
    </row>
    <row r="1718" spans="3:8" s="146" customFormat="1" ht="12.75">
      <c r="C1718" s="724"/>
      <c r="D1718" s="724"/>
      <c r="E1718" s="724"/>
      <c r="F1718" s="724"/>
      <c r="G1718" s="724"/>
      <c r="H1718" s="724"/>
    </row>
    <row r="1719" spans="3:8" s="146" customFormat="1" ht="12.75">
      <c r="C1719" s="724"/>
      <c r="D1719" s="724"/>
      <c r="E1719" s="724"/>
      <c r="F1719" s="724"/>
      <c r="G1719" s="724"/>
      <c r="H1719" s="724"/>
    </row>
    <row r="1720" spans="3:8" s="146" customFormat="1" ht="12.75">
      <c r="C1720" s="724"/>
      <c r="D1720" s="724"/>
      <c r="E1720" s="724"/>
      <c r="F1720" s="724"/>
      <c r="G1720" s="724"/>
      <c r="H1720" s="724"/>
    </row>
    <row r="1721" spans="3:8" s="146" customFormat="1" ht="12.75">
      <c r="C1721" s="724"/>
      <c r="D1721" s="724"/>
      <c r="E1721" s="724"/>
      <c r="F1721" s="724"/>
      <c r="G1721" s="724"/>
      <c r="H1721" s="724"/>
    </row>
    <row r="1722" spans="3:8" s="146" customFormat="1" ht="12.75">
      <c r="C1722" s="724"/>
      <c r="D1722" s="724"/>
      <c r="E1722" s="724"/>
      <c r="F1722" s="724"/>
      <c r="G1722" s="724"/>
      <c r="H1722" s="724"/>
    </row>
    <row r="1723" spans="3:8" s="146" customFormat="1" ht="12.75">
      <c r="C1723" s="724"/>
      <c r="D1723" s="724"/>
      <c r="E1723" s="724"/>
      <c r="F1723" s="724"/>
      <c r="G1723" s="724"/>
      <c r="H1723" s="724"/>
    </row>
    <row r="1724" spans="3:8" s="146" customFormat="1" ht="12.75">
      <c r="C1724" s="724"/>
      <c r="D1724" s="724"/>
      <c r="E1724" s="724"/>
      <c r="F1724" s="724"/>
      <c r="G1724" s="724"/>
      <c r="H1724" s="724"/>
    </row>
    <row r="1725" spans="3:8" s="146" customFormat="1" ht="12.75">
      <c r="C1725" s="724"/>
      <c r="D1725" s="724"/>
      <c r="E1725" s="724"/>
      <c r="F1725" s="724"/>
      <c r="G1725" s="724"/>
      <c r="H1725" s="724"/>
    </row>
    <row r="1726" spans="3:8" s="146" customFormat="1" ht="12.75">
      <c r="C1726" s="724"/>
      <c r="D1726" s="724"/>
      <c r="E1726" s="724"/>
      <c r="F1726" s="724"/>
      <c r="G1726" s="724"/>
      <c r="H1726" s="724"/>
    </row>
    <row r="1727" spans="3:8" s="146" customFormat="1" ht="12.75">
      <c r="C1727" s="724"/>
      <c r="D1727" s="724"/>
      <c r="E1727" s="724"/>
      <c r="F1727" s="724"/>
      <c r="G1727" s="724"/>
      <c r="H1727" s="724"/>
    </row>
    <row r="1728" spans="3:8" s="146" customFormat="1" ht="12.75">
      <c r="C1728" s="724"/>
      <c r="D1728" s="724"/>
      <c r="E1728" s="724"/>
      <c r="F1728" s="724"/>
      <c r="G1728" s="724"/>
      <c r="H1728" s="724"/>
    </row>
    <row r="1729" spans="3:8" s="146" customFormat="1" ht="12.75">
      <c r="C1729" s="724"/>
      <c r="D1729" s="724"/>
      <c r="E1729" s="724"/>
      <c r="F1729" s="724"/>
      <c r="G1729" s="724"/>
      <c r="H1729" s="724"/>
    </row>
    <row r="1730" spans="3:8" s="146" customFormat="1" ht="12.75">
      <c r="C1730" s="724"/>
      <c r="D1730" s="724"/>
      <c r="E1730" s="724"/>
      <c r="F1730" s="724"/>
      <c r="G1730" s="724"/>
      <c r="H1730" s="724"/>
    </row>
    <row r="1731" spans="3:8" s="146" customFormat="1" ht="12.75">
      <c r="C1731" s="724"/>
      <c r="D1731" s="724"/>
      <c r="E1731" s="724"/>
      <c r="F1731" s="724"/>
      <c r="G1731" s="724"/>
      <c r="H1731" s="724"/>
    </row>
    <row r="1732" spans="3:8" s="146" customFormat="1" ht="12.75">
      <c r="C1732" s="724"/>
      <c r="D1732" s="724"/>
      <c r="E1732" s="724"/>
      <c r="F1732" s="724"/>
      <c r="G1732" s="724"/>
      <c r="H1732" s="724"/>
    </row>
    <row r="1733" spans="3:8" s="146" customFormat="1" ht="12.75">
      <c r="C1733" s="724"/>
      <c r="D1733" s="724"/>
      <c r="E1733" s="724"/>
      <c r="F1733" s="724"/>
      <c r="G1733" s="724"/>
      <c r="H1733" s="724"/>
    </row>
    <row r="1734" spans="3:8" s="146" customFormat="1" ht="12.75">
      <c r="C1734" s="724"/>
      <c r="D1734" s="724"/>
      <c r="E1734" s="724"/>
      <c r="F1734" s="724"/>
      <c r="G1734" s="724"/>
      <c r="H1734" s="724"/>
    </row>
    <row r="1735" spans="3:8" s="146" customFormat="1" ht="12.75">
      <c r="C1735" s="724"/>
      <c r="D1735" s="724"/>
      <c r="E1735" s="724"/>
      <c r="F1735" s="724"/>
      <c r="G1735" s="724"/>
      <c r="H1735" s="724"/>
    </row>
    <row r="1736" spans="3:8" s="146" customFormat="1" ht="12.75">
      <c r="C1736" s="724"/>
      <c r="D1736" s="724"/>
      <c r="E1736" s="724"/>
      <c r="F1736" s="724"/>
      <c r="G1736" s="724"/>
      <c r="H1736" s="724"/>
    </row>
    <row r="1737" spans="3:8" s="146" customFormat="1" ht="12.75">
      <c r="C1737" s="724"/>
      <c r="D1737" s="724"/>
      <c r="E1737" s="724"/>
      <c r="F1737" s="724"/>
      <c r="G1737" s="724"/>
      <c r="H1737" s="724"/>
    </row>
    <row r="1738" spans="3:8" s="146" customFormat="1" ht="12.75">
      <c r="C1738" s="724"/>
      <c r="D1738" s="724"/>
      <c r="E1738" s="724"/>
      <c r="F1738" s="724"/>
      <c r="G1738" s="724"/>
      <c r="H1738" s="724"/>
    </row>
    <row r="1739" spans="3:8" s="146" customFormat="1" ht="12.75">
      <c r="C1739" s="724"/>
      <c r="D1739" s="724"/>
      <c r="E1739" s="724"/>
      <c r="F1739" s="724"/>
      <c r="G1739" s="724"/>
      <c r="H1739" s="724"/>
    </row>
    <row r="1740" spans="3:8" s="146" customFormat="1" ht="12.75">
      <c r="C1740" s="724"/>
      <c r="D1740" s="724"/>
      <c r="E1740" s="724"/>
      <c r="F1740" s="724"/>
      <c r="G1740" s="724"/>
      <c r="H1740" s="724"/>
    </row>
    <row r="1741" spans="3:8" s="146" customFormat="1" ht="12.75">
      <c r="C1741" s="724"/>
      <c r="D1741" s="724"/>
      <c r="E1741" s="724"/>
      <c r="F1741" s="724"/>
      <c r="G1741" s="724"/>
      <c r="H1741" s="724"/>
    </row>
    <row r="1742" spans="3:8" s="146" customFormat="1" ht="12.75">
      <c r="C1742" s="724"/>
      <c r="D1742" s="724"/>
      <c r="E1742" s="724"/>
      <c r="F1742" s="724"/>
      <c r="G1742" s="724"/>
      <c r="H1742" s="724"/>
    </row>
    <row r="1743" spans="3:8" s="146" customFormat="1" ht="12.75">
      <c r="C1743" s="724"/>
      <c r="D1743" s="724"/>
      <c r="E1743" s="724"/>
      <c r="F1743" s="724"/>
      <c r="G1743" s="724"/>
      <c r="H1743" s="724"/>
    </row>
    <row r="1744" spans="3:8" s="146" customFormat="1" ht="12.75">
      <c r="C1744" s="724"/>
      <c r="D1744" s="724"/>
      <c r="E1744" s="724"/>
      <c r="F1744" s="724"/>
      <c r="G1744" s="724"/>
      <c r="H1744" s="724"/>
    </row>
    <row r="1745" spans="3:8" s="146" customFormat="1" ht="12.75">
      <c r="C1745" s="724"/>
      <c r="D1745" s="724"/>
      <c r="E1745" s="724"/>
      <c r="F1745" s="724"/>
      <c r="G1745" s="724"/>
      <c r="H1745" s="724"/>
    </row>
    <row r="1746" spans="3:8" s="146" customFormat="1" ht="12.75">
      <c r="C1746" s="724"/>
      <c r="D1746" s="724"/>
      <c r="E1746" s="724"/>
      <c r="F1746" s="724"/>
      <c r="G1746" s="724"/>
      <c r="H1746" s="724"/>
    </row>
    <row r="1747" spans="3:8" s="146" customFormat="1" ht="12.75">
      <c r="C1747" s="724"/>
      <c r="D1747" s="724"/>
      <c r="E1747" s="724"/>
      <c r="F1747" s="724"/>
      <c r="G1747" s="724"/>
      <c r="H1747" s="724"/>
    </row>
    <row r="1748" spans="3:8" s="146" customFormat="1" ht="12.75">
      <c r="C1748" s="724"/>
      <c r="D1748" s="724"/>
      <c r="E1748" s="724"/>
      <c r="F1748" s="724"/>
      <c r="G1748" s="724"/>
      <c r="H1748" s="724"/>
    </row>
    <row r="1749" spans="3:8" s="146" customFormat="1" ht="12.75">
      <c r="C1749" s="724"/>
      <c r="D1749" s="724"/>
      <c r="E1749" s="724"/>
      <c r="F1749" s="724"/>
      <c r="G1749" s="724"/>
      <c r="H1749" s="724"/>
    </row>
    <row r="1750" spans="3:8" s="146" customFormat="1" ht="12.75">
      <c r="C1750" s="724"/>
      <c r="D1750" s="724"/>
      <c r="E1750" s="724"/>
      <c r="F1750" s="724"/>
      <c r="G1750" s="724"/>
      <c r="H1750" s="724"/>
    </row>
    <row r="1751" spans="3:8" s="146" customFormat="1" ht="12.75">
      <c r="C1751" s="724"/>
      <c r="D1751" s="724"/>
      <c r="E1751" s="724"/>
      <c r="F1751" s="724"/>
      <c r="G1751" s="724"/>
      <c r="H1751" s="724"/>
    </row>
    <row r="1752" spans="3:8" s="146" customFormat="1" ht="12.75">
      <c r="C1752" s="724"/>
      <c r="D1752" s="724"/>
      <c r="E1752" s="724"/>
      <c r="F1752" s="724"/>
      <c r="G1752" s="724"/>
      <c r="H1752" s="724"/>
    </row>
    <row r="1753" spans="3:8" s="146" customFormat="1" ht="12.75">
      <c r="C1753" s="724"/>
      <c r="D1753" s="724"/>
      <c r="E1753" s="724"/>
      <c r="F1753" s="724"/>
      <c r="G1753" s="724"/>
      <c r="H1753" s="724"/>
    </row>
    <row r="1754" spans="3:8" s="146" customFormat="1" ht="12.75">
      <c r="C1754" s="724"/>
      <c r="D1754" s="724"/>
      <c r="E1754" s="724"/>
      <c r="F1754" s="724"/>
      <c r="G1754" s="724"/>
      <c r="H1754" s="724"/>
    </row>
    <row r="1755" spans="3:8" s="146" customFormat="1" ht="12.75">
      <c r="C1755" s="724"/>
      <c r="D1755" s="724"/>
      <c r="E1755" s="724"/>
      <c r="F1755" s="724"/>
      <c r="G1755" s="724"/>
      <c r="H1755" s="724"/>
    </row>
    <row r="1756" spans="3:8" s="146" customFormat="1" ht="12.75">
      <c r="C1756" s="724"/>
      <c r="D1756" s="724"/>
      <c r="E1756" s="724"/>
      <c r="F1756" s="724"/>
      <c r="G1756" s="724"/>
      <c r="H1756" s="724"/>
    </row>
    <row r="1757" spans="3:8" s="146" customFormat="1" ht="12.75">
      <c r="C1757" s="724"/>
      <c r="D1757" s="724"/>
      <c r="E1757" s="724"/>
      <c r="F1757" s="724"/>
      <c r="G1757" s="724"/>
      <c r="H1757" s="724"/>
    </row>
    <row r="1758" spans="3:8" s="146" customFormat="1" ht="12.75">
      <c r="C1758" s="724"/>
      <c r="D1758" s="724"/>
      <c r="E1758" s="724"/>
      <c r="F1758" s="724"/>
      <c r="G1758" s="724"/>
      <c r="H1758" s="724"/>
    </row>
    <row r="1759" spans="3:8" s="146" customFormat="1" ht="12.75">
      <c r="C1759" s="724"/>
      <c r="D1759" s="724"/>
      <c r="E1759" s="724"/>
      <c r="F1759" s="724"/>
      <c r="G1759" s="724"/>
      <c r="H1759" s="724"/>
    </row>
    <row r="1760" spans="3:8" s="146" customFormat="1" ht="12.75">
      <c r="C1760" s="724"/>
      <c r="D1760" s="724"/>
      <c r="E1760" s="724"/>
      <c r="F1760" s="724"/>
      <c r="G1760" s="724"/>
      <c r="H1760" s="724"/>
    </row>
    <row r="1761" spans="3:8" s="146" customFormat="1" ht="12.75">
      <c r="C1761" s="724"/>
      <c r="D1761" s="724"/>
      <c r="E1761" s="724"/>
      <c r="F1761" s="724"/>
      <c r="G1761" s="724"/>
      <c r="H1761" s="724"/>
    </row>
    <row r="1762" spans="3:8" s="146" customFormat="1" ht="12.75">
      <c r="C1762" s="724"/>
      <c r="D1762" s="724"/>
      <c r="E1762" s="724"/>
      <c r="F1762" s="724"/>
      <c r="G1762" s="724"/>
      <c r="H1762" s="724"/>
    </row>
    <row r="1763" spans="3:8" s="146" customFormat="1" ht="12.75">
      <c r="C1763" s="724"/>
      <c r="D1763" s="724"/>
      <c r="E1763" s="724"/>
      <c r="F1763" s="724"/>
      <c r="G1763" s="724"/>
      <c r="H1763" s="724"/>
    </row>
    <row r="1764" spans="3:8" s="146" customFormat="1" ht="12.75">
      <c r="C1764" s="724"/>
      <c r="D1764" s="724"/>
      <c r="E1764" s="724"/>
      <c r="F1764" s="724"/>
      <c r="G1764" s="724"/>
      <c r="H1764" s="724"/>
    </row>
    <row r="1765" spans="3:8" s="146" customFormat="1" ht="12.75">
      <c r="C1765" s="724"/>
      <c r="D1765" s="724"/>
      <c r="E1765" s="724"/>
      <c r="F1765" s="724"/>
      <c r="G1765" s="724"/>
      <c r="H1765" s="724"/>
    </row>
    <row r="1766" spans="3:8" s="146" customFormat="1" ht="12.75">
      <c r="C1766" s="724"/>
      <c r="D1766" s="724"/>
      <c r="E1766" s="724"/>
      <c r="F1766" s="724"/>
      <c r="G1766" s="724"/>
      <c r="H1766" s="724"/>
    </row>
    <row r="1767" spans="3:8" s="146" customFormat="1" ht="12.75">
      <c r="C1767" s="724"/>
      <c r="D1767" s="724"/>
      <c r="E1767" s="724"/>
      <c r="F1767" s="724"/>
      <c r="G1767" s="724"/>
      <c r="H1767" s="724"/>
    </row>
    <row r="1768" spans="3:8" s="146" customFormat="1" ht="12.75">
      <c r="C1768" s="724"/>
      <c r="D1768" s="724"/>
      <c r="E1768" s="724"/>
      <c r="F1768" s="724"/>
      <c r="G1768" s="724"/>
      <c r="H1768" s="724"/>
    </row>
    <row r="1769" spans="3:8" s="146" customFormat="1" ht="12.75">
      <c r="C1769" s="724"/>
      <c r="D1769" s="724"/>
      <c r="E1769" s="724"/>
      <c r="F1769" s="724"/>
      <c r="G1769" s="724"/>
      <c r="H1769" s="724"/>
    </row>
    <row r="1770" spans="3:8" s="146" customFormat="1" ht="12.75">
      <c r="C1770" s="724"/>
      <c r="D1770" s="724"/>
      <c r="E1770" s="724"/>
      <c r="F1770" s="724"/>
      <c r="G1770" s="724"/>
      <c r="H1770" s="724"/>
    </row>
    <row r="1771" spans="3:8" s="146" customFormat="1" ht="12.75">
      <c r="C1771" s="724"/>
      <c r="D1771" s="724"/>
      <c r="E1771" s="724"/>
      <c r="F1771" s="724"/>
      <c r="G1771" s="724"/>
      <c r="H1771" s="724"/>
    </row>
    <row r="1772" spans="3:8" s="146" customFormat="1" ht="12.75">
      <c r="C1772" s="724"/>
      <c r="D1772" s="724"/>
      <c r="E1772" s="724"/>
      <c r="F1772" s="724"/>
      <c r="G1772" s="724"/>
      <c r="H1772" s="724"/>
    </row>
    <row r="1773" spans="3:8" s="146" customFormat="1" ht="12.75">
      <c r="C1773" s="724"/>
      <c r="D1773" s="724"/>
      <c r="E1773" s="724"/>
      <c r="F1773" s="724"/>
      <c r="G1773" s="724"/>
      <c r="H1773" s="724"/>
    </row>
    <row r="1774" spans="3:8" s="146" customFormat="1" ht="12.75">
      <c r="C1774" s="724"/>
      <c r="D1774" s="724"/>
      <c r="E1774" s="724"/>
      <c r="F1774" s="724"/>
      <c r="G1774" s="724"/>
      <c r="H1774" s="724"/>
    </row>
    <row r="1775" spans="3:8" s="146" customFormat="1" ht="12.75">
      <c r="C1775" s="724"/>
      <c r="D1775" s="724"/>
      <c r="E1775" s="724"/>
      <c r="F1775" s="724"/>
      <c r="G1775" s="724"/>
      <c r="H1775" s="724"/>
    </row>
    <row r="1776" spans="3:8" s="146" customFormat="1" ht="12.75">
      <c r="C1776" s="724"/>
      <c r="D1776" s="724"/>
      <c r="E1776" s="724"/>
      <c r="F1776" s="724"/>
      <c r="G1776" s="724"/>
      <c r="H1776" s="724"/>
    </row>
    <row r="1777" spans="3:8" s="146" customFormat="1" ht="12.75">
      <c r="C1777" s="724"/>
      <c r="D1777" s="724"/>
      <c r="E1777" s="724"/>
      <c r="F1777" s="724"/>
      <c r="G1777" s="724"/>
      <c r="H1777" s="724"/>
    </row>
    <row r="1778" spans="3:8" s="146" customFormat="1" ht="12.75">
      <c r="C1778" s="724"/>
      <c r="D1778" s="724"/>
      <c r="E1778" s="724"/>
      <c r="F1778" s="724"/>
      <c r="G1778" s="724"/>
      <c r="H1778" s="724"/>
    </row>
    <row r="1779" spans="3:8" s="146" customFormat="1" ht="12.75">
      <c r="C1779" s="724"/>
      <c r="D1779" s="724"/>
      <c r="E1779" s="724"/>
      <c r="F1779" s="724"/>
      <c r="G1779" s="724"/>
      <c r="H1779" s="724"/>
    </row>
    <row r="1780" spans="3:8" s="146" customFormat="1" ht="12.75">
      <c r="C1780" s="724"/>
      <c r="D1780" s="724"/>
      <c r="E1780" s="724"/>
      <c r="F1780" s="724"/>
      <c r="G1780" s="724"/>
      <c r="H1780" s="724"/>
    </row>
    <row r="1781" spans="3:8" s="146" customFormat="1" ht="12.75">
      <c r="C1781" s="724"/>
      <c r="D1781" s="724"/>
      <c r="E1781" s="724"/>
      <c r="F1781" s="724"/>
      <c r="G1781" s="724"/>
      <c r="H1781" s="724"/>
    </row>
    <row r="1782" spans="3:8" s="146" customFormat="1" ht="12.75">
      <c r="C1782" s="724"/>
      <c r="D1782" s="724"/>
      <c r="E1782" s="724"/>
      <c r="F1782" s="724"/>
      <c r="G1782" s="724"/>
      <c r="H1782" s="724"/>
    </row>
    <row r="1783" spans="3:8" s="146" customFormat="1" ht="12.75">
      <c r="C1783" s="724"/>
      <c r="D1783" s="724"/>
      <c r="E1783" s="724"/>
      <c r="F1783" s="724"/>
      <c r="G1783" s="724"/>
      <c r="H1783" s="724"/>
    </row>
    <row r="1784" spans="3:8" s="146" customFormat="1" ht="12.75">
      <c r="C1784" s="724"/>
      <c r="D1784" s="724"/>
      <c r="E1784" s="724"/>
      <c r="F1784" s="724"/>
      <c r="G1784" s="724"/>
      <c r="H1784" s="724"/>
    </row>
    <row r="1785" spans="3:8" s="146" customFormat="1" ht="12.75">
      <c r="C1785" s="724"/>
      <c r="D1785" s="724"/>
      <c r="E1785" s="724"/>
      <c r="F1785" s="724"/>
      <c r="G1785" s="724"/>
      <c r="H1785" s="724"/>
    </row>
    <row r="1786" spans="3:8" s="146" customFormat="1" ht="12.75">
      <c r="C1786" s="724"/>
      <c r="D1786" s="724"/>
      <c r="E1786" s="724"/>
      <c r="F1786" s="724"/>
      <c r="G1786" s="724"/>
      <c r="H1786" s="724"/>
    </row>
    <row r="1787" spans="3:8" s="146" customFormat="1" ht="12.75">
      <c r="C1787" s="724"/>
      <c r="D1787" s="724"/>
      <c r="E1787" s="724"/>
      <c r="F1787" s="724"/>
      <c r="G1787" s="724"/>
      <c r="H1787" s="724"/>
    </row>
    <row r="1788" spans="3:8" s="146" customFormat="1" ht="12.75">
      <c r="C1788" s="724"/>
      <c r="D1788" s="724"/>
      <c r="E1788" s="724"/>
      <c r="F1788" s="724"/>
      <c r="G1788" s="724"/>
      <c r="H1788" s="724"/>
    </row>
    <row r="1789" spans="3:8" s="146" customFormat="1" ht="12.75">
      <c r="C1789" s="724"/>
      <c r="D1789" s="724"/>
      <c r="E1789" s="724"/>
      <c r="F1789" s="724"/>
      <c r="G1789" s="724"/>
      <c r="H1789" s="724"/>
    </row>
    <row r="1790" spans="3:8" s="146" customFormat="1" ht="12.75">
      <c r="C1790" s="724"/>
      <c r="D1790" s="724"/>
      <c r="E1790" s="724"/>
      <c r="F1790" s="724"/>
      <c r="G1790" s="724"/>
      <c r="H1790" s="724"/>
    </row>
    <row r="1791" spans="3:8" s="146" customFormat="1" ht="12.75">
      <c r="C1791" s="724"/>
      <c r="D1791" s="724"/>
      <c r="E1791" s="724"/>
      <c r="F1791" s="724"/>
      <c r="G1791" s="724"/>
      <c r="H1791" s="724"/>
    </row>
    <row r="1792" spans="3:8" s="146" customFormat="1" ht="12.75">
      <c r="C1792" s="724"/>
      <c r="D1792" s="724"/>
      <c r="E1792" s="724"/>
      <c r="F1792" s="724"/>
      <c r="G1792" s="724"/>
      <c r="H1792" s="724"/>
    </row>
    <row r="1793" spans="3:8" s="146" customFormat="1" ht="12.75">
      <c r="C1793" s="724"/>
      <c r="D1793" s="724"/>
      <c r="E1793" s="724"/>
      <c r="F1793" s="724"/>
      <c r="G1793" s="724"/>
      <c r="H1793" s="724"/>
    </row>
    <row r="1794" spans="3:8" s="146" customFormat="1" ht="12.75">
      <c r="C1794" s="724"/>
      <c r="D1794" s="724"/>
      <c r="E1794" s="724"/>
      <c r="F1794" s="724"/>
      <c r="G1794" s="724"/>
      <c r="H1794" s="724"/>
    </row>
    <row r="1795" spans="3:8" s="146" customFormat="1" ht="12.75">
      <c r="C1795" s="724"/>
      <c r="D1795" s="724"/>
      <c r="E1795" s="724"/>
      <c r="F1795" s="724"/>
      <c r="G1795" s="724"/>
      <c r="H1795" s="724"/>
    </row>
    <row r="1796" spans="3:8" s="146" customFormat="1" ht="12.75">
      <c r="C1796" s="724"/>
      <c r="D1796" s="724"/>
      <c r="E1796" s="724"/>
      <c r="F1796" s="724"/>
      <c r="G1796" s="724"/>
      <c r="H1796" s="724"/>
    </row>
    <row r="1797" spans="3:8" s="146" customFormat="1" ht="12.75">
      <c r="C1797" s="724"/>
      <c r="D1797" s="724"/>
      <c r="E1797" s="724"/>
      <c r="F1797" s="724"/>
      <c r="G1797" s="724"/>
      <c r="H1797" s="724"/>
    </row>
    <row r="1798" spans="3:8" s="146" customFormat="1" ht="12.75">
      <c r="C1798" s="724"/>
      <c r="D1798" s="724"/>
      <c r="E1798" s="724"/>
      <c r="F1798" s="724"/>
      <c r="G1798" s="724"/>
      <c r="H1798" s="724"/>
    </row>
    <row r="1799" spans="3:8" s="146" customFormat="1" ht="12.75">
      <c r="C1799" s="724"/>
      <c r="D1799" s="724"/>
      <c r="E1799" s="724"/>
      <c r="F1799" s="724"/>
      <c r="G1799" s="724"/>
      <c r="H1799" s="724"/>
    </row>
    <row r="1800" spans="3:8" s="146" customFormat="1" ht="12.75">
      <c r="C1800" s="724"/>
      <c r="D1800" s="724"/>
      <c r="E1800" s="724"/>
      <c r="F1800" s="724"/>
      <c r="G1800" s="724"/>
      <c r="H1800" s="724"/>
    </row>
    <row r="1801" spans="3:8" s="146" customFormat="1" ht="12.75">
      <c r="C1801" s="724"/>
      <c r="D1801" s="724"/>
      <c r="E1801" s="724"/>
      <c r="F1801" s="724"/>
      <c r="G1801" s="724"/>
      <c r="H1801" s="724"/>
    </row>
    <row r="1802" spans="3:8" s="146" customFormat="1" ht="12.75">
      <c r="C1802" s="724"/>
      <c r="D1802" s="724"/>
      <c r="E1802" s="724"/>
      <c r="F1802" s="724"/>
      <c r="G1802" s="724"/>
      <c r="H1802" s="724"/>
    </row>
    <row r="1803" spans="3:8" s="146" customFormat="1" ht="12.75">
      <c r="C1803" s="724"/>
      <c r="D1803" s="724"/>
      <c r="E1803" s="724"/>
      <c r="F1803" s="724"/>
      <c r="G1803" s="724"/>
      <c r="H1803" s="724"/>
    </row>
    <row r="1804" spans="3:8" s="146" customFormat="1" ht="12.75">
      <c r="C1804" s="724"/>
      <c r="D1804" s="724"/>
      <c r="E1804" s="724"/>
      <c r="F1804" s="724"/>
      <c r="G1804" s="724"/>
      <c r="H1804" s="724"/>
    </row>
    <row r="1805" spans="3:8" s="146" customFormat="1" ht="12.75">
      <c r="C1805" s="724"/>
      <c r="D1805" s="724"/>
      <c r="E1805" s="724"/>
      <c r="F1805" s="724"/>
      <c r="G1805" s="724"/>
      <c r="H1805" s="724"/>
    </row>
    <row r="1806" spans="3:8" s="146" customFormat="1" ht="12.75">
      <c r="C1806" s="724"/>
      <c r="D1806" s="724"/>
      <c r="E1806" s="724"/>
      <c r="F1806" s="724"/>
      <c r="G1806" s="724"/>
      <c r="H1806" s="724"/>
    </row>
    <row r="1807" spans="3:8" s="146" customFormat="1" ht="12.75">
      <c r="C1807" s="724"/>
      <c r="D1807" s="724"/>
      <c r="E1807" s="724"/>
      <c r="F1807" s="724"/>
      <c r="G1807" s="724"/>
      <c r="H1807" s="724"/>
    </row>
    <row r="1808" spans="3:8" s="146" customFormat="1" ht="12.75">
      <c r="C1808" s="724"/>
      <c r="D1808" s="724"/>
      <c r="E1808" s="724"/>
      <c r="F1808" s="724"/>
      <c r="G1808" s="724"/>
      <c r="H1808" s="724"/>
    </row>
    <row r="1809" spans="3:8" s="146" customFormat="1" ht="12.75">
      <c r="C1809" s="724"/>
      <c r="D1809" s="724"/>
      <c r="E1809" s="724"/>
      <c r="F1809" s="724"/>
      <c r="G1809" s="724"/>
      <c r="H1809" s="724"/>
    </row>
    <row r="1810" spans="3:8" s="146" customFormat="1" ht="12.75">
      <c r="C1810" s="724"/>
      <c r="D1810" s="724"/>
      <c r="E1810" s="724"/>
      <c r="F1810" s="724"/>
      <c r="G1810" s="724"/>
      <c r="H1810" s="724"/>
    </row>
    <row r="1811" spans="3:8" s="146" customFormat="1" ht="12.75">
      <c r="C1811" s="724"/>
      <c r="D1811" s="724"/>
      <c r="E1811" s="724"/>
      <c r="F1811" s="724"/>
      <c r="G1811" s="724"/>
      <c r="H1811" s="724"/>
    </row>
    <row r="1812" spans="3:8" s="146" customFormat="1" ht="12.75">
      <c r="C1812" s="724"/>
      <c r="D1812" s="724"/>
      <c r="E1812" s="724"/>
      <c r="F1812" s="724"/>
      <c r="G1812" s="724"/>
      <c r="H1812" s="724"/>
    </row>
    <row r="1813" spans="3:8" s="146" customFormat="1" ht="12.75">
      <c r="C1813" s="724"/>
      <c r="D1813" s="724"/>
      <c r="E1813" s="724"/>
      <c r="F1813" s="724"/>
      <c r="G1813" s="724"/>
      <c r="H1813" s="724"/>
    </row>
    <row r="1814" spans="3:8" s="146" customFormat="1" ht="12.75">
      <c r="C1814" s="724"/>
      <c r="D1814" s="724"/>
      <c r="E1814" s="724"/>
      <c r="F1814" s="724"/>
      <c r="G1814" s="724"/>
      <c r="H1814" s="724"/>
    </row>
    <row r="1815" spans="3:8" s="146" customFormat="1" ht="12.75">
      <c r="C1815" s="724"/>
      <c r="D1815" s="724"/>
      <c r="E1815" s="724"/>
      <c r="F1815" s="724"/>
      <c r="G1815" s="724"/>
      <c r="H1815" s="724"/>
    </row>
    <row r="1816" spans="3:8" s="146" customFormat="1" ht="12.75">
      <c r="C1816" s="724"/>
      <c r="D1816" s="724"/>
      <c r="E1816" s="724"/>
      <c r="F1816" s="724"/>
      <c r="G1816" s="724"/>
      <c r="H1816" s="724"/>
    </row>
    <row r="1817" spans="3:8" s="146" customFormat="1" ht="12.75">
      <c r="C1817" s="724"/>
      <c r="D1817" s="724"/>
      <c r="E1817" s="724"/>
      <c r="F1817" s="724"/>
      <c r="G1817" s="724"/>
      <c r="H1817" s="724"/>
    </row>
    <row r="1818" spans="3:8" s="146" customFormat="1" ht="12.75">
      <c r="C1818" s="724"/>
      <c r="D1818" s="724"/>
      <c r="E1818" s="724"/>
      <c r="F1818" s="724"/>
      <c r="G1818" s="724"/>
      <c r="H1818" s="724"/>
    </row>
    <row r="1819" spans="3:8" s="146" customFormat="1" ht="12.75">
      <c r="C1819" s="724"/>
      <c r="D1819" s="724"/>
      <c r="E1819" s="724"/>
      <c r="F1819" s="724"/>
      <c r="G1819" s="724"/>
      <c r="H1819" s="724"/>
    </row>
    <row r="1820" spans="3:8" s="146" customFormat="1" ht="12.75">
      <c r="C1820" s="724"/>
      <c r="D1820" s="724"/>
      <c r="E1820" s="724"/>
      <c r="F1820" s="724"/>
      <c r="G1820" s="724"/>
      <c r="H1820" s="724"/>
    </row>
    <row r="1821" spans="3:8" s="146" customFormat="1" ht="12.75">
      <c r="C1821" s="724"/>
      <c r="D1821" s="724"/>
      <c r="E1821" s="724"/>
      <c r="F1821" s="724"/>
      <c r="G1821" s="724"/>
      <c r="H1821" s="724"/>
    </row>
    <row r="1822" spans="3:8" s="146" customFormat="1" ht="12.75">
      <c r="C1822" s="724"/>
      <c r="D1822" s="724"/>
      <c r="E1822" s="724"/>
      <c r="F1822" s="724"/>
      <c r="G1822" s="724"/>
      <c r="H1822" s="724"/>
    </row>
    <row r="1823" spans="3:8" s="146" customFormat="1" ht="12.75">
      <c r="C1823" s="724"/>
      <c r="D1823" s="724"/>
      <c r="E1823" s="724"/>
      <c r="F1823" s="724"/>
      <c r="G1823" s="724"/>
      <c r="H1823" s="724"/>
    </row>
    <row r="1824" spans="3:8" s="146" customFormat="1" ht="12.75">
      <c r="C1824" s="724"/>
      <c r="D1824" s="724"/>
      <c r="E1824" s="724"/>
      <c r="F1824" s="724"/>
      <c r="G1824" s="724"/>
      <c r="H1824" s="724"/>
    </row>
    <row r="1825" spans="3:8" s="146" customFormat="1" ht="12.75">
      <c r="C1825" s="724"/>
      <c r="D1825" s="724"/>
      <c r="E1825" s="724"/>
      <c r="F1825" s="724"/>
      <c r="G1825" s="724"/>
      <c r="H1825" s="724"/>
    </row>
    <row r="1826" spans="3:8" s="146" customFormat="1" ht="12.75">
      <c r="C1826" s="724"/>
      <c r="D1826" s="724"/>
      <c r="E1826" s="724"/>
      <c r="F1826" s="724"/>
      <c r="G1826" s="724"/>
      <c r="H1826" s="724"/>
    </row>
    <row r="1827" spans="3:8" s="146" customFormat="1" ht="12.75">
      <c r="C1827" s="724"/>
      <c r="D1827" s="724"/>
      <c r="E1827" s="724"/>
      <c r="F1827" s="724"/>
      <c r="G1827" s="724"/>
      <c r="H1827" s="724"/>
    </row>
    <row r="1828" spans="3:8" s="146" customFormat="1" ht="12.75">
      <c r="C1828" s="724"/>
      <c r="D1828" s="724"/>
      <c r="E1828" s="724"/>
      <c r="F1828" s="724"/>
      <c r="G1828" s="724"/>
      <c r="H1828" s="724"/>
    </row>
    <row r="1829" spans="3:8" s="146" customFormat="1" ht="12.75">
      <c r="C1829" s="724"/>
      <c r="D1829" s="724"/>
      <c r="E1829" s="724"/>
      <c r="F1829" s="724"/>
      <c r="G1829" s="724"/>
      <c r="H1829" s="724"/>
    </row>
    <row r="1830" spans="3:8" s="146" customFormat="1" ht="12.75">
      <c r="C1830" s="724"/>
      <c r="D1830" s="724"/>
      <c r="E1830" s="724"/>
      <c r="F1830" s="724"/>
      <c r="G1830" s="724"/>
      <c r="H1830" s="724"/>
    </row>
    <row r="1831" spans="3:8" s="146" customFormat="1" ht="12.75">
      <c r="C1831" s="724"/>
      <c r="D1831" s="724"/>
      <c r="E1831" s="724"/>
      <c r="F1831" s="724"/>
      <c r="G1831" s="724"/>
      <c r="H1831" s="724"/>
    </row>
    <row r="1832" spans="3:8" s="146" customFormat="1" ht="12.75">
      <c r="C1832" s="724"/>
      <c r="D1832" s="724"/>
      <c r="E1832" s="724"/>
      <c r="F1832" s="724"/>
      <c r="G1832" s="724"/>
      <c r="H1832" s="724"/>
    </row>
    <row r="1833" spans="3:8" s="146" customFormat="1" ht="12.75">
      <c r="C1833" s="724"/>
      <c r="D1833" s="724"/>
      <c r="E1833" s="724"/>
      <c r="F1833" s="724"/>
      <c r="G1833" s="724"/>
      <c r="H1833" s="724"/>
    </row>
    <row r="1834" spans="3:8" s="146" customFormat="1" ht="12.75">
      <c r="C1834" s="724"/>
      <c r="D1834" s="724"/>
      <c r="E1834" s="724"/>
      <c r="F1834" s="724"/>
      <c r="G1834" s="724"/>
      <c r="H1834" s="724"/>
    </row>
    <row r="1835" spans="3:8" s="146" customFormat="1" ht="12.75">
      <c r="C1835" s="724"/>
      <c r="D1835" s="724"/>
      <c r="E1835" s="724"/>
      <c r="F1835" s="724"/>
      <c r="G1835" s="724"/>
      <c r="H1835" s="724"/>
    </row>
    <row r="1836" spans="3:8" s="146" customFormat="1" ht="12.75">
      <c r="C1836" s="724"/>
      <c r="D1836" s="724"/>
      <c r="E1836" s="724"/>
      <c r="F1836" s="724"/>
      <c r="G1836" s="724"/>
      <c r="H1836" s="724"/>
    </row>
    <row r="1837" spans="3:8" s="146" customFormat="1" ht="12.75">
      <c r="C1837" s="724"/>
      <c r="D1837" s="724"/>
      <c r="E1837" s="724"/>
      <c r="F1837" s="724"/>
      <c r="G1837" s="724"/>
      <c r="H1837" s="724"/>
    </row>
    <row r="1838" spans="3:8" s="146" customFormat="1" ht="12.75">
      <c r="C1838" s="724"/>
      <c r="D1838" s="724"/>
      <c r="E1838" s="724"/>
      <c r="F1838" s="724"/>
      <c r="G1838" s="724"/>
      <c r="H1838" s="724"/>
    </row>
    <row r="1839" spans="3:8" s="146" customFormat="1" ht="12.75">
      <c r="C1839" s="724"/>
      <c r="D1839" s="724"/>
      <c r="E1839" s="724"/>
      <c r="F1839" s="724"/>
      <c r="G1839" s="724"/>
      <c r="H1839" s="724"/>
    </row>
    <row r="1840" spans="3:8" s="146" customFormat="1" ht="12.75">
      <c r="C1840" s="724"/>
      <c r="D1840" s="724"/>
      <c r="E1840" s="724"/>
      <c r="F1840" s="724"/>
      <c r="G1840" s="724"/>
      <c r="H1840" s="724"/>
    </row>
    <row r="1841" spans="3:8" s="146" customFormat="1" ht="12.75">
      <c r="C1841" s="724"/>
      <c r="D1841" s="724"/>
      <c r="E1841" s="724"/>
      <c r="F1841" s="724"/>
      <c r="G1841" s="724"/>
      <c r="H1841" s="724"/>
    </row>
    <row r="1842" spans="3:8" s="146" customFormat="1" ht="12.75">
      <c r="C1842" s="724"/>
      <c r="D1842" s="724"/>
      <c r="E1842" s="724"/>
      <c r="F1842" s="724"/>
      <c r="G1842" s="724"/>
      <c r="H1842" s="724"/>
    </row>
    <row r="1843" spans="3:8" s="146" customFormat="1" ht="12.75">
      <c r="C1843" s="724"/>
      <c r="D1843" s="724"/>
      <c r="E1843" s="724"/>
      <c r="F1843" s="724"/>
      <c r="G1843" s="724"/>
      <c r="H1843" s="724"/>
    </row>
    <row r="1844" spans="3:8" s="146" customFormat="1" ht="12.75">
      <c r="C1844" s="724"/>
      <c r="D1844" s="724"/>
      <c r="E1844" s="724"/>
      <c r="F1844" s="724"/>
      <c r="G1844" s="724"/>
      <c r="H1844" s="724"/>
    </row>
    <row r="1845" spans="3:8" s="146" customFormat="1" ht="12.75">
      <c r="C1845" s="724"/>
      <c r="D1845" s="724"/>
      <c r="E1845" s="724"/>
      <c r="F1845" s="724"/>
      <c r="G1845" s="724"/>
      <c r="H1845" s="724"/>
    </row>
    <row r="1846" spans="3:8" s="146" customFormat="1" ht="12.75">
      <c r="C1846" s="724"/>
      <c r="D1846" s="724"/>
      <c r="E1846" s="724"/>
      <c r="F1846" s="724"/>
      <c r="G1846" s="724"/>
      <c r="H1846" s="724"/>
    </row>
    <row r="1847" spans="3:8" s="146" customFormat="1" ht="12.75">
      <c r="C1847" s="724"/>
      <c r="D1847" s="724"/>
      <c r="E1847" s="724"/>
      <c r="F1847" s="724"/>
      <c r="G1847" s="724"/>
      <c r="H1847" s="724"/>
    </row>
    <row r="1848" spans="3:8" s="146" customFormat="1" ht="12.75">
      <c r="C1848" s="724"/>
      <c r="D1848" s="724"/>
      <c r="E1848" s="724"/>
      <c r="F1848" s="724"/>
      <c r="G1848" s="724"/>
      <c r="H1848" s="724"/>
    </row>
    <row r="1849" spans="3:8" s="146" customFormat="1" ht="12.75">
      <c r="C1849" s="724"/>
      <c r="D1849" s="724"/>
      <c r="E1849" s="724"/>
      <c r="F1849" s="724"/>
      <c r="G1849" s="724"/>
      <c r="H1849" s="724"/>
    </row>
    <row r="1850" spans="3:8" s="146" customFormat="1" ht="12.75">
      <c r="C1850" s="724"/>
      <c r="D1850" s="724"/>
      <c r="E1850" s="724"/>
      <c r="F1850" s="724"/>
      <c r="G1850" s="724"/>
      <c r="H1850" s="724"/>
    </row>
    <row r="1851" spans="3:8" s="146" customFormat="1" ht="12.75">
      <c r="C1851" s="724"/>
      <c r="D1851" s="724"/>
      <c r="E1851" s="724"/>
      <c r="F1851" s="724"/>
      <c r="G1851" s="724"/>
      <c r="H1851" s="724"/>
    </row>
    <row r="1852" spans="3:8" s="146" customFormat="1" ht="12.75">
      <c r="C1852" s="724"/>
      <c r="D1852" s="724"/>
      <c r="E1852" s="724"/>
      <c r="F1852" s="724"/>
      <c r="G1852" s="724"/>
      <c r="H1852" s="724"/>
    </row>
    <row r="1853" spans="3:8" s="146" customFormat="1" ht="12.75">
      <c r="C1853" s="724"/>
      <c r="D1853" s="724"/>
      <c r="E1853" s="724"/>
      <c r="F1853" s="724"/>
      <c r="G1853" s="724"/>
      <c r="H1853" s="724"/>
    </row>
    <row r="1854" spans="3:8" s="146" customFormat="1" ht="12.75">
      <c r="C1854" s="724"/>
      <c r="D1854" s="724"/>
      <c r="E1854" s="724"/>
      <c r="F1854" s="724"/>
      <c r="G1854" s="724"/>
      <c r="H1854" s="724"/>
    </row>
    <row r="1855" spans="3:8" s="146" customFormat="1" ht="12.75">
      <c r="C1855" s="724"/>
      <c r="D1855" s="724"/>
      <c r="E1855" s="724"/>
      <c r="F1855" s="724"/>
      <c r="G1855" s="724"/>
      <c r="H1855" s="724"/>
    </row>
    <row r="1856" spans="3:8" s="146" customFormat="1" ht="12.75">
      <c r="C1856" s="724"/>
      <c r="D1856" s="724"/>
      <c r="E1856" s="724"/>
      <c r="F1856" s="724"/>
      <c r="G1856" s="724"/>
      <c r="H1856" s="724"/>
    </row>
    <row r="1857" spans="3:8" s="146" customFormat="1" ht="12.75">
      <c r="C1857" s="724"/>
      <c r="D1857" s="724"/>
      <c r="E1857" s="724"/>
      <c r="F1857" s="724"/>
      <c r="G1857" s="724"/>
      <c r="H1857" s="724"/>
    </row>
    <row r="1858" spans="3:8" s="146" customFormat="1" ht="12.75">
      <c r="C1858" s="724"/>
      <c r="D1858" s="724"/>
      <c r="E1858" s="724"/>
      <c r="F1858" s="724"/>
      <c r="G1858" s="724"/>
      <c r="H1858" s="724"/>
    </row>
    <row r="1859" spans="3:8" s="146" customFormat="1" ht="12.75">
      <c r="C1859" s="724"/>
      <c r="D1859" s="724"/>
      <c r="E1859" s="724"/>
      <c r="F1859" s="724"/>
      <c r="G1859" s="724"/>
      <c r="H1859" s="724"/>
    </row>
    <row r="1860" spans="3:8" s="146" customFormat="1" ht="12.75">
      <c r="C1860" s="724"/>
      <c r="D1860" s="724"/>
      <c r="E1860" s="724"/>
      <c r="F1860" s="724"/>
      <c r="G1860" s="724"/>
      <c r="H1860" s="724"/>
    </row>
    <row r="1861" spans="3:8" s="146" customFormat="1" ht="12.75">
      <c r="C1861" s="724"/>
      <c r="D1861" s="724"/>
      <c r="E1861" s="724"/>
      <c r="F1861" s="724"/>
      <c r="G1861" s="724"/>
      <c r="H1861" s="724"/>
    </row>
    <row r="1862" spans="3:8" s="146" customFormat="1" ht="12.75">
      <c r="C1862" s="724"/>
      <c r="D1862" s="724"/>
      <c r="E1862" s="724"/>
      <c r="F1862" s="724"/>
      <c r="G1862" s="724"/>
      <c r="H1862" s="724"/>
    </row>
    <row r="1863" spans="3:8" s="146" customFormat="1" ht="12.75">
      <c r="C1863" s="724"/>
      <c r="D1863" s="724"/>
      <c r="E1863" s="724"/>
      <c r="F1863" s="724"/>
      <c r="G1863" s="724"/>
      <c r="H1863" s="724"/>
    </row>
    <row r="1864" spans="3:8" s="146" customFormat="1" ht="12.75">
      <c r="C1864" s="724"/>
      <c r="D1864" s="724"/>
      <c r="E1864" s="724"/>
      <c r="F1864" s="724"/>
      <c r="G1864" s="724"/>
      <c r="H1864" s="724"/>
    </row>
    <row r="1865" spans="3:8" s="146" customFormat="1" ht="12.75">
      <c r="C1865" s="724"/>
      <c r="D1865" s="724"/>
      <c r="E1865" s="724"/>
      <c r="F1865" s="724"/>
      <c r="G1865" s="724"/>
      <c r="H1865" s="724"/>
    </row>
    <row r="1866" spans="3:8" s="146" customFormat="1" ht="12.75">
      <c r="C1866" s="724"/>
      <c r="D1866" s="724"/>
      <c r="E1866" s="724"/>
      <c r="F1866" s="724"/>
      <c r="G1866" s="724"/>
      <c r="H1866" s="724"/>
    </row>
    <row r="1867" spans="3:8" s="146" customFormat="1" ht="12.75">
      <c r="C1867" s="724"/>
      <c r="D1867" s="724"/>
      <c r="E1867" s="724"/>
      <c r="F1867" s="724"/>
      <c r="G1867" s="724"/>
      <c r="H1867" s="724"/>
    </row>
    <row r="1868" spans="3:8" s="146" customFormat="1" ht="12.75">
      <c r="C1868" s="724"/>
      <c r="D1868" s="724"/>
      <c r="E1868" s="724"/>
      <c r="F1868" s="724"/>
      <c r="G1868" s="724"/>
      <c r="H1868" s="724"/>
    </row>
    <row r="1869" spans="3:8" s="146" customFormat="1" ht="12.75">
      <c r="C1869" s="724"/>
      <c r="D1869" s="724"/>
      <c r="E1869" s="724"/>
      <c r="F1869" s="724"/>
      <c r="G1869" s="724"/>
      <c r="H1869" s="724"/>
    </row>
    <row r="1870" spans="3:8" s="146" customFormat="1" ht="12.75">
      <c r="C1870" s="724"/>
      <c r="D1870" s="724"/>
      <c r="E1870" s="724"/>
      <c r="F1870" s="724"/>
      <c r="G1870" s="724"/>
      <c r="H1870" s="724"/>
    </row>
    <row r="1871" spans="3:8" s="146" customFormat="1" ht="12.75">
      <c r="C1871" s="724"/>
      <c r="D1871" s="724"/>
      <c r="E1871" s="724"/>
      <c r="F1871" s="724"/>
      <c r="G1871" s="724"/>
      <c r="H1871" s="724"/>
    </row>
    <row r="1872" spans="3:8" s="146" customFormat="1" ht="12.75">
      <c r="C1872" s="724"/>
      <c r="D1872" s="724"/>
      <c r="E1872" s="724"/>
      <c r="F1872" s="724"/>
      <c r="G1872" s="724"/>
      <c r="H1872" s="724"/>
    </row>
    <row r="1873" spans="3:8" s="146" customFormat="1" ht="12.75">
      <c r="C1873" s="724"/>
      <c r="D1873" s="724"/>
      <c r="E1873" s="724"/>
      <c r="F1873" s="724"/>
      <c r="G1873" s="724"/>
      <c r="H1873" s="724"/>
    </row>
    <row r="1874" spans="3:8" s="146" customFormat="1" ht="12.75">
      <c r="C1874" s="724"/>
      <c r="D1874" s="724"/>
      <c r="E1874" s="724"/>
      <c r="F1874" s="724"/>
      <c r="G1874" s="724"/>
      <c r="H1874" s="724"/>
    </row>
    <row r="1875" spans="3:8" s="146" customFormat="1" ht="12.75">
      <c r="C1875" s="724"/>
      <c r="D1875" s="724"/>
      <c r="E1875" s="724"/>
      <c r="F1875" s="724"/>
      <c r="G1875" s="724"/>
      <c r="H1875" s="724"/>
    </row>
    <row r="1876" spans="3:8" s="146" customFormat="1" ht="12.75">
      <c r="C1876" s="724"/>
      <c r="D1876" s="724"/>
      <c r="E1876" s="724"/>
      <c r="F1876" s="724"/>
      <c r="G1876" s="724"/>
      <c r="H1876" s="724"/>
    </row>
    <row r="1877" spans="3:8" s="146" customFormat="1" ht="12.75">
      <c r="C1877" s="724"/>
      <c r="D1877" s="724"/>
      <c r="E1877" s="724"/>
      <c r="F1877" s="724"/>
      <c r="G1877" s="724"/>
      <c r="H1877" s="724"/>
    </row>
    <row r="1878" spans="3:8" s="146" customFormat="1" ht="12.75">
      <c r="C1878" s="724"/>
      <c r="D1878" s="724"/>
      <c r="E1878" s="724"/>
      <c r="F1878" s="724"/>
      <c r="G1878" s="724"/>
      <c r="H1878" s="724"/>
    </row>
    <row r="1879" spans="3:8" s="146" customFormat="1" ht="12.75">
      <c r="C1879" s="724"/>
      <c r="D1879" s="724"/>
      <c r="E1879" s="724"/>
      <c r="F1879" s="724"/>
      <c r="G1879" s="724"/>
      <c r="H1879" s="724"/>
    </row>
    <row r="1880" spans="3:8" s="146" customFormat="1" ht="12.75">
      <c r="C1880" s="724"/>
      <c r="D1880" s="724"/>
      <c r="E1880" s="724"/>
      <c r="F1880" s="724"/>
      <c r="G1880" s="724"/>
      <c r="H1880" s="724"/>
    </row>
    <row r="1881" spans="3:8" s="146" customFormat="1" ht="12.75">
      <c r="C1881" s="724"/>
      <c r="D1881" s="724"/>
      <c r="E1881" s="724"/>
      <c r="F1881" s="724"/>
      <c r="G1881" s="724"/>
      <c r="H1881" s="724"/>
    </row>
    <row r="1882" spans="3:8" s="146" customFormat="1" ht="12.75">
      <c r="C1882" s="724"/>
      <c r="D1882" s="724"/>
      <c r="E1882" s="724"/>
      <c r="F1882" s="724"/>
      <c r="G1882" s="724"/>
      <c r="H1882" s="724"/>
    </row>
    <row r="1883" spans="3:8" s="146" customFormat="1" ht="12.75">
      <c r="C1883" s="724"/>
      <c r="D1883" s="724"/>
      <c r="E1883" s="724"/>
      <c r="F1883" s="724"/>
      <c r="G1883" s="724"/>
      <c r="H1883" s="724"/>
    </row>
    <row r="1884" spans="3:8" s="146" customFormat="1" ht="12.75">
      <c r="C1884" s="724"/>
      <c r="D1884" s="724"/>
      <c r="E1884" s="724"/>
      <c r="F1884" s="724"/>
      <c r="G1884" s="724"/>
      <c r="H1884" s="724"/>
    </row>
    <row r="1885" spans="3:8" s="146" customFormat="1" ht="12.75">
      <c r="C1885" s="724"/>
      <c r="D1885" s="724"/>
      <c r="E1885" s="724"/>
      <c r="F1885" s="724"/>
      <c r="G1885" s="724"/>
      <c r="H1885" s="724"/>
    </row>
    <row r="1886" spans="3:8" s="146" customFormat="1" ht="12.75">
      <c r="C1886" s="724"/>
      <c r="D1886" s="724"/>
      <c r="E1886" s="724"/>
      <c r="F1886" s="724"/>
      <c r="G1886" s="724"/>
      <c r="H1886" s="724"/>
    </row>
    <row r="1887" spans="3:8" s="146" customFormat="1" ht="12.75">
      <c r="C1887" s="724"/>
      <c r="D1887" s="724"/>
      <c r="E1887" s="724"/>
      <c r="F1887" s="724"/>
      <c r="G1887" s="724"/>
      <c r="H1887" s="724"/>
    </row>
    <row r="1888" spans="3:8" s="146" customFormat="1" ht="12.75">
      <c r="C1888" s="724"/>
      <c r="D1888" s="724"/>
      <c r="E1888" s="724"/>
      <c r="F1888" s="724"/>
      <c r="G1888" s="724"/>
      <c r="H1888" s="724"/>
    </row>
    <row r="1889" spans="3:8" s="146" customFormat="1" ht="12.75">
      <c r="C1889" s="724"/>
      <c r="D1889" s="724"/>
      <c r="E1889" s="724"/>
      <c r="F1889" s="724"/>
      <c r="G1889" s="724"/>
      <c r="H1889" s="724"/>
    </row>
    <row r="1890" spans="3:8" s="146" customFormat="1" ht="12.75">
      <c r="C1890" s="724"/>
      <c r="D1890" s="724"/>
      <c r="E1890" s="724"/>
      <c r="F1890" s="724"/>
      <c r="G1890" s="724"/>
      <c r="H1890" s="724"/>
    </row>
    <row r="1891" spans="3:8" s="146" customFormat="1" ht="12.75">
      <c r="C1891" s="724"/>
      <c r="D1891" s="724"/>
      <c r="E1891" s="724"/>
      <c r="F1891" s="724"/>
      <c r="G1891" s="724"/>
      <c r="H1891" s="724"/>
    </row>
    <row r="1892" spans="3:8" s="146" customFormat="1" ht="12.75">
      <c r="C1892" s="724"/>
      <c r="D1892" s="724"/>
      <c r="E1892" s="724"/>
      <c r="F1892" s="724"/>
      <c r="G1892" s="724"/>
      <c r="H1892" s="724"/>
    </row>
    <row r="1893" spans="3:8" s="146" customFormat="1" ht="12.75">
      <c r="C1893" s="724"/>
      <c r="D1893" s="724"/>
      <c r="E1893" s="724"/>
      <c r="F1893" s="724"/>
      <c r="G1893" s="724"/>
      <c r="H1893" s="724"/>
    </row>
    <row r="1894" spans="3:8" s="146" customFormat="1" ht="12.75">
      <c r="C1894" s="724"/>
      <c r="D1894" s="724"/>
      <c r="E1894" s="724"/>
      <c r="F1894" s="724"/>
      <c r="G1894" s="724"/>
      <c r="H1894" s="724"/>
    </row>
    <row r="1895" spans="3:8" s="146" customFormat="1" ht="12.75">
      <c r="C1895" s="724"/>
      <c r="D1895" s="724"/>
      <c r="E1895" s="724"/>
      <c r="F1895" s="724"/>
      <c r="G1895" s="724"/>
      <c r="H1895" s="724"/>
    </row>
    <row r="1896" spans="3:8" s="146" customFormat="1" ht="12.75">
      <c r="C1896" s="724"/>
      <c r="D1896" s="724"/>
      <c r="E1896" s="724"/>
      <c r="F1896" s="724"/>
      <c r="G1896" s="724"/>
      <c r="H1896" s="724"/>
    </row>
    <row r="1897" spans="3:8" s="146" customFormat="1" ht="12.75">
      <c r="C1897" s="724"/>
      <c r="D1897" s="724"/>
      <c r="E1897" s="724"/>
      <c r="F1897" s="724"/>
      <c r="G1897" s="724"/>
      <c r="H1897" s="724"/>
    </row>
    <row r="1898" spans="3:8" s="146" customFormat="1" ht="12.75">
      <c r="C1898" s="724"/>
      <c r="D1898" s="724"/>
      <c r="E1898" s="724"/>
      <c r="F1898" s="724"/>
      <c r="G1898" s="724"/>
      <c r="H1898" s="724"/>
    </row>
    <row r="1899" spans="3:8" s="146" customFormat="1" ht="12.75">
      <c r="C1899" s="724"/>
      <c r="D1899" s="724"/>
      <c r="E1899" s="724"/>
      <c r="F1899" s="724"/>
      <c r="G1899" s="724"/>
      <c r="H1899" s="724"/>
    </row>
    <row r="1900" spans="3:8" s="146" customFormat="1" ht="12.75">
      <c r="C1900" s="724"/>
      <c r="D1900" s="724"/>
      <c r="E1900" s="724"/>
      <c r="F1900" s="724"/>
      <c r="G1900" s="724"/>
      <c r="H1900" s="724"/>
    </row>
    <row r="1901" spans="3:8" s="146" customFormat="1" ht="12.75">
      <c r="C1901" s="724"/>
      <c r="D1901" s="724"/>
      <c r="E1901" s="724"/>
      <c r="F1901" s="724"/>
      <c r="G1901" s="724"/>
      <c r="H1901" s="724"/>
    </row>
    <row r="1902" spans="3:8" s="146" customFormat="1" ht="12.75">
      <c r="C1902" s="724"/>
      <c r="D1902" s="724"/>
      <c r="E1902" s="724"/>
      <c r="F1902" s="724"/>
      <c r="G1902" s="724"/>
      <c r="H1902" s="724"/>
    </row>
    <row r="1903" spans="3:8" s="146" customFormat="1" ht="12.75">
      <c r="C1903" s="724"/>
      <c r="D1903" s="724"/>
      <c r="E1903" s="724"/>
      <c r="F1903" s="724"/>
      <c r="G1903" s="724"/>
      <c r="H1903" s="724"/>
    </row>
    <row r="1904" spans="3:8" s="146" customFormat="1" ht="12.75">
      <c r="C1904" s="724"/>
      <c r="D1904" s="724"/>
      <c r="E1904" s="724"/>
      <c r="F1904" s="724"/>
      <c r="G1904" s="724"/>
      <c r="H1904" s="724"/>
    </row>
    <row r="1905" spans="3:8" s="146" customFormat="1" ht="12.75">
      <c r="C1905" s="724"/>
      <c r="D1905" s="724"/>
      <c r="E1905" s="724"/>
      <c r="F1905" s="724"/>
      <c r="G1905" s="724"/>
      <c r="H1905" s="724"/>
    </row>
    <row r="1906" spans="3:8" s="146" customFormat="1" ht="12.75">
      <c r="C1906" s="724"/>
      <c r="D1906" s="724"/>
      <c r="E1906" s="724"/>
      <c r="F1906" s="724"/>
      <c r="G1906" s="724"/>
      <c r="H1906" s="724"/>
    </row>
    <row r="1907" spans="3:8" s="146" customFormat="1" ht="12.75">
      <c r="C1907" s="724"/>
      <c r="D1907" s="724"/>
      <c r="E1907" s="724"/>
      <c r="F1907" s="724"/>
      <c r="G1907" s="724"/>
      <c r="H1907" s="724"/>
    </row>
    <row r="1908" spans="3:8" s="146" customFormat="1" ht="12.75">
      <c r="C1908" s="724"/>
      <c r="D1908" s="724"/>
      <c r="E1908" s="724"/>
      <c r="F1908" s="724"/>
      <c r="G1908" s="724"/>
      <c r="H1908" s="724"/>
    </row>
    <row r="1909" spans="3:8" s="146" customFormat="1" ht="12.75">
      <c r="C1909" s="724"/>
      <c r="D1909" s="724"/>
      <c r="E1909" s="724"/>
      <c r="F1909" s="724"/>
      <c r="G1909" s="724"/>
      <c r="H1909" s="724"/>
    </row>
    <row r="1910" spans="3:8" s="146" customFormat="1" ht="12.75">
      <c r="C1910" s="724"/>
      <c r="D1910" s="724"/>
      <c r="E1910" s="724"/>
      <c r="F1910" s="724"/>
      <c r="G1910" s="724"/>
      <c r="H1910" s="724"/>
    </row>
    <row r="1911" spans="3:8" s="146" customFormat="1" ht="12.75">
      <c r="C1911" s="724"/>
      <c r="D1911" s="724"/>
      <c r="E1911" s="724"/>
      <c r="F1911" s="724"/>
      <c r="G1911" s="724"/>
      <c r="H1911" s="724"/>
    </row>
    <row r="1912" spans="3:8" s="146" customFormat="1" ht="12.75">
      <c r="C1912" s="724"/>
      <c r="D1912" s="724"/>
      <c r="E1912" s="724"/>
      <c r="F1912" s="724"/>
      <c r="G1912" s="724"/>
      <c r="H1912" s="724"/>
    </row>
    <row r="1913" spans="3:8" s="146" customFormat="1" ht="12.75">
      <c r="C1913" s="724"/>
      <c r="D1913" s="724"/>
      <c r="E1913" s="724"/>
      <c r="F1913" s="724"/>
      <c r="G1913" s="724"/>
      <c r="H1913" s="724"/>
    </row>
    <row r="1914" spans="3:8" s="146" customFormat="1" ht="12.75">
      <c r="C1914" s="724"/>
      <c r="D1914" s="724"/>
      <c r="E1914" s="724"/>
      <c r="F1914" s="724"/>
      <c r="G1914" s="724"/>
      <c r="H1914" s="724"/>
    </row>
    <row r="1915" spans="3:8" s="146" customFormat="1" ht="12.75">
      <c r="C1915" s="724"/>
      <c r="D1915" s="724"/>
      <c r="E1915" s="724"/>
      <c r="F1915" s="724"/>
      <c r="G1915" s="724"/>
      <c r="H1915" s="724"/>
    </row>
    <row r="1916" spans="3:8" s="146" customFormat="1" ht="12.75">
      <c r="C1916" s="724"/>
      <c r="D1916" s="724"/>
      <c r="E1916" s="724"/>
      <c r="F1916" s="724"/>
      <c r="G1916" s="724"/>
      <c r="H1916" s="724"/>
    </row>
    <row r="1917" spans="3:8" s="146" customFormat="1" ht="12.75">
      <c r="C1917" s="724"/>
      <c r="D1917" s="724"/>
      <c r="E1917" s="724"/>
      <c r="F1917" s="724"/>
      <c r="G1917" s="724"/>
      <c r="H1917" s="724"/>
    </row>
    <row r="1918" spans="3:8" s="146" customFormat="1" ht="12.75">
      <c r="C1918" s="724"/>
      <c r="D1918" s="724"/>
      <c r="E1918" s="724"/>
      <c r="F1918" s="724"/>
      <c r="G1918" s="724"/>
      <c r="H1918" s="724"/>
    </row>
    <row r="1919" spans="3:8" s="146" customFormat="1" ht="12.75">
      <c r="C1919" s="724"/>
      <c r="D1919" s="724"/>
      <c r="E1919" s="724"/>
      <c r="F1919" s="724"/>
      <c r="G1919" s="724"/>
      <c r="H1919" s="724"/>
    </row>
    <row r="1920" spans="3:8" s="146" customFormat="1" ht="12.75">
      <c r="C1920" s="724"/>
      <c r="D1920" s="724"/>
      <c r="E1920" s="724"/>
      <c r="F1920" s="724"/>
      <c r="G1920" s="724"/>
      <c r="H1920" s="724"/>
    </row>
    <row r="1921" spans="3:8" s="146" customFormat="1" ht="12.75">
      <c r="C1921" s="724"/>
      <c r="D1921" s="724"/>
      <c r="E1921" s="724"/>
      <c r="F1921" s="724"/>
      <c r="G1921" s="724"/>
      <c r="H1921" s="724"/>
    </row>
    <row r="1922" spans="3:8" s="146" customFormat="1" ht="12.75">
      <c r="C1922" s="724"/>
      <c r="D1922" s="724"/>
      <c r="E1922" s="724"/>
      <c r="F1922" s="724"/>
      <c r="G1922" s="724"/>
      <c r="H1922" s="724"/>
    </row>
    <row r="1923" spans="3:8" s="146" customFormat="1" ht="12.75">
      <c r="C1923" s="724"/>
      <c r="D1923" s="724"/>
      <c r="E1923" s="724"/>
      <c r="F1923" s="724"/>
      <c r="G1923" s="724"/>
      <c r="H1923" s="724"/>
    </row>
    <row r="1924" spans="3:8" s="146" customFormat="1" ht="12.75">
      <c r="C1924" s="724"/>
      <c r="D1924" s="724"/>
      <c r="E1924" s="724"/>
      <c r="F1924" s="724"/>
      <c r="G1924" s="724"/>
      <c r="H1924" s="724"/>
    </row>
    <row r="1925" spans="3:8" s="146" customFormat="1" ht="12.75">
      <c r="C1925" s="724"/>
      <c r="D1925" s="724"/>
      <c r="E1925" s="724"/>
      <c r="F1925" s="724"/>
      <c r="G1925" s="724"/>
      <c r="H1925" s="724"/>
    </row>
    <row r="1926" spans="3:8" s="146" customFormat="1" ht="12.75">
      <c r="C1926" s="724"/>
      <c r="D1926" s="724"/>
      <c r="E1926" s="724"/>
      <c r="F1926" s="724"/>
      <c r="G1926" s="724"/>
      <c r="H1926" s="724"/>
    </row>
    <row r="1927" spans="3:8" s="146" customFormat="1" ht="12.75">
      <c r="C1927" s="724"/>
      <c r="D1927" s="724"/>
      <c r="E1927" s="724"/>
      <c r="F1927" s="724"/>
      <c r="G1927" s="724"/>
      <c r="H1927" s="724"/>
    </row>
    <row r="1928" spans="3:8" s="146" customFormat="1" ht="12.75">
      <c r="C1928" s="724"/>
      <c r="D1928" s="724"/>
      <c r="E1928" s="724"/>
      <c r="F1928" s="724"/>
      <c r="G1928" s="724"/>
      <c r="H1928" s="724"/>
    </row>
    <row r="1929" spans="3:8" s="146" customFormat="1" ht="12.75">
      <c r="C1929" s="724"/>
      <c r="D1929" s="724"/>
      <c r="E1929" s="724"/>
      <c r="F1929" s="724"/>
      <c r="G1929" s="724"/>
      <c r="H1929" s="724"/>
    </row>
    <row r="1930" spans="3:8" s="146" customFormat="1" ht="12.75">
      <c r="C1930" s="724"/>
      <c r="D1930" s="724"/>
      <c r="E1930" s="724"/>
      <c r="F1930" s="724"/>
      <c r="G1930" s="724"/>
      <c r="H1930" s="724"/>
    </row>
    <row r="1931" spans="3:8" s="146" customFormat="1" ht="12.75">
      <c r="C1931" s="724"/>
      <c r="D1931" s="724"/>
      <c r="E1931" s="724"/>
      <c r="F1931" s="724"/>
      <c r="G1931" s="724"/>
      <c r="H1931" s="724"/>
    </row>
    <row r="1932" spans="3:8" s="146" customFormat="1" ht="12.75">
      <c r="C1932" s="724"/>
      <c r="D1932" s="724"/>
      <c r="E1932" s="724"/>
      <c r="F1932" s="724"/>
      <c r="G1932" s="724"/>
      <c r="H1932" s="724"/>
    </row>
    <row r="1933" spans="3:8" s="146" customFormat="1" ht="12.75">
      <c r="C1933" s="724"/>
      <c r="D1933" s="724"/>
      <c r="E1933" s="724"/>
      <c r="F1933" s="724"/>
      <c r="G1933" s="724"/>
      <c r="H1933" s="724"/>
    </row>
    <row r="1934" spans="3:8" s="146" customFormat="1" ht="12.75">
      <c r="C1934" s="724"/>
      <c r="D1934" s="724"/>
      <c r="E1934" s="724"/>
      <c r="F1934" s="724"/>
      <c r="G1934" s="724"/>
      <c r="H1934" s="724"/>
    </row>
    <row r="1935" spans="3:8" s="146" customFormat="1" ht="12.75">
      <c r="C1935" s="724"/>
      <c r="D1935" s="724"/>
      <c r="E1935" s="724"/>
      <c r="F1935" s="724"/>
      <c r="G1935" s="724"/>
      <c r="H1935" s="724"/>
    </row>
    <row r="1936" spans="3:8" s="146" customFormat="1" ht="12.75">
      <c r="C1936" s="724"/>
      <c r="D1936" s="724"/>
      <c r="E1936" s="724"/>
      <c r="F1936" s="724"/>
      <c r="G1936" s="724"/>
      <c r="H1936" s="724"/>
    </row>
    <row r="1937" spans="3:8" s="146" customFormat="1" ht="12.75">
      <c r="C1937" s="724"/>
      <c r="D1937" s="724"/>
      <c r="E1937" s="724"/>
      <c r="F1937" s="724"/>
      <c r="G1937" s="724"/>
      <c r="H1937" s="724"/>
    </row>
    <row r="1938" spans="3:8" s="146" customFormat="1" ht="12.75">
      <c r="C1938" s="724"/>
      <c r="D1938" s="724"/>
      <c r="E1938" s="724"/>
      <c r="F1938" s="724"/>
      <c r="G1938" s="724"/>
      <c r="H1938" s="724"/>
    </row>
    <row r="1939" spans="3:8" s="146" customFormat="1" ht="12.75">
      <c r="C1939" s="724"/>
      <c r="D1939" s="724"/>
      <c r="E1939" s="724"/>
      <c r="F1939" s="724"/>
      <c r="G1939" s="724"/>
      <c r="H1939" s="724"/>
    </row>
    <row r="1940" spans="3:8" s="146" customFormat="1" ht="12.75">
      <c r="C1940" s="724"/>
      <c r="D1940" s="724"/>
      <c r="E1940" s="724"/>
      <c r="F1940" s="724"/>
      <c r="G1940" s="724"/>
      <c r="H1940" s="724"/>
    </row>
    <row r="1941" spans="3:8" s="146" customFormat="1" ht="12.75">
      <c r="C1941" s="724"/>
      <c r="D1941" s="724"/>
      <c r="E1941" s="724"/>
      <c r="F1941" s="724"/>
      <c r="G1941" s="724"/>
      <c r="H1941" s="724"/>
    </row>
    <row r="1942" spans="3:8" s="146" customFormat="1" ht="12.75">
      <c r="C1942" s="724"/>
      <c r="D1942" s="724"/>
      <c r="E1942" s="724"/>
      <c r="F1942" s="724"/>
      <c r="G1942" s="724"/>
      <c r="H1942" s="724"/>
    </row>
    <row r="1943" spans="3:8" s="146" customFormat="1" ht="12.75">
      <c r="C1943" s="724"/>
      <c r="D1943" s="724"/>
      <c r="E1943" s="724"/>
      <c r="F1943" s="724"/>
      <c r="G1943" s="724"/>
      <c r="H1943" s="724"/>
    </row>
    <row r="1944" spans="3:8" s="146" customFormat="1" ht="12.75">
      <c r="C1944" s="724"/>
      <c r="D1944" s="724"/>
      <c r="E1944" s="724"/>
      <c r="F1944" s="724"/>
      <c r="G1944" s="724"/>
      <c r="H1944" s="724"/>
    </row>
    <row r="1945" spans="3:8" s="146" customFormat="1" ht="12.75">
      <c r="C1945" s="724"/>
      <c r="D1945" s="724"/>
      <c r="E1945" s="724"/>
      <c r="F1945" s="724"/>
      <c r="G1945" s="724"/>
      <c r="H1945" s="724"/>
    </row>
    <row r="1946" spans="3:8" s="146" customFormat="1" ht="12.75">
      <c r="C1946" s="724"/>
      <c r="D1946" s="724"/>
      <c r="E1946" s="724"/>
      <c r="F1946" s="724"/>
      <c r="G1946" s="724"/>
      <c r="H1946" s="724"/>
    </row>
    <row r="1947" spans="3:8" s="146" customFormat="1" ht="12.75">
      <c r="C1947" s="724"/>
      <c r="D1947" s="724"/>
      <c r="E1947" s="724"/>
      <c r="F1947" s="724"/>
      <c r="G1947" s="724"/>
      <c r="H1947" s="724"/>
    </row>
    <row r="1948" spans="3:8" s="146" customFormat="1" ht="12.75">
      <c r="C1948" s="724"/>
      <c r="D1948" s="724"/>
      <c r="E1948" s="724"/>
      <c r="F1948" s="724"/>
      <c r="G1948" s="724"/>
      <c r="H1948" s="724"/>
    </row>
    <row r="1949" spans="3:8" s="146" customFormat="1" ht="12.75">
      <c r="C1949" s="724"/>
      <c r="D1949" s="724"/>
      <c r="E1949" s="724"/>
      <c r="F1949" s="724"/>
      <c r="G1949" s="724"/>
      <c r="H1949" s="724"/>
    </row>
    <row r="1950" spans="3:8" s="146" customFormat="1" ht="12.75">
      <c r="C1950" s="724"/>
      <c r="D1950" s="724"/>
      <c r="E1950" s="724"/>
      <c r="F1950" s="724"/>
      <c r="G1950" s="724"/>
      <c r="H1950" s="724"/>
    </row>
    <row r="1951" spans="3:8" s="146" customFormat="1" ht="12.75">
      <c r="C1951" s="724"/>
      <c r="D1951" s="724"/>
      <c r="E1951" s="724"/>
      <c r="F1951" s="724"/>
      <c r="G1951" s="724"/>
      <c r="H1951" s="724"/>
    </row>
    <row r="1952" spans="3:8" s="146" customFormat="1" ht="12.75">
      <c r="C1952" s="724"/>
      <c r="D1952" s="724"/>
      <c r="E1952" s="724"/>
      <c r="F1952" s="724"/>
      <c r="G1952" s="724"/>
      <c r="H1952" s="724"/>
    </row>
    <row r="1953" spans="3:8" s="146" customFormat="1" ht="12.75">
      <c r="C1953" s="724"/>
      <c r="D1953" s="724"/>
      <c r="E1953" s="724"/>
      <c r="F1953" s="724"/>
      <c r="G1953" s="724"/>
      <c r="H1953" s="724"/>
    </row>
    <row r="1954" spans="3:8" s="146" customFormat="1" ht="12.75">
      <c r="C1954" s="724"/>
      <c r="D1954" s="724"/>
      <c r="E1954" s="724"/>
      <c r="F1954" s="724"/>
      <c r="G1954" s="724"/>
      <c r="H1954" s="724"/>
    </row>
    <row r="1955" spans="3:8" s="146" customFormat="1" ht="12.75">
      <c r="C1955" s="724"/>
      <c r="D1955" s="724"/>
      <c r="E1955" s="724"/>
      <c r="F1955" s="724"/>
      <c r="G1955" s="724"/>
      <c r="H1955" s="724"/>
    </row>
    <row r="1956" spans="3:8" s="146" customFormat="1" ht="12.75">
      <c r="C1956" s="724"/>
      <c r="D1956" s="724"/>
      <c r="E1956" s="724"/>
      <c r="F1956" s="724"/>
      <c r="G1956" s="724"/>
      <c r="H1956" s="724"/>
    </row>
    <row r="1957" spans="3:8" s="146" customFormat="1" ht="12.75">
      <c r="C1957" s="724"/>
      <c r="D1957" s="724"/>
      <c r="E1957" s="724"/>
      <c r="F1957" s="724"/>
      <c r="G1957" s="724"/>
      <c r="H1957" s="724"/>
    </row>
    <row r="1958" spans="3:8" s="146" customFormat="1" ht="12.75">
      <c r="C1958" s="724"/>
      <c r="D1958" s="724"/>
      <c r="E1958" s="724"/>
      <c r="F1958" s="724"/>
      <c r="G1958" s="724"/>
      <c r="H1958" s="724"/>
    </row>
    <row r="1959" spans="3:8" s="146" customFormat="1" ht="12.75">
      <c r="C1959" s="724"/>
      <c r="D1959" s="724"/>
      <c r="E1959" s="724"/>
      <c r="F1959" s="724"/>
      <c r="G1959" s="724"/>
      <c r="H1959" s="724"/>
    </row>
    <row r="1960" spans="3:8" s="146" customFormat="1" ht="12.75">
      <c r="C1960" s="724"/>
      <c r="D1960" s="724"/>
      <c r="E1960" s="724"/>
      <c r="F1960" s="724"/>
      <c r="G1960" s="724"/>
      <c r="H1960" s="724"/>
    </row>
    <row r="1961" spans="3:8" s="146" customFormat="1" ht="12.75">
      <c r="C1961" s="724"/>
      <c r="D1961" s="724"/>
      <c r="E1961" s="724"/>
      <c r="F1961" s="724"/>
      <c r="G1961" s="724"/>
      <c r="H1961" s="724"/>
    </row>
    <row r="1962" spans="3:8" s="146" customFormat="1" ht="12.75">
      <c r="C1962" s="724"/>
      <c r="D1962" s="724"/>
      <c r="E1962" s="724"/>
      <c r="F1962" s="724"/>
      <c r="G1962" s="724"/>
      <c r="H1962" s="724"/>
    </row>
    <row r="1963" spans="3:8" s="146" customFormat="1" ht="12.75">
      <c r="C1963" s="724"/>
      <c r="D1963" s="724"/>
      <c r="E1963" s="724"/>
      <c r="F1963" s="724"/>
      <c r="G1963" s="724"/>
      <c r="H1963" s="724"/>
    </row>
    <row r="1964" spans="3:8" s="146" customFormat="1" ht="12.75">
      <c r="C1964" s="724"/>
      <c r="D1964" s="724"/>
      <c r="E1964" s="724"/>
      <c r="F1964" s="724"/>
      <c r="G1964" s="724"/>
      <c r="H1964" s="724"/>
    </row>
    <row r="1965" spans="3:8" s="146" customFormat="1" ht="12.75">
      <c r="C1965" s="724"/>
      <c r="D1965" s="724"/>
      <c r="E1965" s="724"/>
      <c r="F1965" s="724"/>
      <c r="G1965" s="724"/>
      <c r="H1965" s="724"/>
    </row>
    <row r="1966" spans="3:8" s="146" customFormat="1" ht="12.75">
      <c r="C1966" s="724"/>
      <c r="D1966" s="724"/>
      <c r="E1966" s="724"/>
      <c r="F1966" s="724"/>
      <c r="G1966" s="724"/>
      <c r="H1966" s="724"/>
    </row>
    <row r="1967" spans="3:8" s="146" customFormat="1" ht="12.75">
      <c r="C1967" s="724"/>
      <c r="D1967" s="724"/>
      <c r="E1967" s="724"/>
      <c r="F1967" s="724"/>
      <c r="G1967" s="724"/>
      <c r="H1967" s="724"/>
    </row>
    <row r="1968" spans="3:8" s="146" customFormat="1" ht="12.75">
      <c r="C1968" s="724"/>
      <c r="D1968" s="724"/>
      <c r="E1968" s="724"/>
      <c r="F1968" s="724"/>
      <c r="G1968" s="724"/>
      <c r="H1968" s="724"/>
    </row>
    <row r="1969" spans="3:8" s="146" customFormat="1" ht="12.75">
      <c r="C1969" s="724"/>
      <c r="D1969" s="724"/>
      <c r="E1969" s="724"/>
      <c r="F1969" s="724"/>
      <c r="G1969" s="724"/>
      <c r="H1969" s="724"/>
    </row>
    <row r="1970" spans="3:8" s="146" customFormat="1" ht="12.75">
      <c r="C1970" s="724"/>
      <c r="D1970" s="724"/>
      <c r="E1970" s="724"/>
      <c r="F1970" s="724"/>
      <c r="G1970" s="724"/>
      <c r="H1970" s="724"/>
    </row>
    <row r="1971" spans="3:8" s="146" customFormat="1" ht="12.75">
      <c r="C1971" s="724"/>
      <c r="D1971" s="724"/>
      <c r="E1971" s="724"/>
      <c r="F1971" s="724"/>
      <c r="G1971" s="724"/>
      <c r="H1971" s="724"/>
    </row>
    <row r="1972" spans="3:8" s="146" customFormat="1" ht="12.75">
      <c r="C1972" s="724"/>
      <c r="D1972" s="724"/>
      <c r="E1972" s="724"/>
      <c r="F1972" s="724"/>
      <c r="G1972" s="724"/>
      <c r="H1972" s="724"/>
    </row>
    <row r="1973" spans="3:8" s="146" customFormat="1" ht="12.75">
      <c r="C1973" s="724"/>
      <c r="D1973" s="724"/>
      <c r="E1973" s="724"/>
      <c r="F1973" s="724"/>
      <c r="G1973" s="724"/>
      <c r="H1973" s="724"/>
    </row>
    <row r="1974" spans="3:8" s="146" customFormat="1" ht="12.75">
      <c r="C1974" s="724"/>
      <c r="D1974" s="724"/>
      <c r="E1974" s="724"/>
      <c r="F1974" s="724"/>
      <c r="G1974" s="724"/>
      <c r="H1974" s="724"/>
    </row>
    <row r="1975" spans="3:8" s="146" customFormat="1" ht="12.75">
      <c r="C1975" s="724"/>
      <c r="D1975" s="724"/>
      <c r="E1975" s="724"/>
      <c r="F1975" s="724"/>
      <c r="G1975" s="724"/>
      <c r="H1975" s="724"/>
    </row>
    <row r="1976" spans="3:8" s="146" customFormat="1" ht="12.75">
      <c r="C1976" s="724"/>
      <c r="D1976" s="724"/>
      <c r="E1976" s="724"/>
      <c r="F1976" s="724"/>
      <c r="G1976" s="724"/>
      <c r="H1976" s="724"/>
    </row>
    <row r="1977" spans="3:8" s="146" customFormat="1" ht="12.75">
      <c r="C1977" s="724"/>
      <c r="D1977" s="724"/>
      <c r="E1977" s="724"/>
      <c r="F1977" s="724"/>
      <c r="G1977" s="724"/>
      <c r="H1977" s="724"/>
    </row>
    <row r="1978" spans="3:8" s="146" customFormat="1" ht="12.75">
      <c r="C1978" s="724"/>
      <c r="D1978" s="724"/>
      <c r="E1978" s="724"/>
      <c r="F1978" s="724"/>
      <c r="G1978" s="724"/>
      <c r="H1978" s="724"/>
    </row>
    <row r="1979" spans="3:8" s="146" customFormat="1" ht="12.75">
      <c r="C1979" s="724"/>
      <c r="D1979" s="724"/>
      <c r="E1979" s="724"/>
      <c r="F1979" s="724"/>
      <c r="G1979" s="724"/>
      <c r="H1979" s="724"/>
    </row>
    <row r="1980" spans="3:8" s="146" customFormat="1" ht="12.75">
      <c r="C1980" s="724"/>
      <c r="D1980" s="724"/>
      <c r="E1980" s="724"/>
      <c r="F1980" s="724"/>
      <c r="G1980" s="724"/>
      <c r="H1980" s="724"/>
    </row>
    <row r="1981" spans="3:8" s="146" customFormat="1" ht="12.75">
      <c r="C1981" s="724"/>
      <c r="D1981" s="724"/>
      <c r="E1981" s="724"/>
      <c r="F1981" s="724"/>
      <c r="G1981" s="724"/>
      <c r="H1981" s="724"/>
    </row>
    <row r="1982" spans="3:8" s="146" customFormat="1" ht="12.75">
      <c r="C1982" s="724"/>
      <c r="D1982" s="724"/>
      <c r="E1982" s="724"/>
      <c r="F1982" s="724"/>
      <c r="G1982" s="724"/>
      <c r="H1982" s="724"/>
    </row>
    <row r="1983" spans="3:8" s="146" customFormat="1" ht="12.75">
      <c r="C1983" s="724"/>
      <c r="D1983" s="724"/>
      <c r="E1983" s="724"/>
      <c r="F1983" s="724"/>
      <c r="G1983" s="724"/>
      <c r="H1983" s="724"/>
    </row>
    <row r="1984" spans="3:8" s="146" customFormat="1" ht="12.75">
      <c r="C1984" s="724"/>
      <c r="D1984" s="724"/>
      <c r="E1984" s="724"/>
      <c r="F1984" s="724"/>
      <c r="G1984" s="724"/>
      <c r="H1984" s="724"/>
    </row>
    <row r="1985" spans="3:8" s="146" customFormat="1" ht="12.75">
      <c r="C1985" s="724"/>
      <c r="D1985" s="724"/>
      <c r="E1985" s="724"/>
      <c r="F1985" s="724"/>
      <c r="G1985" s="724"/>
      <c r="H1985" s="724"/>
    </row>
    <row r="1986" spans="3:8" s="146" customFormat="1" ht="12.75">
      <c r="C1986" s="724"/>
      <c r="D1986" s="724"/>
      <c r="E1986" s="724"/>
      <c r="F1986" s="724"/>
      <c r="G1986" s="724"/>
      <c r="H1986" s="724"/>
    </row>
    <row r="1987" spans="3:8" s="146" customFormat="1" ht="12.75">
      <c r="C1987" s="724"/>
      <c r="D1987" s="724"/>
      <c r="E1987" s="724"/>
      <c r="F1987" s="724"/>
      <c r="G1987" s="724"/>
      <c r="H1987" s="724"/>
    </row>
    <row r="1988" spans="3:8" s="146" customFormat="1" ht="12.75">
      <c r="C1988" s="724"/>
      <c r="D1988" s="724"/>
      <c r="E1988" s="724"/>
      <c r="F1988" s="724"/>
      <c r="G1988" s="724"/>
      <c r="H1988" s="724"/>
    </row>
    <row r="1989" spans="3:8" s="146" customFormat="1" ht="12.75">
      <c r="C1989" s="724"/>
      <c r="D1989" s="724"/>
      <c r="E1989" s="724"/>
      <c r="F1989" s="724"/>
      <c r="G1989" s="724"/>
      <c r="H1989" s="724"/>
    </row>
    <row r="1990" spans="3:8" s="146" customFormat="1" ht="12.75">
      <c r="C1990" s="724"/>
      <c r="D1990" s="724"/>
      <c r="E1990" s="724"/>
      <c r="F1990" s="724"/>
      <c r="G1990" s="724"/>
      <c r="H1990" s="724"/>
    </row>
    <row r="1991" spans="3:8" s="146" customFormat="1" ht="12.75">
      <c r="C1991" s="724"/>
      <c r="D1991" s="724"/>
      <c r="E1991" s="724"/>
      <c r="F1991" s="724"/>
      <c r="G1991" s="724"/>
      <c r="H1991" s="724"/>
    </row>
    <row r="1992" spans="3:8" s="146" customFormat="1" ht="12.75">
      <c r="C1992" s="724"/>
      <c r="D1992" s="724"/>
      <c r="E1992" s="724"/>
      <c r="F1992" s="724"/>
      <c r="G1992" s="724"/>
      <c r="H1992" s="724"/>
    </row>
    <row r="1993" spans="3:8" s="146" customFormat="1" ht="12.75">
      <c r="C1993" s="724"/>
      <c r="D1993" s="724"/>
      <c r="E1993" s="724"/>
      <c r="F1993" s="724"/>
      <c r="G1993" s="724"/>
      <c r="H1993" s="724"/>
    </row>
    <row r="1994" spans="3:8" s="146" customFormat="1" ht="12.75">
      <c r="C1994" s="724"/>
      <c r="D1994" s="724"/>
      <c r="E1994" s="724"/>
      <c r="F1994" s="724"/>
      <c r="G1994" s="724"/>
      <c r="H1994" s="724"/>
    </row>
    <row r="1995" spans="3:8" s="146" customFormat="1" ht="12.75">
      <c r="C1995" s="724"/>
      <c r="D1995" s="724"/>
      <c r="E1995" s="724"/>
      <c r="F1995" s="724"/>
      <c r="G1995" s="724"/>
      <c r="H1995" s="724"/>
    </row>
    <row r="1996" spans="3:8" s="146" customFormat="1" ht="12.75">
      <c r="C1996" s="724"/>
      <c r="D1996" s="724"/>
      <c r="E1996" s="724"/>
      <c r="F1996" s="724"/>
      <c r="G1996" s="724"/>
      <c r="H1996" s="724"/>
    </row>
    <row r="1997" spans="3:8" s="146" customFormat="1" ht="12.75">
      <c r="C1997" s="724"/>
      <c r="D1997" s="724"/>
      <c r="E1997" s="724"/>
      <c r="F1997" s="724"/>
      <c r="G1997" s="724"/>
      <c r="H1997" s="724"/>
    </row>
    <row r="1998" spans="3:8" s="146" customFormat="1" ht="12.75">
      <c r="C1998" s="724"/>
      <c r="D1998" s="724"/>
      <c r="E1998" s="724"/>
      <c r="F1998" s="724"/>
      <c r="G1998" s="724"/>
      <c r="H1998" s="724"/>
    </row>
    <row r="1999" spans="3:8" s="146" customFormat="1" ht="12.75">
      <c r="C1999" s="724"/>
      <c r="D1999" s="724"/>
      <c r="E1999" s="724"/>
      <c r="F1999" s="724"/>
      <c r="G1999" s="724"/>
      <c r="H1999" s="724"/>
    </row>
    <row r="2000" spans="3:8" s="146" customFormat="1" ht="12.75">
      <c r="C2000" s="724"/>
      <c r="D2000" s="724"/>
      <c r="E2000" s="724"/>
      <c r="F2000" s="724"/>
      <c r="G2000" s="724"/>
      <c r="H2000" s="724"/>
    </row>
    <row r="2001" spans="3:8" s="146" customFormat="1" ht="12.75">
      <c r="C2001" s="724"/>
      <c r="D2001" s="724"/>
      <c r="E2001" s="724"/>
      <c r="F2001" s="724"/>
      <c r="G2001" s="724"/>
      <c r="H2001" s="724"/>
    </row>
    <row r="2002" spans="3:8" s="146" customFormat="1" ht="12.75">
      <c r="C2002" s="724"/>
      <c r="D2002" s="724"/>
      <c r="E2002" s="724"/>
      <c r="F2002" s="724"/>
      <c r="G2002" s="724"/>
      <c r="H2002" s="724"/>
    </row>
    <row r="2003" spans="3:8" s="146" customFormat="1" ht="12.75">
      <c r="C2003" s="724"/>
      <c r="D2003" s="724"/>
      <c r="E2003" s="724"/>
      <c r="F2003" s="724"/>
      <c r="G2003" s="724"/>
      <c r="H2003" s="724"/>
    </row>
    <row r="2004" spans="3:8" s="146" customFormat="1" ht="12.75">
      <c r="C2004" s="724"/>
      <c r="D2004" s="724"/>
      <c r="E2004" s="724"/>
      <c r="F2004" s="724"/>
      <c r="G2004" s="724"/>
      <c r="H2004" s="724"/>
    </row>
    <row r="2005" spans="3:8" s="146" customFormat="1" ht="12.75">
      <c r="C2005" s="724"/>
      <c r="D2005" s="724"/>
      <c r="E2005" s="724"/>
      <c r="F2005" s="724"/>
      <c r="G2005" s="724"/>
      <c r="H2005" s="724"/>
    </row>
    <row r="2006" spans="3:8" s="146" customFormat="1" ht="12.75">
      <c r="C2006" s="724"/>
      <c r="D2006" s="724"/>
      <c r="E2006" s="724"/>
      <c r="F2006" s="724"/>
      <c r="G2006" s="724"/>
      <c r="H2006" s="724"/>
    </row>
    <row r="2007" spans="3:8" s="146" customFormat="1" ht="12.75">
      <c r="C2007" s="724"/>
      <c r="D2007" s="724"/>
      <c r="E2007" s="724"/>
      <c r="F2007" s="724"/>
      <c r="G2007" s="724"/>
      <c r="H2007" s="724"/>
    </row>
    <row r="2008" spans="3:8" s="146" customFormat="1" ht="12.75">
      <c r="C2008" s="724"/>
      <c r="D2008" s="724"/>
      <c r="E2008" s="724"/>
      <c r="F2008" s="724"/>
      <c r="G2008" s="724"/>
      <c r="H2008" s="724"/>
    </row>
    <row r="2009" spans="3:8" s="146" customFormat="1" ht="12.75">
      <c r="C2009" s="724"/>
      <c r="D2009" s="724"/>
      <c r="E2009" s="724"/>
      <c r="F2009" s="724"/>
      <c r="G2009" s="724"/>
      <c r="H2009" s="724"/>
    </row>
    <row r="2010" spans="3:8" s="146" customFormat="1" ht="12.75">
      <c r="C2010" s="724"/>
      <c r="D2010" s="724"/>
      <c r="E2010" s="724"/>
      <c r="F2010" s="724"/>
      <c r="G2010" s="724"/>
      <c r="H2010" s="724"/>
    </row>
    <row r="2011" spans="3:8" s="146" customFormat="1" ht="12.75">
      <c r="C2011" s="724"/>
      <c r="D2011" s="724"/>
      <c r="E2011" s="724"/>
      <c r="F2011" s="724"/>
      <c r="G2011" s="724"/>
      <c r="H2011" s="724"/>
    </row>
    <row r="2012" spans="3:8" s="146" customFormat="1" ht="12.75">
      <c r="C2012" s="724"/>
      <c r="D2012" s="724"/>
      <c r="E2012" s="724"/>
      <c r="F2012" s="724"/>
      <c r="G2012" s="724"/>
      <c r="H2012" s="724"/>
    </row>
    <row r="2013" spans="3:8" s="146" customFormat="1" ht="12.75">
      <c r="C2013" s="724"/>
      <c r="D2013" s="724"/>
      <c r="E2013" s="724"/>
      <c r="F2013" s="724"/>
      <c r="G2013" s="724"/>
      <c r="H2013" s="724"/>
    </row>
    <row r="2014" spans="3:8" s="146" customFormat="1" ht="12.75">
      <c r="C2014" s="724"/>
      <c r="D2014" s="724"/>
      <c r="E2014" s="724"/>
      <c r="F2014" s="724"/>
      <c r="G2014" s="724"/>
      <c r="H2014" s="724"/>
    </row>
    <row r="2015" spans="3:8" s="146" customFormat="1" ht="12.75">
      <c r="C2015" s="724"/>
      <c r="D2015" s="724"/>
      <c r="E2015" s="724"/>
      <c r="F2015" s="724"/>
      <c r="G2015" s="724"/>
      <c r="H2015" s="724"/>
    </row>
    <row r="2016" spans="3:8" s="146" customFormat="1" ht="12.75">
      <c r="C2016" s="724"/>
      <c r="D2016" s="724"/>
      <c r="E2016" s="724"/>
      <c r="F2016" s="724"/>
      <c r="G2016" s="724"/>
      <c r="H2016" s="724"/>
    </row>
    <row r="2017" spans="3:8" s="146" customFormat="1" ht="12.75">
      <c r="C2017" s="724"/>
      <c r="D2017" s="724"/>
      <c r="E2017" s="724"/>
      <c r="F2017" s="724"/>
      <c r="G2017" s="724"/>
      <c r="H2017" s="724"/>
    </row>
    <row r="2018" spans="3:8" s="146" customFormat="1" ht="12.75">
      <c r="C2018" s="724"/>
      <c r="D2018" s="724"/>
      <c r="E2018" s="724"/>
      <c r="F2018" s="724"/>
      <c r="G2018" s="724"/>
      <c r="H2018" s="724"/>
    </row>
    <row r="2019" spans="3:8" s="146" customFormat="1" ht="12.75">
      <c r="C2019" s="724"/>
      <c r="D2019" s="724"/>
      <c r="E2019" s="724"/>
      <c r="F2019" s="724"/>
      <c r="G2019" s="724"/>
      <c r="H2019" s="724"/>
    </row>
    <row r="2020" spans="3:8" s="146" customFormat="1" ht="12.75">
      <c r="C2020" s="724"/>
      <c r="D2020" s="724"/>
      <c r="E2020" s="724"/>
      <c r="F2020" s="724"/>
      <c r="G2020" s="724"/>
      <c r="H2020" s="724"/>
    </row>
    <row r="2021" spans="3:8" s="146" customFormat="1" ht="12.75">
      <c r="C2021" s="724"/>
      <c r="D2021" s="724"/>
      <c r="E2021" s="724"/>
      <c r="F2021" s="724"/>
      <c r="G2021" s="724"/>
      <c r="H2021" s="724"/>
    </row>
    <row r="2022" spans="3:8" s="146" customFormat="1" ht="12.75">
      <c r="C2022" s="724"/>
      <c r="D2022" s="724"/>
      <c r="E2022" s="724"/>
      <c r="F2022" s="724"/>
      <c r="G2022" s="724"/>
      <c r="H2022" s="724"/>
    </row>
    <row r="2023" spans="3:8" s="146" customFormat="1" ht="12.75">
      <c r="C2023" s="724"/>
      <c r="D2023" s="724"/>
      <c r="E2023" s="724"/>
      <c r="F2023" s="724"/>
      <c r="G2023" s="724"/>
      <c r="H2023" s="724"/>
    </row>
    <row r="2024" spans="3:8" s="146" customFormat="1" ht="12.75">
      <c r="C2024" s="724"/>
      <c r="D2024" s="724"/>
      <c r="E2024" s="724"/>
      <c r="F2024" s="724"/>
      <c r="G2024" s="724"/>
      <c r="H2024" s="724"/>
    </row>
    <row r="2025" spans="3:8" s="146" customFormat="1" ht="12.75">
      <c r="C2025" s="724"/>
      <c r="D2025" s="724"/>
      <c r="E2025" s="724"/>
      <c r="F2025" s="724"/>
      <c r="G2025" s="724"/>
      <c r="H2025" s="724"/>
    </row>
    <row r="2026" spans="3:8" s="146" customFormat="1" ht="12.75">
      <c r="C2026" s="724"/>
      <c r="D2026" s="724"/>
      <c r="E2026" s="724"/>
      <c r="F2026" s="724"/>
      <c r="G2026" s="724"/>
      <c r="H2026" s="724"/>
    </row>
    <row r="2027" spans="3:8" s="146" customFormat="1" ht="12.75">
      <c r="C2027" s="724"/>
      <c r="D2027" s="724"/>
      <c r="E2027" s="724"/>
      <c r="F2027" s="724"/>
      <c r="G2027" s="724"/>
      <c r="H2027" s="724"/>
    </row>
    <row r="2028" spans="3:8" s="146" customFormat="1" ht="12.75">
      <c r="C2028" s="724"/>
      <c r="D2028" s="724"/>
      <c r="E2028" s="724"/>
      <c r="F2028" s="724"/>
      <c r="G2028" s="724"/>
      <c r="H2028" s="724"/>
    </row>
    <row r="2029" spans="3:8" s="146" customFormat="1" ht="12.75">
      <c r="C2029" s="724"/>
      <c r="D2029" s="724"/>
      <c r="E2029" s="724"/>
      <c r="F2029" s="724"/>
      <c r="G2029" s="724"/>
      <c r="H2029" s="724"/>
    </row>
    <row r="2030" spans="3:8" s="146" customFormat="1" ht="12.75">
      <c r="C2030" s="724"/>
      <c r="D2030" s="724"/>
      <c r="E2030" s="724"/>
      <c r="F2030" s="724"/>
      <c r="G2030" s="724"/>
      <c r="H2030" s="724"/>
    </row>
    <row r="2031" spans="3:8" s="146" customFormat="1" ht="12.75">
      <c r="C2031" s="724"/>
      <c r="D2031" s="724"/>
      <c r="E2031" s="724"/>
      <c r="F2031" s="724"/>
      <c r="G2031" s="724"/>
      <c r="H2031" s="724"/>
    </row>
    <row r="2032" spans="3:8" s="146" customFormat="1" ht="12.75">
      <c r="C2032" s="724"/>
      <c r="D2032" s="724"/>
      <c r="E2032" s="724"/>
      <c r="F2032" s="724"/>
      <c r="G2032" s="724"/>
      <c r="H2032" s="724"/>
    </row>
    <row r="2033" spans="3:8" s="146" customFormat="1" ht="12.75">
      <c r="C2033" s="724"/>
      <c r="D2033" s="724"/>
      <c r="E2033" s="724"/>
      <c r="F2033" s="724"/>
      <c r="G2033" s="724"/>
      <c r="H2033" s="724"/>
    </row>
    <row r="2034" spans="3:8" s="146" customFormat="1" ht="12.75">
      <c r="C2034" s="724"/>
      <c r="D2034" s="724"/>
      <c r="E2034" s="724"/>
      <c r="F2034" s="724"/>
      <c r="G2034" s="724"/>
      <c r="H2034" s="724"/>
    </row>
    <row r="2035" spans="3:8" s="146" customFormat="1" ht="12.75">
      <c r="C2035" s="724"/>
      <c r="D2035" s="724"/>
      <c r="E2035" s="724"/>
      <c r="F2035" s="724"/>
      <c r="G2035" s="724"/>
      <c r="H2035" s="724"/>
    </row>
    <row r="2036" spans="3:8" s="146" customFormat="1" ht="12.75">
      <c r="C2036" s="724"/>
      <c r="D2036" s="724"/>
      <c r="E2036" s="724"/>
      <c r="F2036" s="724"/>
      <c r="G2036" s="724"/>
      <c r="H2036" s="724"/>
    </row>
    <row r="2037" spans="3:8" s="146" customFormat="1" ht="12.75">
      <c r="C2037" s="724"/>
      <c r="D2037" s="724"/>
      <c r="E2037" s="724"/>
      <c r="F2037" s="724"/>
      <c r="G2037" s="724"/>
      <c r="H2037" s="724"/>
    </row>
    <row r="2038" spans="3:8" s="146" customFormat="1" ht="12.75">
      <c r="C2038" s="724"/>
      <c r="D2038" s="724"/>
      <c r="E2038" s="724"/>
      <c r="F2038" s="724"/>
      <c r="G2038" s="724"/>
      <c r="H2038" s="724"/>
    </row>
    <row r="2039" spans="3:8" s="146" customFormat="1" ht="12.75">
      <c r="C2039" s="724"/>
      <c r="D2039" s="724"/>
      <c r="E2039" s="724"/>
      <c r="F2039" s="724"/>
      <c r="G2039" s="724"/>
      <c r="H2039" s="724"/>
    </row>
    <row r="2040" spans="3:8" s="146" customFormat="1" ht="12.75">
      <c r="C2040" s="724"/>
      <c r="D2040" s="724"/>
      <c r="E2040" s="724"/>
      <c r="F2040" s="724"/>
      <c r="G2040" s="724"/>
      <c r="H2040" s="724"/>
    </row>
    <row r="2041" spans="3:8" s="146" customFormat="1" ht="12.75">
      <c r="C2041" s="724"/>
      <c r="D2041" s="724"/>
      <c r="E2041" s="724"/>
      <c r="F2041" s="724"/>
      <c r="G2041" s="724"/>
      <c r="H2041" s="724"/>
    </row>
    <row r="2042" spans="3:8" s="146" customFormat="1" ht="12.75">
      <c r="C2042" s="724"/>
      <c r="D2042" s="724"/>
      <c r="E2042" s="724"/>
      <c r="F2042" s="724"/>
      <c r="G2042" s="724"/>
      <c r="H2042" s="724"/>
    </row>
    <row r="2043" spans="3:8" s="146" customFormat="1" ht="12.75">
      <c r="C2043" s="724"/>
      <c r="D2043" s="724"/>
      <c r="E2043" s="724"/>
      <c r="F2043" s="724"/>
      <c r="G2043" s="724"/>
      <c r="H2043" s="724"/>
    </row>
    <row r="2044" spans="3:8" s="146" customFormat="1" ht="12.75">
      <c r="C2044" s="724"/>
      <c r="D2044" s="724"/>
      <c r="E2044" s="724"/>
      <c r="F2044" s="724"/>
      <c r="G2044" s="724"/>
      <c r="H2044" s="724"/>
    </row>
    <row r="2045" spans="3:8" s="146" customFormat="1" ht="12.75">
      <c r="C2045" s="724"/>
      <c r="D2045" s="724"/>
      <c r="E2045" s="724"/>
      <c r="F2045" s="724"/>
      <c r="G2045" s="724"/>
      <c r="H2045" s="724"/>
    </row>
    <row r="2046" spans="3:8" s="146" customFormat="1" ht="12.75">
      <c r="C2046" s="724"/>
      <c r="D2046" s="724"/>
      <c r="E2046" s="724"/>
      <c r="F2046" s="724"/>
      <c r="G2046" s="724"/>
      <c r="H2046" s="724"/>
    </row>
    <row r="2047" spans="3:8" s="146" customFormat="1" ht="12.75">
      <c r="C2047" s="724"/>
      <c r="D2047" s="724"/>
      <c r="E2047" s="724"/>
      <c r="F2047" s="724"/>
      <c r="G2047" s="724"/>
      <c r="H2047" s="724"/>
    </row>
    <row r="2048" spans="3:8" s="146" customFormat="1" ht="12.75">
      <c r="C2048" s="724"/>
      <c r="D2048" s="724"/>
      <c r="E2048" s="724"/>
      <c r="F2048" s="724"/>
      <c r="G2048" s="724"/>
      <c r="H2048" s="724"/>
    </row>
    <row r="2049" spans="3:8" s="146" customFormat="1" ht="12.75">
      <c r="C2049" s="724"/>
      <c r="D2049" s="724"/>
      <c r="E2049" s="724"/>
      <c r="F2049" s="724"/>
      <c r="G2049" s="724"/>
      <c r="H2049" s="724"/>
    </row>
    <row r="2050" spans="3:8" s="146" customFormat="1" ht="12.75">
      <c r="C2050" s="724"/>
      <c r="D2050" s="724"/>
      <c r="E2050" s="724"/>
      <c r="F2050" s="724"/>
      <c r="G2050" s="724"/>
      <c r="H2050" s="724"/>
    </row>
    <row r="2051" spans="3:8" s="146" customFormat="1" ht="12.75">
      <c r="C2051" s="724"/>
      <c r="D2051" s="724"/>
      <c r="E2051" s="724"/>
      <c r="F2051" s="724"/>
      <c r="G2051" s="724"/>
      <c r="H2051" s="724"/>
    </row>
    <row r="2052" spans="3:8" s="146" customFormat="1" ht="12.75">
      <c r="C2052" s="724"/>
      <c r="D2052" s="724"/>
      <c r="E2052" s="724"/>
      <c r="F2052" s="724"/>
      <c r="G2052" s="724"/>
      <c r="H2052" s="724"/>
    </row>
    <row r="2053" spans="3:8" s="146" customFormat="1" ht="12.75">
      <c r="C2053" s="724"/>
      <c r="D2053" s="724"/>
      <c r="E2053" s="724"/>
      <c r="F2053" s="724"/>
      <c r="G2053" s="724"/>
      <c r="H2053" s="724"/>
    </row>
    <row r="2054" spans="3:8" s="146" customFormat="1" ht="12.75">
      <c r="C2054" s="724"/>
      <c r="D2054" s="724"/>
      <c r="E2054" s="724"/>
      <c r="F2054" s="724"/>
      <c r="G2054" s="724"/>
      <c r="H2054" s="724"/>
    </row>
    <row r="2055" spans="3:8" s="146" customFormat="1" ht="12.75">
      <c r="C2055" s="724"/>
      <c r="D2055" s="724"/>
      <c r="E2055" s="724"/>
      <c r="F2055" s="724"/>
      <c r="G2055" s="724"/>
      <c r="H2055" s="724"/>
    </row>
    <row r="2056" spans="3:8" s="146" customFormat="1" ht="12.75">
      <c r="C2056" s="724"/>
      <c r="D2056" s="724"/>
      <c r="E2056" s="724"/>
      <c r="F2056" s="724"/>
      <c r="G2056" s="724"/>
      <c r="H2056" s="724"/>
    </row>
    <row r="2057" spans="3:8" s="146" customFormat="1" ht="12.75">
      <c r="C2057" s="724"/>
      <c r="D2057" s="724"/>
      <c r="E2057" s="724"/>
      <c r="F2057" s="724"/>
      <c r="G2057" s="724"/>
      <c r="H2057" s="724"/>
    </row>
    <row r="2058" spans="3:8" s="146" customFormat="1" ht="12.75">
      <c r="C2058" s="724"/>
      <c r="D2058" s="724"/>
      <c r="E2058" s="724"/>
      <c r="F2058" s="724"/>
      <c r="G2058" s="724"/>
      <c r="H2058" s="724"/>
    </row>
    <row r="2059" spans="3:8" s="146" customFormat="1" ht="12.75">
      <c r="C2059" s="724"/>
      <c r="D2059" s="724"/>
      <c r="E2059" s="724"/>
      <c r="F2059" s="724"/>
      <c r="G2059" s="724"/>
      <c r="H2059" s="724"/>
    </row>
    <row r="2060" spans="3:8" s="146" customFormat="1" ht="12.75">
      <c r="C2060" s="724"/>
      <c r="D2060" s="724"/>
      <c r="E2060" s="724"/>
      <c r="F2060" s="724"/>
      <c r="G2060" s="724"/>
      <c r="H2060" s="724"/>
    </row>
    <row r="2061" spans="3:8" s="146" customFormat="1" ht="12.75">
      <c r="C2061" s="724"/>
      <c r="D2061" s="724"/>
      <c r="E2061" s="724"/>
      <c r="F2061" s="724"/>
      <c r="G2061" s="724"/>
      <c r="H2061" s="724"/>
    </row>
    <row r="2062" spans="3:8" s="146" customFormat="1" ht="12.75">
      <c r="C2062" s="724"/>
      <c r="D2062" s="724"/>
      <c r="E2062" s="724"/>
      <c r="F2062" s="724"/>
      <c r="G2062" s="724"/>
      <c r="H2062" s="724"/>
    </row>
    <row r="2063" spans="3:8" s="146" customFormat="1" ht="12.75">
      <c r="C2063" s="724"/>
      <c r="D2063" s="724"/>
      <c r="E2063" s="724"/>
      <c r="F2063" s="724"/>
      <c r="G2063" s="724"/>
      <c r="H2063" s="724"/>
    </row>
    <row r="2064" spans="3:8" s="146" customFormat="1" ht="12.75">
      <c r="C2064" s="724"/>
      <c r="D2064" s="724"/>
      <c r="E2064" s="724"/>
      <c r="F2064" s="724"/>
      <c r="G2064" s="724"/>
      <c r="H2064" s="724"/>
    </row>
    <row r="2065" spans="3:8" s="146" customFormat="1" ht="12.75">
      <c r="C2065" s="724"/>
      <c r="D2065" s="724"/>
      <c r="E2065" s="724"/>
      <c r="F2065" s="724"/>
      <c r="G2065" s="724"/>
      <c r="H2065" s="724"/>
    </row>
    <row r="2066" spans="3:8" s="146" customFormat="1" ht="12.75">
      <c r="C2066" s="724"/>
      <c r="D2066" s="724"/>
      <c r="E2066" s="724"/>
      <c r="F2066" s="724"/>
      <c r="G2066" s="724"/>
      <c r="H2066" s="724"/>
    </row>
    <row r="2067" spans="3:8" s="146" customFormat="1" ht="12.75">
      <c r="C2067" s="724"/>
      <c r="D2067" s="724"/>
      <c r="E2067" s="724"/>
      <c r="F2067" s="724"/>
      <c r="G2067" s="724"/>
      <c r="H2067" s="724"/>
    </row>
    <row r="2068" spans="3:8" s="146" customFormat="1" ht="12.75">
      <c r="C2068" s="724"/>
      <c r="D2068" s="724"/>
      <c r="E2068" s="724"/>
      <c r="F2068" s="724"/>
      <c r="G2068" s="724"/>
      <c r="H2068" s="724"/>
    </row>
    <row r="2069" spans="3:8" s="146" customFormat="1" ht="12.75">
      <c r="C2069" s="724"/>
      <c r="D2069" s="724"/>
      <c r="E2069" s="724"/>
      <c r="F2069" s="724"/>
      <c r="G2069" s="724"/>
      <c r="H2069" s="724"/>
    </row>
    <row r="2070" spans="3:8" s="146" customFormat="1" ht="12.75">
      <c r="C2070" s="724"/>
      <c r="D2070" s="724"/>
      <c r="E2070" s="724"/>
      <c r="F2070" s="724"/>
      <c r="G2070" s="724"/>
      <c r="H2070" s="724"/>
    </row>
    <row r="2071" spans="3:8" s="146" customFormat="1" ht="12.75">
      <c r="C2071" s="724"/>
      <c r="D2071" s="724"/>
      <c r="E2071" s="724"/>
      <c r="F2071" s="724"/>
      <c r="G2071" s="724"/>
      <c r="H2071" s="724"/>
    </row>
    <row r="2072" spans="3:8" s="146" customFormat="1" ht="12.75">
      <c r="C2072" s="724"/>
      <c r="D2072" s="724"/>
      <c r="E2072" s="724"/>
      <c r="F2072" s="724"/>
      <c r="G2072" s="724"/>
      <c r="H2072" s="724"/>
    </row>
    <row r="2073" spans="3:8" s="146" customFormat="1" ht="12.75">
      <c r="C2073" s="724"/>
      <c r="D2073" s="724"/>
      <c r="E2073" s="724"/>
      <c r="F2073" s="724"/>
      <c r="G2073" s="724"/>
      <c r="H2073" s="724"/>
    </row>
    <row r="2074" spans="3:8" s="146" customFormat="1" ht="12.75">
      <c r="C2074" s="724"/>
      <c r="D2074" s="724"/>
      <c r="E2074" s="724"/>
      <c r="F2074" s="724"/>
      <c r="G2074" s="724"/>
      <c r="H2074" s="724"/>
    </row>
    <row r="2075" spans="3:8" s="146" customFormat="1" ht="12.75">
      <c r="C2075" s="724"/>
      <c r="D2075" s="724"/>
      <c r="E2075" s="724"/>
      <c r="F2075" s="724"/>
      <c r="G2075" s="724"/>
      <c r="H2075" s="724"/>
    </row>
    <row r="2076" spans="3:8" s="146" customFormat="1" ht="12.75">
      <c r="C2076" s="724"/>
      <c r="D2076" s="724"/>
      <c r="E2076" s="724"/>
      <c r="F2076" s="724"/>
      <c r="G2076" s="724"/>
      <c r="H2076" s="724"/>
    </row>
    <row r="2077" spans="3:8" s="146" customFormat="1" ht="12.75">
      <c r="C2077" s="724"/>
      <c r="D2077" s="724"/>
      <c r="E2077" s="724"/>
      <c r="F2077" s="724"/>
      <c r="G2077" s="724"/>
      <c r="H2077" s="724"/>
    </row>
    <row r="2078" spans="3:8" s="146" customFormat="1" ht="12.75">
      <c r="C2078" s="724"/>
      <c r="D2078" s="724"/>
      <c r="E2078" s="724"/>
      <c r="F2078" s="724"/>
      <c r="G2078" s="724"/>
      <c r="H2078" s="724"/>
    </row>
    <row r="2079" spans="3:8" s="146" customFormat="1" ht="12.75">
      <c r="C2079" s="724"/>
      <c r="D2079" s="724"/>
      <c r="E2079" s="724"/>
      <c r="F2079" s="724"/>
      <c r="G2079" s="724"/>
      <c r="H2079" s="724"/>
    </row>
    <row r="2080" spans="3:8" s="146" customFormat="1" ht="12.75">
      <c r="C2080" s="724"/>
      <c r="D2080" s="724"/>
      <c r="E2080" s="724"/>
      <c r="F2080" s="724"/>
      <c r="G2080" s="724"/>
      <c r="H2080" s="724"/>
    </row>
    <row r="2081" spans="3:8" s="146" customFormat="1" ht="12.75">
      <c r="C2081" s="724"/>
      <c r="D2081" s="724"/>
      <c r="E2081" s="724"/>
      <c r="F2081" s="724"/>
      <c r="G2081" s="724"/>
      <c r="H2081" s="724"/>
    </row>
    <row r="2082" spans="3:8" s="146" customFormat="1" ht="12.75">
      <c r="C2082" s="724"/>
      <c r="D2082" s="724"/>
      <c r="E2082" s="724"/>
      <c r="F2082" s="724"/>
      <c r="G2082" s="724"/>
      <c r="H2082" s="724"/>
    </row>
    <row r="2083" spans="3:8" s="146" customFormat="1" ht="12.75">
      <c r="C2083" s="724"/>
      <c r="D2083" s="724"/>
      <c r="E2083" s="724"/>
      <c r="F2083" s="724"/>
      <c r="G2083" s="724"/>
      <c r="H2083" s="724"/>
    </row>
    <row r="2084" spans="3:8" s="146" customFormat="1" ht="12.75">
      <c r="C2084" s="724"/>
      <c r="D2084" s="724"/>
      <c r="E2084" s="724"/>
      <c r="F2084" s="724"/>
      <c r="G2084" s="724"/>
      <c r="H2084" s="724"/>
    </row>
    <row r="2085" spans="3:8" s="146" customFormat="1" ht="12.75">
      <c r="C2085" s="724"/>
      <c r="D2085" s="724"/>
      <c r="E2085" s="724"/>
      <c r="F2085" s="724"/>
      <c r="G2085" s="724"/>
      <c r="H2085" s="724"/>
    </row>
    <row r="2086" spans="3:8" s="146" customFormat="1" ht="12.75">
      <c r="C2086" s="724"/>
      <c r="D2086" s="724"/>
      <c r="E2086" s="724"/>
      <c r="F2086" s="724"/>
      <c r="G2086" s="724"/>
      <c r="H2086" s="724"/>
    </row>
    <row r="2087" spans="3:8" s="146" customFormat="1" ht="12.75">
      <c r="C2087" s="724"/>
      <c r="D2087" s="724"/>
      <c r="E2087" s="724"/>
      <c r="F2087" s="724"/>
      <c r="G2087" s="724"/>
      <c r="H2087" s="724"/>
    </row>
    <row r="2088" spans="3:8" s="146" customFormat="1" ht="12.75">
      <c r="C2088" s="724"/>
      <c r="D2088" s="724"/>
      <c r="E2088" s="724"/>
      <c r="F2088" s="724"/>
      <c r="G2088" s="724"/>
      <c r="H2088" s="724"/>
    </row>
    <row r="2089" spans="3:8" s="146" customFormat="1" ht="12.75">
      <c r="C2089" s="724"/>
      <c r="D2089" s="724"/>
      <c r="E2089" s="724"/>
      <c r="F2089" s="724"/>
      <c r="G2089" s="724"/>
      <c r="H2089" s="724"/>
    </row>
    <row r="2090" spans="3:8" s="146" customFormat="1" ht="12.75">
      <c r="C2090" s="724"/>
      <c r="D2090" s="724"/>
      <c r="E2090" s="724"/>
      <c r="F2090" s="724"/>
      <c r="G2090" s="724"/>
      <c r="H2090" s="724"/>
    </row>
    <row r="2091" spans="3:8" s="146" customFormat="1" ht="12.75">
      <c r="C2091" s="724"/>
      <c r="D2091" s="724"/>
      <c r="E2091" s="724"/>
      <c r="F2091" s="724"/>
      <c r="G2091" s="724"/>
      <c r="H2091" s="724"/>
    </row>
    <row r="2092" spans="3:8" s="146" customFormat="1" ht="12.75">
      <c r="C2092" s="724"/>
      <c r="D2092" s="724"/>
      <c r="E2092" s="724"/>
      <c r="F2092" s="724"/>
      <c r="G2092" s="724"/>
      <c r="H2092" s="724"/>
    </row>
    <row r="2093" spans="3:8" s="146" customFormat="1" ht="12.75">
      <c r="C2093" s="724"/>
      <c r="D2093" s="724"/>
      <c r="E2093" s="724"/>
      <c r="F2093" s="724"/>
      <c r="G2093" s="724"/>
      <c r="H2093" s="724"/>
    </row>
    <row r="2094" spans="3:8" s="146" customFormat="1" ht="12.75">
      <c r="C2094" s="724"/>
      <c r="D2094" s="724"/>
      <c r="E2094" s="724"/>
      <c r="F2094" s="724"/>
      <c r="G2094" s="724"/>
      <c r="H2094" s="724"/>
    </row>
    <row r="2095" spans="3:8" s="146" customFormat="1" ht="12.75">
      <c r="C2095" s="724"/>
      <c r="D2095" s="724"/>
      <c r="E2095" s="724"/>
      <c r="F2095" s="724"/>
      <c r="G2095" s="724"/>
      <c r="H2095" s="724"/>
    </row>
    <row r="2096" spans="3:8" s="146" customFormat="1" ht="12.75">
      <c r="C2096" s="724"/>
      <c r="D2096" s="724"/>
      <c r="E2096" s="724"/>
      <c r="F2096" s="724"/>
      <c r="G2096" s="724"/>
      <c r="H2096" s="724"/>
    </row>
    <row r="2097" spans="3:8" s="146" customFormat="1" ht="12.75">
      <c r="C2097" s="724"/>
      <c r="D2097" s="724"/>
      <c r="E2097" s="724"/>
      <c r="F2097" s="724"/>
      <c r="G2097" s="724"/>
      <c r="H2097" s="724"/>
    </row>
    <row r="2098" spans="3:8" s="146" customFormat="1" ht="12.75">
      <c r="C2098" s="724"/>
      <c r="D2098" s="724"/>
      <c r="E2098" s="724"/>
      <c r="F2098" s="724"/>
      <c r="G2098" s="724"/>
      <c r="H2098" s="724"/>
    </row>
    <row r="2099" spans="3:8" s="146" customFormat="1" ht="12.75">
      <c r="C2099" s="724"/>
      <c r="D2099" s="724"/>
      <c r="E2099" s="724"/>
      <c r="F2099" s="724"/>
      <c r="G2099" s="724"/>
      <c r="H2099" s="724"/>
    </row>
    <row r="2100" spans="3:8" s="146" customFormat="1" ht="12.75">
      <c r="C2100" s="724"/>
      <c r="D2100" s="724"/>
      <c r="E2100" s="724"/>
      <c r="F2100" s="724"/>
      <c r="G2100" s="724"/>
      <c r="H2100" s="724"/>
    </row>
    <row r="2101" spans="3:8" s="146" customFormat="1" ht="12.75">
      <c r="C2101" s="724"/>
      <c r="D2101" s="724"/>
      <c r="E2101" s="724"/>
      <c r="F2101" s="724"/>
      <c r="G2101" s="724"/>
      <c r="H2101" s="724"/>
    </row>
    <row r="2102" spans="3:8" s="146" customFormat="1" ht="12.75">
      <c r="C2102" s="724"/>
      <c r="D2102" s="724"/>
      <c r="E2102" s="724"/>
      <c r="F2102" s="724"/>
      <c r="G2102" s="724"/>
      <c r="H2102" s="724"/>
    </row>
    <row r="2103" spans="3:8" s="146" customFormat="1" ht="12.75">
      <c r="C2103" s="724"/>
      <c r="D2103" s="724"/>
      <c r="E2103" s="724"/>
      <c r="F2103" s="724"/>
      <c r="G2103" s="724"/>
      <c r="H2103" s="724"/>
    </row>
    <row r="2104" spans="3:8" s="146" customFormat="1" ht="12.75">
      <c r="C2104" s="724"/>
      <c r="D2104" s="724"/>
      <c r="E2104" s="724"/>
      <c r="F2104" s="724"/>
      <c r="G2104" s="724"/>
      <c r="H2104" s="724"/>
    </row>
    <row r="2105" spans="3:8" s="146" customFormat="1" ht="12.75">
      <c r="C2105" s="724"/>
      <c r="D2105" s="724"/>
      <c r="E2105" s="724"/>
      <c r="F2105" s="724"/>
      <c r="G2105" s="724"/>
      <c r="H2105" s="724"/>
    </row>
    <row r="2106" spans="3:8" s="146" customFormat="1" ht="12.75">
      <c r="C2106" s="724"/>
      <c r="D2106" s="724"/>
      <c r="E2106" s="724"/>
      <c r="F2106" s="724"/>
      <c r="G2106" s="724"/>
      <c r="H2106" s="724"/>
    </row>
    <row r="2107" spans="3:8" s="146" customFormat="1" ht="12.75">
      <c r="C2107" s="724"/>
      <c r="D2107" s="724"/>
      <c r="E2107" s="724"/>
      <c r="F2107" s="724"/>
      <c r="G2107" s="724"/>
      <c r="H2107" s="724"/>
    </row>
    <row r="2108" spans="3:8" s="146" customFormat="1" ht="12.75">
      <c r="C2108" s="724"/>
      <c r="D2108" s="724"/>
      <c r="E2108" s="724"/>
      <c r="F2108" s="724"/>
      <c r="G2108" s="724"/>
      <c r="H2108" s="724"/>
    </row>
    <row r="2109" spans="3:8" s="146" customFormat="1" ht="12.75">
      <c r="C2109" s="724"/>
      <c r="D2109" s="724"/>
      <c r="E2109" s="724"/>
      <c r="F2109" s="724"/>
      <c r="G2109" s="724"/>
      <c r="H2109" s="724"/>
    </row>
    <row r="2110" spans="3:8" s="146" customFormat="1" ht="12.75">
      <c r="C2110" s="724"/>
      <c r="D2110" s="724"/>
      <c r="E2110" s="724"/>
      <c r="F2110" s="724"/>
      <c r="G2110" s="724"/>
      <c r="H2110" s="724"/>
    </row>
    <row r="2111" spans="3:8" s="146" customFormat="1" ht="12.75">
      <c r="C2111" s="724"/>
      <c r="D2111" s="724"/>
      <c r="E2111" s="724"/>
      <c r="F2111" s="724"/>
      <c r="G2111" s="724"/>
      <c r="H2111" s="724"/>
    </row>
    <row r="2112" spans="3:8" s="146" customFormat="1" ht="12.75">
      <c r="C2112" s="724"/>
      <c r="D2112" s="724"/>
      <c r="E2112" s="724"/>
      <c r="F2112" s="724"/>
      <c r="G2112" s="724"/>
      <c r="H2112" s="724"/>
    </row>
    <row r="2113" spans="3:8" s="146" customFormat="1" ht="12.75">
      <c r="C2113" s="724"/>
      <c r="D2113" s="724"/>
      <c r="E2113" s="724"/>
      <c r="F2113" s="724"/>
      <c r="G2113" s="724"/>
      <c r="H2113" s="724"/>
    </row>
    <row r="2114" spans="3:8" s="146" customFormat="1" ht="12.75">
      <c r="C2114" s="724"/>
      <c r="D2114" s="724"/>
      <c r="E2114" s="724"/>
      <c r="F2114" s="724"/>
      <c r="G2114" s="724"/>
      <c r="H2114" s="724"/>
    </row>
    <row r="2115" spans="3:8" s="146" customFormat="1" ht="12.75">
      <c r="C2115" s="724"/>
      <c r="D2115" s="724"/>
      <c r="E2115" s="724"/>
      <c r="F2115" s="724"/>
      <c r="G2115" s="724"/>
      <c r="H2115" s="724"/>
    </row>
    <row r="2116" spans="3:8" s="146" customFormat="1" ht="12.75">
      <c r="C2116" s="724"/>
      <c r="D2116" s="724"/>
      <c r="E2116" s="724"/>
      <c r="F2116" s="724"/>
      <c r="G2116" s="724"/>
      <c r="H2116" s="724"/>
    </row>
    <row r="2117" spans="3:8" s="146" customFormat="1" ht="12.75">
      <c r="C2117" s="724"/>
      <c r="D2117" s="724"/>
      <c r="E2117" s="724"/>
      <c r="F2117" s="724"/>
      <c r="G2117" s="724"/>
      <c r="H2117" s="724"/>
    </row>
    <row r="2118" spans="3:8" s="146" customFormat="1" ht="12.75">
      <c r="C2118" s="724"/>
      <c r="D2118" s="724"/>
      <c r="E2118" s="724"/>
      <c r="F2118" s="724"/>
      <c r="G2118" s="724"/>
      <c r="H2118" s="724"/>
    </row>
    <row r="2119" spans="3:8" s="146" customFormat="1" ht="12.75">
      <c r="C2119" s="724"/>
      <c r="D2119" s="724"/>
      <c r="E2119" s="724"/>
      <c r="F2119" s="724"/>
      <c r="G2119" s="724"/>
      <c r="H2119" s="724"/>
    </row>
    <row r="2120" spans="3:8" s="146" customFormat="1" ht="12.75">
      <c r="C2120" s="724"/>
      <c r="D2120" s="724"/>
      <c r="E2120" s="724"/>
      <c r="F2120" s="724"/>
      <c r="G2120" s="724"/>
      <c r="H2120" s="724"/>
    </row>
    <row r="2121" spans="3:8" s="146" customFormat="1" ht="12.75">
      <c r="C2121" s="724"/>
      <c r="D2121" s="724"/>
      <c r="E2121" s="724"/>
      <c r="F2121" s="724"/>
      <c r="G2121" s="724"/>
      <c r="H2121" s="724"/>
    </row>
    <row r="2122" spans="3:8" s="146" customFormat="1" ht="12.75">
      <c r="C2122" s="724"/>
      <c r="D2122" s="724"/>
      <c r="E2122" s="724"/>
      <c r="F2122" s="724"/>
      <c r="G2122" s="724"/>
      <c r="H2122" s="724"/>
    </row>
    <row r="2123" spans="3:8" s="146" customFormat="1" ht="12.75">
      <c r="C2123" s="724"/>
      <c r="D2123" s="724"/>
      <c r="E2123" s="724"/>
      <c r="F2123" s="724"/>
      <c r="G2123" s="724"/>
      <c r="H2123" s="724"/>
    </row>
    <row r="2124" spans="3:8" s="146" customFormat="1" ht="12.75">
      <c r="C2124" s="724"/>
      <c r="D2124" s="724"/>
      <c r="E2124" s="724"/>
      <c r="F2124" s="724"/>
      <c r="G2124" s="724"/>
      <c r="H2124" s="724"/>
    </row>
    <row r="2125" spans="3:8" s="146" customFormat="1" ht="12.75">
      <c r="C2125" s="724"/>
      <c r="D2125" s="724"/>
      <c r="E2125" s="724"/>
      <c r="F2125" s="724"/>
      <c r="G2125" s="724"/>
      <c r="H2125" s="724"/>
    </row>
    <row r="2126" spans="3:8" s="146" customFormat="1" ht="12.75">
      <c r="C2126" s="724"/>
      <c r="D2126" s="724"/>
      <c r="E2126" s="724"/>
      <c r="F2126" s="724"/>
      <c r="G2126" s="724"/>
      <c r="H2126" s="724"/>
    </row>
    <row r="2127" spans="3:8" s="146" customFormat="1" ht="12.75">
      <c r="C2127" s="724"/>
      <c r="D2127" s="724"/>
      <c r="E2127" s="724"/>
      <c r="F2127" s="724"/>
      <c r="G2127" s="724"/>
      <c r="H2127" s="724"/>
    </row>
    <row r="2128" spans="3:8" s="146" customFormat="1" ht="12.75">
      <c r="C2128" s="724"/>
      <c r="D2128" s="724"/>
      <c r="E2128" s="724"/>
      <c r="F2128" s="724"/>
      <c r="G2128" s="724"/>
      <c r="H2128" s="724"/>
    </row>
    <row r="2129" spans="3:8" s="146" customFormat="1" ht="12.75">
      <c r="C2129" s="724"/>
      <c r="D2129" s="724"/>
      <c r="E2129" s="724"/>
      <c r="F2129" s="724"/>
      <c r="G2129" s="724"/>
      <c r="H2129" s="724"/>
    </row>
    <row r="2130" spans="3:8" s="146" customFormat="1" ht="12.75">
      <c r="C2130" s="724"/>
      <c r="D2130" s="724"/>
      <c r="E2130" s="724"/>
      <c r="F2130" s="724"/>
      <c r="G2130" s="724"/>
      <c r="H2130" s="724"/>
    </row>
    <row r="2131" spans="3:8" s="146" customFormat="1" ht="12.75">
      <c r="C2131" s="724"/>
      <c r="D2131" s="724"/>
      <c r="E2131" s="724"/>
      <c r="F2131" s="724"/>
      <c r="G2131" s="724"/>
      <c r="H2131" s="724"/>
    </row>
    <row r="2132" spans="3:8" s="146" customFormat="1" ht="12.75">
      <c r="C2132" s="724"/>
      <c r="D2132" s="724"/>
      <c r="E2132" s="724"/>
      <c r="F2132" s="724"/>
      <c r="G2132" s="724"/>
      <c r="H2132" s="724"/>
    </row>
    <row r="2133" spans="3:8" s="146" customFormat="1" ht="12.75">
      <c r="C2133" s="724"/>
      <c r="D2133" s="724"/>
      <c r="E2133" s="724"/>
      <c r="F2133" s="724"/>
      <c r="G2133" s="724"/>
      <c r="H2133" s="724"/>
    </row>
    <row r="2134" spans="3:8" s="146" customFormat="1" ht="12.75">
      <c r="C2134" s="724"/>
      <c r="D2134" s="724"/>
      <c r="E2134" s="724"/>
      <c r="F2134" s="724"/>
      <c r="G2134" s="724"/>
      <c r="H2134" s="724"/>
    </row>
    <row r="2135" spans="3:8" s="146" customFormat="1" ht="12.75">
      <c r="C2135" s="724"/>
      <c r="D2135" s="724"/>
      <c r="E2135" s="724"/>
      <c r="F2135" s="724"/>
      <c r="G2135" s="724"/>
      <c r="H2135" s="724"/>
    </row>
    <row r="2136" spans="3:8" s="146" customFormat="1" ht="12.75">
      <c r="C2136" s="724"/>
      <c r="D2136" s="724"/>
      <c r="E2136" s="724"/>
      <c r="F2136" s="724"/>
      <c r="G2136" s="724"/>
      <c r="H2136" s="724"/>
    </row>
    <row r="2137" spans="3:8" s="146" customFormat="1" ht="12.75">
      <c r="C2137" s="724"/>
      <c r="D2137" s="724"/>
      <c r="E2137" s="724"/>
      <c r="F2137" s="724"/>
      <c r="G2137" s="724"/>
      <c r="H2137" s="724"/>
    </row>
    <row r="2138" spans="3:8" s="146" customFormat="1" ht="12.75">
      <c r="C2138" s="724"/>
      <c r="D2138" s="724"/>
      <c r="E2138" s="724"/>
      <c r="F2138" s="724"/>
      <c r="G2138" s="724"/>
      <c r="H2138" s="724"/>
    </row>
    <row r="2139" spans="3:8" s="146" customFormat="1" ht="12.75">
      <c r="C2139" s="724"/>
      <c r="D2139" s="724"/>
      <c r="E2139" s="724"/>
      <c r="F2139" s="724"/>
      <c r="G2139" s="724"/>
      <c r="H2139" s="724"/>
    </row>
    <row r="2140" spans="3:8" s="146" customFormat="1" ht="12.75">
      <c r="C2140" s="724"/>
      <c r="D2140" s="724"/>
      <c r="E2140" s="724"/>
      <c r="F2140" s="724"/>
      <c r="G2140" s="724"/>
      <c r="H2140" s="724"/>
    </row>
    <row r="2141" spans="3:8" s="146" customFormat="1" ht="12.75">
      <c r="C2141" s="724"/>
      <c r="D2141" s="724"/>
      <c r="E2141" s="724"/>
      <c r="F2141" s="724"/>
      <c r="G2141" s="724"/>
      <c r="H2141" s="724"/>
    </row>
    <row r="2142" spans="3:8" s="146" customFormat="1" ht="12.75">
      <c r="C2142" s="724"/>
      <c r="D2142" s="724"/>
      <c r="E2142" s="724"/>
      <c r="F2142" s="724"/>
      <c r="G2142" s="724"/>
      <c r="H2142" s="724"/>
    </row>
    <row r="2143" spans="3:8" s="146" customFormat="1" ht="12.75">
      <c r="C2143" s="724"/>
      <c r="D2143" s="724"/>
      <c r="E2143" s="724"/>
      <c r="F2143" s="724"/>
      <c r="G2143" s="724"/>
      <c r="H2143" s="724"/>
    </row>
    <row r="2144" spans="3:8" s="146" customFormat="1" ht="12.75">
      <c r="C2144" s="724"/>
      <c r="D2144" s="724"/>
      <c r="E2144" s="724"/>
      <c r="F2144" s="724"/>
      <c r="G2144" s="724"/>
      <c r="H2144" s="724"/>
    </row>
    <row r="2145" spans="3:8" s="146" customFormat="1" ht="12.75">
      <c r="C2145" s="724"/>
      <c r="D2145" s="724"/>
      <c r="E2145" s="724"/>
      <c r="F2145" s="724"/>
      <c r="G2145" s="724"/>
      <c r="H2145" s="724"/>
    </row>
    <row r="2146" spans="3:8" s="146" customFormat="1" ht="12.75">
      <c r="C2146" s="724"/>
      <c r="D2146" s="724"/>
      <c r="E2146" s="724"/>
      <c r="F2146" s="724"/>
      <c r="G2146" s="724"/>
      <c r="H2146" s="724"/>
    </row>
    <row r="2147" spans="3:8" s="146" customFormat="1" ht="12.75">
      <c r="C2147" s="724"/>
      <c r="D2147" s="724"/>
      <c r="E2147" s="724"/>
      <c r="F2147" s="724"/>
      <c r="G2147" s="724"/>
      <c r="H2147" s="724"/>
    </row>
    <row r="2148" spans="3:8" s="146" customFormat="1" ht="12.75">
      <c r="C2148" s="724"/>
      <c r="D2148" s="724"/>
      <c r="E2148" s="724"/>
      <c r="F2148" s="724"/>
      <c r="G2148" s="724"/>
      <c r="H2148" s="724"/>
    </row>
    <row r="2149" spans="3:8" s="146" customFormat="1" ht="12.75">
      <c r="C2149" s="724"/>
      <c r="D2149" s="724"/>
      <c r="E2149" s="724"/>
      <c r="F2149" s="724"/>
      <c r="G2149" s="724"/>
      <c r="H2149" s="724"/>
    </row>
    <row r="2150" spans="3:8" s="146" customFormat="1" ht="12.75">
      <c r="C2150" s="724"/>
      <c r="D2150" s="724"/>
      <c r="E2150" s="724"/>
      <c r="F2150" s="724"/>
      <c r="G2150" s="724"/>
      <c r="H2150" s="724"/>
    </row>
    <row r="2151" spans="3:8" s="146" customFormat="1" ht="12.75">
      <c r="C2151" s="724"/>
      <c r="D2151" s="724"/>
      <c r="E2151" s="724"/>
      <c r="F2151" s="724"/>
      <c r="G2151" s="724"/>
      <c r="H2151" s="724"/>
    </row>
    <row r="2152" spans="3:8" s="146" customFormat="1" ht="12.75">
      <c r="C2152" s="724"/>
      <c r="D2152" s="724"/>
      <c r="E2152" s="724"/>
      <c r="F2152" s="724"/>
      <c r="G2152" s="724"/>
      <c r="H2152" s="724"/>
    </row>
    <row r="2153" spans="3:8" s="146" customFormat="1" ht="12.75">
      <c r="C2153" s="724"/>
      <c r="D2153" s="724"/>
      <c r="E2153" s="724"/>
      <c r="F2153" s="724"/>
      <c r="G2153" s="724"/>
      <c r="H2153" s="724"/>
    </row>
    <row r="2154" spans="3:8" s="146" customFormat="1" ht="12.75">
      <c r="C2154" s="724"/>
      <c r="D2154" s="724"/>
      <c r="E2154" s="724"/>
      <c r="F2154" s="724"/>
      <c r="G2154" s="724"/>
      <c r="H2154" s="724"/>
    </row>
    <row r="2155" spans="3:8" s="146" customFormat="1" ht="12.75">
      <c r="C2155" s="724"/>
      <c r="D2155" s="724"/>
      <c r="E2155" s="724"/>
      <c r="F2155" s="724"/>
      <c r="G2155" s="724"/>
      <c r="H2155" s="724"/>
    </row>
    <row r="2156" spans="3:8" s="146" customFormat="1" ht="12.75">
      <c r="C2156" s="724"/>
      <c r="D2156" s="724"/>
      <c r="E2156" s="724"/>
      <c r="F2156" s="724"/>
      <c r="G2156" s="724"/>
      <c r="H2156" s="724"/>
    </row>
    <row r="2157" spans="3:8" s="146" customFormat="1" ht="12.75">
      <c r="C2157" s="724"/>
      <c r="D2157" s="724"/>
      <c r="E2157" s="724"/>
      <c r="F2157" s="724"/>
      <c r="G2157" s="724"/>
      <c r="H2157" s="724"/>
    </row>
    <row r="2158" spans="3:8" s="146" customFormat="1" ht="12.75">
      <c r="C2158" s="724"/>
      <c r="D2158" s="724"/>
      <c r="E2158" s="724"/>
      <c r="F2158" s="724"/>
      <c r="G2158" s="724"/>
      <c r="H2158" s="724"/>
    </row>
    <row r="2159" spans="3:8" s="146" customFormat="1" ht="12.75">
      <c r="C2159" s="724"/>
      <c r="D2159" s="724"/>
      <c r="E2159" s="724"/>
      <c r="F2159" s="724"/>
      <c r="G2159" s="724"/>
      <c r="H2159" s="724"/>
    </row>
    <row r="2160" spans="3:8" s="146" customFormat="1" ht="12.75">
      <c r="C2160" s="724"/>
      <c r="D2160" s="724"/>
      <c r="E2160" s="724"/>
      <c r="F2160" s="724"/>
      <c r="G2160" s="724"/>
      <c r="H2160" s="724"/>
    </row>
    <row r="2161" spans="3:8" s="146" customFormat="1" ht="12.75">
      <c r="C2161" s="724"/>
      <c r="D2161" s="724"/>
      <c r="E2161" s="724"/>
      <c r="F2161" s="724"/>
      <c r="G2161" s="724"/>
      <c r="H2161" s="724"/>
    </row>
    <row r="2162" spans="3:8" s="146" customFormat="1" ht="12.75">
      <c r="C2162" s="724"/>
      <c r="D2162" s="724"/>
      <c r="E2162" s="724"/>
      <c r="F2162" s="724"/>
      <c r="G2162" s="724"/>
      <c r="H2162" s="724"/>
    </row>
    <row r="2163" spans="3:8" s="146" customFormat="1" ht="12.75">
      <c r="C2163" s="724"/>
      <c r="D2163" s="724"/>
      <c r="E2163" s="724"/>
      <c r="F2163" s="724"/>
      <c r="G2163" s="724"/>
      <c r="H2163" s="724"/>
    </row>
    <row r="2164" spans="3:8" s="146" customFormat="1" ht="12.75">
      <c r="C2164" s="724"/>
      <c r="D2164" s="724"/>
      <c r="E2164" s="724"/>
      <c r="F2164" s="724"/>
      <c r="G2164" s="724"/>
      <c r="H2164" s="724"/>
    </row>
    <row r="2165" spans="3:8" s="146" customFormat="1" ht="12.75">
      <c r="C2165" s="724"/>
      <c r="D2165" s="724"/>
      <c r="E2165" s="724"/>
      <c r="F2165" s="724"/>
      <c r="G2165" s="724"/>
      <c r="H2165" s="724"/>
    </row>
    <row r="2166" spans="3:8" s="146" customFormat="1" ht="12.75">
      <c r="C2166" s="724"/>
      <c r="D2166" s="724"/>
      <c r="E2166" s="724"/>
      <c r="F2166" s="724"/>
      <c r="G2166" s="724"/>
      <c r="H2166" s="724"/>
    </row>
    <row r="2167" spans="3:8" s="146" customFormat="1" ht="12.75">
      <c r="C2167" s="724"/>
      <c r="D2167" s="724"/>
      <c r="E2167" s="724"/>
      <c r="F2167" s="724"/>
      <c r="G2167" s="724"/>
      <c r="H2167" s="724"/>
    </row>
    <row r="2168" spans="3:8" s="146" customFormat="1" ht="12.75">
      <c r="C2168" s="724"/>
      <c r="D2168" s="724"/>
      <c r="E2168" s="724"/>
      <c r="F2168" s="724"/>
      <c r="G2168" s="724"/>
      <c r="H2168" s="724"/>
    </row>
    <row r="2169" spans="3:8" s="146" customFormat="1" ht="12.75">
      <c r="C2169" s="724"/>
      <c r="D2169" s="724"/>
      <c r="E2169" s="724"/>
      <c r="F2169" s="724"/>
      <c r="G2169" s="724"/>
      <c r="H2169" s="724"/>
    </row>
    <row r="2170" spans="3:8" s="146" customFormat="1" ht="12.75">
      <c r="C2170" s="724"/>
      <c r="D2170" s="724"/>
      <c r="E2170" s="724"/>
      <c r="F2170" s="724"/>
      <c r="G2170" s="724"/>
      <c r="H2170" s="724"/>
    </row>
    <row r="2171" spans="3:8" s="146" customFormat="1" ht="12.75">
      <c r="C2171" s="724"/>
      <c r="D2171" s="724"/>
      <c r="E2171" s="724"/>
      <c r="F2171" s="724"/>
      <c r="G2171" s="724"/>
      <c r="H2171" s="724"/>
    </row>
    <row r="2172" spans="3:8" s="146" customFormat="1" ht="12.75">
      <c r="C2172" s="724"/>
      <c r="D2172" s="724"/>
      <c r="E2172" s="724"/>
      <c r="F2172" s="724"/>
      <c r="G2172" s="724"/>
      <c r="H2172" s="724"/>
    </row>
    <row r="2173" spans="3:8" s="146" customFormat="1" ht="12.75">
      <c r="C2173" s="724"/>
      <c r="D2173" s="724"/>
      <c r="E2173" s="724"/>
      <c r="F2173" s="724"/>
      <c r="G2173" s="724"/>
      <c r="H2173" s="724"/>
    </row>
    <row r="2174" spans="3:8" s="146" customFormat="1" ht="12.75">
      <c r="C2174" s="724"/>
      <c r="D2174" s="724"/>
      <c r="E2174" s="724"/>
      <c r="F2174" s="724"/>
      <c r="G2174" s="724"/>
      <c r="H2174" s="724"/>
    </row>
    <row r="2175" spans="3:8" s="146" customFormat="1" ht="12.75">
      <c r="C2175" s="724"/>
      <c r="D2175" s="724"/>
      <c r="E2175" s="724"/>
      <c r="F2175" s="724"/>
      <c r="G2175" s="724"/>
      <c r="H2175" s="724"/>
    </row>
    <row r="2176" spans="3:8" s="146" customFormat="1" ht="12.75">
      <c r="C2176" s="724"/>
      <c r="D2176" s="724"/>
      <c r="E2176" s="724"/>
      <c r="F2176" s="724"/>
      <c r="G2176" s="724"/>
      <c r="H2176" s="724"/>
    </row>
    <row r="2177" spans="3:8" s="146" customFormat="1" ht="12.75">
      <c r="C2177" s="724"/>
      <c r="D2177" s="724"/>
      <c r="E2177" s="724"/>
      <c r="F2177" s="724"/>
      <c r="G2177" s="724"/>
      <c r="H2177" s="724"/>
    </row>
    <row r="2178" spans="3:8" s="146" customFormat="1" ht="12.75">
      <c r="C2178" s="724"/>
      <c r="D2178" s="724"/>
      <c r="E2178" s="724"/>
      <c r="F2178" s="724"/>
      <c r="G2178" s="724"/>
      <c r="H2178" s="724"/>
    </row>
    <row r="2179" spans="3:8" s="146" customFormat="1" ht="12.75">
      <c r="C2179" s="724"/>
      <c r="D2179" s="724"/>
      <c r="E2179" s="724"/>
      <c r="F2179" s="724"/>
      <c r="G2179" s="724"/>
      <c r="H2179" s="724"/>
    </row>
    <row r="2180" spans="3:8" s="146" customFormat="1" ht="12.75">
      <c r="C2180" s="724"/>
      <c r="D2180" s="724"/>
      <c r="E2180" s="724"/>
      <c r="F2180" s="724"/>
      <c r="G2180" s="724"/>
      <c r="H2180" s="724"/>
    </row>
    <row r="2181" spans="3:8" s="146" customFormat="1" ht="12.75">
      <c r="C2181" s="724"/>
      <c r="D2181" s="724"/>
      <c r="E2181" s="724"/>
      <c r="F2181" s="724"/>
      <c r="G2181" s="724"/>
      <c r="H2181" s="724"/>
    </row>
    <row r="2182" spans="3:8" s="146" customFormat="1" ht="12.75">
      <c r="C2182" s="724"/>
      <c r="D2182" s="724"/>
      <c r="E2182" s="724"/>
      <c r="F2182" s="724"/>
      <c r="G2182" s="724"/>
      <c r="H2182" s="724"/>
    </row>
    <row r="2183" spans="3:8" s="146" customFormat="1" ht="12.75">
      <c r="C2183" s="724"/>
      <c r="D2183" s="724"/>
      <c r="E2183" s="724"/>
      <c r="F2183" s="724"/>
      <c r="G2183" s="724"/>
      <c r="H2183" s="724"/>
    </row>
    <row r="2184" spans="3:8" s="146" customFormat="1" ht="12.75">
      <c r="C2184" s="724"/>
      <c r="D2184" s="724"/>
      <c r="E2184" s="724"/>
      <c r="F2184" s="724"/>
      <c r="G2184" s="724"/>
      <c r="H2184" s="724"/>
    </row>
    <row r="2185" spans="3:8" s="146" customFormat="1" ht="12.75">
      <c r="C2185" s="724"/>
      <c r="D2185" s="724"/>
      <c r="E2185" s="724"/>
      <c r="F2185" s="724"/>
      <c r="G2185" s="724"/>
      <c r="H2185" s="724"/>
    </row>
    <row r="2186" spans="3:8" s="146" customFormat="1" ht="12.75">
      <c r="C2186" s="724"/>
      <c r="D2186" s="724"/>
      <c r="E2186" s="724"/>
      <c r="F2186" s="724"/>
      <c r="G2186" s="724"/>
      <c r="H2186" s="724"/>
    </row>
    <row r="2187" spans="3:8" s="146" customFormat="1" ht="12.75">
      <c r="C2187" s="724"/>
      <c r="D2187" s="724"/>
      <c r="E2187" s="724"/>
      <c r="F2187" s="724"/>
      <c r="G2187" s="724"/>
      <c r="H2187" s="724"/>
    </row>
    <row r="2188" spans="3:8" s="146" customFormat="1" ht="12.75">
      <c r="C2188" s="724"/>
      <c r="D2188" s="724"/>
      <c r="E2188" s="724"/>
      <c r="F2188" s="724"/>
      <c r="G2188" s="724"/>
      <c r="H2188" s="724"/>
    </row>
    <row r="2189" spans="3:8" s="146" customFormat="1" ht="12.75">
      <c r="C2189" s="724"/>
      <c r="D2189" s="724"/>
      <c r="E2189" s="724"/>
      <c r="F2189" s="724"/>
      <c r="G2189" s="724"/>
      <c r="H2189" s="724"/>
    </row>
    <row r="2190" spans="3:8" s="146" customFormat="1" ht="12.75">
      <c r="C2190" s="724"/>
      <c r="D2190" s="724"/>
      <c r="E2190" s="724"/>
      <c r="F2190" s="724"/>
      <c r="G2190" s="724"/>
      <c r="H2190" s="724"/>
    </row>
    <row r="2191" spans="3:8" s="146" customFormat="1" ht="12.75">
      <c r="C2191" s="724"/>
      <c r="D2191" s="724"/>
      <c r="E2191" s="724"/>
      <c r="F2191" s="724"/>
      <c r="G2191" s="724"/>
      <c r="H2191" s="724"/>
    </row>
    <row r="2192" spans="3:8" s="146" customFormat="1" ht="12.75">
      <c r="C2192" s="724"/>
      <c r="D2192" s="724"/>
      <c r="E2192" s="724"/>
      <c r="F2192" s="724"/>
      <c r="G2192" s="724"/>
      <c r="H2192" s="724"/>
    </row>
    <row r="2193" spans="3:8" s="146" customFormat="1" ht="12.75">
      <c r="C2193" s="724"/>
      <c r="D2193" s="724"/>
      <c r="E2193" s="724"/>
      <c r="F2193" s="724"/>
      <c r="G2193" s="724"/>
      <c r="H2193" s="724"/>
    </row>
    <row r="2194" spans="3:8" s="146" customFormat="1" ht="12.75">
      <c r="C2194" s="724"/>
      <c r="D2194" s="724"/>
      <c r="E2194" s="724"/>
      <c r="F2194" s="724"/>
      <c r="G2194" s="724"/>
      <c r="H2194" s="724"/>
    </row>
    <row r="2195" spans="3:8" s="146" customFormat="1" ht="12.75">
      <c r="C2195" s="724"/>
      <c r="D2195" s="724"/>
      <c r="E2195" s="724"/>
      <c r="F2195" s="724"/>
      <c r="G2195" s="724"/>
      <c r="H2195" s="724"/>
    </row>
    <row r="2196" spans="3:8" s="146" customFormat="1" ht="12.75">
      <c r="C2196" s="724"/>
      <c r="D2196" s="724"/>
      <c r="E2196" s="724"/>
      <c r="F2196" s="724"/>
      <c r="G2196" s="724"/>
      <c r="H2196" s="724"/>
    </row>
    <row r="2197" spans="3:8" s="146" customFormat="1" ht="12.75">
      <c r="C2197" s="724"/>
      <c r="D2197" s="724"/>
      <c r="E2197" s="724"/>
      <c r="F2197" s="724"/>
      <c r="G2197" s="724"/>
      <c r="H2197" s="724"/>
    </row>
    <row r="2198" spans="3:8" s="146" customFormat="1" ht="12.75">
      <c r="C2198" s="724"/>
      <c r="D2198" s="724"/>
      <c r="E2198" s="724"/>
      <c r="F2198" s="724"/>
      <c r="G2198" s="724"/>
      <c r="H2198" s="724"/>
    </row>
    <row r="2199" spans="3:8" s="146" customFormat="1" ht="12.75">
      <c r="C2199" s="724"/>
      <c r="D2199" s="724"/>
      <c r="E2199" s="724"/>
      <c r="F2199" s="724"/>
      <c r="G2199" s="724"/>
      <c r="H2199" s="724"/>
    </row>
    <row r="2200" spans="3:8" s="146" customFormat="1" ht="12.75">
      <c r="C2200" s="724"/>
      <c r="D2200" s="724"/>
      <c r="E2200" s="724"/>
      <c r="F2200" s="724"/>
      <c r="G2200" s="724"/>
      <c r="H2200" s="724"/>
    </row>
    <row r="2201" spans="3:8" s="146" customFormat="1" ht="12.75">
      <c r="C2201" s="724"/>
      <c r="D2201" s="724"/>
      <c r="E2201" s="724"/>
      <c r="F2201" s="724"/>
      <c r="G2201" s="724"/>
      <c r="H2201" s="724"/>
    </row>
    <row r="2202" spans="3:8" s="146" customFormat="1" ht="12.75">
      <c r="C2202" s="724"/>
      <c r="D2202" s="724"/>
      <c r="E2202" s="724"/>
      <c r="F2202" s="724"/>
      <c r="G2202" s="724"/>
      <c r="H2202" s="724"/>
    </row>
    <row r="2203" spans="3:8" s="146" customFormat="1" ht="12.75">
      <c r="C2203" s="724"/>
      <c r="D2203" s="724"/>
      <c r="E2203" s="724"/>
      <c r="F2203" s="724"/>
      <c r="G2203" s="724"/>
      <c r="H2203" s="724"/>
    </row>
    <row r="2204" spans="3:8" s="146" customFormat="1" ht="12.75">
      <c r="C2204" s="724"/>
      <c r="D2204" s="724"/>
      <c r="E2204" s="724"/>
      <c r="F2204" s="724"/>
      <c r="G2204" s="724"/>
      <c r="H2204" s="724"/>
    </row>
    <row r="2205" spans="3:8" s="146" customFormat="1" ht="12.75">
      <c r="C2205" s="724"/>
      <c r="D2205" s="724"/>
      <c r="E2205" s="724"/>
      <c r="F2205" s="724"/>
      <c r="G2205" s="724"/>
      <c r="H2205" s="724"/>
    </row>
    <row r="2206" spans="3:8" s="146" customFormat="1" ht="12.75">
      <c r="C2206" s="724"/>
      <c r="D2206" s="724"/>
      <c r="E2206" s="724"/>
      <c r="F2206" s="724"/>
      <c r="G2206" s="724"/>
      <c r="H2206" s="724"/>
    </row>
    <row r="2207" spans="3:8" s="146" customFormat="1" ht="12.75">
      <c r="C2207" s="724"/>
      <c r="D2207" s="724"/>
      <c r="E2207" s="724"/>
      <c r="F2207" s="724"/>
      <c r="G2207" s="724"/>
      <c r="H2207" s="724"/>
    </row>
    <row r="2208" spans="3:8" s="146" customFormat="1" ht="12.75">
      <c r="C2208" s="724"/>
      <c r="D2208" s="724"/>
      <c r="E2208" s="724"/>
      <c r="F2208" s="724"/>
      <c r="G2208" s="724"/>
      <c r="H2208" s="724"/>
    </row>
    <row r="2209" spans="3:8" s="146" customFormat="1" ht="12.75">
      <c r="C2209" s="724"/>
      <c r="D2209" s="724"/>
      <c r="E2209" s="724"/>
      <c r="F2209" s="724"/>
      <c r="G2209" s="724"/>
      <c r="H2209" s="724"/>
    </row>
    <row r="2210" spans="3:8" s="146" customFormat="1" ht="12.75">
      <c r="C2210" s="724"/>
      <c r="D2210" s="724"/>
      <c r="E2210" s="724"/>
      <c r="F2210" s="724"/>
      <c r="G2210" s="724"/>
      <c r="H2210" s="724"/>
    </row>
    <row r="2211" spans="3:8" s="146" customFormat="1" ht="12.75">
      <c r="C2211" s="724"/>
      <c r="D2211" s="724"/>
      <c r="E2211" s="724"/>
      <c r="F2211" s="724"/>
      <c r="G2211" s="724"/>
      <c r="H2211" s="724"/>
    </row>
    <row r="2212" spans="3:8" s="146" customFormat="1" ht="12.75">
      <c r="C2212" s="724"/>
      <c r="D2212" s="724"/>
      <c r="E2212" s="724"/>
      <c r="F2212" s="724"/>
      <c r="G2212" s="724"/>
      <c r="H2212" s="724"/>
    </row>
    <row r="2213" spans="3:8" s="146" customFormat="1" ht="12.75">
      <c r="C2213" s="724"/>
      <c r="D2213" s="724"/>
      <c r="E2213" s="724"/>
      <c r="F2213" s="724"/>
      <c r="G2213" s="724"/>
      <c r="H2213" s="724"/>
    </row>
    <row r="2214" spans="3:8" s="146" customFormat="1" ht="12.75">
      <c r="C2214" s="724"/>
      <c r="D2214" s="724"/>
      <c r="E2214" s="724"/>
      <c r="F2214" s="724"/>
      <c r="G2214" s="724"/>
      <c r="H2214" s="724"/>
    </row>
    <row r="2215" spans="3:8" s="146" customFormat="1" ht="12.75">
      <c r="C2215" s="724"/>
      <c r="D2215" s="724"/>
      <c r="E2215" s="724"/>
      <c r="F2215" s="724"/>
      <c r="G2215" s="724"/>
      <c r="H2215" s="724"/>
    </row>
    <row r="2216" spans="3:8" s="146" customFormat="1" ht="12.75">
      <c r="C2216" s="724"/>
      <c r="D2216" s="724"/>
      <c r="E2216" s="724"/>
      <c r="F2216" s="724"/>
      <c r="G2216" s="724"/>
      <c r="H2216" s="724"/>
    </row>
    <row r="2217" spans="3:8" s="146" customFormat="1" ht="12.75">
      <c r="C2217" s="724"/>
      <c r="D2217" s="724"/>
      <c r="E2217" s="724"/>
      <c r="F2217" s="724"/>
      <c r="G2217" s="724"/>
      <c r="H2217" s="724"/>
    </row>
    <row r="2218" spans="3:8" s="146" customFormat="1" ht="12.75">
      <c r="C2218" s="724"/>
      <c r="D2218" s="724"/>
      <c r="E2218" s="724"/>
      <c r="F2218" s="724"/>
      <c r="G2218" s="724"/>
      <c r="H2218" s="724"/>
    </row>
    <row r="2219" spans="3:8" s="146" customFormat="1" ht="12.75">
      <c r="C2219" s="724"/>
      <c r="D2219" s="724"/>
      <c r="E2219" s="724"/>
      <c r="F2219" s="724"/>
      <c r="G2219" s="724"/>
      <c r="H2219" s="724"/>
    </row>
    <row r="2220" spans="3:8" s="146" customFormat="1" ht="12.75">
      <c r="C2220" s="724"/>
      <c r="D2220" s="724"/>
      <c r="E2220" s="724"/>
      <c r="F2220" s="724"/>
      <c r="G2220" s="724"/>
      <c r="H2220" s="724"/>
    </row>
    <row r="2221" spans="3:8" s="146" customFormat="1" ht="12.75">
      <c r="C2221" s="724"/>
      <c r="D2221" s="724"/>
      <c r="E2221" s="724"/>
      <c r="F2221" s="724"/>
      <c r="G2221" s="724"/>
      <c r="H2221" s="724"/>
    </row>
    <row r="2222" spans="3:8" s="146" customFormat="1" ht="12.75">
      <c r="C2222" s="724"/>
      <c r="D2222" s="724"/>
      <c r="E2222" s="724"/>
      <c r="F2222" s="724"/>
      <c r="G2222" s="724"/>
      <c r="H2222" s="724"/>
    </row>
    <row r="2223" spans="3:8" s="146" customFormat="1" ht="12.75">
      <c r="C2223" s="724"/>
      <c r="D2223" s="724"/>
      <c r="E2223" s="724"/>
      <c r="F2223" s="724"/>
      <c r="G2223" s="724"/>
      <c r="H2223" s="724"/>
    </row>
    <row r="2224" spans="3:8" s="146" customFormat="1" ht="12.75">
      <c r="C2224" s="724"/>
      <c r="D2224" s="724"/>
      <c r="E2224" s="724"/>
      <c r="F2224" s="724"/>
      <c r="G2224" s="724"/>
      <c r="H2224" s="724"/>
    </row>
    <row r="2225" spans="3:8" s="146" customFormat="1" ht="12.75">
      <c r="C2225" s="724"/>
      <c r="D2225" s="724"/>
      <c r="E2225" s="724"/>
      <c r="F2225" s="724"/>
      <c r="G2225" s="724"/>
      <c r="H2225" s="724"/>
    </row>
    <row r="2226" spans="3:8" s="146" customFormat="1" ht="12.75">
      <c r="C2226" s="724"/>
      <c r="D2226" s="724"/>
      <c r="E2226" s="724"/>
      <c r="F2226" s="724"/>
      <c r="G2226" s="724"/>
      <c r="H2226" s="724"/>
    </row>
    <row r="2227" spans="3:8" s="146" customFormat="1" ht="12.75">
      <c r="C2227" s="724"/>
      <c r="D2227" s="724"/>
      <c r="E2227" s="724"/>
      <c r="F2227" s="724"/>
      <c r="G2227" s="724"/>
      <c r="H2227" s="724"/>
    </row>
    <row r="2228" spans="3:8" s="146" customFormat="1" ht="12.75">
      <c r="C2228" s="724"/>
      <c r="D2228" s="724"/>
      <c r="E2228" s="724"/>
      <c r="F2228" s="724"/>
      <c r="G2228" s="724"/>
      <c r="H2228" s="724"/>
    </row>
    <row r="2229" spans="3:8" s="146" customFormat="1" ht="12.75">
      <c r="C2229" s="724"/>
      <c r="D2229" s="724"/>
      <c r="E2229" s="724"/>
      <c r="F2229" s="724"/>
      <c r="G2229" s="724"/>
      <c r="H2229" s="724"/>
    </row>
    <row r="2230" spans="3:8" s="146" customFormat="1" ht="12.75">
      <c r="C2230" s="724"/>
      <c r="D2230" s="724"/>
      <c r="E2230" s="724"/>
      <c r="F2230" s="724"/>
      <c r="G2230" s="724"/>
      <c r="H2230" s="724"/>
    </row>
    <row r="2231" spans="3:8" s="146" customFormat="1" ht="12.75">
      <c r="C2231" s="724"/>
      <c r="D2231" s="724"/>
      <c r="E2231" s="724"/>
      <c r="F2231" s="724"/>
      <c r="G2231" s="724"/>
      <c r="H2231" s="724"/>
    </row>
    <row r="2232" spans="3:8" s="146" customFormat="1" ht="12.75">
      <c r="C2232" s="724"/>
      <c r="D2232" s="724"/>
      <c r="E2232" s="724"/>
      <c r="F2232" s="724"/>
      <c r="G2232" s="724"/>
      <c r="H2232" s="724"/>
    </row>
    <row r="2233" spans="3:8" s="146" customFormat="1" ht="12.75">
      <c r="C2233" s="724"/>
      <c r="D2233" s="724"/>
      <c r="E2233" s="724"/>
      <c r="F2233" s="724"/>
      <c r="G2233" s="724"/>
      <c r="H2233" s="724"/>
    </row>
    <row r="2234" spans="3:8" s="146" customFormat="1" ht="12.75">
      <c r="C2234" s="724"/>
      <c r="D2234" s="724"/>
      <c r="E2234" s="724"/>
      <c r="F2234" s="724"/>
      <c r="G2234" s="724"/>
      <c r="H2234" s="724"/>
    </row>
    <row r="2235" spans="3:8" s="146" customFormat="1" ht="12.75">
      <c r="C2235" s="724"/>
      <c r="D2235" s="724"/>
      <c r="E2235" s="724"/>
      <c r="F2235" s="724"/>
      <c r="G2235" s="724"/>
      <c r="H2235" s="724"/>
    </row>
    <row r="2236" spans="3:8" s="146" customFormat="1" ht="12.75">
      <c r="C2236" s="724"/>
      <c r="D2236" s="724"/>
      <c r="E2236" s="724"/>
      <c r="F2236" s="724"/>
      <c r="G2236" s="724"/>
      <c r="H2236" s="724"/>
    </row>
    <row r="2237" spans="3:8" s="146" customFormat="1" ht="12.75">
      <c r="C2237" s="724"/>
      <c r="D2237" s="724"/>
      <c r="E2237" s="724"/>
      <c r="F2237" s="724"/>
      <c r="G2237" s="724"/>
      <c r="H2237" s="724"/>
    </row>
    <row r="2238" spans="3:8" s="146" customFormat="1" ht="12.75">
      <c r="C2238" s="724"/>
      <c r="D2238" s="724"/>
      <c r="E2238" s="724"/>
      <c r="F2238" s="724"/>
      <c r="G2238" s="724"/>
      <c r="H2238" s="724"/>
    </row>
    <row r="2239" spans="3:8" s="146" customFormat="1" ht="12.75">
      <c r="C2239" s="724"/>
      <c r="D2239" s="724"/>
      <c r="E2239" s="724"/>
      <c r="F2239" s="724"/>
      <c r="G2239" s="724"/>
      <c r="H2239" s="724"/>
    </row>
    <row r="2240" spans="3:8" s="146" customFormat="1" ht="12.75">
      <c r="C2240" s="724"/>
      <c r="D2240" s="724"/>
      <c r="E2240" s="724"/>
      <c r="F2240" s="724"/>
      <c r="G2240" s="724"/>
      <c r="H2240" s="724"/>
    </row>
    <row r="2241" spans="3:8" s="146" customFormat="1" ht="12.75">
      <c r="C2241" s="724"/>
      <c r="D2241" s="724"/>
      <c r="E2241" s="724"/>
      <c r="F2241" s="724"/>
      <c r="G2241" s="724"/>
      <c r="H2241" s="724"/>
    </row>
    <row r="2242" spans="3:8" s="146" customFormat="1" ht="12.75">
      <c r="C2242" s="724"/>
      <c r="D2242" s="724"/>
      <c r="E2242" s="724"/>
      <c r="F2242" s="724"/>
      <c r="G2242" s="724"/>
      <c r="H2242" s="724"/>
    </row>
    <row r="2243" spans="3:8" s="146" customFormat="1" ht="12.75">
      <c r="C2243" s="724"/>
      <c r="D2243" s="724"/>
      <c r="E2243" s="724"/>
      <c r="F2243" s="724"/>
      <c r="G2243" s="724"/>
      <c r="H2243" s="724"/>
    </row>
    <row r="2244" spans="3:8" s="146" customFormat="1" ht="12.75">
      <c r="C2244" s="724"/>
      <c r="D2244" s="724"/>
      <c r="E2244" s="724"/>
      <c r="F2244" s="724"/>
      <c r="G2244" s="724"/>
      <c r="H2244" s="724"/>
    </row>
    <row r="2245" spans="3:8" s="146" customFormat="1" ht="12.75">
      <c r="C2245" s="724"/>
      <c r="D2245" s="724"/>
      <c r="E2245" s="724"/>
      <c r="F2245" s="724"/>
      <c r="G2245" s="724"/>
      <c r="H2245" s="724"/>
    </row>
    <row r="2246" spans="3:8" s="146" customFormat="1" ht="12.75">
      <c r="C2246" s="724"/>
      <c r="D2246" s="724"/>
      <c r="E2246" s="724"/>
      <c r="F2246" s="724"/>
      <c r="G2246" s="724"/>
      <c r="H2246" s="724"/>
    </row>
    <row r="2247" spans="3:8" s="146" customFormat="1" ht="12.75">
      <c r="C2247" s="724"/>
      <c r="D2247" s="724"/>
      <c r="E2247" s="724"/>
      <c r="F2247" s="724"/>
      <c r="G2247" s="724"/>
      <c r="H2247" s="724"/>
    </row>
    <row r="2248" spans="3:8" s="146" customFormat="1" ht="12.75">
      <c r="C2248" s="724"/>
      <c r="D2248" s="724"/>
      <c r="E2248" s="724"/>
      <c r="F2248" s="724"/>
      <c r="G2248" s="724"/>
      <c r="H2248" s="724"/>
    </row>
    <row r="2249" spans="3:8" s="146" customFormat="1" ht="12.75">
      <c r="C2249" s="724"/>
      <c r="D2249" s="724"/>
      <c r="E2249" s="724"/>
      <c r="F2249" s="724"/>
      <c r="G2249" s="724"/>
      <c r="H2249" s="724"/>
    </row>
    <row r="2250" spans="3:8" s="146" customFormat="1" ht="12.75">
      <c r="C2250" s="724"/>
      <c r="D2250" s="724"/>
      <c r="E2250" s="724"/>
      <c r="F2250" s="724"/>
      <c r="G2250" s="724"/>
      <c r="H2250" s="724"/>
    </row>
    <row r="2251" spans="3:8" s="146" customFormat="1" ht="12.75">
      <c r="C2251" s="724"/>
      <c r="D2251" s="724"/>
      <c r="E2251" s="724"/>
      <c r="F2251" s="724"/>
      <c r="G2251" s="724"/>
      <c r="H2251" s="724"/>
    </row>
    <row r="2252" spans="3:8" s="146" customFormat="1" ht="12.75">
      <c r="C2252" s="724"/>
      <c r="D2252" s="724"/>
      <c r="E2252" s="724"/>
      <c r="F2252" s="724"/>
      <c r="G2252" s="724"/>
      <c r="H2252" s="724"/>
    </row>
    <row r="2253" spans="3:8" s="146" customFormat="1" ht="12.75">
      <c r="C2253" s="724"/>
      <c r="D2253" s="724"/>
      <c r="E2253" s="724"/>
      <c r="F2253" s="724"/>
      <c r="G2253" s="724"/>
      <c r="H2253" s="724"/>
    </row>
    <row r="2254" spans="3:8" s="146" customFormat="1" ht="12.75">
      <c r="C2254" s="724"/>
      <c r="D2254" s="724"/>
      <c r="E2254" s="724"/>
      <c r="F2254" s="724"/>
      <c r="G2254" s="724"/>
      <c r="H2254" s="724"/>
    </row>
    <row r="2255" spans="3:8" s="146" customFormat="1" ht="12.75">
      <c r="C2255" s="724"/>
      <c r="D2255" s="724"/>
      <c r="E2255" s="724"/>
      <c r="F2255" s="724"/>
      <c r="G2255" s="724"/>
      <c r="H2255" s="724"/>
    </row>
    <row r="2256" spans="3:8" s="146" customFormat="1" ht="12.75">
      <c r="C2256" s="724"/>
      <c r="D2256" s="724"/>
      <c r="E2256" s="724"/>
      <c r="F2256" s="724"/>
      <c r="G2256" s="724"/>
      <c r="H2256" s="724"/>
    </row>
    <row r="2257" spans="3:8" s="146" customFormat="1" ht="12.75">
      <c r="C2257" s="724"/>
      <c r="D2257" s="724"/>
      <c r="E2257" s="724"/>
      <c r="F2257" s="724"/>
      <c r="G2257" s="724"/>
      <c r="H2257" s="724"/>
    </row>
    <row r="2258" spans="3:8" s="146" customFormat="1" ht="12.75">
      <c r="C2258" s="724"/>
      <c r="D2258" s="724"/>
      <c r="E2258" s="724"/>
      <c r="F2258" s="724"/>
      <c r="G2258" s="724"/>
      <c r="H2258" s="724"/>
    </row>
    <row r="2259" spans="3:8" s="146" customFormat="1" ht="12.75">
      <c r="C2259" s="724"/>
      <c r="D2259" s="724"/>
      <c r="E2259" s="724"/>
      <c r="F2259" s="724"/>
      <c r="G2259" s="724"/>
      <c r="H2259" s="724"/>
    </row>
    <row r="2260" spans="3:8" s="146" customFormat="1" ht="12.75">
      <c r="C2260" s="724"/>
      <c r="D2260" s="724"/>
      <c r="E2260" s="724"/>
      <c r="F2260" s="724"/>
      <c r="G2260" s="724"/>
      <c r="H2260" s="724"/>
    </row>
    <row r="2261" spans="3:8" s="146" customFormat="1" ht="12.75">
      <c r="C2261" s="724"/>
      <c r="D2261" s="724"/>
      <c r="E2261" s="724"/>
      <c r="F2261" s="724"/>
      <c r="G2261" s="724"/>
      <c r="H2261" s="724"/>
    </row>
    <row r="2262" spans="3:8" s="146" customFormat="1" ht="12.75">
      <c r="C2262" s="724"/>
      <c r="D2262" s="724"/>
      <c r="E2262" s="724"/>
      <c r="F2262" s="724"/>
      <c r="G2262" s="724"/>
      <c r="H2262" s="724"/>
    </row>
    <row r="2263" spans="3:8" s="146" customFormat="1" ht="12.75">
      <c r="C2263" s="724"/>
      <c r="D2263" s="724"/>
      <c r="E2263" s="724"/>
      <c r="F2263" s="724"/>
      <c r="G2263" s="724"/>
      <c r="H2263" s="724"/>
    </row>
    <row r="2264" spans="3:8" s="146" customFormat="1" ht="12.75">
      <c r="C2264" s="724"/>
      <c r="D2264" s="724"/>
      <c r="E2264" s="724"/>
      <c r="F2264" s="724"/>
      <c r="G2264" s="724"/>
      <c r="H2264" s="724"/>
    </row>
    <row r="2265" spans="3:8" s="146" customFormat="1" ht="12.75">
      <c r="C2265" s="724"/>
      <c r="D2265" s="724"/>
      <c r="E2265" s="724"/>
      <c r="F2265" s="724"/>
      <c r="G2265" s="724"/>
      <c r="H2265" s="724"/>
    </row>
    <row r="2266" spans="3:8" s="146" customFormat="1" ht="12.75">
      <c r="C2266" s="724"/>
      <c r="D2266" s="724"/>
      <c r="E2266" s="724"/>
      <c r="F2266" s="724"/>
      <c r="G2266" s="724"/>
      <c r="H2266" s="724"/>
    </row>
    <row r="2267" spans="3:8" s="146" customFormat="1" ht="12.75">
      <c r="C2267" s="724"/>
      <c r="D2267" s="724"/>
      <c r="E2267" s="724"/>
      <c r="F2267" s="724"/>
      <c r="G2267" s="724"/>
      <c r="H2267" s="724"/>
    </row>
    <row r="2268" spans="3:8" s="146" customFormat="1" ht="12.75">
      <c r="C2268" s="724"/>
      <c r="D2268" s="724"/>
      <c r="E2268" s="724"/>
      <c r="F2268" s="724"/>
      <c r="G2268" s="724"/>
      <c r="H2268" s="724"/>
    </row>
    <row r="2269" spans="3:8" s="146" customFormat="1" ht="12.75">
      <c r="C2269" s="724"/>
      <c r="D2269" s="724"/>
      <c r="E2269" s="724"/>
      <c r="F2269" s="724"/>
      <c r="G2269" s="724"/>
      <c r="H2269" s="724"/>
    </row>
    <row r="2270" spans="3:8" s="146" customFormat="1" ht="12.75">
      <c r="C2270" s="724"/>
      <c r="D2270" s="724"/>
      <c r="E2270" s="724"/>
      <c r="F2270" s="724"/>
      <c r="G2270" s="724"/>
      <c r="H2270" s="724"/>
    </row>
    <row r="2271" spans="3:8" s="146" customFormat="1" ht="12.75">
      <c r="C2271" s="724"/>
      <c r="D2271" s="724"/>
      <c r="E2271" s="724"/>
      <c r="F2271" s="724"/>
      <c r="G2271" s="724"/>
      <c r="H2271" s="724"/>
    </row>
    <row r="2272" spans="3:8" s="146" customFormat="1" ht="12.75">
      <c r="C2272" s="724"/>
      <c r="D2272" s="724"/>
      <c r="E2272" s="724"/>
      <c r="F2272" s="724"/>
      <c r="G2272" s="724"/>
      <c r="H2272" s="724"/>
    </row>
    <row r="2273" spans="3:8" s="146" customFormat="1" ht="12.75">
      <c r="C2273" s="724"/>
      <c r="D2273" s="724"/>
      <c r="E2273" s="724"/>
      <c r="F2273" s="724"/>
      <c r="G2273" s="724"/>
      <c r="H2273" s="724"/>
    </row>
    <row r="2274" spans="3:8" s="146" customFormat="1" ht="12.75">
      <c r="C2274" s="724"/>
      <c r="D2274" s="724"/>
      <c r="E2274" s="724"/>
      <c r="F2274" s="724"/>
      <c r="G2274" s="724"/>
      <c r="H2274" s="724"/>
    </row>
    <row r="2275" spans="3:8" s="146" customFormat="1" ht="12.75">
      <c r="C2275" s="724"/>
      <c r="D2275" s="724"/>
      <c r="E2275" s="724"/>
      <c r="F2275" s="724"/>
      <c r="G2275" s="724"/>
      <c r="H2275" s="724"/>
    </row>
    <row r="2276" spans="3:8" s="146" customFormat="1" ht="12.75">
      <c r="C2276" s="724"/>
      <c r="D2276" s="724"/>
      <c r="E2276" s="724"/>
      <c r="F2276" s="724"/>
      <c r="G2276" s="724"/>
      <c r="H2276" s="724"/>
    </row>
    <row r="2277" spans="3:8" s="146" customFormat="1" ht="12.75">
      <c r="C2277" s="724"/>
      <c r="D2277" s="724"/>
      <c r="E2277" s="724"/>
      <c r="F2277" s="724"/>
      <c r="G2277" s="724"/>
      <c r="H2277" s="724"/>
    </row>
    <row r="2278" spans="3:8" s="146" customFormat="1" ht="12.75">
      <c r="C2278" s="724"/>
      <c r="D2278" s="724"/>
      <c r="E2278" s="724"/>
      <c r="F2278" s="724"/>
      <c r="G2278" s="724"/>
      <c r="H2278" s="724"/>
    </row>
    <row r="2279" spans="3:8" s="146" customFormat="1" ht="12.75">
      <c r="C2279" s="724"/>
      <c r="D2279" s="724"/>
      <c r="E2279" s="724"/>
      <c r="F2279" s="724"/>
      <c r="G2279" s="724"/>
      <c r="H2279" s="724"/>
    </row>
    <row r="2280" spans="3:8" s="146" customFormat="1" ht="12.75">
      <c r="C2280" s="724"/>
      <c r="D2280" s="724"/>
      <c r="E2280" s="724"/>
      <c r="F2280" s="724"/>
      <c r="G2280" s="724"/>
      <c r="H2280" s="724"/>
    </row>
    <row r="2281" spans="3:8" s="146" customFormat="1" ht="12.75">
      <c r="C2281" s="724"/>
      <c r="D2281" s="724"/>
      <c r="E2281" s="724"/>
      <c r="F2281" s="724"/>
      <c r="G2281" s="724"/>
      <c r="H2281" s="724"/>
    </row>
    <row r="2282" spans="3:8" s="146" customFormat="1" ht="12.75">
      <c r="C2282" s="724"/>
      <c r="D2282" s="724"/>
      <c r="E2282" s="724"/>
      <c r="F2282" s="724"/>
      <c r="G2282" s="724"/>
      <c r="H2282" s="724"/>
    </row>
    <row r="2283" spans="3:8" s="146" customFormat="1" ht="12.75">
      <c r="C2283" s="724"/>
      <c r="D2283" s="724"/>
      <c r="E2283" s="724"/>
      <c r="F2283" s="724"/>
      <c r="G2283" s="724"/>
      <c r="H2283" s="724"/>
    </row>
    <row r="2284" spans="3:8" s="146" customFormat="1" ht="12.75">
      <c r="C2284" s="724"/>
      <c r="D2284" s="724"/>
      <c r="E2284" s="724"/>
      <c r="F2284" s="724"/>
      <c r="G2284" s="724"/>
      <c r="H2284" s="724"/>
    </row>
    <row r="2285" spans="3:8" s="146" customFormat="1" ht="12.75">
      <c r="C2285" s="724"/>
      <c r="D2285" s="724"/>
      <c r="E2285" s="724"/>
      <c r="F2285" s="724"/>
      <c r="G2285" s="724"/>
      <c r="H2285" s="724"/>
    </row>
    <row r="2286" spans="3:8" s="146" customFormat="1" ht="12.75">
      <c r="C2286" s="724"/>
      <c r="D2286" s="724"/>
      <c r="E2286" s="724"/>
      <c r="F2286" s="724"/>
      <c r="G2286" s="724"/>
      <c r="H2286" s="724"/>
    </row>
    <row r="2287" spans="3:8" s="146" customFormat="1" ht="12.75">
      <c r="C2287" s="724"/>
      <c r="D2287" s="724"/>
      <c r="E2287" s="724"/>
      <c r="F2287" s="724"/>
      <c r="G2287" s="724"/>
      <c r="H2287" s="724"/>
    </row>
    <row r="2288" spans="3:8" s="146" customFormat="1" ht="12.75">
      <c r="C2288" s="724"/>
      <c r="D2288" s="724"/>
      <c r="E2288" s="724"/>
      <c r="F2288" s="724"/>
      <c r="G2288" s="724"/>
      <c r="H2288" s="724"/>
    </row>
    <row r="2289" spans="3:8" s="146" customFormat="1" ht="12.75">
      <c r="C2289" s="724"/>
      <c r="D2289" s="724"/>
      <c r="E2289" s="724"/>
      <c r="F2289" s="724"/>
      <c r="G2289" s="724"/>
      <c r="H2289" s="724"/>
    </row>
    <row r="2290" spans="3:8" s="146" customFormat="1" ht="12.75">
      <c r="C2290" s="724"/>
      <c r="D2290" s="724"/>
      <c r="E2290" s="724"/>
      <c r="F2290" s="724"/>
      <c r="G2290" s="724"/>
      <c r="H2290" s="724"/>
    </row>
    <row r="2291" spans="3:8" s="146" customFormat="1" ht="12.75">
      <c r="C2291" s="724"/>
      <c r="D2291" s="724"/>
      <c r="E2291" s="724"/>
      <c r="F2291" s="724"/>
      <c r="G2291" s="724"/>
      <c r="H2291" s="724"/>
    </row>
    <row r="2292" spans="3:8" s="146" customFormat="1" ht="12.75">
      <c r="C2292" s="724"/>
      <c r="D2292" s="724"/>
      <c r="E2292" s="724"/>
      <c r="F2292" s="724"/>
      <c r="G2292" s="724"/>
      <c r="H2292" s="724"/>
    </row>
    <row r="2293" spans="3:8" s="146" customFormat="1" ht="12.75">
      <c r="C2293" s="724"/>
      <c r="D2293" s="724"/>
      <c r="E2293" s="724"/>
      <c r="F2293" s="724"/>
      <c r="G2293" s="724"/>
      <c r="H2293" s="724"/>
    </row>
    <row r="2294" spans="3:8" s="146" customFormat="1" ht="12.75">
      <c r="C2294" s="724"/>
      <c r="D2294" s="724"/>
      <c r="E2294" s="724"/>
      <c r="F2294" s="724"/>
      <c r="G2294" s="724"/>
      <c r="H2294" s="724"/>
    </row>
    <row r="2295" spans="3:8" s="146" customFormat="1" ht="12.75">
      <c r="C2295" s="724"/>
      <c r="D2295" s="724"/>
      <c r="E2295" s="724"/>
      <c r="F2295" s="724"/>
      <c r="G2295" s="724"/>
      <c r="H2295" s="724"/>
    </row>
    <row r="2296" spans="3:8" s="146" customFormat="1" ht="12.75">
      <c r="C2296" s="724"/>
      <c r="D2296" s="724"/>
      <c r="E2296" s="724"/>
      <c r="F2296" s="724"/>
      <c r="G2296" s="724"/>
      <c r="H2296" s="724"/>
    </row>
    <row r="2297" spans="3:8" s="146" customFormat="1" ht="12.75">
      <c r="C2297" s="724"/>
      <c r="D2297" s="724"/>
      <c r="E2297" s="724"/>
      <c r="F2297" s="724"/>
      <c r="G2297" s="724"/>
      <c r="H2297" s="724"/>
    </row>
    <row r="2298" spans="3:8" s="146" customFormat="1" ht="12.75">
      <c r="C2298" s="724"/>
      <c r="D2298" s="724"/>
      <c r="E2298" s="724"/>
      <c r="F2298" s="724"/>
      <c r="G2298" s="724"/>
      <c r="H2298" s="724"/>
    </row>
    <row r="2299" spans="3:8" s="146" customFormat="1" ht="12.75">
      <c r="C2299" s="724"/>
      <c r="D2299" s="724"/>
      <c r="E2299" s="724"/>
      <c r="F2299" s="724"/>
      <c r="G2299" s="724"/>
      <c r="H2299" s="724"/>
    </row>
    <row r="2300" spans="3:8" s="146" customFormat="1" ht="12.75">
      <c r="C2300" s="724"/>
      <c r="D2300" s="724"/>
      <c r="E2300" s="724"/>
      <c r="F2300" s="724"/>
      <c r="G2300" s="724"/>
      <c r="H2300" s="724"/>
    </row>
    <row r="2301" spans="3:8" s="146" customFormat="1" ht="12.75">
      <c r="C2301" s="724"/>
      <c r="D2301" s="724"/>
      <c r="E2301" s="724"/>
      <c r="F2301" s="724"/>
      <c r="G2301" s="724"/>
      <c r="H2301" s="724"/>
    </row>
    <row r="2302" spans="3:8" s="146" customFormat="1" ht="12.75">
      <c r="C2302" s="724"/>
      <c r="D2302" s="724"/>
      <c r="E2302" s="724"/>
      <c r="F2302" s="724"/>
      <c r="G2302" s="724"/>
      <c r="H2302" s="724"/>
    </row>
    <row r="2303" spans="3:8" s="146" customFormat="1" ht="12.75">
      <c r="C2303" s="724"/>
      <c r="D2303" s="724"/>
      <c r="E2303" s="724"/>
      <c r="F2303" s="724"/>
      <c r="G2303" s="724"/>
      <c r="H2303" s="724"/>
    </row>
    <row r="2304" spans="3:8" s="146" customFormat="1" ht="12.75">
      <c r="C2304" s="724"/>
      <c r="D2304" s="724"/>
      <c r="E2304" s="724"/>
      <c r="F2304" s="724"/>
      <c r="G2304" s="724"/>
      <c r="H2304" s="724"/>
    </row>
    <row r="2305" spans="3:8" s="146" customFormat="1" ht="12.75">
      <c r="C2305" s="724"/>
      <c r="D2305" s="724"/>
      <c r="E2305" s="724"/>
      <c r="F2305" s="724"/>
      <c r="G2305" s="724"/>
      <c r="H2305" s="724"/>
    </row>
    <row r="2306" spans="3:8" s="146" customFormat="1" ht="12.75">
      <c r="C2306" s="724"/>
      <c r="D2306" s="724"/>
      <c r="E2306" s="724"/>
      <c r="F2306" s="724"/>
      <c r="G2306" s="724"/>
      <c r="H2306" s="724"/>
    </row>
    <row r="2307" spans="3:8" s="146" customFormat="1" ht="12.75">
      <c r="C2307" s="724"/>
      <c r="D2307" s="724"/>
      <c r="E2307" s="724"/>
      <c r="F2307" s="724"/>
      <c r="G2307" s="724"/>
      <c r="H2307" s="724"/>
    </row>
    <row r="2308" spans="3:8" s="146" customFormat="1" ht="12.75">
      <c r="C2308" s="724"/>
      <c r="D2308" s="724"/>
      <c r="E2308" s="724"/>
      <c r="F2308" s="724"/>
      <c r="G2308" s="724"/>
      <c r="H2308" s="724"/>
    </row>
    <row r="2309" spans="3:8" s="146" customFormat="1" ht="12.75">
      <c r="C2309" s="724"/>
      <c r="D2309" s="724"/>
      <c r="E2309" s="724"/>
      <c r="F2309" s="724"/>
      <c r="G2309" s="724"/>
      <c r="H2309" s="724"/>
    </row>
    <row r="2310" spans="3:8" s="146" customFormat="1" ht="12.75">
      <c r="C2310" s="724"/>
      <c r="D2310" s="724"/>
      <c r="E2310" s="724"/>
      <c r="F2310" s="724"/>
      <c r="G2310" s="724"/>
      <c r="H2310" s="724"/>
    </row>
    <row r="2311" spans="3:8" s="146" customFormat="1" ht="12.75">
      <c r="C2311" s="724"/>
      <c r="D2311" s="724"/>
      <c r="E2311" s="724"/>
      <c r="F2311" s="724"/>
      <c r="G2311" s="724"/>
      <c r="H2311" s="724"/>
    </row>
    <row r="2312" spans="3:8" s="146" customFormat="1" ht="12.75">
      <c r="C2312" s="724"/>
      <c r="D2312" s="724"/>
      <c r="E2312" s="724"/>
      <c r="F2312" s="724"/>
      <c r="G2312" s="724"/>
      <c r="H2312" s="724"/>
    </row>
    <row r="2313" spans="3:8" s="146" customFormat="1" ht="12.75">
      <c r="C2313" s="724"/>
      <c r="D2313" s="724"/>
      <c r="E2313" s="724"/>
      <c r="F2313" s="724"/>
      <c r="G2313" s="724"/>
      <c r="H2313" s="724"/>
    </row>
    <row r="2314" spans="3:8" s="146" customFormat="1" ht="12.75">
      <c r="C2314" s="724"/>
      <c r="D2314" s="724"/>
      <c r="E2314" s="724"/>
      <c r="F2314" s="724"/>
      <c r="G2314" s="724"/>
      <c r="H2314" s="724"/>
    </row>
    <row r="2315" spans="3:8" s="146" customFormat="1" ht="12.75">
      <c r="C2315" s="724"/>
      <c r="D2315" s="724"/>
      <c r="E2315" s="724"/>
      <c r="F2315" s="724"/>
      <c r="G2315" s="724"/>
      <c r="H2315" s="724"/>
    </row>
    <row r="2316" spans="3:8" s="146" customFormat="1" ht="12.75">
      <c r="C2316" s="724"/>
      <c r="D2316" s="724"/>
      <c r="E2316" s="724"/>
      <c r="F2316" s="724"/>
      <c r="G2316" s="724"/>
      <c r="H2316" s="724"/>
    </row>
    <row r="2317" spans="3:8" s="146" customFormat="1" ht="12.75">
      <c r="C2317" s="724"/>
      <c r="D2317" s="724"/>
      <c r="E2317" s="724"/>
      <c r="F2317" s="724"/>
      <c r="G2317" s="724"/>
      <c r="H2317" s="724"/>
    </row>
    <row r="2318" spans="3:8" s="146" customFormat="1" ht="12.75">
      <c r="C2318" s="724"/>
      <c r="D2318" s="724"/>
      <c r="E2318" s="724"/>
      <c r="F2318" s="724"/>
      <c r="G2318" s="724"/>
      <c r="H2318" s="724"/>
    </row>
    <row r="2319" spans="3:8" s="146" customFormat="1" ht="12.75">
      <c r="C2319" s="724"/>
      <c r="D2319" s="724"/>
      <c r="E2319" s="724"/>
      <c r="F2319" s="724"/>
      <c r="G2319" s="724"/>
      <c r="H2319" s="724"/>
    </row>
    <row r="2320" spans="3:8" s="146" customFormat="1" ht="12.75">
      <c r="C2320" s="724"/>
      <c r="D2320" s="724"/>
      <c r="E2320" s="724"/>
      <c r="F2320" s="724"/>
      <c r="G2320" s="724"/>
      <c r="H2320" s="724"/>
    </row>
    <row r="2321" spans="3:8" s="146" customFormat="1" ht="12.75">
      <c r="C2321" s="724"/>
      <c r="D2321" s="724"/>
      <c r="E2321" s="724"/>
      <c r="F2321" s="724"/>
      <c r="G2321" s="724"/>
      <c r="H2321" s="724"/>
    </row>
    <row r="2322" spans="3:8" s="146" customFormat="1" ht="12.75">
      <c r="C2322" s="724"/>
      <c r="D2322" s="724"/>
      <c r="E2322" s="724"/>
      <c r="F2322" s="724"/>
      <c r="G2322" s="724"/>
      <c r="H2322" s="724"/>
    </row>
    <row r="2323" spans="3:8" s="146" customFormat="1" ht="12.75">
      <c r="C2323" s="724"/>
      <c r="D2323" s="724"/>
      <c r="E2323" s="724"/>
      <c r="F2323" s="724"/>
      <c r="G2323" s="724"/>
      <c r="H2323" s="724"/>
    </row>
    <row r="2324" spans="3:8" s="146" customFormat="1" ht="12.75">
      <c r="C2324" s="724"/>
      <c r="D2324" s="724"/>
      <c r="E2324" s="724"/>
      <c r="F2324" s="724"/>
      <c r="G2324" s="724"/>
      <c r="H2324" s="724"/>
    </row>
    <row r="2325" spans="3:8" s="146" customFormat="1" ht="12.75">
      <c r="C2325" s="724"/>
      <c r="D2325" s="724"/>
      <c r="E2325" s="724"/>
      <c r="F2325" s="724"/>
      <c r="G2325" s="724"/>
      <c r="H2325" s="724"/>
    </row>
    <row r="2326" spans="3:8" s="146" customFormat="1" ht="12.75">
      <c r="C2326" s="724"/>
      <c r="D2326" s="724"/>
      <c r="E2326" s="724"/>
      <c r="F2326" s="724"/>
      <c r="G2326" s="724"/>
      <c r="H2326" s="724"/>
    </row>
    <row r="2327" spans="3:8" s="146" customFormat="1" ht="12.75">
      <c r="C2327" s="724"/>
      <c r="D2327" s="724"/>
      <c r="E2327" s="724"/>
      <c r="F2327" s="724"/>
      <c r="G2327" s="724"/>
      <c r="H2327" s="724"/>
    </row>
    <row r="2328" spans="3:8" s="146" customFormat="1" ht="12.75">
      <c r="C2328" s="724"/>
      <c r="D2328" s="724"/>
      <c r="E2328" s="724"/>
      <c r="F2328" s="724"/>
      <c r="G2328" s="724"/>
      <c r="H2328" s="724"/>
    </row>
    <row r="2329" spans="3:8" s="146" customFormat="1" ht="12.75">
      <c r="C2329" s="724"/>
      <c r="D2329" s="724"/>
      <c r="E2329" s="724"/>
      <c r="F2329" s="724"/>
      <c r="G2329" s="724"/>
      <c r="H2329" s="724"/>
    </row>
    <row r="2330" spans="3:8" s="146" customFormat="1" ht="12.75">
      <c r="C2330" s="724"/>
      <c r="D2330" s="724"/>
      <c r="E2330" s="724"/>
      <c r="F2330" s="724"/>
      <c r="G2330" s="724"/>
      <c r="H2330" s="724"/>
    </row>
    <row r="2331" spans="3:8" s="146" customFormat="1" ht="12.75">
      <c r="C2331" s="724"/>
      <c r="D2331" s="724"/>
      <c r="E2331" s="724"/>
      <c r="F2331" s="724"/>
      <c r="G2331" s="724"/>
      <c r="H2331" s="724"/>
    </row>
    <row r="2332" spans="3:8" s="146" customFormat="1" ht="12.75">
      <c r="C2332" s="724"/>
      <c r="D2332" s="724"/>
      <c r="E2332" s="724"/>
      <c r="F2332" s="724"/>
      <c r="G2332" s="724"/>
      <c r="H2332" s="724"/>
    </row>
    <row r="2333" spans="3:8" s="146" customFormat="1" ht="12.75">
      <c r="C2333" s="724"/>
      <c r="D2333" s="724"/>
      <c r="E2333" s="724"/>
      <c r="F2333" s="724"/>
      <c r="G2333" s="724"/>
      <c r="H2333" s="724"/>
    </row>
    <row r="2334" spans="3:8" s="146" customFormat="1" ht="12.75">
      <c r="C2334" s="724"/>
      <c r="D2334" s="724"/>
      <c r="E2334" s="724"/>
      <c r="F2334" s="724"/>
      <c r="G2334" s="724"/>
      <c r="H2334" s="724"/>
    </row>
    <row r="2335" spans="3:8" s="146" customFormat="1" ht="12.75">
      <c r="C2335" s="724"/>
      <c r="D2335" s="724"/>
      <c r="E2335" s="724"/>
      <c r="F2335" s="724"/>
      <c r="G2335" s="724"/>
      <c r="H2335" s="724"/>
    </row>
    <row r="2336" spans="3:8" s="146" customFormat="1" ht="12.75">
      <c r="C2336" s="724"/>
      <c r="D2336" s="724"/>
      <c r="E2336" s="724"/>
      <c r="F2336" s="724"/>
      <c r="G2336" s="724"/>
      <c r="H2336" s="724"/>
    </row>
    <row r="2337" spans="3:8" s="146" customFormat="1" ht="12.75">
      <c r="C2337" s="724"/>
      <c r="D2337" s="724"/>
      <c r="E2337" s="724"/>
      <c r="F2337" s="724"/>
      <c r="G2337" s="724"/>
      <c r="H2337" s="724"/>
    </row>
    <row r="2338" spans="3:8" s="146" customFormat="1" ht="12.75">
      <c r="C2338" s="724"/>
      <c r="D2338" s="724"/>
      <c r="E2338" s="724"/>
      <c r="F2338" s="724"/>
      <c r="G2338" s="724"/>
      <c r="H2338" s="724"/>
    </row>
    <row r="2339" spans="3:8" s="146" customFormat="1" ht="12.75">
      <c r="C2339" s="724"/>
      <c r="D2339" s="724"/>
      <c r="E2339" s="724"/>
      <c r="F2339" s="724"/>
      <c r="G2339" s="724"/>
      <c r="H2339" s="724"/>
    </row>
    <row r="2340" spans="3:8" s="146" customFormat="1" ht="12.75">
      <c r="C2340" s="724"/>
      <c r="D2340" s="724"/>
      <c r="E2340" s="724"/>
      <c r="F2340" s="724"/>
      <c r="G2340" s="724"/>
      <c r="H2340" s="724"/>
    </row>
    <row r="2341" spans="3:8" s="146" customFormat="1" ht="12.75">
      <c r="C2341" s="724"/>
      <c r="D2341" s="724"/>
      <c r="E2341" s="724"/>
      <c r="F2341" s="724"/>
      <c r="G2341" s="724"/>
      <c r="H2341" s="724"/>
    </row>
    <row r="2342" spans="3:8" s="146" customFormat="1" ht="12.75">
      <c r="C2342" s="724"/>
      <c r="D2342" s="724"/>
      <c r="E2342" s="724"/>
      <c r="F2342" s="724"/>
      <c r="G2342" s="724"/>
      <c r="H2342" s="724"/>
    </row>
    <row r="2343" spans="3:8" s="146" customFormat="1" ht="12.75">
      <c r="C2343" s="724"/>
      <c r="D2343" s="724"/>
      <c r="E2343" s="724"/>
      <c r="F2343" s="724"/>
      <c r="G2343" s="724"/>
      <c r="H2343" s="724"/>
    </row>
    <row r="2344" spans="3:8" s="146" customFormat="1" ht="12.75">
      <c r="C2344" s="724"/>
      <c r="D2344" s="724"/>
      <c r="E2344" s="724"/>
      <c r="F2344" s="724"/>
      <c r="G2344" s="724"/>
      <c r="H2344" s="724"/>
    </row>
    <row r="2345" spans="3:8" s="146" customFormat="1" ht="12.75">
      <c r="C2345" s="724"/>
      <c r="D2345" s="724"/>
      <c r="E2345" s="724"/>
      <c r="F2345" s="724"/>
      <c r="G2345" s="724"/>
      <c r="H2345" s="724"/>
    </row>
    <row r="2346" spans="3:8" s="146" customFormat="1" ht="12.75">
      <c r="C2346" s="724"/>
      <c r="D2346" s="724"/>
      <c r="E2346" s="724"/>
      <c r="F2346" s="724"/>
      <c r="G2346" s="724"/>
      <c r="H2346" s="724"/>
    </row>
    <row r="2347" spans="3:8" s="146" customFormat="1" ht="12.75">
      <c r="C2347" s="724"/>
      <c r="D2347" s="724"/>
      <c r="E2347" s="724"/>
      <c r="F2347" s="724"/>
      <c r="G2347" s="724"/>
      <c r="H2347" s="724"/>
    </row>
    <row r="2348" spans="3:8" s="146" customFormat="1" ht="12.75">
      <c r="C2348" s="724"/>
      <c r="D2348" s="724"/>
      <c r="E2348" s="724"/>
      <c r="F2348" s="724"/>
      <c r="G2348" s="724"/>
      <c r="H2348" s="724"/>
    </row>
    <row r="2349" spans="3:8" s="146" customFormat="1" ht="12.75">
      <c r="C2349" s="724"/>
      <c r="D2349" s="724"/>
      <c r="E2349" s="724"/>
      <c r="F2349" s="724"/>
      <c r="G2349" s="724"/>
      <c r="H2349" s="724"/>
    </row>
    <row r="2350" spans="3:8" s="146" customFormat="1" ht="12.75">
      <c r="C2350" s="724"/>
      <c r="D2350" s="724"/>
      <c r="E2350" s="724"/>
      <c r="F2350" s="724"/>
      <c r="G2350" s="724"/>
      <c r="H2350" s="724"/>
    </row>
    <row r="2351" spans="3:8" s="146" customFormat="1" ht="12.75">
      <c r="C2351" s="724"/>
      <c r="D2351" s="724"/>
      <c r="E2351" s="724"/>
      <c r="F2351" s="724"/>
      <c r="G2351" s="724"/>
      <c r="H2351" s="724"/>
    </row>
    <row r="2352" spans="3:8" s="146" customFormat="1" ht="12.75">
      <c r="C2352" s="724"/>
      <c r="D2352" s="724"/>
      <c r="E2352" s="724"/>
      <c r="F2352" s="724"/>
      <c r="G2352" s="724"/>
      <c r="H2352" s="724"/>
    </row>
    <row r="2353" spans="3:8" s="146" customFormat="1" ht="12.75">
      <c r="C2353" s="724"/>
      <c r="D2353" s="724"/>
      <c r="E2353" s="724"/>
      <c r="F2353" s="724"/>
      <c r="G2353" s="724"/>
      <c r="H2353" s="724"/>
    </row>
    <row r="2354" spans="3:8" s="146" customFormat="1" ht="12.75">
      <c r="C2354" s="724"/>
      <c r="D2354" s="724"/>
      <c r="E2354" s="724"/>
      <c r="F2354" s="724"/>
      <c r="G2354" s="724"/>
      <c r="H2354" s="724"/>
    </row>
    <row r="2355" spans="3:8" s="146" customFormat="1" ht="12.75">
      <c r="C2355" s="724"/>
      <c r="D2355" s="724"/>
      <c r="E2355" s="724"/>
      <c r="F2355" s="724"/>
      <c r="G2355" s="724"/>
      <c r="H2355" s="724"/>
    </row>
    <row r="2356" spans="3:8" s="146" customFormat="1" ht="12.75">
      <c r="C2356" s="724"/>
      <c r="D2356" s="724"/>
      <c r="E2356" s="724"/>
      <c r="F2356" s="724"/>
      <c r="G2356" s="724"/>
      <c r="H2356" s="724"/>
    </row>
    <row r="2357" spans="3:8" s="146" customFormat="1" ht="12.75">
      <c r="C2357" s="724"/>
      <c r="D2357" s="724"/>
      <c r="E2357" s="724"/>
      <c r="F2357" s="724"/>
      <c r="G2357" s="724"/>
      <c r="H2357" s="724"/>
    </row>
    <row r="2358" spans="3:8" s="146" customFormat="1" ht="12.75">
      <c r="C2358" s="724"/>
      <c r="D2358" s="724"/>
      <c r="E2358" s="724"/>
      <c r="F2358" s="724"/>
      <c r="G2358" s="724"/>
      <c r="H2358" s="724"/>
    </row>
    <row r="2359" spans="3:8" s="146" customFormat="1" ht="12.75">
      <c r="C2359" s="724"/>
      <c r="D2359" s="724"/>
      <c r="E2359" s="724"/>
      <c r="F2359" s="724"/>
      <c r="G2359" s="724"/>
      <c r="H2359" s="724"/>
    </row>
    <row r="2360" spans="3:8" s="146" customFormat="1" ht="12.75">
      <c r="C2360" s="724"/>
      <c r="D2360" s="724"/>
      <c r="E2360" s="724"/>
      <c r="F2360" s="724"/>
      <c r="G2360" s="724"/>
      <c r="H2360" s="724"/>
    </row>
    <row r="2361" spans="3:8" s="146" customFormat="1" ht="12.75">
      <c r="C2361" s="724"/>
      <c r="D2361" s="724"/>
      <c r="E2361" s="724"/>
      <c r="F2361" s="724"/>
      <c r="G2361" s="724"/>
      <c r="H2361" s="724"/>
    </row>
    <row r="2362" spans="3:8" s="146" customFormat="1" ht="12.75">
      <c r="C2362" s="724"/>
      <c r="D2362" s="724"/>
      <c r="E2362" s="724"/>
      <c r="F2362" s="724"/>
      <c r="G2362" s="724"/>
      <c r="H2362" s="724"/>
    </row>
    <row r="2363" spans="3:8" s="146" customFormat="1" ht="12.75">
      <c r="C2363" s="724"/>
      <c r="D2363" s="724"/>
      <c r="E2363" s="724"/>
      <c r="F2363" s="724"/>
      <c r="G2363" s="724"/>
      <c r="H2363" s="724"/>
    </row>
    <row r="2364" spans="3:8" s="146" customFormat="1" ht="12.75">
      <c r="C2364" s="724"/>
      <c r="D2364" s="724"/>
      <c r="E2364" s="724"/>
      <c r="F2364" s="724"/>
      <c r="G2364" s="724"/>
      <c r="H2364" s="724"/>
    </row>
    <row r="2365" spans="3:8" s="146" customFormat="1" ht="12.75">
      <c r="C2365" s="724"/>
      <c r="D2365" s="724"/>
      <c r="E2365" s="724"/>
      <c r="F2365" s="724"/>
      <c r="G2365" s="724"/>
      <c r="H2365" s="724"/>
    </row>
    <row r="2366" spans="3:8" s="146" customFormat="1" ht="12.75">
      <c r="C2366" s="724"/>
      <c r="D2366" s="724"/>
      <c r="E2366" s="724"/>
      <c r="F2366" s="724"/>
      <c r="G2366" s="724"/>
      <c r="H2366" s="724"/>
    </row>
    <row r="2367" spans="3:8" s="146" customFormat="1" ht="12.75">
      <c r="C2367" s="724"/>
      <c r="D2367" s="724"/>
      <c r="E2367" s="724"/>
      <c r="F2367" s="724"/>
      <c r="G2367" s="724"/>
      <c r="H2367" s="724"/>
    </row>
    <row r="2368" spans="3:8" s="146" customFormat="1" ht="12.75">
      <c r="C2368" s="724"/>
      <c r="D2368" s="724"/>
      <c r="E2368" s="724"/>
      <c r="F2368" s="724"/>
      <c r="G2368" s="724"/>
      <c r="H2368" s="724"/>
    </row>
    <row r="2369" spans="3:8" s="146" customFormat="1" ht="12.75">
      <c r="C2369" s="724"/>
      <c r="D2369" s="724"/>
      <c r="E2369" s="724"/>
      <c r="F2369" s="724"/>
      <c r="G2369" s="724"/>
      <c r="H2369" s="724"/>
    </row>
    <row r="2370" spans="3:8" s="146" customFormat="1" ht="12.75">
      <c r="C2370" s="724"/>
      <c r="D2370" s="724"/>
      <c r="E2370" s="724"/>
      <c r="F2370" s="724"/>
      <c r="G2370" s="724"/>
      <c r="H2370" s="724"/>
    </row>
    <row r="2371" spans="3:8" s="146" customFormat="1" ht="12.75">
      <c r="C2371" s="724"/>
      <c r="D2371" s="724"/>
      <c r="E2371" s="724"/>
      <c r="F2371" s="724"/>
      <c r="G2371" s="724"/>
      <c r="H2371" s="724"/>
    </row>
    <row r="2372" spans="3:8" s="146" customFormat="1" ht="12.75">
      <c r="C2372" s="724"/>
      <c r="D2372" s="724"/>
      <c r="E2372" s="724"/>
      <c r="F2372" s="724"/>
      <c r="G2372" s="724"/>
      <c r="H2372" s="724"/>
    </row>
    <row r="2373" spans="3:8" s="146" customFormat="1" ht="12.75">
      <c r="C2373" s="724"/>
      <c r="D2373" s="724"/>
      <c r="E2373" s="724"/>
      <c r="F2373" s="724"/>
      <c r="G2373" s="724"/>
      <c r="H2373" s="724"/>
    </row>
    <row r="2374" spans="3:8" s="146" customFormat="1" ht="12.75">
      <c r="C2374" s="724"/>
      <c r="D2374" s="724"/>
      <c r="E2374" s="724"/>
      <c r="F2374" s="724"/>
      <c r="G2374" s="724"/>
      <c r="H2374" s="724"/>
    </row>
    <row r="2375" spans="3:8" s="146" customFormat="1" ht="12.75">
      <c r="C2375" s="724"/>
      <c r="D2375" s="724"/>
      <c r="E2375" s="724"/>
      <c r="F2375" s="724"/>
      <c r="G2375" s="724"/>
      <c r="H2375" s="724"/>
    </row>
    <row r="2376" spans="3:8" s="146" customFormat="1" ht="12.75">
      <c r="C2376" s="724"/>
      <c r="D2376" s="724"/>
      <c r="E2376" s="724"/>
      <c r="F2376" s="724"/>
      <c r="G2376" s="724"/>
      <c r="H2376" s="724"/>
    </row>
    <row r="2377" spans="3:8" s="146" customFormat="1" ht="12.75">
      <c r="C2377" s="724"/>
      <c r="D2377" s="724"/>
      <c r="E2377" s="724"/>
      <c r="F2377" s="724"/>
      <c r="G2377" s="724"/>
      <c r="H2377" s="724"/>
    </row>
    <row r="2378" spans="3:8" s="146" customFormat="1" ht="12.75">
      <c r="C2378" s="724"/>
      <c r="D2378" s="724"/>
      <c r="E2378" s="724"/>
      <c r="F2378" s="724"/>
      <c r="G2378" s="724"/>
      <c r="H2378" s="724"/>
    </row>
    <row r="2379" spans="3:8" s="146" customFormat="1" ht="12.75">
      <c r="C2379" s="724"/>
      <c r="D2379" s="724"/>
      <c r="E2379" s="724"/>
      <c r="F2379" s="724"/>
      <c r="G2379" s="724"/>
      <c r="H2379" s="724"/>
    </row>
    <row r="2380" spans="3:8" s="146" customFormat="1" ht="12.75">
      <c r="C2380" s="724"/>
      <c r="D2380" s="724"/>
      <c r="E2380" s="724"/>
      <c r="F2380" s="724"/>
      <c r="G2380" s="724"/>
      <c r="H2380" s="724"/>
    </row>
    <row r="2381" spans="3:8" s="146" customFormat="1" ht="12.75">
      <c r="C2381" s="724"/>
      <c r="D2381" s="724"/>
      <c r="E2381" s="724"/>
      <c r="F2381" s="724"/>
      <c r="G2381" s="724"/>
      <c r="H2381" s="724"/>
    </row>
    <row r="2382" spans="3:8" s="146" customFormat="1" ht="12.75">
      <c r="C2382" s="724"/>
      <c r="D2382" s="724"/>
      <c r="E2382" s="724"/>
      <c r="F2382" s="724"/>
      <c r="G2382" s="724"/>
      <c r="H2382" s="724"/>
    </row>
    <row r="2383" spans="3:8" s="146" customFormat="1" ht="12.75">
      <c r="C2383" s="724"/>
      <c r="D2383" s="724"/>
      <c r="E2383" s="724"/>
      <c r="F2383" s="724"/>
      <c r="G2383" s="724"/>
      <c r="H2383" s="724"/>
    </row>
    <row r="2384" spans="3:8" s="146" customFormat="1" ht="12.75">
      <c r="C2384" s="724"/>
      <c r="D2384" s="724"/>
      <c r="E2384" s="724"/>
      <c r="F2384" s="724"/>
      <c r="G2384" s="724"/>
      <c r="H2384" s="724"/>
    </row>
    <row r="2385" spans="3:8" s="146" customFormat="1" ht="12.75">
      <c r="C2385" s="724"/>
      <c r="D2385" s="724"/>
      <c r="E2385" s="724"/>
      <c r="F2385" s="724"/>
      <c r="G2385" s="724"/>
      <c r="H2385" s="724"/>
    </row>
    <row r="2386" spans="3:8" s="146" customFormat="1" ht="12.75">
      <c r="C2386" s="724"/>
      <c r="D2386" s="724"/>
      <c r="E2386" s="724"/>
      <c r="F2386" s="724"/>
      <c r="G2386" s="724"/>
      <c r="H2386" s="724"/>
    </row>
    <row r="2387" spans="3:8" s="146" customFormat="1" ht="12.75">
      <c r="C2387" s="724"/>
      <c r="D2387" s="724"/>
      <c r="E2387" s="724"/>
      <c r="F2387" s="724"/>
      <c r="G2387" s="724"/>
      <c r="H2387" s="724"/>
    </row>
    <row r="2388" spans="3:8" s="146" customFormat="1" ht="12.75">
      <c r="C2388" s="724"/>
      <c r="D2388" s="724"/>
      <c r="E2388" s="724"/>
      <c r="F2388" s="724"/>
      <c r="G2388" s="724"/>
      <c r="H2388" s="724"/>
    </row>
    <row r="2389" spans="3:8" s="146" customFormat="1" ht="12.75">
      <c r="C2389" s="724"/>
      <c r="D2389" s="724"/>
      <c r="E2389" s="724"/>
      <c r="F2389" s="724"/>
      <c r="G2389" s="724"/>
      <c r="H2389" s="724"/>
    </row>
    <row r="2390" spans="3:8" s="146" customFormat="1" ht="12.75">
      <c r="C2390" s="724"/>
      <c r="D2390" s="724"/>
      <c r="E2390" s="724"/>
      <c r="F2390" s="724"/>
      <c r="G2390" s="724"/>
      <c r="H2390" s="724"/>
    </row>
    <row r="2391" spans="3:8" s="146" customFormat="1" ht="12.75">
      <c r="C2391" s="724"/>
      <c r="D2391" s="724"/>
      <c r="E2391" s="724"/>
      <c r="F2391" s="724"/>
      <c r="G2391" s="724"/>
      <c r="H2391" s="724"/>
    </row>
    <row r="2392" spans="3:8" s="146" customFormat="1" ht="12.75">
      <c r="C2392" s="724"/>
      <c r="D2392" s="724"/>
      <c r="E2392" s="724"/>
      <c r="F2392" s="724"/>
      <c r="G2392" s="724"/>
      <c r="H2392" s="724"/>
    </row>
    <row r="2393" spans="3:8" s="146" customFormat="1" ht="12.75">
      <c r="C2393" s="724"/>
      <c r="D2393" s="724"/>
      <c r="E2393" s="724"/>
      <c r="F2393" s="724"/>
      <c r="G2393" s="724"/>
      <c r="H2393" s="724"/>
    </row>
    <row r="2394" spans="3:8" s="146" customFormat="1" ht="12.75">
      <c r="C2394" s="724"/>
      <c r="D2394" s="724"/>
      <c r="E2394" s="724"/>
      <c r="F2394" s="724"/>
      <c r="G2394" s="724"/>
      <c r="H2394" s="724"/>
    </row>
    <row r="2395" spans="3:8" s="146" customFormat="1" ht="12.75">
      <c r="C2395" s="724"/>
      <c r="D2395" s="724"/>
      <c r="E2395" s="724"/>
      <c r="F2395" s="724"/>
      <c r="G2395" s="724"/>
      <c r="H2395" s="724"/>
    </row>
    <row r="2396" spans="3:8" s="146" customFormat="1" ht="12.75">
      <c r="C2396" s="724"/>
      <c r="D2396" s="724"/>
      <c r="E2396" s="724"/>
      <c r="F2396" s="724"/>
      <c r="G2396" s="724"/>
      <c r="H2396" s="724"/>
    </row>
    <row r="2397" spans="3:8" s="146" customFormat="1" ht="12.75">
      <c r="C2397" s="724"/>
      <c r="D2397" s="724"/>
      <c r="E2397" s="724"/>
      <c r="F2397" s="724"/>
      <c r="G2397" s="724"/>
      <c r="H2397" s="724"/>
    </row>
    <row r="2398" spans="3:8" s="146" customFormat="1" ht="12.75">
      <c r="C2398" s="724"/>
      <c r="D2398" s="724"/>
      <c r="E2398" s="724"/>
      <c r="F2398" s="724"/>
      <c r="G2398" s="724"/>
      <c r="H2398" s="724"/>
    </row>
    <row r="2399" spans="3:8" s="146" customFormat="1" ht="12.75">
      <c r="C2399" s="724"/>
      <c r="D2399" s="724"/>
      <c r="E2399" s="724"/>
      <c r="F2399" s="724"/>
      <c r="G2399" s="724"/>
      <c r="H2399" s="724"/>
    </row>
    <row r="2400" spans="3:8" s="146" customFormat="1" ht="12.75">
      <c r="C2400" s="724"/>
      <c r="D2400" s="724"/>
      <c r="E2400" s="724"/>
      <c r="F2400" s="724"/>
      <c r="G2400" s="724"/>
      <c r="H2400" s="724"/>
    </row>
    <row r="2401" spans="3:8" s="146" customFormat="1" ht="12.75">
      <c r="C2401" s="724"/>
      <c r="D2401" s="724"/>
      <c r="E2401" s="724"/>
      <c r="F2401" s="724"/>
      <c r="G2401" s="724"/>
      <c r="H2401" s="724"/>
    </row>
    <row r="2402" spans="3:8" s="146" customFormat="1" ht="12.75">
      <c r="C2402" s="724"/>
      <c r="D2402" s="724"/>
      <c r="E2402" s="724"/>
      <c r="F2402" s="724"/>
      <c r="G2402" s="724"/>
      <c r="H2402" s="724"/>
    </row>
    <row r="2403" spans="3:8" s="146" customFormat="1" ht="12.75">
      <c r="C2403" s="724"/>
      <c r="D2403" s="724"/>
      <c r="E2403" s="724"/>
      <c r="F2403" s="724"/>
      <c r="G2403" s="724"/>
      <c r="H2403" s="724"/>
    </row>
    <row r="2404" spans="3:8" s="146" customFormat="1" ht="12.75">
      <c r="C2404" s="724"/>
      <c r="D2404" s="724"/>
      <c r="E2404" s="724"/>
      <c r="F2404" s="724"/>
      <c r="G2404" s="724"/>
      <c r="H2404" s="724"/>
    </row>
    <row r="2405" spans="3:8" s="146" customFormat="1" ht="12.75">
      <c r="C2405" s="724"/>
      <c r="D2405" s="724"/>
      <c r="E2405" s="724"/>
      <c r="F2405" s="724"/>
      <c r="G2405" s="724"/>
      <c r="H2405" s="724"/>
    </row>
    <row r="2406" spans="3:8" s="146" customFormat="1" ht="12.75">
      <c r="C2406" s="724"/>
      <c r="D2406" s="724"/>
      <c r="E2406" s="724"/>
      <c r="F2406" s="724"/>
      <c r="G2406" s="724"/>
      <c r="H2406" s="724"/>
    </row>
    <row r="2407" spans="3:8" s="146" customFormat="1" ht="12.75">
      <c r="C2407" s="724"/>
      <c r="D2407" s="724"/>
      <c r="E2407" s="724"/>
      <c r="F2407" s="724"/>
      <c r="G2407" s="724"/>
      <c r="H2407" s="724"/>
    </row>
    <row r="2408" spans="3:8" s="146" customFormat="1" ht="12.75">
      <c r="C2408" s="724"/>
      <c r="D2408" s="724"/>
      <c r="E2408" s="724"/>
      <c r="F2408" s="724"/>
      <c r="G2408" s="724"/>
      <c r="H2408" s="724"/>
    </row>
    <row r="2409" spans="3:8" s="146" customFormat="1" ht="12.75">
      <c r="C2409" s="724"/>
      <c r="D2409" s="724"/>
      <c r="E2409" s="724"/>
      <c r="F2409" s="724"/>
      <c r="G2409" s="724"/>
      <c r="H2409" s="724"/>
    </row>
    <row r="2410" spans="3:8" s="146" customFormat="1" ht="12.75">
      <c r="C2410" s="724"/>
      <c r="D2410" s="724"/>
      <c r="E2410" s="724"/>
      <c r="F2410" s="724"/>
      <c r="G2410" s="724"/>
      <c r="H2410" s="724"/>
    </row>
    <row r="2411" spans="3:8" s="146" customFormat="1" ht="12.75">
      <c r="C2411" s="724"/>
      <c r="D2411" s="724"/>
      <c r="E2411" s="724"/>
      <c r="F2411" s="724"/>
      <c r="G2411" s="724"/>
      <c r="H2411" s="724"/>
    </row>
    <row r="2412" spans="3:8" s="146" customFormat="1" ht="12.75">
      <c r="C2412" s="724"/>
      <c r="D2412" s="724"/>
      <c r="E2412" s="724"/>
      <c r="F2412" s="724"/>
      <c r="G2412" s="724"/>
      <c r="H2412" s="724"/>
    </row>
    <row r="2413" spans="3:8" s="146" customFormat="1" ht="12.75">
      <c r="C2413" s="724"/>
      <c r="D2413" s="724"/>
      <c r="E2413" s="724"/>
      <c r="F2413" s="724"/>
      <c r="G2413" s="724"/>
      <c r="H2413" s="724"/>
    </row>
    <row r="2414" spans="3:8" s="146" customFormat="1" ht="12.75">
      <c r="C2414" s="724"/>
      <c r="D2414" s="724"/>
      <c r="E2414" s="724"/>
      <c r="F2414" s="724"/>
      <c r="G2414" s="724"/>
      <c r="H2414" s="724"/>
    </row>
    <row r="2415" spans="3:8" s="146" customFormat="1" ht="12.75">
      <c r="C2415" s="724"/>
      <c r="D2415" s="724"/>
      <c r="E2415" s="724"/>
      <c r="F2415" s="724"/>
      <c r="G2415" s="724"/>
      <c r="H2415" s="724"/>
    </row>
    <row r="2416" spans="3:8" s="146" customFormat="1" ht="12.75">
      <c r="C2416" s="724"/>
      <c r="D2416" s="724"/>
      <c r="E2416" s="724"/>
      <c r="F2416" s="724"/>
      <c r="G2416" s="724"/>
      <c r="H2416" s="724"/>
    </row>
    <row r="2417" spans="3:8" s="146" customFormat="1" ht="12.75">
      <c r="C2417" s="724"/>
      <c r="D2417" s="724"/>
      <c r="E2417" s="724"/>
      <c r="F2417" s="724"/>
      <c r="G2417" s="724"/>
      <c r="H2417" s="724"/>
    </row>
    <row r="2418" spans="3:8" s="146" customFormat="1" ht="12.75">
      <c r="C2418" s="724"/>
      <c r="D2418" s="724"/>
      <c r="E2418" s="724"/>
      <c r="F2418" s="724"/>
      <c r="G2418" s="724"/>
      <c r="H2418" s="724"/>
    </row>
    <row r="2419" spans="3:8" s="146" customFormat="1" ht="12.75">
      <c r="C2419" s="724"/>
      <c r="D2419" s="724"/>
      <c r="E2419" s="724"/>
      <c r="F2419" s="724"/>
      <c r="G2419" s="724"/>
      <c r="H2419" s="724"/>
    </row>
    <row r="2420" spans="3:8" s="146" customFormat="1" ht="12.75">
      <c r="C2420" s="724"/>
      <c r="D2420" s="724"/>
      <c r="E2420" s="724"/>
      <c r="F2420" s="724"/>
      <c r="G2420" s="724"/>
      <c r="H2420" s="724"/>
    </row>
    <row r="2421" spans="3:8" s="146" customFormat="1" ht="12.75">
      <c r="C2421" s="724"/>
      <c r="D2421" s="724"/>
      <c r="E2421" s="724"/>
      <c r="F2421" s="724"/>
      <c r="G2421" s="724"/>
      <c r="H2421" s="724"/>
    </row>
    <row r="2422" spans="3:8" s="146" customFormat="1" ht="12.75">
      <c r="C2422" s="724"/>
      <c r="D2422" s="724"/>
      <c r="E2422" s="724"/>
      <c r="F2422" s="724"/>
      <c r="G2422" s="724"/>
      <c r="H2422" s="724"/>
    </row>
    <row r="2423" spans="3:8" s="146" customFormat="1" ht="12.75">
      <c r="C2423" s="724"/>
      <c r="D2423" s="724"/>
      <c r="E2423" s="724"/>
      <c r="F2423" s="724"/>
      <c r="G2423" s="724"/>
      <c r="H2423" s="724"/>
    </row>
    <row r="2424" spans="3:8" s="146" customFormat="1" ht="12.75">
      <c r="C2424" s="724"/>
      <c r="D2424" s="724"/>
      <c r="E2424" s="724"/>
      <c r="F2424" s="724"/>
      <c r="G2424" s="724"/>
      <c r="H2424" s="724"/>
    </row>
    <row r="2425" spans="3:8" s="146" customFormat="1" ht="12.75">
      <c r="C2425" s="724"/>
      <c r="D2425" s="724"/>
      <c r="E2425" s="724"/>
      <c r="F2425" s="724"/>
      <c r="G2425" s="724"/>
      <c r="H2425" s="724"/>
    </row>
    <row r="2426" spans="3:8" s="146" customFormat="1" ht="12.75">
      <c r="C2426" s="724"/>
      <c r="D2426" s="724"/>
      <c r="E2426" s="724"/>
      <c r="F2426" s="724"/>
      <c r="G2426" s="724"/>
      <c r="H2426" s="724"/>
    </row>
    <row r="2427" spans="3:8" s="146" customFormat="1" ht="12.75">
      <c r="C2427" s="724"/>
      <c r="D2427" s="724"/>
      <c r="E2427" s="724"/>
      <c r="F2427" s="724"/>
      <c r="G2427" s="724"/>
      <c r="H2427" s="724"/>
    </row>
    <row r="2428" spans="3:8" s="146" customFormat="1" ht="12.75">
      <c r="C2428" s="724"/>
      <c r="D2428" s="724"/>
      <c r="E2428" s="724"/>
      <c r="F2428" s="724"/>
      <c r="G2428" s="724"/>
      <c r="H2428" s="724"/>
    </row>
    <row r="2429" spans="3:8" s="146" customFormat="1" ht="12.75">
      <c r="C2429" s="724"/>
      <c r="D2429" s="724"/>
      <c r="E2429" s="724"/>
      <c r="F2429" s="724"/>
      <c r="G2429" s="724"/>
      <c r="H2429" s="724"/>
    </row>
    <row r="2430" spans="3:8" s="146" customFormat="1" ht="12.75">
      <c r="C2430" s="724"/>
      <c r="D2430" s="724"/>
      <c r="E2430" s="724"/>
      <c r="F2430" s="724"/>
      <c r="G2430" s="724"/>
      <c r="H2430" s="724"/>
    </row>
    <row r="2431" spans="3:8" s="146" customFormat="1" ht="12.75">
      <c r="C2431" s="724"/>
      <c r="D2431" s="724"/>
      <c r="E2431" s="724"/>
      <c r="F2431" s="724"/>
      <c r="G2431" s="724"/>
      <c r="H2431" s="724"/>
    </row>
    <row r="2432" spans="3:8" s="146" customFormat="1" ht="12.75">
      <c r="C2432" s="724"/>
      <c r="D2432" s="724"/>
      <c r="E2432" s="724"/>
      <c r="F2432" s="724"/>
      <c r="G2432" s="724"/>
      <c r="H2432" s="724"/>
    </row>
    <row r="2433" spans="3:8" s="146" customFormat="1" ht="12.75">
      <c r="C2433" s="724"/>
      <c r="D2433" s="724"/>
      <c r="E2433" s="724"/>
      <c r="F2433" s="724"/>
      <c r="G2433" s="724"/>
      <c r="H2433" s="724"/>
    </row>
    <row r="2434" spans="3:8" s="146" customFormat="1" ht="12.75">
      <c r="C2434" s="724"/>
      <c r="D2434" s="724"/>
      <c r="E2434" s="724"/>
      <c r="F2434" s="724"/>
      <c r="G2434" s="724"/>
      <c r="H2434" s="724"/>
    </row>
    <row r="2435" spans="3:8" s="146" customFormat="1" ht="12.75">
      <c r="C2435" s="724"/>
      <c r="D2435" s="724"/>
      <c r="E2435" s="724"/>
      <c r="F2435" s="724"/>
      <c r="G2435" s="724"/>
      <c r="H2435" s="724"/>
    </row>
    <row r="2436" spans="3:8" s="146" customFormat="1" ht="12.75">
      <c r="C2436" s="724"/>
      <c r="D2436" s="724"/>
      <c r="E2436" s="724"/>
      <c r="F2436" s="724"/>
      <c r="G2436" s="724"/>
      <c r="H2436" s="724"/>
    </row>
    <row r="2437" spans="3:8" s="146" customFormat="1" ht="12.75">
      <c r="C2437" s="724"/>
      <c r="D2437" s="724"/>
      <c r="E2437" s="724"/>
      <c r="F2437" s="724"/>
      <c r="G2437" s="724"/>
      <c r="H2437" s="724"/>
    </row>
    <row r="2438" spans="3:8" s="146" customFormat="1" ht="12.75">
      <c r="C2438" s="724"/>
      <c r="D2438" s="724"/>
      <c r="E2438" s="724"/>
      <c r="F2438" s="724"/>
      <c r="G2438" s="724"/>
      <c r="H2438" s="724"/>
    </row>
    <row r="2439" spans="3:8" s="146" customFormat="1" ht="12.75">
      <c r="C2439" s="724"/>
      <c r="D2439" s="724"/>
      <c r="E2439" s="724"/>
      <c r="F2439" s="724"/>
      <c r="G2439" s="724"/>
      <c r="H2439" s="724"/>
    </row>
    <row r="2440" spans="3:8" s="146" customFormat="1" ht="12.75">
      <c r="C2440" s="724"/>
      <c r="D2440" s="724"/>
      <c r="E2440" s="724"/>
      <c r="F2440" s="724"/>
      <c r="G2440" s="724"/>
      <c r="H2440" s="724"/>
    </row>
    <row r="2441" spans="3:8" s="146" customFormat="1" ht="12.75">
      <c r="C2441" s="724"/>
      <c r="D2441" s="724"/>
      <c r="E2441" s="724"/>
      <c r="F2441" s="724"/>
      <c r="G2441" s="724"/>
      <c r="H2441" s="724"/>
    </row>
    <row r="2442" spans="3:8" s="146" customFormat="1" ht="12.75">
      <c r="C2442" s="724"/>
      <c r="D2442" s="724"/>
      <c r="E2442" s="724"/>
      <c r="F2442" s="724"/>
      <c r="G2442" s="724"/>
      <c r="H2442" s="724"/>
    </row>
    <row r="2443" spans="3:8" s="146" customFormat="1" ht="12.75">
      <c r="C2443" s="724"/>
      <c r="D2443" s="724"/>
      <c r="E2443" s="724"/>
      <c r="F2443" s="724"/>
      <c r="G2443" s="724"/>
      <c r="H2443" s="724"/>
    </row>
    <row r="2444" spans="3:8" s="146" customFormat="1" ht="12.75">
      <c r="C2444" s="724"/>
      <c r="D2444" s="724"/>
      <c r="E2444" s="724"/>
      <c r="F2444" s="724"/>
      <c r="G2444" s="724"/>
      <c r="H2444" s="724"/>
    </row>
    <row r="2445" spans="3:8" s="146" customFormat="1" ht="12.75">
      <c r="C2445" s="724"/>
      <c r="D2445" s="724"/>
      <c r="E2445" s="724"/>
      <c r="F2445" s="724"/>
      <c r="G2445" s="724"/>
      <c r="H2445" s="724"/>
    </row>
    <row r="2446" spans="3:8" s="146" customFormat="1" ht="12.75">
      <c r="C2446" s="724"/>
      <c r="D2446" s="724"/>
      <c r="E2446" s="724"/>
      <c r="F2446" s="724"/>
      <c r="G2446" s="724"/>
      <c r="H2446" s="724"/>
    </row>
    <row r="2447" spans="3:8" s="146" customFormat="1" ht="12.75">
      <c r="C2447" s="724"/>
      <c r="D2447" s="724"/>
      <c r="E2447" s="724"/>
      <c r="F2447" s="724"/>
      <c r="G2447" s="724"/>
      <c r="H2447" s="724"/>
    </row>
    <row r="2448" spans="3:8" s="146" customFormat="1" ht="12.75">
      <c r="C2448" s="724"/>
      <c r="D2448" s="724"/>
      <c r="E2448" s="724"/>
      <c r="F2448" s="724"/>
      <c r="G2448" s="724"/>
      <c r="H2448" s="724"/>
    </row>
    <row r="2449" spans="3:8" s="146" customFormat="1" ht="12.75">
      <c r="C2449" s="724"/>
      <c r="D2449" s="724"/>
      <c r="E2449" s="724"/>
      <c r="F2449" s="724"/>
      <c r="G2449" s="724"/>
      <c r="H2449" s="724"/>
    </row>
    <row r="2450" spans="3:8" s="146" customFormat="1" ht="12.75">
      <c r="C2450" s="724"/>
      <c r="D2450" s="724"/>
      <c r="E2450" s="724"/>
      <c r="F2450" s="724"/>
      <c r="G2450" s="724"/>
      <c r="H2450" s="724"/>
    </row>
    <row r="2451" spans="3:8" s="146" customFormat="1" ht="12.75">
      <c r="C2451" s="724"/>
      <c r="D2451" s="724"/>
      <c r="E2451" s="724"/>
      <c r="F2451" s="724"/>
      <c r="G2451" s="724"/>
      <c r="H2451" s="724"/>
    </row>
    <row r="2452" spans="3:8" s="146" customFormat="1" ht="12.75">
      <c r="C2452" s="724"/>
      <c r="D2452" s="724"/>
      <c r="E2452" s="724"/>
      <c r="F2452" s="724"/>
      <c r="G2452" s="724"/>
      <c r="H2452" s="724"/>
    </row>
    <row r="2453" spans="3:8" s="146" customFormat="1" ht="12.75">
      <c r="C2453" s="724"/>
      <c r="D2453" s="724"/>
      <c r="E2453" s="724"/>
      <c r="F2453" s="724"/>
      <c r="G2453" s="724"/>
      <c r="H2453" s="724"/>
    </row>
    <row r="2454" spans="3:8" s="146" customFormat="1" ht="12.75">
      <c r="C2454" s="724"/>
      <c r="D2454" s="724"/>
      <c r="E2454" s="724"/>
      <c r="F2454" s="724"/>
      <c r="G2454" s="724"/>
      <c r="H2454" s="724"/>
    </row>
    <row r="2455" spans="3:8" s="146" customFormat="1" ht="12.75">
      <c r="C2455" s="724"/>
      <c r="D2455" s="724"/>
      <c r="E2455" s="724"/>
      <c r="F2455" s="724"/>
      <c r="G2455" s="724"/>
      <c r="H2455" s="724"/>
    </row>
    <row r="2456" spans="3:8" s="146" customFormat="1" ht="12.75">
      <c r="C2456" s="724"/>
      <c r="D2456" s="724"/>
      <c r="E2456" s="724"/>
      <c r="F2456" s="724"/>
      <c r="G2456" s="724"/>
      <c r="H2456" s="724"/>
    </row>
    <row r="2457" spans="3:8" s="146" customFormat="1" ht="12.75">
      <c r="C2457" s="724"/>
      <c r="D2457" s="724"/>
      <c r="E2457" s="724"/>
      <c r="F2457" s="724"/>
      <c r="G2457" s="724"/>
      <c r="H2457" s="724"/>
    </row>
    <row r="2458" spans="3:8" s="146" customFormat="1" ht="12.75">
      <c r="C2458" s="724"/>
      <c r="D2458" s="724"/>
      <c r="E2458" s="724"/>
      <c r="F2458" s="724"/>
      <c r="G2458" s="724"/>
      <c r="H2458" s="724"/>
    </row>
    <row r="2459" spans="3:8" s="146" customFormat="1" ht="12.75">
      <c r="C2459" s="724"/>
      <c r="D2459" s="724"/>
      <c r="E2459" s="724"/>
      <c r="F2459" s="724"/>
      <c r="G2459" s="724"/>
      <c r="H2459" s="724"/>
    </row>
    <row r="2460" spans="3:8" s="146" customFormat="1" ht="12.75">
      <c r="C2460" s="724"/>
      <c r="D2460" s="724"/>
      <c r="E2460" s="724"/>
      <c r="F2460" s="724"/>
      <c r="G2460" s="724"/>
      <c r="H2460" s="724"/>
    </row>
    <row r="2461" spans="3:8" s="146" customFormat="1" ht="12.75">
      <c r="C2461" s="724"/>
      <c r="D2461" s="724"/>
      <c r="E2461" s="724"/>
      <c r="F2461" s="724"/>
      <c r="G2461" s="724"/>
      <c r="H2461" s="724"/>
    </row>
    <row r="2462" spans="3:8" s="146" customFormat="1" ht="12.75">
      <c r="C2462" s="724"/>
      <c r="D2462" s="724"/>
      <c r="E2462" s="724"/>
      <c r="F2462" s="724"/>
      <c r="G2462" s="724"/>
      <c r="H2462" s="724"/>
    </row>
    <row r="2463" spans="3:8" s="146" customFormat="1" ht="12.75">
      <c r="C2463" s="724"/>
      <c r="D2463" s="724"/>
      <c r="E2463" s="724"/>
      <c r="F2463" s="724"/>
      <c r="G2463" s="724"/>
      <c r="H2463" s="724"/>
    </row>
    <row r="2464" spans="3:8" s="146" customFormat="1" ht="12.75">
      <c r="C2464" s="724"/>
      <c r="D2464" s="724"/>
      <c r="E2464" s="724"/>
      <c r="F2464" s="724"/>
      <c r="G2464" s="724"/>
      <c r="H2464" s="724"/>
    </row>
    <row r="2465" spans="3:8" s="146" customFormat="1" ht="12.75">
      <c r="C2465" s="724"/>
      <c r="D2465" s="724"/>
      <c r="E2465" s="724"/>
      <c r="F2465" s="724"/>
      <c r="G2465" s="724"/>
      <c r="H2465" s="724"/>
    </row>
    <row r="2466" spans="3:8" s="146" customFormat="1" ht="12.75">
      <c r="C2466" s="724"/>
      <c r="D2466" s="724"/>
      <c r="E2466" s="724"/>
      <c r="F2466" s="724"/>
      <c r="G2466" s="724"/>
      <c r="H2466" s="724"/>
    </row>
    <row r="2467" spans="3:8" s="146" customFormat="1" ht="12.75">
      <c r="C2467" s="724"/>
      <c r="D2467" s="724"/>
      <c r="E2467" s="724"/>
      <c r="F2467" s="724"/>
      <c r="G2467" s="724"/>
      <c r="H2467" s="724"/>
    </row>
    <row r="2468" spans="3:8" s="146" customFormat="1" ht="12.75">
      <c r="C2468" s="724"/>
      <c r="D2468" s="724"/>
      <c r="E2468" s="724"/>
      <c r="F2468" s="724"/>
      <c r="G2468" s="724"/>
      <c r="H2468" s="724"/>
    </row>
    <row r="2469" spans="3:8" s="146" customFormat="1" ht="12.75">
      <c r="C2469" s="724"/>
      <c r="D2469" s="724"/>
      <c r="E2469" s="724"/>
      <c r="F2469" s="724"/>
      <c r="G2469" s="724"/>
      <c r="H2469" s="724"/>
    </row>
    <row r="2470" spans="3:8" s="146" customFormat="1" ht="12.75">
      <c r="C2470" s="724"/>
      <c r="D2470" s="724"/>
      <c r="E2470" s="724"/>
      <c r="F2470" s="724"/>
      <c r="G2470" s="724"/>
      <c r="H2470" s="724"/>
    </row>
    <row r="2471" spans="3:8" s="146" customFormat="1" ht="12.75">
      <c r="C2471" s="724"/>
      <c r="D2471" s="724"/>
      <c r="E2471" s="724"/>
      <c r="F2471" s="724"/>
      <c r="G2471" s="724"/>
      <c r="H2471" s="724"/>
    </row>
    <row r="2472" spans="3:8" s="146" customFormat="1" ht="12.75">
      <c r="C2472" s="724"/>
      <c r="D2472" s="724"/>
      <c r="E2472" s="724"/>
      <c r="F2472" s="724"/>
      <c r="G2472" s="724"/>
      <c r="H2472" s="724"/>
    </row>
    <row r="2473" spans="3:8" s="146" customFormat="1" ht="12.75">
      <c r="C2473" s="724"/>
      <c r="D2473" s="724"/>
      <c r="E2473" s="724"/>
      <c r="F2473" s="724"/>
      <c r="G2473" s="724"/>
      <c r="H2473" s="724"/>
    </row>
    <row r="2474" spans="3:8" s="146" customFormat="1" ht="12.75">
      <c r="C2474" s="724"/>
      <c r="D2474" s="724"/>
      <c r="E2474" s="724"/>
      <c r="F2474" s="724"/>
      <c r="G2474" s="724"/>
      <c r="H2474" s="724"/>
    </row>
    <row r="2475" spans="3:8" s="146" customFormat="1" ht="12.75">
      <c r="C2475" s="724"/>
      <c r="D2475" s="724"/>
      <c r="E2475" s="724"/>
      <c r="F2475" s="724"/>
      <c r="G2475" s="724"/>
      <c r="H2475" s="724"/>
    </row>
    <row r="2476" spans="3:8" s="146" customFormat="1" ht="12.75">
      <c r="C2476" s="724"/>
      <c r="D2476" s="724"/>
      <c r="E2476" s="724"/>
      <c r="F2476" s="724"/>
      <c r="G2476" s="724"/>
      <c r="H2476" s="724"/>
    </row>
    <row r="2477" spans="3:8" s="146" customFormat="1" ht="12.75">
      <c r="C2477" s="724"/>
      <c r="D2477" s="724"/>
      <c r="E2477" s="724"/>
      <c r="F2477" s="724"/>
      <c r="G2477" s="724"/>
      <c r="H2477" s="724"/>
    </row>
    <row r="2478" spans="3:8" s="146" customFormat="1" ht="12.75">
      <c r="C2478" s="724"/>
      <c r="D2478" s="724"/>
      <c r="E2478" s="724"/>
      <c r="F2478" s="724"/>
      <c r="G2478" s="724"/>
      <c r="H2478" s="724"/>
    </row>
    <row r="2479" spans="3:8" s="146" customFormat="1" ht="12.75">
      <c r="C2479" s="724"/>
      <c r="D2479" s="724"/>
      <c r="E2479" s="724"/>
      <c r="F2479" s="724"/>
      <c r="G2479" s="724"/>
      <c r="H2479" s="724"/>
    </row>
    <row r="2480" spans="3:8" s="146" customFormat="1" ht="12.75">
      <c r="C2480" s="724"/>
      <c r="D2480" s="724"/>
      <c r="E2480" s="724"/>
      <c r="F2480" s="724"/>
      <c r="G2480" s="724"/>
      <c r="H2480" s="724"/>
    </row>
    <row r="2481" spans="3:8" s="146" customFormat="1" ht="12.75">
      <c r="C2481" s="724"/>
      <c r="D2481" s="724"/>
      <c r="E2481" s="724"/>
      <c r="F2481" s="724"/>
      <c r="G2481" s="724"/>
      <c r="H2481" s="724"/>
    </row>
    <row r="2482" spans="3:8" s="146" customFormat="1" ht="12.75">
      <c r="C2482" s="724"/>
      <c r="D2482" s="724"/>
      <c r="E2482" s="724"/>
      <c r="F2482" s="724"/>
      <c r="G2482" s="724"/>
      <c r="H2482" s="724"/>
    </row>
    <row r="2483" spans="3:8" s="146" customFormat="1" ht="12.75">
      <c r="C2483" s="724"/>
      <c r="D2483" s="724"/>
      <c r="E2483" s="724"/>
      <c r="F2483" s="724"/>
      <c r="G2483" s="724"/>
      <c r="H2483" s="724"/>
    </row>
    <row r="2484" spans="3:8" s="146" customFormat="1" ht="12.75">
      <c r="C2484" s="724"/>
      <c r="D2484" s="724"/>
      <c r="E2484" s="724"/>
      <c r="F2484" s="724"/>
      <c r="G2484" s="724"/>
      <c r="H2484" s="724"/>
    </row>
    <row r="2485" spans="3:8" s="146" customFormat="1" ht="12.75">
      <c r="C2485" s="724"/>
      <c r="D2485" s="724"/>
      <c r="E2485" s="724"/>
      <c r="F2485" s="724"/>
      <c r="G2485" s="724"/>
      <c r="H2485" s="724"/>
    </row>
    <row r="2486" spans="3:8" s="146" customFormat="1" ht="12.75">
      <c r="C2486" s="724"/>
      <c r="D2486" s="724"/>
      <c r="E2486" s="724"/>
      <c r="F2486" s="724"/>
      <c r="G2486" s="724"/>
      <c r="H2486" s="724"/>
    </row>
    <row r="2487" spans="3:8" s="146" customFormat="1" ht="12.75">
      <c r="C2487" s="724"/>
      <c r="D2487" s="724"/>
      <c r="E2487" s="724"/>
      <c r="F2487" s="724"/>
      <c r="G2487" s="724"/>
      <c r="H2487" s="724"/>
    </row>
    <row r="2488" spans="3:8" s="146" customFormat="1" ht="12.75">
      <c r="C2488" s="724"/>
      <c r="D2488" s="724"/>
      <c r="E2488" s="724"/>
      <c r="F2488" s="724"/>
      <c r="G2488" s="724"/>
      <c r="H2488" s="724"/>
    </row>
    <row r="2489" spans="3:8" s="146" customFormat="1" ht="12.75">
      <c r="C2489" s="724"/>
      <c r="D2489" s="724"/>
      <c r="E2489" s="724"/>
      <c r="F2489" s="724"/>
      <c r="G2489" s="724"/>
      <c r="H2489" s="724"/>
    </row>
    <row r="2490" spans="3:8" s="146" customFormat="1" ht="12.75">
      <c r="C2490" s="724"/>
      <c r="D2490" s="724"/>
      <c r="E2490" s="724"/>
      <c r="F2490" s="724"/>
      <c r="G2490" s="724"/>
      <c r="H2490" s="724"/>
    </row>
    <row r="2491" spans="3:8" s="146" customFormat="1" ht="12.75">
      <c r="C2491" s="724"/>
      <c r="D2491" s="724"/>
      <c r="E2491" s="724"/>
      <c r="F2491" s="724"/>
      <c r="G2491" s="724"/>
      <c r="H2491" s="724"/>
    </row>
    <row r="2492" spans="3:8" s="146" customFormat="1" ht="12.75">
      <c r="C2492" s="724"/>
      <c r="D2492" s="724"/>
      <c r="E2492" s="724"/>
      <c r="F2492" s="724"/>
      <c r="G2492" s="724"/>
      <c r="H2492" s="724"/>
    </row>
    <row r="2493" spans="3:8" s="146" customFormat="1" ht="12.75">
      <c r="C2493" s="724"/>
      <c r="D2493" s="724"/>
      <c r="E2493" s="724"/>
      <c r="F2493" s="724"/>
      <c r="G2493" s="724"/>
      <c r="H2493" s="724"/>
    </row>
    <row r="2494" spans="3:8" s="146" customFormat="1" ht="12.75">
      <c r="C2494" s="724"/>
      <c r="D2494" s="724"/>
      <c r="E2494" s="724"/>
      <c r="F2494" s="724"/>
      <c r="G2494" s="724"/>
      <c r="H2494" s="724"/>
    </row>
    <row r="2495" spans="3:8" s="146" customFormat="1" ht="12.75">
      <c r="C2495" s="724"/>
      <c r="D2495" s="724"/>
      <c r="E2495" s="724"/>
      <c r="F2495" s="724"/>
      <c r="G2495" s="724"/>
      <c r="H2495" s="724"/>
    </row>
    <row r="2496" spans="3:8" s="146" customFormat="1" ht="12.75">
      <c r="C2496" s="724"/>
      <c r="D2496" s="724"/>
      <c r="E2496" s="724"/>
      <c r="F2496" s="724"/>
      <c r="G2496" s="724"/>
      <c r="H2496" s="724"/>
    </row>
    <row r="2497" spans="3:8" s="146" customFormat="1" ht="12.75">
      <c r="C2497" s="724"/>
      <c r="D2497" s="724"/>
      <c r="E2497" s="724"/>
      <c r="F2497" s="724"/>
      <c r="G2497" s="724"/>
      <c r="H2497" s="724"/>
    </row>
    <row r="2498" spans="3:8" s="146" customFormat="1" ht="12.75">
      <c r="C2498" s="724"/>
      <c r="D2498" s="724"/>
      <c r="E2498" s="724"/>
      <c r="F2498" s="724"/>
      <c r="G2498" s="724"/>
      <c r="H2498" s="724"/>
    </row>
    <row r="2499" spans="3:8" s="146" customFormat="1" ht="12.75">
      <c r="C2499" s="724"/>
      <c r="D2499" s="724"/>
      <c r="E2499" s="724"/>
      <c r="F2499" s="724"/>
      <c r="G2499" s="724"/>
      <c r="H2499" s="724"/>
    </row>
    <row r="2500" spans="3:8" s="146" customFormat="1" ht="12.75">
      <c r="C2500" s="724"/>
      <c r="D2500" s="724"/>
      <c r="E2500" s="724"/>
      <c r="F2500" s="724"/>
      <c r="G2500" s="724"/>
      <c r="H2500" s="724"/>
    </row>
    <row r="2501" spans="3:8" s="146" customFormat="1" ht="12.75">
      <c r="C2501" s="724"/>
      <c r="D2501" s="724"/>
      <c r="E2501" s="724"/>
      <c r="F2501" s="724"/>
      <c r="G2501" s="724"/>
      <c r="H2501" s="724"/>
    </row>
    <row r="2502" spans="3:8" s="146" customFormat="1" ht="12.75">
      <c r="C2502" s="724"/>
      <c r="D2502" s="724"/>
      <c r="E2502" s="724"/>
      <c r="F2502" s="724"/>
      <c r="G2502" s="724"/>
      <c r="H2502" s="724"/>
    </row>
    <row r="2503" spans="3:8" s="146" customFormat="1" ht="12.75">
      <c r="C2503" s="724"/>
      <c r="D2503" s="724"/>
      <c r="E2503" s="724"/>
      <c r="F2503" s="724"/>
      <c r="G2503" s="724"/>
      <c r="H2503" s="724"/>
    </row>
    <row r="2504" spans="3:8" s="146" customFormat="1" ht="12.75">
      <c r="C2504" s="724"/>
      <c r="D2504" s="724"/>
      <c r="E2504" s="724"/>
      <c r="F2504" s="724"/>
      <c r="G2504" s="724"/>
      <c r="H2504" s="724"/>
    </row>
    <row r="2505" spans="3:8" s="146" customFormat="1" ht="12.75">
      <c r="C2505" s="724"/>
      <c r="D2505" s="724"/>
      <c r="E2505" s="724"/>
      <c r="F2505" s="724"/>
      <c r="G2505" s="724"/>
      <c r="H2505" s="724"/>
    </row>
    <row r="2506" spans="3:8" s="146" customFormat="1" ht="12.75">
      <c r="C2506" s="724"/>
      <c r="D2506" s="724"/>
      <c r="E2506" s="724"/>
      <c r="F2506" s="724"/>
      <c r="G2506" s="724"/>
      <c r="H2506" s="724"/>
    </row>
    <row r="2507" spans="3:8" s="146" customFormat="1" ht="12.75">
      <c r="C2507" s="724"/>
      <c r="D2507" s="724"/>
      <c r="E2507" s="724"/>
      <c r="F2507" s="724"/>
      <c r="G2507" s="724"/>
      <c r="H2507" s="724"/>
    </row>
    <row r="2508" spans="3:8" s="146" customFormat="1" ht="12.75">
      <c r="C2508" s="724"/>
      <c r="D2508" s="724"/>
      <c r="E2508" s="724"/>
      <c r="F2508" s="724"/>
      <c r="G2508" s="724"/>
      <c r="H2508" s="724"/>
    </row>
    <row r="2509" spans="3:8" s="146" customFormat="1" ht="12.75">
      <c r="C2509" s="724"/>
      <c r="D2509" s="724"/>
      <c r="E2509" s="724"/>
      <c r="F2509" s="724"/>
      <c r="G2509" s="724"/>
      <c r="H2509" s="724"/>
    </row>
    <row r="2510" spans="3:8" s="146" customFormat="1" ht="12.75">
      <c r="C2510" s="724"/>
      <c r="D2510" s="724"/>
      <c r="E2510" s="724"/>
      <c r="F2510" s="724"/>
      <c r="G2510" s="724"/>
      <c r="H2510" s="724"/>
    </row>
    <row r="2511" spans="3:8" s="146" customFormat="1" ht="12.75">
      <c r="C2511" s="724"/>
      <c r="D2511" s="724"/>
      <c r="E2511" s="724"/>
      <c r="F2511" s="724"/>
      <c r="G2511" s="724"/>
      <c r="H2511" s="724"/>
    </row>
    <row r="2512" spans="3:8" s="146" customFormat="1" ht="12.75">
      <c r="C2512" s="724"/>
      <c r="D2512" s="724"/>
      <c r="E2512" s="724"/>
      <c r="F2512" s="724"/>
      <c r="G2512" s="724"/>
      <c r="H2512" s="724"/>
    </row>
    <row r="2513" spans="3:8" s="146" customFormat="1" ht="12.75">
      <c r="C2513" s="724"/>
      <c r="D2513" s="724"/>
      <c r="E2513" s="724"/>
      <c r="F2513" s="724"/>
      <c r="G2513" s="724"/>
      <c r="H2513" s="724"/>
    </row>
    <row r="2514" spans="3:8" s="146" customFormat="1" ht="12.75">
      <c r="C2514" s="724"/>
      <c r="D2514" s="724"/>
      <c r="E2514" s="724"/>
      <c r="F2514" s="724"/>
      <c r="G2514" s="724"/>
      <c r="H2514" s="724"/>
    </row>
    <row r="2515" spans="3:8" s="146" customFormat="1" ht="12.75">
      <c r="C2515" s="724"/>
      <c r="D2515" s="724"/>
      <c r="E2515" s="724"/>
      <c r="F2515" s="724"/>
      <c r="G2515" s="724"/>
      <c r="H2515" s="724"/>
    </row>
    <row r="2516" spans="3:8" s="146" customFormat="1" ht="12.75">
      <c r="C2516" s="724"/>
      <c r="D2516" s="724"/>
      <c r="E2516" s="724"/>
      <c r="F2516" s="724"/>
      <c r="G2516" s="724"/>
      <c r="H2516" s="724"/>
    </row>
    <row r="2517" spans="3:8" s="146" customFormat="1" ht="12.75">
      <c r="C2517" s="724"/>
      <c r="D2517" s="724"/>
      <c r="E2517" s="724"/>
      <c r="F2517" s="724"/>
      <c r="G2517" s="724"/>
      <c r="H2517" s="724"/>
    </row>
    <row r="2518" spans="3:8" s="146" customFormat="1" ht="12.75">
      <c r="C2518" s="724"/>
      <c r="D2518" s="724"/>
      <c r="E2518" s="724"/>
      <c r="F2518" s="724"/>
      <c r="G2518" s="724"/>
      <c r="H2518" s="724"/>
    </row>
    <row r="2519" spans="3:8" s="146" customFormat="1" ht="12.75">
      <c r="C2519" s="724"/>
      <c r="D2519" s="724"/>
      <c r="E2519" s="724"/>
      <c r="F2519" s="724"/>
      <c r="G2519" s="724"/>
      <c r="H2519" s="724"/>
    </row>
    <row r="2520" spans="3:8" s="146" customFormat="1" ht="12.75">
      <c r="C2520" s="724"/>
      <c r="D2520" s="724"/>
      <c r="E2520" s="724"/>
      <c r="F2520" s="724"/>
      <c r="G2520" s="724"/>
      <c r="H2520" s="724"/>
    </row>
    <row r="2521" spans="3:8" s="146" customFormat="1" ht="12.75">
      <c r="C2521" s="724"/>
      <c r="D2521" s="724"/>
      <c r="E2521" s="724"/>
      <c r="F2521" s="724"/>
      <c r="G2521" s="724"/>
      <c r="H2521" s="724"/>
    </row>
    <row r="2522" spans="3:8" s="146" customFormat="1" ht="12.75">
      <c r="C2522" s="724"/>
      <c r="D2522" s="724"/>
      <c r="E2522" s="724"/>
      <c r="F2522" s="724"/>
      <c r="G2522" s="724"/>
      <c r="H2522" s="724"/>
    </row>
    <row r="2523" spans="3:8" s="146" customFormat="1" ht="12.75">
      <c r="C2523" s="724"/>
      <c r="D2523" s="724"/>
      <c r="E2523" s="724"/>
      <c r="F2523" s="724"/>
      <c r="G2523" s="724"/>
      <c r="H2523" s="724"/>
    </row>
    <row r="2524" spans="3:8" s="146" customFormat="1" ht="12.75">
      <c r="C2524" s="724"/>
      <c r="D2524" s="724"/>
      <c r="E2524" s="724"/>
      <c r="F2524" s="724"/>
      <c r="G2524" s="724"/>
      <c r="H2524" s="724"/>
    </row>
    <row r="2525" spans="3:8" s="146" customFormat="1" ht="12.75">
      <c r="C2525" s="724"/>
      <c r="D2525" s="724"/>
      <c r="E2525" s="724"/>
      <c r="F2525" s="724"/>
      <c r="G2525" s="724"/>
      <c r="H2525" s="724"/>
    </row>
    <row r="2526" spans="3:8" s="146" customFormat="1" ht="12.75">
      <c r="C2526" s="724"/>
      <c r="D2526" s="724"/>
      <c r="E2526" s="724"/>
      <c r="F2526" s="724"/>
      <c r="G2526" s="724"/>
      <c r="H2526" s="724"/>
    </row>
    <row r="2527" spans="3:8" s="146" customFormat="1" ht="12.75">
      <c r="C2527" s="724"/>
      <c r="D2527" s="724"/>
      <c r="E2527" s="724"/>
      <c r="F2527" s="724"/>
      <c r="G2527" s="724"/>
      <c r="H2527" s="724"/>
    </row>
    <row r="2528" spans="3:8" s="146" customFormat="1" ht="12.75">
      <c r="C2528" s="724"/>
      <c r="D2528" s="724"/>
      <c r="E2528" s="724"/>
      <c r="F2528" s="724"/>
      <c r="G2528" s="724"/>
      <c r="H2528" s="724"/>
    </row>
    <row r="2529" spans="3:8" s="146" customFormat="1" ht="12.75">
      <c r="C2529" s="724"/>
      <c r="D2529" s="724"/>
      <c r="E2529" s="724"/>
      <c r="F2529" s="724"/>
      <c r="G2529" s="724"/>
      <c r="H2529" s="724"/>
    </row>
    <row r="2530" spans="3:8" s="146" customFormat="1" ht="12.75">
      <c r="C2530" s="724"/>
      <c r="D2530" s="724"/>
      <c r="E2530" s="724"/>
      <c r="F2530" s="724"/>
      <c r="G2530" s="724"/>
      <c r="H2530" s="724"/>
    </row>
    <row r="2531" spans="3:8" s="146" customFormat="1" ht="12.75">
      <c r="C2531" s="724"/>
      <c r="D2531" s="724"/>
      <c r="E2531" s="724"/>
      <c r="F2531" s="724"/>
      <c r="G2531" s="724"/>
      <c r="H2531" s="724"/>
    </row>
    <row r="2532" spans="3:8" s="146" customFormat="1" ht="12.75">
      <c r="C2532" s="724"/>
      <c r="D2532" s="724"/>
      <c r="E2532" s="724"/>
      <c r="F2532" s="724"/>
      <c r="G2532" s="724"/>
      <c r="H2532" s="724"/>
    </row>
    <row r="2533" spans="3:8" s="146" customFormat="1" ht="12.75">
      <c r="C2533" s="724"/>
      <c r="D2533" s="724"/>
      <c r="E2533" s="724"/>
      <c r="F2533" s="724"/>
      <c r="G2533" s="724"/>
      <c r="H2533" s="724"/>
    </row>
    <row r="2534" spans="3:8" s="146" customFormat="1" ht="12.75">
      <c r="C2534" s="724"/>
      <c r="D2534" s="724"/>
      <c r="E2534" s="724"/>
      <c r="F2534" s="724"/>
      <c r="G2534" s="724"/>
      <c r="H2534" s="724"/>
    </row>
    <row r="2535" spans="3:8" s="146" customFormat="1" ht="12.75">
      <c r="C2535" s="724"/>
      <c r="D2535" s="724"/>
      <c r="E2535" s="724"/>
      <c r="F2535" s="724"/>
      <c r="G2535" s="724"/>
      <c r="H2535" s="724"/>
    </row>
    <row r="2536" spans="3:8" s="146" customFormat="1" ht="12.75">
      <c r="C2536" s="724"/>
      <c r="D2536" s="724"/>
      <c r="E2536" s="724"/>
      <c r="F2536" s="724"/>
      <c r="G2536" s="724"/>
      <c r="H2536" s="724"/>
    </row>
    <row r="2537" spans="3:8" s="146" customFormat="1" ht="12.75">
      <c r="C2537" s="724"/>
      <c r="D2537" s="724"/>
      <c r="E2537" s="724"/>
      <c r="F2537" s="724"/>
      <c r="G2537" s="724"/>
      <c r="H2537" s="724"/>
    </row>
    <row r="2538" spans="3:8" s="146" customFormat="1" ht="12.75">
      <c r="C2538" s="724"/>
      <c r="D2538" s="724"/>
      <c r="E2538" s="724"/>
      <c r="F2538" s="724"/>
      <c r="G2538" s="724"/>
      <c r="H2538" s="724"/>
    </row>
    <row r="2539" spans="3:8" s="146" customFormat="1" ht="12.75">
      <c r="C2539" s="724"/>
      <c r="D2539" s="724"/>
      <c r="E2539" s="724"/>
      <c r="F2539" s="724"/>
      <c r="G2539" s="724"/>
      <c r="H2539" s="724"/>
    </row>
    <row r="2540" spans="3:8" s="146" customFormat="1" ht="12.75">
      <c r="C2540" s="724"/>
      <c r="D2540" s="724"/>
      <c r="E2540" s="724"/>
      <c r="F2540" s="724"/>
      <c r="G2540" s="724"/>
      <c r="H2540" s="724"/>
    </row>
    <row r="2541" spans="3:8" s="146" customFormat="1" ht="12.75">
      <c r="C2541" s="724"/>
      <c r="D2541" s="724"/>
      <c r="E2541" s="724"/>
      <c r="F2541" s="724"/>
      <c r="G2541" s="724"/>
      <c r="H2541" s="724"/>
    </row>
    <row r="2542" spans="3:8" s="146" customFormat="1" ht="12.75">
      <c r="C2542" s="724"/>
      <c r="D2542" s="724"/>
      <c r="E2542" s="724"/>
      <c r="F2542" s="724"/>
      <c r="G2542" s="724"/>
      <c r="H2542" s="724"/>
    </row>
    <row r="2543" spans="3:8" s="146" customFormat="1" ht="12.75">
      <c r="C2543" s="724"/>
      <c r="D2543" s="724"/>
      <c r="E2543" s="724"/>
      <c r="F2543" s="724"/>
      <c r="G2543" s="724"/>
      <c r="H2543" s="724"/>
    </row>
    <row r="2544" spans="3:8" s="146" customFormat="1" ht="12.75">
      <c r="C2544" s="724"/>
      <c r="D2544" s="724"/>
      <c r="E2544" s="724"/>
      <c r="F2544" s="724"/>
      <c r="G2544" s="724"/>
      <c r="H2544" s="724"/>
    </row>
    <row r="2545" spans="3:8" s="146" customFormat="1" ht="12.75">
      <c r="C2545" s="724"/>
      <c r="D2545" s="724"/>
      <c r="E2545" s="724"/>
      <c r="F2545" s="724"/>
      <c r="G2545" s="724"/>
      <c r="H2545" s="724"/>
    </row>
    <row r="2546" spans="3:8" s="146" customFormat="1" ht="12.75">
      <c r="C2546" s="724"/>
      <c r="D2546" s="724"/>
      <c r="E2546" s="724"/>
      <c r="F2546" s="724"/>
      <c r="G2546" s="724"/>
      <c r="H2546" s="724"/>
    </row>
    <row r="2547" spans="3:8" s="146" customFormat="1" ht="12.75">
      <c r="C2547" s="724"/>
      <c r="D2547" s="724"/>
      <c r="E2547" s="724"/>
      <c r="F2547" s="724"/>
      <c r="G2547" s="724"/>
      <c r="H2547" s="724"/>
    </row>
    <row r="2548" spans="3:8" s="146" customFormat="1" ht="12.75">
      <c r="C2548" s="724"/>
      <c r="D2548" s="724"/>
      <c r="E2548" s="724"/>
      <c r="F2548" s="724"/>
      <c r="G2548" s="724"/>
      <c r="H2548" s="724"/>
    </row>
    <row r="2549" spans="3:8" s="146" customFormat="1" ht="12.75">
      <c r="C2549" s="724"/>
      <c r="D2549" s="724"/>
      <c r="E2549" s="724"/>
      <c r="F2549" s="724"/>
      <c r="G2549" s="724"/>
      <c r="H2549" s="724"/>
    </row>
    <row r="2550" spans="3:8" s="146" customFormat="1" ht="12.75">
      <c r="C2550" s="724"/>
      <c r="D2550" s="724"/>
      <c r="E2550" s="724"/>
      <c r="F2550" s="724"/>
      <c r="G2550" s="724"/>
      <c r="H2550" s="724"/>
    </row>
    <row r="2551" spans="3:8" s="146" customFormat="1" ht="12.75">
      <c r="C2551" s="724"/>
      <c r="D2551" s="724"/>
      <c r="E2551" s="724"/>
      <c r="F2551" s="724"/>
      <c r="G2551" s="724"/>
      <c r="H2551" s="724"/>
    </row>
    <row r="2552" spans="3:8" s="146" customFormat="1" ht="12.75">
      <c r="C2552" s="724"/>
      <c r="D2552" s="724"/>
      <c r="E2552" s="724"/>
      <c r="F2552" s="724"/>
      <c r="G2552" s="724"/>
      <c r="H2552" s="724"/>
    </row>
    <row r="2553" spans="3:8" s="146" customFormat="1" ht="12.75">
      <c r="C2553" s="724"/>
      <c r="D2553" s="724"/>
      <c r="E2553" s="724"/>
      <c r="F2553" s="724"/>
      <c r="G2553" s="724"/>
      <c r="H2553" s="724"/>
    </row>
    <row r="2554" spans="3:8" s="146" customFormat="1" ht="12.75">
      <c r="C2554" s="724"/>
      <c r="D2554" s="724"/>
      <c r="E2554" s="724"/>
      <c r="F2554" s="724"/>
      <c r="G2554" s="724"/>
      <c r="H2554" s="724"/>
    </row>
    <row r="2555" spans="3:8" s="146" customFormat="1" ht="12.75">
      <c r="C2555" s="724"/>
      <c r="D2555" s="724"/>
      <c r="E2555" s="724"/>
      <c r="F2555" s="724"/>
      <c r="G2555" s="724"/>
      <c r="H2555" s="724"/>
    </row>
    <row r="2556" spans="3:8" s="146" customFormat="1" ht="12.75">
      <c r="C2556" s="724"/>
      <c r="D2556" s="724"/>
      <c r="E2556" s="724"/>
      <c r="F2556" s="724"/>
      <c r="G2556" s="724"/>
      <c r="H2556" s="724"/>
    </row>
    <row r="2557" spans="3:8" s="146" customFormat="1" ht="12.75">
      <c r="C2557" s="724"/>
      <c r="D2557" s="724"/>
      <c r="E2557" s="724"/>
      <c r="F2557" s="724"/>
      <c r="G2557" s="724"/>
      <c r="H2557" s="724"/>
    </row>
    <row r="2558" spans="3:8" s="146" customFormat="1" ht="12.75">
      <c r="C2558" s="724"/>
      <c r="D2558" s="724"/>
      <c r="E2558" s="724"/>
      <c r="F2558" s="724"/>
      <c r="G2558" s="724"/>
      <c r="H2558" s="724"/>
    </row>
    <row r="2559" spans="3:8" s="146" customFormat="1" ht="12.75">
      <c r="C2559" s="724"/>
      <c r="D2559" s="724"/>
      <c r="E2559" s="724"/>
      <c r="F2559" s="724"/>
      <c r="G2559" s="724"/>
      <c r="H2559" s="724"/>
    </row>
    <row r="2560" spans="3:8" s="146" customFormat="1" ht="12.75">
      <c r="C2560" s="724"/>
      <c r="D2560" s="724"/>
      <c r="E2560" s="724"/>
      <c r="F2560" s="724"/>
      <c r="G2560" s="724"/>
      <c r="H2560" s="724"/>
    </row>
    <row r="2561" spans="3:8" s="146" customFormat="1" ht="12.75">
      <c r="C2561" s="724"/>
      <c r="D2561" s="724"/>
      <c r="E2561" s="724"/>
      <c r="F2561" s="724"/>
      <c r="G2561" s="724"/>
      <c r="H2561" s="724"/>
    </row>
    <row r="2562" spans="3:8" s="146" customFormat="1" ht="12.75">
      <c r="C2562" s="724"/>
      <c r="D2562" s="724"/>
      <c r="E2562" s="724"/>
      <c r="F2562" s="724"/>
      <c r="G2562" s="724"/>
      <c r="H2562" s="724"/>
    </row>
    <row r="2563" spans="3:8" s="146" customFormat="1" ht="12.75">
      <c r="C2563" s="724"/>
      <c r="D2563" s="724"/>
      <c r="E2563" s="724"/>
      <c r="F2563" s="724"/>
      <c r="G2563" s="724"/>
      <c r="H2563" s="724"/>
    </row>
    <row r="2564" spans="3:8" s="146" customFormat="1" ht="12.75">
      <c r="C2564" s="724"/>
      <c r="D2564" s="724"/>
      <c r="E2564" s="724"/>
      <c r="F2564" s="724"/>
      <c r="G2564" s="724"/>
      <c r="H2564" s="724"/>
    </row>
    <row r="2565" spans="3:8" s="146" customFormat="1" ht="12.75">
      <c r="C2565" s="724"/>
      <c r="D2565" s="724"/>
      <c r="E2565" s="724"/>
      <c r="F2565" s="724"/>
      <c r="G2565" s="724"/>
      <c r="H2565" s="724"/>
    </row>
    <row r="2566" spans="3:8" s="146" customFormat="1" ht="12.75">
      <c r="C2566" s="724"/>
      <c r="D2566" s="724"/>
      <c r="E2566" s="724"/>
      <c r="F2566" s="724"/>
      <c r="G2566" s="724"/>
      <c r="H2566" s="724"/>
    </row>
    <row r="2567" spans="3:8" s="146" customFormat="1" ht="12.75">
      <c r="C2567" s="724"/>
      <c r="D2567" s="724"/>
      <c r="E2567" s="724"/>
      <c r="F2567" s="724"/>
      <c r="G2567" s="724"/>
      <c r="H2567" s="724"/>
    </row>
    <row r="2568" spans="3:8" s="146" customFormat="1" ht="12.75">
      <c r="C2568" s="724"/>
      <c r="D2568" s="724"/>
      <c r="E2568" s="724"/>
      <c r="F2568" s="724"/>
      <c r="G2568" s="724"/>
      <c r="H2568" s="724"/>
    </row>
    <row r="2569" spans="3:8" s="146" customFormat="1" ht="12.75">
      <c r="C2569" s="724"/>
      <c r="D2569" s="724"/>
      <c r="E2569" s="724"/>
      <c r="F2569" s="724"/>
      <c r="G2569" s="724"/>
      <c r="H2569" s="724"/>
    </row>
    <row r="2570" spans="3:8" s="146" customFormat="1" ht="12.75">
      <c r="C2570" s="724"/>
      <c r="D2570" s="724"/>
      <c r="E2570" s="724"/>
      <c r="F2570" s="724"/>
      <c r="G2570" s="724"/>
      <c r="H2570" s="724"/>
    </row>
    <row r="2571" spans="3:8" s="146" customFormat="1" ht="12.75">
      <c r="C2571" s="724"/>
      <c r="D2571" s="724"/>
      <c r="E2571" s="724"/>
      <c r="F2571" s="724"/>
      <c r="G2571" s="724"/>
      <c r="H2571" s="724"/>
    </row>
    <row r="2572" spans="3:8" s="146" customFormat="1" ht="12.75">
      <c r="C2572" s="724"/>
      <c r="D2572" s="724"/>
      <c r="E2572" s="724"/>
      <c r="F2572" s="724"/>
      <c r="G2572" s="724"/>
      <c r="H2572" s="724"/>
    </row>
    <row r="2573" spans="3:8" s="146" customFormat="1" ht="12.75">
      <c r="C2573" s="724"/>
      <c r="D2573" s="724"/>
      <c r="E2573" s="724"/>
      <c r="F2573" s="724"/>
      <c r="G2573" s="724"/>
      <c r="H2573" s="724"/>
    </row>
    <row r="2574" spans="3:8" s="146" customFormat="1" ht="12.75">
      <c r="C2574" s="724"/>
      <c r="D2574" s="724"/>
      <c r="E2574" s="724"/>
      <c r="F2574" s="724"/>
      <c r="G2574" s="724"/>
      <c r="H2574" s="724"/>
    </row>
    <row r="2575" spans="3:8" s="146" customFormat="1" ht="12.75">
      <c r="C2575" s="724"/>
      <c r="D2575" s="724"/>
      <c r="E2575" s="724"/>
      <c r="F2575" s="724"/>
      <c r="G2575" s="724"/>
      <c r="H2575" s="724"/>
    </row>
    <row r="2576" spans="3:8" s="146" customFormat="1" ht="12.75">
      <c r="C2576" s="724"/>
      <c r="D2576" s="724"/>
      <c r="E2576" s="724"/>
      <c r="F2576" s="724"/>
      <c r="G2576" s="724"/>
      <c r="H2576" s="724"/>
    </row>
    <row r="2577" spans="3:8" s="146" customFormat="1" ht="12.75">
      <c r="C2577" s="724"/>
      <c r="D2577" s="724"/>
      <c r="E2577" s="724"/>
      <c r="F2577" s="724"/>
      <c r="G2577" s="724"/>
      <c r="H2577" s="724"/>
    </row>
    <row r="2578" spans="3:8" s="146" customFormat="1" ht="12.75">
      <c r="C2578" s="724"/>
      <c r="D2578" s="724"/>
      <c r="E2578" s="724"/>
      <c r="F2578" s="724"/>
      <c r="G2578" s="724"/>
      <c r="H2578" s="724"/>
    </row>
    <row r="2579" spans="3:8" s="146" customFormat="1" ht="12.75">
      <c r="C2579" s="724"/>
      <c r="D2579" s="724"/>
      <c r="E2579" s="724"/>
      <c r="F2579" s="724"/>
      <c r="G2579" s="724"/>
      <c r="H2579" s="724"/>
    </row>
    <row r="2580" spans="3:8" s="146" customFormat="1" ht="12.75">
      <c r="C2580" s="724"/>
      <c r="D2580" s="724"/>
      <c r="E2580" s="724"/>
      <c r="F2580" s="724"/>
      <c r="G2580" s="724"/>
      <c r="H2580" s="724"/>
    </row>
    <row r="2581" spans="3:8" s="146" customFormat="1" ht="12.75">
      <c r="C2581" s="724"/>
      <c r="D2581" s="724"/>
      <c r="E2581" s="724"/>
      <c r="F2581" s="724"/>
      <c r="G2581" s="724"/>
      <c r="H2581" s="724"/>
    </row>
    <row r="2582" spans="3:8" s="146" customFormat="1" ht="12.75">
      <c r="C2582" s="724"/>
      <c r="D2582" s="724"/>
      <c r="E2582" s="724"/>
      <c r="F2582" s="724"/>
      <c r="G2582" s="724"/>
      <c r="H2582" s="724"/>
    </row>
    <row r="2583" spans="3:8" s="146" customFormat="1" ht="12.75">
      <c r="C2583" s="724"/>
      <c r="D2583" s="724"/>
      <c r="E2583" s="724"/>
      <c r="F2583" s="724"/>
      <c r="G2583" s="724"/>
      <c r="H2583" s="724"/>
    </row>
    <row r="2584" spans="3:8" s="146" customFormat="1" ht="12.75">
      <c r="C2584" s="724"/>
      <c r="D2584" s="724"/>
      <c r="E2584" s="724"/>
      <c r="F2584" s="724"/>
      <c r="G2584" s="724"/>
      <c r="H2584" s="724"/>
    </row>
    <row r="2585" spans="3:8" s="146" customFormat="1" ht="12.75">
      <c r="C2585" s="724"/>
      <c r="D2585" s="724"/>
      <c r="E2585" s="724"/>
      <c r="F2585" s="724"/>
      <c r="G2585" s="724"/>
      <c r="H2585" s="724"/>
    </row>
    <row r="2586" spans="3:8" s="146" customFormat="1" ht="12.75">
      <c r="C2586" s="724"/>
      <c r="D2586" s="724"/>
      <c r="E2586" s="724"/>
      <c r="F2586" s="724"/>
      <c r="G2586" s="724"/>
      <c r="H2586" s="724"/>
    </row>
    <row r="2587" spans="3:8" s="146" customFormat="1" ht="12.75">
      <c r="C2587" s="724"/>
      <c r="D2587" s="724"/>
      <c r="E2587" s="724"/>
      <c r="F2587" s="724"/>
      <c r="G2587" s="724"/>
      <c r="H2587" s="724"/>
    </row>
    <row r="2588" spans="3:8" s="146" customFormat="1" ht="12.75">
      <c r="C2588" s="724"/>
      <c r="D2588" s="724"/>
      <c r="E2588" s="724"/>
      <c r="F2588" s="724"/>
      <c r="G2588" s="724"/>
      <c r="H2588" s="724"/>
    </row>
    <row r="2589" spans="3:8" s="146" customFormat="1" ht="12.75">
      <c r="C2589" s="724"/>
      <c r="D2589" s="724"/>
      <c r="E2589" s="724"/>
      <c r="F2589" s="724"/>
      <c r="G2589" s="724"/>
      <c r="H2589" s="724"/>
    </row>
    <row r="2590" spans="3:8" s="146" customFormat="1" ht="12.75">
      <c r="C2590" s="724"/>
      <c r="D2590" s="724"/>
      <c r="E2590" s="724"/>
      <c r="F2590" s="724"/>
      <c r="G2590" s="724"/>
      <c r="H2590" s="724"/>
    </row>
    <row r="2591" spans="3:8" s="146" customFormat="1" ht="12.75">
      <c r="C2591" s="724"/>
      <c r="D2591" s="724"/>
      <c r="E2591" s="724"/>
      <c r="F2591" s="724"/>
      <c r="G2591" s="724"/>
      <c r="H2591" s="724"/>
    </row>
    <row r="2592" spans="3:8" s="146" customFormat="1" ht="12.75">
      <c r="C2592" s="724"/>
      <c r="D2592" s="724"/>
      <c r="E2592" s="724"/>
      <c r="F2592" s="724"/>
      <c r="G2592" s="724"/>
      <c r="H2592" s="724"/>
    </row>
    <row r="2593" spans="3:8" s="146" customFormat="1" ht="12.75">
      <c r="C2593" s="724"/>
      <c r="D2593" s="724"/>
      <c r="E2593" s="724"/>
      <c r="F2593" s="724"/>
      <c r="G2593" s="724"/>
      <c r="H2593" s="724"/>
    </row>
    <row r="2594" spans="3:8" s="146" customFormat="1" ht="12.75">
      <c r="C2594" s="724"/>
      <c r="D2594" s="724"/>
      <c r="E2594" s="724"/>
      <c r="F2594" s="724"/>
      <c r="G2594" s="724"/>
      <c r="H2594" s="724"/>
    </row>
    <row r="2595" spans="3:8" s="146" customFormat="1" ht="12.75">
      <c r="C2595" s="724"/>
      <c r="D2595" s="724"/>
      <c r="E2595" s="724"/>
      <c r="F2595" s="724"/>
      <c r="G2595" s="724"/>
      <c r="H2595" s="724"/>
    </row>
    <row r="2596" spans="3:8" s="146" customFormat="1" ht="12.75">
      <c r="C2596" s="724"/>
      <c r="D2596" s="724"/>
      <c r="E2596" s="724"/>
      <c r="F2596" s="724"/>
      <c r="G2596" s="724"/>
      <c r="H2596" s="724"/>
    </row>
    <row r="2597" spans="3:8" s="146" customFormat="1" ht="12.75">
      <c r="C2597" s="724"/>
      <c r="D2597" s="724"/>
      <c r="E2597" s="724"/>
      <c r="F2597" s="724"/>
      <c r="G2597" s="724"/>
      <c r="H2597" s="724"/>
    </row>
    <row r="2598" spans="3:8" s="146" customFormat="1" ht="12.75">
      <c r="C2598" s="724"/>
      <c r="D2598" s="724"/>
      <c r="E2598" s="724"/>
      <c r="F2598" s="724"/>
      <c r="G2598" s="724"/>
      <c r="H2598" s="724"/>
    </row>
    <row r="2599" spans="3:8" s="146" customFormat="1" ht="12.75">
      <c r="C2599" s="724"/>
      <c r="D2599" s="724"/>
      <c r="E2599" s="724"/>
      <c r="F2599" s="724"/>
      <c r="G2599" s="724"/>
      <c r="H2599" s="724"/>
    </row>
    <row r="2600" spans="3:8" s="146" customFormat="1" ht="12.75">
      <c r="C2600" s="724"/>
      <c r="D2600" s="724"/>
      <c r="E2600" s="724"/>
      <c r="F2600" s="724"/>
      <c r="G2600" s="724"/>
      <c r="H2600" s="724"/>
    </row>
    <row r="2601" spans="3:8" s="146" customFormat="1" ht="12.75">
      <c r="C2601" s="724"/>
      <c r="D2601" s="724"/>
      <c r="E2601" s="724"/>
      <c r="F2601" s="724"/>
      <c r="G2601" s="724"/>
      <c r="H2601" s="724"/>
    </row>
    <row r="2602" spans="3:8" s="146" customFormat="1" ht="12.75">
      <c r="C2602" s="724"/>
      <c r="D2602" s="724"/>
      <c r="E2602" s="724"/>
      <c r="F2602" s="724"/>
      <c r="G2602" s="724"/>
      <c r="H2602" s="724"/>
    </row>
    <row r="2603" spans="3:8" s="146" customFormat="1" ht="12.75">
      <c r="C2603" s="724"/>
      <c r="D2603" s="724"/>
      <c r="E2603" s="724"/>
      <c r="F2603" s="724"/>
      <c r="G2603" s="724"/>
      <c r="H2603" s="724"/>
    </row>
    <row r="2604" spans="3:8" s="146" customFormat="1" ht="12.75">
      <c r="C2604" s="724"/>
      <c r="D2604" s="724"/>
      <c r="E2604" s="724"/>
      <c r="F2604" s="724"/>
      <c r="G2604" s="724"/>
      <c r="H2604" s="724"/>
    </row>
    <row r="2605" spans="3:8" s="146" customFormat="1" ht="12.75">
      <c r="C2605" s="724"/>
      <c r="D2605" s="724"/>
      <c r="E2605" s="724"/>
      <c r="F2605" s="724"/>
      <c r="G2605" s="724"/>
      <c r="H2605" s="724"/>
    </row>
    <row r="2606" spans="3:8" s="146" customFormat="1" ht="12.75">
      <c r="C2606" s="724"/>
      <c r="D2606" s="724"/>
      <c r="E2606" s="724"/>
      <c r="F2606" s="724"/>
      <c r="G2606" s="724"/>
      <c r="H2606" s="724"/>
    </row>
    <row r="2607" spans="3:8" s="146" customFormat="1" ht="12.75">
      <c r="C2607" s="724"/>
      <c r="D2607" s="724"/>
      <c r="E2607" s="724"/>
      <c r="F2607" s="724"/>
      <c r="G2607" s="724"/>
      <c r="H2607" s="724"/>
    </row>
    <row r="2608" spans="3:8" s="146" customFormat="1" ht="12.75">
      <c r="C2608" s="724"/>
      <c r="D2608" s="724"/>
      <c r="E2608" s="724"/>
      <c r="F2608" s="724"/>
      <c r="G2608" s="724"/>
      <c r="H2608" s="724"/>
    </row>
    <row r="2609" spans="3:8" s="146" customFormat="1" ht="12.75">
      <c r="C2609" s="724"/>
      <c r="D2609" s="724"/>
      <c r="E2609" s="724"/>
      <c r="F2609" s="724"/>
      <c r="G2609" s="724"/>
      <c r="H2609" s="724"/>
    </row>
    <row r="2610" spans="3:8" s="146" customFormat="1" ht="12.75">
      <c r="C2610" s="724"/>
      <c r="D2610" s="724"/>
      <c r="E2610" s="724"/>
      <c r="F2610" s="724"/>
      <c r="G2610" s="724"/>
      <c r="H2610" s="724"/>
    </row>
    <row r="2611" spans="3:8" s="146" customFormat="1" ht="12.75">
      <c r="C2611" s="724"/>
      <c r="D2611" s="724"/>
      <c r="E2611" s="724"/>
      <c r="F2611" s="724"/>
      <c r="G2611" s="724"/>
      <c r="H2611" s="724"/>
    </row>
    <row r="2612" spans="3:8" s="146" customFormat="1" ht="12.75">
      <c r="C2612" s="724"/>
      <c r="D2612" s="724"/>
      <c r="E2612" s="724"/>
      <c r="F2612" s="724"/>
      <c r="G2612" s="724"/>
      <c r="H2612" s="724"/>
    </row>
    <row r="2613" spans="3:8" s="146" customFormat="1" ht="12.75">
      <c r="C2613" s="724"/>
      <c r="D2613" s="724"/>
      <c r="E2613" s="724"/>
      <c r="F2613" s="724"/>
      <c r="G2613" s="724"/>
      <c r="H2613" s="724"/>
    </row>
    <row r="2614" spans="3:8" s="146" customFormat="1" ht="12.75">
      <c r="C2614" s="724"/>
      <c r="D2614" s="724"/>
      <c r="E2614" s="724"/>
      <c r="F2614" s="724"/>
      <c r="G2614" s="724"/>
      <c r="H2614" s="724"/>
    </row>
    <row r="2615" spans="3:8" s="146" customFormat="1" ht="12.75">
      <c r="C2615" s="724"/>
      <c r="D2615" s="724"/>
      <c r="E2615" s="724"/>
      <c r="F2615" s="724"/>
      <c r="G2615" s="724"/>
      <c r="H2615" s="724"/>
    </row>
    <row r="2616" spans="3:8" s="146" customFormat="1" ht="12.75">
      <c r="C2616" s="724"/>
      <c r="D2616" s="724"/>
      <c r="E2616" s="724"/>
      <c r="F2616" s="724"/>
      <c r="G2616" s="724"/>
      <c r="H2616" s="724"/>
    </row>
    <row r="2617" spans="3:8" s="146" customFormat="1" ht="12.75">
      <c r="C2617" s="724"/>
      <c r="D2617" s="724"/>
      <c r="E2617" s="724"/>
      <c r="F2617" s="724"/>
      <c r="G2617" s="724"/>
      <c r="H2617" s="724"/>
    </row>
    <row r="2618" spans="3:8" s="146" customFormat="1" ht="12.75">
      <c r="C2618" s="724"/>
      <c r="D2618" s="724"/>
      <c r="E2618" s="724"/>
      <c r="F2618" s="724"/>
      <c r="G2618" s="724"/>
      <c r="H2618" s="724"/>
    </row>
    <row r="2619" spans="3:8" s="146" customFormat="1" ht="12.75">
      <c r="C2619" s="724"/>
      <c r="D2619" s="724"/>
      <c r="E2619" s="724"/>
      <c r="F2619" s="724"/>
      <c r="G2619" s="724"/>
      <c r="H2619" s="724"/>
    </row>
    <row r="2620" spans="3:8" s="146" customFormat="1" ht="12.75">
      <c r="C2620" s="724"/>
      <c r="D2620" s="724"/>
      <c r="E2620" s="724"/>
      <c r="F2620" s="724"/>
      <c r="G2620" s="724"/>
      <c r="H2620" s="724"/>
    </row>
    <row r="2621" spans="3:8" s="146" customFormat="1" ht="12.75">
      <c r="C2621" s="724"/>
      <c r="D2621" s="724"/>
      <c r="E2621" s="724"/>
      <c r="F2621" s="724"/>
      <c r="G2621" s="724"/>
      <c r="H2621" s="724"/>
    </row>
    <row r="2622" spans="3:8" s="146" customFormat="1" ht="12.75">
      <c r="C2622" s="724"/>
      <c r="D2622" s="724"/>
      <c r="E2622" s="724"/>
      <c r="F2622" s="724"/>
      <c r="G2622" s="724"/>
      <c r="H2622" s="724"/>
    </row>
    <row r="2623" spans="3:8" s="146" customFormat="1" ht="12.75">
      <c r="C2623" s="724"/>
      <c r="D2623" s="724"/>
      <c r="E2623" s="724"/>
      <c r="F2623" s="724"/>
      <c r="G2623" s="724"/>
      <c r="H2623" s="724"/>
    </row>
    <row r="2624" spans="3:8" s="146" customFormat="1" ht="12.75">
      <c r="C2624" s="724"/>
      <c r="D2624" s="724"/>
      <c r="E2624" s="724"/>
      <c r="F2624" s="724"/>
      <c r="G2624" s="724"/>
      <c r="H2624" s="724"/>
    </row>
    <row r="2625" spans="3:8" s="146" customFormat="1" ht="12.75">
      <c r="C2625" s="724"/>
      <c r="D2625" s="724"/>
      <c r="E2625" s="724"/>
      <c r="F2625" s="724"/>
      <c r="G2625" s="724"/>
      <c r="H2625" s="724"/>
    </row>
    <row r="2626" spans="3:8" s="146" customFormat="1" ht="12.75">
      <c r="C2626" s="724"/>
      <c r="D2626" s="724"/>
      <c r="E2626" s="724"/>
      <c r="F2626" s="724"/>
      <c r="G2626" s="724"/>
      <c r="H2626" s="724"/>
    </row>
    <row r="2627" spans="3:8" s="146" customFormat="1" ht="12.75">
      <c r="C2627" s="724"/>
      <c r="D2627" s="724"/>
      <c r="E2627" s="724"/>
      <c r="F2627" s="724"/>
      <c r="G2627" s="724"/>
      <c r="H2627" s="724"/>
    </row>
    <row r="2628" spans="3:8" s="146" customFormat="1" ht="12.75">
      <c r="C2628" s="724"/>
      <c r="D2628" s="724"/>
      <c r="E2628" s="724"/>
      <c r="F2628" s="724"/>
      <c r="G2628" s="724"/>
      <c r="H2628" s="724"/>
    </row>
    <row r="2629" spans="3:8" s="146" customFormat="1" ht="12.75">
      <c r="C2629" s="724"/>
      <c r="D2629" s="724"/>
      <c r="E2629" s="724"/>
      <c r="F2629" s="724"/>
      <c r="G2629" s="724"/>
      <c r="H2629" s="724"/>
    </row>
    <row r="2630" spans="3:8" s="146" customFormat="1" ht="12.75">
      <c r="C2630" s="724"/>
      <c r="D2630" s="724"/>
      <c r="E2630" s="724"/>
      <c r="F2630" s="724"/>
      <c r="G2630" s="724"/>
      <c r="H2630" s="724"/>
    </row>
    <row r="2631" spans="3:8" s="146" customFormat="1" ht="12.75">
      <c r="C2631" s="724"/>
      <c r="D2631" s="724"/>
      <c r="E2631" s="724"/>
      <c r="F2631" s="724"/>
      <c r="G2631" s="724"/>
      <c r="H2631" s="724"/>
    </row>
    <row r="2632" spans="3:8" s="146" customFormat="1" ht="12.75">
      <c r="C2632" s="724"/>
      <c r="D2632" s="724"/>
      <c r="E2632" s="724"/>
      <c r="F2632" s="724"/>
      <c r="G2632" s="724"/>
      <c r="H2632" s="724"/>
    </row>
    <row r="2633" spans="3:8" s="146" customFormat="1" ht="12.75">
      <c r="C2633" s="724"/>
      <c r="D2633" s="724"/>
      <c r="E2633" s="724"/>
      <c r="F2633" s="724"/>
      <c r="G2633" s="724"/>
      <c r="H2633" s="724"/>
    </row>
    <row r="2634" spans="3:8" s="146" customFormat="1" ht="12.75">
      <c r="C2634" s="724"/>
      <c r="D2634" s="724"/>
      <c r="E2634" s="724"/>
      <c r="F2634" s="724"/>
      <c r="G2634" s="724"/>
      <c r="H2634" s="724"/>
    </row>
    <row r="2635" spans="3:8" s="146" customFormat="1" ht="12.75">
      <c r="C2635" s="724"/>
      <c r="D2635" s="724"/>
      <c r="E2635" s="724"/>
      <c r="F2635" s="724"/>
      <c r="G2635" s="724"/>
      <c r="H2635" s="724"/>
    </row>
    <row r="2636" spans="3:8" s="146" customFormat="1" ht="12.75">
      <c r="C2636" s="724"/>
      <c r="D2636" s="724"/>
      <c r="E2636" s="724"/>
      <c r="F2636" s="724"/>
      <c r="G2636" s="724"/>
      <c r="H2636" s="724"/>
    </row>
    <row r="2637" spans="3:8" s="146" customFormat="1" ht="12.75">
      <c r="C2637" s="724"/>
      <c r="D2637" s="724"/>
      <c r="E2637" s="724"/>
      <c r="F2637" s="724"/>
      <c r="G2637" s="724"/>
      <c r="H2637" s="724"/>
    </row>
    <row r="2638" spans="3:8" s="146" customFormat="1" ht="12.75">
      <c r="C2638" s="724"/>
      <c r="D2638" s="724"/>
      <c r="E2638" s="724"/>
      <c r="F2638" s="724"/>
      <c r="G2638" s="724"/>
      <c r="H2638" s="724"/>
    </row>
    <row r="2639" spans="3:8" s="146" customFormat="1" ht="12.75">
      <c r="C2639" s="724"/>
      <c r="D2639" s="724"/>
      <c r="E2639" s="724"/>
      <c r="F2639" s="724"/>
      <c r="G2639" s="724"/>
      <c r="H2639" s="724"/>
    </row>
    <row r="2640" spans="3:8" s="146" customFormat="1" ht="12.75">
      <c r="C2640" s="724"/>
      <c r="D2640" s="724"/>
      <c r="E2640" s="724"/>
      <c r="F2640" s="724"/>
      <c r="G2640" s="724"/>
      <c r="H2640" s="724"/>
    </row>
    <row r="2641" spans="3:8" s="146" customFormat="1" ht="12.75">
      <c r="C2641" s="724"/>
      <c r="D2641" s="724"/>
      <c r="E2641" s="724"/>
      <c r="F2641" s="724"/>
      <c r="G2641" s="724"/>
      <c r="H2641" s="724"/>
    </row>
    <row r="2642" spans="3:8" s="146" customFormat="1" ht="12.75">
      <c r="C2642" s="724"/>
      <c r="D2642" s="724"/>
      <c r="E2642" s="724"/>
      <c r="F2642" s="724"/>
      <c r="G2642" s="724"/>
      <c r="H2642" s="724"/>
    </row>
    <row r="2643" spans="3:8" s="146" customFormat="1" ht="12.75">
      <c r="C2643" s="724"/>
      <c r="D2643" s="724"/>
      <c r="E2643" s="724"/>
      <c r="F2643" s="724"/>
      <c r="G2643" s="724"/>
      <c r="H2643" s="724"/>
    </row>
    <row r="2644" spans="3:8" s="146" customFormat="1" ht="12.75">
      <c r="C2644" s="724"/>
      <c r="D2644" s="724"/>
      <c r="E2644" s="724"/>
      <c r="F2644" s="724"/>
      <c r="G2644" s="724"/>
      <c r="H2644" s="724"/>
    </row>
    <row r="2645" spans="3:8" s="146" customFormat="1" ht="12.75">
      <c r="C2645" s="724"/>
      <c r="D2645" s="724"/>
      <c r="E2645" s="724"/>
      <c r="F2645" s="724"/>
      <c r="G2645" s="724"/>
      <c r="H2645" s="724"/>
    </row>
    <row r="2646" spans="3:8" s="146" customFormat="1" ht="12.75">
      <c r="C2646" s="724"/>
      <c r="D2646" s="724"/>
      <c r="E2646" s="724"/>
      <c r="F2646" s="724"/>
      <c r="G2646" s="724"/>
      <c r="H2646" s="724"/>
    </row>
    <row r="2647" spans="3:8" s="146" customFormat="1" ht="12.75">
      <c r="C2647" s="724"/>
      <c r="D2647" s="724"/>
      <c r="E2647" s="724"/>
      <c r="F2647" s="724"/>
      <c r="G2647" s="724"/>
      <c r="H2647" s="724"/>
    </row>
    <row r="2648" spans="3:8" s="146" customFormat="1" ht="12.75">
      <c r="C2648" s="724"/>
      <c r="D2648" s="724"/>
      <c r="E2648" s="724"/>
      <c r="F2648" s="724"/>
      <c r="G2648" s="724"/>
      <c r="H2648" s="724"/>
    </row>
    <row r="2649" spans="3:8" s="146" customFormat="1" ht="12.75">
      <c r="C2649" s="724"/>
      <c r="D2649" s="724"/>
      <c r="E2649" s="724"/>
      <c r="F2649" s="724"/>
      <c r="G2649" s="724"/>
      <c r="H2649" s="724"/>
    </row>
    <row r="2650" spans="3:8" s="146" customFormat="1" ht="12.75">
      <c r="C2650" s="724"/>
      <c r="D2650" s="724"/>
      <c r="E2650" s="724"/>
      <c r="F2650" s="724"/>
      <c r="G2650" s="724"/>
      <c r="H2650" s="724"/>
    </row>
    <row r="2651" spans="3:8" s="146" customFormat="1" ht="12.75">
      <c r="C2651" s="724"/>
      <c r="D2651" s="724"/>
      <c r="E2651" s="724"/>
      <c r="F2651" s="724"/>
      <c r="G2651" s="724"/>
      <c r="H2651" s="724"/>
    </row>
    <row r="2652" spans="3:8" s="146" customFormat="1" ht="12.75">
      <c r="C2652" s="724"/>
      <c r="D2652" s="724"/>
      <c r="E2652" s="724"/>
      <c r="F2652" s="724"/>
      <c r="G2652" s="724"/>
      <c r="H2652" s="724"/>
    </row>
    <row r="2653" spans="3:8" s="146" customFormat="1" ht="12.75">
      <c r="C2653" s="724"/>
      <c r="D2653" s="724"/>
      <c r="E2653" s="724"/>
      <c r="F2653" s="724"/>
      <c r="G2653" s="724"/>
      <c r="H2653" s="724"/>
    </row>
    <row r="2654" spans="3:8" s="146" customFormat="1" ht="12.75">
      <c r="C2654" s="724"/>
      <c r="D2654" s="724"/>
      <c r="E2654" s="724"/>
      <c r="F2654" s="724"/>
      <c r="G2654" s="724"/>
      <c r="H2654" s="724"/>
    </row>
    <row r="2655" spans="3:8" s="146" customFormat="1" ht="12.75">
      <c r="C2655" s="724"/>
      <c r="D2655" s="724"/>
      <c r="E2655" s="724"/>
      <c r="F2655" s="724"/>
      <c r="G2655" s="724"/>
      <c r="H2655" s="724"/>
    </row>
    <row r="2656" spans="3:8" s="146" customFormat="1" ht="12.75">
      <c r="C2656" s="724"/>
      <c r="D2656" s="724"/>
      <c r="E2656" s="724"/>
      <c r="F2656" s="724"/>
      <c r="G2656" s="724"/>
      <c r="H2656" s="724"/>
    </row>
    <row r="2657" spans="3:8" s="146" customFormat="1" ht="12.75">
      <c r="C2657" s="724"/>
      <c r="D2657" s="724"/>
      <c r="E2657" s="724"/>
      <c r="F2657" s="724"/>
      <c r="G2657" s="724"/>
      <c r="H2657" s="724"/>
    </row>
    <row r="2658" spans="3:8" s="146" customFormat="1" ht="12.75">
      <c r="C2658" s="724"/>
      <c r="D2658" s="724"/>
      <c r="E2658" s="724"/>
      <c r="F2658" s="724"/>
      <c r="G2658" s="724"/>
      <c r="H2658" s="724"/>
    </row>
    <row r="2659" spans="3:8" s="146" customFormat="1" ht="12.75">
      <c r="C2659" s="724"/>
      <c r="D2659" s="724"/>
      <c r="E2659" s="724"/>
      <c r="F2659" s="724"/>
      <c r="G2659" s="724"/>
      <c r="H2659" s="724"/>
    </row>
    <row r="2660" spans="3:8" s="146" customFormat="1" ht="12.75">
      <c r="C2660" s="724"/>
      <c r="D2660" s="724"/>
      <c r="E2660" s="724"/>
      <c r="F2660" s="724"/>
      <c r="G2660" s="724"/>
      <c r="H2660" s="724"/>
    </row>
    <row r="2661" spans="3:8" s="146" customFormat="1" ht="12.75">
      <c r="C2661" s="724"/>
      <c r="D2661" s="724"/>
      <c r="E2661" s="724"/>
      <c r="F2661" s="724"/>
      <c r="G2661" s="724"/>
      <c r="H2661" s="724"/>
    </row>
    <row r="2662" spans="3:8" s="146" customFormat="1" ht="12.75">
      <c r="C2662" s="724"/>
      <c r="D2662" s="724"/>
      <c r="E2662" s="724"/>
      <c r="F2662" s="724"/>
      <c r="G2662" s="724"/>
      <c r="H2662" s="724"/>
    </row>
    <row r="2663" spans="3:8" s="146" customFormat="1" ht="12.75">
      <c r="C2663" s="724"/>
      <c r="D2663" s="724"/>
      <c r="E2663" s="724"/>
      <c r="F2663" s="724"/>
      <c r="G2663" s="724"/>
      <c r="H2663" s="724"/>
    </row>
    <row r="2664" spans="3:8" s="146" customFormat="1" ht="12.75">
      <c r="C2664" s="724"/>
      <c r="D2664" s="724"/>
      <c r="E2664" s="724"/>
      <c r="F2664" s="724"/>
      <c r="G2664" s="724"/>
      <c r="H2664" s="724"/>
    </row>
    <row r="2665" spans="3:8" s="146" customFormat="1" ht="12.75">
      <c r="C2665" s="724"/>
      <c r="D2665" s="724"/>
      <c r="E2665" s="724"/>
      <c r="F2665" s="724"/>
      <c r="G2665" s="724"/>
      <c r="H2665" s="724"/>
    </row>
    <row r="2666" spans="3:8" s="146" customFormat="1" ht="12.75">
      <c r="C2666" s="724"/>
      <c r="D2666" s="724"/>
      <c r="E2666" s="724"/>
      <c r="F2666" s="724"/>
      <c r="G2666" s="724"/>
      <c r="H2666" s="724"/>
    </row>
    <row r="2667" spans="3:8" s="146" customFormat="1" ht="12.75">
      <c r="C2667" s="724"/>
      <c r="D2667" s="724"/>
      <c r="E2667" s="724"/>
      <c r="F2667" s="724"/>
      <c r="G2667" s="724"/>
      <c r="H2667" s="724"/>
    </row>
    <row r="2668" spans="3:8" s="146" customFormat="1" ht="12.75">
      <c r="C2668" s="724"/>
      <c r="D2668" s="724"/>
      <c r="E2668" s="724"/>
      <c r="F2668" s="724"/>
      <c r="G2668" s="724"/>
      <c r="H2668" s="724"/>
    </row>
    <row r="2669" spans="3:8" s="146" customFormat="1" ht="12.75">
      <c r="C2669" s="724"/>
      <c r="D2669" s="724"/>
      <c r="E2669" s="724"/>
      <c r="F2669" s="724"/>
      <c r="G2669" s="724"/>
      <c r="H2669" s="724"/>
    </row>
    <row r="2670" spans="3:8" s="146" customFormat="1" ht="12.75">
      <c r="C2670" s="724"/>
      <c r="D2670" s="724"/>
      <c r="E2670" s="724"/>
      <c r="F2670" s="724"/>
      <c r="G2670" s="724"/>
      <c r="H2670" s="724"/>
    </row>
    <row r="2671" spans="3:8" s="146" customFormat="1" ht="12.75">
      <c r="C2671" s="724"/>
      <c r="D2671" s="724"/>
      <c r="E2671" s="724"/>
      <c r="F2671" s="724"/>
      <c r="G2671" s="724"/>
      <c r="H2671" s="724"/>
    </row>
    <row r="2672" spans="3:8" s="146" customFormat="1" ht="12.75">
      <c r="C2672" s="724"/>
      <c r="D2672" s="724"/>
      <c r="E2672" s="724"/>
      <c r="F2672" s="724"/>
      <c r="G2672" s="724"/>
      <c r="H2672" s="724"/>
    </row>
    <row r="2673" spans="3:8" s="146" customFormat="1" ht="12.75">
      <c r="C2673" s="724"/>
      <c r="D2673" s="724"/>
      <c r="E2673" s="724"/>
      <c r="F2673" s="724"/>
      <c r="G2673" s="724"/>
      <c r="H2673" s="724"/>
    </row>
    <row r="2674" spans="3:8" s="146" customFormat="1" ht="12.75">
      <c r="C2674" s="724"/>
      <c r="D2674" s="724"/>
      <c r="E2674" s="724"/>
      <c r="F2674" s="724"/>
      <c r="G2674" s="724"/>
      <c r="H2674" s="724"/>
    </row>
    <row r="2675" spans="3:8" s="146" customFormat="1" ht="12.75">
      <c r="C2675" s="724"/>
      <c r="D2675" s="724"/>
      <c r="E2675" s="724"/>
      <c r="F2675" s="724"/>
      <c r="G2675" s="724"/>
      <c r="H2675" s="724"/>
    </row>
    <row r="2676" spans="3:8" s="146" customFormat="1" ht="12.75">
      <c r="C2676" s="724"/>
      <c r="D2676" s="724"/>
      <c r="E2676" s="724"/>
      <c r="F2676" s="724"/>
      <c r="G2676" s="724"/>
      <c r="H2676" s="724"/>
    </row>
    <row r="2677" spans="3:8" s="146" customFormat="1" ht="12.75">
      <c r="C2677" s="724"/>
      <c r="D2677" s="724"/>
      <c r="E2677" s="724"/>
      <c r="F2677" s="724"/>
      <c r="G2677" s="724"/>
      <c r="H2677" s="724"/>
    </row>
    <row r="2678" spans="3:8" s="146" customFormat="1" ht="12.75">
      <c r="C2678" s="724"/>
      <c r="D2678" s="724"/>
      <c r="E2678" s="724"/>
      <c r="F2678" s="724"/>
      <c r="G2678" s="724"/>
      <c r="H2678" s="724"/>
    </row>
    <row r="2679" spans="3:8" s="146" customFormat="1" ht="12.75">
      <c r="C2679" s="724"/>
      <c r="D2679" s="724"/>
      <c r="E2679" s="724"/>
      <c r="F2679" s="724"/>
      <c r="G2679" s="724"/>
      <c r="H2679" s="724"/>
    </row>
    <row r="2680" spans="3:8" s="146" customFormat="1" ht="12.75">
      <c r="C2680" s="724"/>
      <c r="D2680" s="724"/>
      <c r="E2680" s="724"/>
      <c r="F2680" s="724"/>
      <c r="G2680" s="724"/>
      <c r="H2680" s="724"/>
    </row>
    <row r="2681" spans="3:8" s="146" customFormat="1" ht="12.75">
      <c r="C2681" s="724"/>
      <c r="D2681" s="724"/>
      <c r="E2681" s="724"/>
      <c r="F2681" s="724"/>
      <c r="G2681" s="724"/>
      <c r="H2681" s="724"/>
    </row>
    <row r="2682" spans="3:8" s="146" customFormat="1" ht="12.75">
      <c r="C2682" s="724"/>
      <c r="D2682" s="724"/>
      <c r="E2682" s="724"/>
      <c r="F2682" s="724"/>
      <c r="G2682" s="724"/>
      <c r="H2682" s="724"/>
    </row>
    <row r="2683" spans="3:8" s="146" customFormat="1" ht="12.75">
      <c r="C2683" s="724"/>
      <c r="D2683" s="724"/>
      <c r="E2683" s="724"/>
      <c r="F2683" s="724"/>
      <c r="G2683" s="724"/>
      <c r="H2683" s="724"/>
    </row>
    <row r="2684" spans="3:8" s="146" customFormat="1" ht="12.75">
      <c r="C2684" s="724"/>
      <c r="D2684" s="724"/>
      <c r="E2684" s="724"/>
      <c r="F2684" s="724"/>
      <c r="G2684" s="724"/>
      <c r="H2684" s="724"/>
    </row>
    <row r="2685" spans="3:8" s="146" customFormat="1" ht="12.75">
      <c r="C2685" s="724"/>
      <c r="D2685" s="724"/>
      <c r="E2685" s="724"/>
      <c r="F2685" s="724"/>
      <c r="G2685" s="724"/>
      <c r="H2685" s="724"/>
    </row>
    <row r="2686" spans="3:8" s="146" customFormat="1" ht="12.75">
      <c r="C2686" s="724"/>
      <c r="D2686" s="724"/>
      <c r="E2686" s="724"/>
      <c r="F2686" s="724"/>
      <c r="G2686" s="724"/>
      <c r="H2686" s="724"/>
    </row>
    <row r="2687" spans="3:8" s="146" customFormat="1" ht="12.75">
      <c r="C2687" s="724"/>
      <c r="D2687" s="724"/>
      <c r="E2687" s="724"/>
      <c r="F2687" s="724"/>
      <c r="G2687" s="724"/>
      <c r="H2687" s="724"/>
    </row>
    <row r="2688" spans="3:8" s="146" customFormat="1" ht="12.75">
      <c r="C2688" s="724"/>
      <c r="D2688" s="724"/>
      <c r="E2688" s="724"/>
      <c r="F2688" s="724"/>
      <c r="G2688" s="724"/>
      <c r="H2688" s="724"/>
    </row>
    <row r="2689" spans="3:8" s="146" customFormat="1" ht="12.75">
      <c r="C2689" s="724"/>
      <c r="D2689" s="724"/>
      <c r="E2689" s="724"/>
      <c r="F2689" s="724"/>
      <c r="G2689" s="724"/>
      <c r="H2689" s="724"/>
    </row>
    <row r="2690" spans="3:8" s="146" customFormat="1" ht="12.75">
      <c r="C2690" s="724"/>
      <c r="D2690" s="724"/>
      <c r="E2690" s="724"/>
      <c r="F2690" s="724"/>
      <c r="G2690" s="724"/>
      <c r="H2690" s="724"/>
    </row>
    <row r="2691" spans="3:8" s="146" customFormat="1" ht="12.75">
      <c r="C2691" s="724"/>
      <c r="D2691" s="724"/>
      <c r="E2691" s="724"/>
      <c r="F2691" s="724"/>
      <c r="G2691" s="724"/>
      <c r="H2691" s="724"/>
    </row>
    <row r="2692" spans="3:8" s="146" customFormat="1" ht="12.75">
      <c r="C2692" s="724"/>
      <c r="D2692" s="724"/>
      <c r="E2692" s="724"/>
      <c r="F2692" s="724"/>
      <c r="G2692" s="724"/>
      <c r="H2692" s="724"/>
    </row>
    <row r="2693" spans="3:8" s="146" customFormat="1" ht="12.75">
      <c r="C2693" s="724"/>
      <c r="D2693" s="724"/>
      <c r="E2693" s="724"/>
      <c r="F2693" s="724"/>
      <c r="G2693" s="724"/>
      <c r="H2693" s="724"/>
    </row>
    <row r="2694" spans="3:8" s="146" customFormat="1" ht="12.75">
      <c r="C2694" s="724"/>
      <c r="D2694" s="724"/>
      <c r="E2694" s="724"/>
      <c r="F2694" s="724"/>
      <c r="G2694" s="724"/>
      <c r="H2694" s="724"/>
    </row>
    <row r="2695" spans="3:8" s="146" customFormat="1" ht="12.75">
      <c r="C2695" s="724"/>
      <c r="D2695" s="724"/>
      <c r="E2695" s="724"/>
      <c r="F2695" s="724"/>
      <c r="G2695" s="724"/>
      <c r="H2695" s="724"/>
    </row>
    <row r="2696" spans="3:8" s="146" customFormat="1" ht="12.75">
      <c r="C2696" s="724"/>
      <c r="D2696" s="724"/>
      <c r="E2696" s="724"/>
      <c r="F2696" s="724"/>
      <c r="G2696" s="724"/>
      <c r="H2696" s="724"/>
    </row>
    <row r="2697" spans="3:8" s="146" customFormat="1" ht="12.75">
      <c r="C2697" s="724"/>
      <c r="D2697" s="724"/>
      <c r="E2697" s="724"/>
      <c r="F2697" s="724"/>
      <c r="G2697" s="724"/>
      <c r="H2697" s="724"/>
    </row>
    <row r="2698" spans="3:8" s="146" customFormat="1" ht="12.75">
      <c r="C2698" s="724"/>
      <c r="D2698" s="724"/>
      <c r="E2698" s="724"/>
      <c r="F2698" s="724"/>
      <c r="G2698" s="724"/>
      <c r="H2698" s="724"/>
    </row>
    <row r="2699" spans="3:8" s="146" customFormat="1" ht="12.75">
      <c r="C2699" s="724"/>
      <c r="D2699" s="724"/>
      <c r="E2699" s="724"/>
      <c r="F2699" s="724"/>
      <c r="G2699" s="724"/>
      <c r="H2699" s="724"/>
    </row>
    <row r="2700" spans="3:8" s="146" customFormat="1" ht="12.75">
      <c r="C2700" s="724"/>
      <c r="D2700" s="724"/>
      <c r="E2700" s="724"/>
      <c r="F2700" s="724"/>
      <c r="G2700" s="724"/>
      <c r="H2700" s="724"/>
    </row>
    <row r="2701" spans="3:8" s="146" customFormat="1" ht="12.75">
      <c r="C2701" s="724"/>
      <c r="D2701" s="724"/>
      <c r="E2701" s="724"/>
      <c r="F2701" s="724"/>
      <c r="G2701" s="724"/>
      <c r="H2701" s="724"/>
    </row>
    <row r="2702" spans="3:8" s="146" customFormat="1" ht="12.75">
      <c r="C2702" s="724"/>
      <c r="D2702" s="724"/>
      <c r="E2702" s="724"/>
      <c r="F2702" s="724"/>
      <c r="G2702" s="724"/>
      <c r="H2702" s="724"/>
    </row>
    <row r="2703" spans="3:8" s="146" customFormat="1" ht="12.75">
      <c r="C2703" s="724"/>
      <c r="D2703" s="724"/>
      <c r="E2703" s="724"/>
      <c r="F2703" s="724"/>
      <c r="G2703" s="724"/>
      <c r="H2703" s="724"/>
    </row>
    <row r="2704" spans="3:8" s="146" customFormat="1" ht="12.75">
      <c r="C2704" s="724"/>
      <c r="D2704" s="724"/>
      <c r="E2704" s="724"/>
      <c r="F2704" s="724"/>
      <c r="G2704" s="724"/>
      <c r="H2704" s="724"/>
    </row>
    <row r="2705" spans="3:8" s="146" customFormat="1" ht="12.75">
      <c r="C2705" s="724"/>
      <c r="D2705" s="724"/>
      <c r="E2705" s="724"/>
      <c r="F2705" s="724"/>
      <c r="G2705" s="724"/>
      <c r="H2705" s="724"/>
    </row>
    <row r="2706" spans="3:8" s="146" customFormat="1" ht="12.75">
      <c r="C2706" s="724"/>
      <c r="D2706" s="724"/>
      <c r="E2706" s="724"/>
      <c r="F2706" s="724"/>
      <c r="G2706" s="724"/>
      <c r="H2706" s="724"/>
    </row>
    <row r="2707" spans="3:8" s="146" customFormat="1" ht="12.75">
      <c r="C2707" s="724"/>
      <c r="D2707" s="724"/>
      <c r="E2707" s="724"/>
      <c r="F2707" s="724"/>
      <c r="G2707" s="724"/>
      <c r="H2707" s="724"/>
    </row>
    <row r="2708" spans="3:8" s="146" customFormat="1" ht="12.75">
      <c r="C2708" s="724"/>
      <c r="D2708" s="724"/>
      <c r="E2708" s="724"/>
      <c r="F2708" s="724"/>
      <c r="G2708" s="724"/>
      <c r="H2708" s="724"/>
    </row>
    <row r="2709" spans="3:8" s="146" customFormat="1" ht="12.75">
      <c r="C2709" s="724"/>
      <c r="D2709" s="724"/>
      <c r="E2709" s="724"/>
      <c r="F2709" s="724"/>
      <c r="G2709" s="724"/>
      <c r="H2709" s="724"/>
    </row>
    <row r="2710" spans="3:8" s="146" customFormat="1" ht="12.75">
      <c r="C2710" s="724"/>
      <c r="D2710" s="724"/>
      <c r="E2710" s="724"/>
      <c r="F2710" s="724"/>
      <c r="G2710" s="724"/>
      <c r="H2710" s="724"/>
    </row>
    <row r="2711" spans="3:8" s="146" customFormat="1" ht="12.75">
      <c r="C2711" s="724"/>
      <c r="D2711" s="724"/>
      <c r="E2711" s="724"/>
      <c r="F2711" s="724"/>
      <c r="G2711" s="724"/>
      <c r="H2711" s="724"/>
    </row>
    <row r="2712" spans="3:8" s="146" customFormat="1" ht="12.75">
      <c r="C2712" s="724"/>
      <c r="D2712" s="724"/>
      <c r="E2712" s="724"/>
      <c r="F2712" s="724"/>
      <c r="G2712" s="724"/>
      <c r="H2712" s="724"/>
    </row>
    <row r="2713" spans="3:8" s="146" customFormat="1" ht="12.75">
      <c r="C2713" s="724"/>
      <c r="D2713" s="724"/>
      <c r="E2713" s="724"/>
      <c r="F2713" s="724"/>
      <c r="G2713" s="724"/>
      <c r="H2713" s="724"/>
    </row>
    <row r="2714" spans="3:8" s="146" customFormat="1" ht="12.75">
      <c r="C2714" s="724"/>
      <c r="D2714" s="724"/>
      <c r="E2714" s="724"/>
      <c r="F2714" s="724"/>
      <c r="G2714" s="724"/>
      <c r="H2714" s="724"/>
    </row>
    <row r="2715" spans="3:8" s="146" customFormat="1" ht="12.75">
      <c r="C2715" s="724"/>
      <c r="D2715" s="724"/>
      <c r="E2715" s="724"/>
      <c r="F2715" s="724"/>
      <c r="G2715" s="724"/>
      <c r="H2715" s="724"/>
    </row>
    <row r="2716" spans="3:8" s="146" customFormat="1" ht="12.75">
      <c r="C2716" s="724"/>
      <c r="D2716" s="724"/>
      <c r="E2716" s="724"/>
      <c r="F2716" s="724"/>
      <c r="G2716" s="724"/>
      <c r="H2716" s="724"/>
    </row>
    <row r="2717" spans="3:8" s="146" customFormat="1" ht="12.75">
      <c r="C2717" s="724"/>
      <c r="D2717" s="724"/>
      <c r="E2717" s="724"/>
      <c r="F2717" s="724"/>
      <c r="G2717" s="724"/>
      <c r="H2717" s="724"/>
    </row>
    <row r="2718" spans="3:8" s="146" customFormat="1" ht="12.75">
      <c r="C2718" s="724"/>
      <c r="D2718" s="724"/>
      <c r="E2718" s="724"/>
      <c r="F2718" s="724"/>
      <c r="G2718" s="724"/>
      <c r="H2718" s="724"/>
    </row>
    <row r="2719" spans="3:8" s="146" customFormat="1" ht="12.75">
      <c r="C2719" s="724"/>
      <c r="D2719" s="724"/>
      <c r="E2719" s="724"/>
      <c r="F2719" s="724"/>
      <c r="G2719" s="724"/>
      <c r="H2719" s="724"/>
    </row>
    <row r="2720" spans="3:8" s="146" customFormat="1" ht="12.75">
      <c r="C2720" s="724"/>
      <c r="D2720" s="724"/>
      <c r="E2720" s="724"/>
      <c r="F2720" s="724"/>
      <c r="G2720" s="724"/>
      <c r="H2720" s="724"/>
    </row>
    <row r="2721" spans="3:8" s="146" customFormat="1" ht="12.75">
      <c r="C2721" s="724"/>
      <c r="D2721" s="724"/>
      <c r="E2721" s="724"/>
      <c r="F2721" s="724"/>
      <c r="G2721" s="724"/>
      <c r="H2721" s="724"/>
    </row>
    <row r="2722" spans="3:8" s="146" customFormat="1" ht="12.75">
      <c r="C2722" s="724"/>
      <c r="D2722" s="724"/>
      <c r="E2722" s="724"/>
      <c r="F2722" s="724"/>
      <c r="G2722" s="724"/>
      <c r="H2722" s="724"/>
    </row>
    <row r="2723" spans="3:8" s="146" customFormat="1" ht="12.75">
      <c r="C2723" s="724"/>
      <c r="D2723" s="724"/>
      <c r="E2723" s="724"/>
      <c r="F2723" s="724"/>
      <c r="G2723" s="724"/>
      <c r="H2723" s="724"/>
    </row>
    <row r="2724" spans="3:8" s="146" customFormat="1" ht="12.75">
      <c r="C2724" s="724"/>
      <c r="D2724" s="724"/>
      <c r="E2724" s="724"/>
      <c r="F2724" s="724"/>
      <c r="G2724" s="724"/>
      <c r="H2724" s="724"/>
    </row>
    <row r="2725" spans="3:8" s="146" customFormat="1" ht="12.75">
      <c r="C2725" s="724"/>
      <c r="D2725" s="724"/>
      <c r="E2725" s="724"/>
      <c r="F2725" s="724"/>
      <c r="G2725" s="724"/>
      <c r="H2725" s="724"/>
    </row>
    <row r="2726" spans="3:8" s="146" customFormat="1" ht="12.75">
      <c r="C2726" s="724"/>
      <c r="D2726" s="724"/>
      <c r="E2726" s="724"/>
      <c r="F2726" s="724"/>
      <c r="G2726" s="724"/>
      <c r="H2726" s="724"/>
    </row>
    <row r="2727" spans="3:8" s="146" customFormat="1" ht="12.75">
      <c r="C2727" s="724"/>
      <c r="D2727" s="724"/>
      <c r="E2727" s="724"/>
      <c r="F2727" s="724"/>
      <c r="G2727" s="724"/>
      <c r="H2727" s="724"/>
    </row>
    <row r="2728" spans="3:8" s="146" customFormat="1" ht="12.75">
      <c r="C2728" s="724"/>
      <c r="D2728" s="724"/>
      <c r="E2728" s="724"/>
      <c r="F2728" s="724"/>
      <c r="G2728" s="724"/>
      <c r="H2728" s="724"/>
    </row>
    <row r="2729" spans="3:8" s="146" customFormat="1" ht="12.75">
      <c r="C2729" s="724"/>
      <c r="D2729" s="724"/>
      <c r="E2729" s="724"/>
      <c r="F2729" s="724"/>
      <c r="G2729" s="724"/>
      <c r="H2729" s="724"/>
    </row>
    <row r="2730" spans="3:8" s="146" customFormat="1" ht="12.75">
      <c r="C2730" s="724"/>
      <c r="D2730" s="724"/>
      <c r="E2730" s="724"/>
      <c r="F2730" s="724"/>
      <c r="G2730" s="724"/>
      <c r="H2730" s="724"/>
    </row>
    <row r="2731" spans="3:8" s="146" customFormat="1" ht="12.75">
      <c r="C2731" s="724"/>
      <c r="D2731" s="724"/>
      <c r="E2731" s="724"/>
      <c r="F2731" s="724"/>
      <c r="G2731" s="724"/>
      <c r="H2731" s="724"/>
    </row>
    <row r="2732" spans="3:8" s="146" customFormat="1" ht="12.75">
      <c r="C2732" s="724"/>
      <c r="D2732" s="724"/>
      <c r="E2732" s="724"/>
      <c r="F2732" s="724"/>
      <c r="G2732" s="724"/>
      <c r="H2732" s="724"/>
    </row>
    <row r="2733" spans="3:8" s="146" customFormat="1" ht="12.75">
      <c r="C2733" s="724"/>
      <c r="D2733" s="724"/>
      <c r="E2733" s="724"/>
      <c r="F2733" s="724"/>
      <c r="G2733" s="724"/>
      <c r="H2733" s="724"/>
    </row>
    <row r="2734" spans="3:8" s="146" customFormat="1" ht="12.75">
      <c r="C2734" s="724"/>
      <c r="D2734" s="724"/>
      <c r="E2734" s="724"/>
      <c r="F2734" s="724"/>
      <c r="G2734" s="724"/>
      <c r="H2734" s="724"/>
    </row>
    <row r="2735" spans="3:8" s="146" customFormat="1" ht="12.75">
      <c r="C2735" s="724"/>
      <c r="D2735" s="724"/>
      <c r="E2735" s="724"/>
      <c r="F2735" s="724"/>
      <c r="G2735" s="724"/>
      <c r="H2735" s="724"/>
    </row>
    <row r="2736" spans="3:8" s="146" customFormat="1" ht="12.75">
      <c r="C2736" s="724"/>
      <c r="D2736" s="724"/>
      <c r="E2736" s="724"/>
      <c r="F2736" s="724"/>
      <c r="G2736" s="724"/>
      <c r="H2736" s="724"/>
    </row>
    <row r="2737" spans="3:8" s="146" customFormat="1" ht="12.75">
      <c r="C2737" s="724"/>
      <c r="D2737" s="724"/>
      <c r="E2737" s="724"/>
      <c r="F2737" s="724"/>
      <c r="G2737" s="724"/>
      <c r="H2737" s="724"/>
    </row>
    <row r="2738" spans="3:8" s="146" customFormat="1" ht="12.75">
      <c r="C2738" s="724"/>
      <c r="D2738" s="724"/>
      <c r="E2738" s="724"/>
      <c r="F2738" s="724"/>
      <c r="G2738" s="724"/>
      <c r="H2738" s="724"/>
    </row>
    <row r="2739" spans="3:8" s="146" customFormat="1" ht="12.75">
      <c r="C2739" s="724"/>
      <c r="D2739" s="724"/>
      <c r="E2739" s="724"/>
      <c r="F2739" s="724"/>
      <c r="G2739" s="724"/>
      <c r="H2739" s="724"/>
    </row>
    <row r="2740" spans="3:8" s="146" customFormat="1" ht="12.75">
      <c r="C2740" s="724"/>
      <c r="D2740" s="724"/>
      <c r="E2740" s="724"/>
      <c r="F2740" s="724"/>
      <c r="G2740" s="724"/>
      <c r="H2740" s="724"/>
    </row>
    <row r="2741" spans="3:8" s="146" customFormat="1" ht="12.75">
      <c r="C2741" s="724"/>
      <c r="D2741" s="724"/>
      <c r="E2741" s="724"/>
      <c r="F2741" s="724"/>
      <c r="G2741" s="724"/>
      <c r="H2741" s="724"/>
    </row>
    <row r="2742" spans="3:8" s="146" customFormat="1" ht="12.75">
      <c r="C2742" s="724"/>
      <c r="D2742" s="724"/>
      <c r="E2742" s="724"/>
      <c r="F2742" s="724"/>
      <c r="G2742" s="724"/>
      <c r="H2742" s="724"/>
    </row>
    <row r="2743" spans="3:8" s="146" customFormat="1" ht="12.75">
      <c r="C2743" s="724"/>
      <c r="D2743" s="724"/>
      <c r="E2743" s="724"/>
      <c r="F2743" s="724"/>
      <c r="G2743" s="724"/>
      <c r="H2743" s="724"/>
    </row>
    <row r="2744" spans="3:8" s="146" customFormat="1" ht="12.75">
      <c r="C2744" s="724"/>
      <c r="D2744" s="724"/>
      <c r="E2744" s="724"/>
      <c r="F2744" s="724"/>
      <c r="G2744" s="724"/>
      <c r="H2744" s="724"/>
    </row>
    <row r="2745" spans="3:8" s="146" customFormat="1" ht="12.75">
      <c r="C2745" s="724"/>
      <c r="D2745" s="724"/>
      <c r="E2745" s="724"/>
      <c r="F2745" s="724"/>
      <c r="G2745" s="724"/>
      <c r="H2745" s="724"/>
    </row>
    <row r="2746" spans="3:8" s="146" customFormat="1" ht="12.75">
      <c r="C2746" s="724"/>
      <c r="D2746" s="724"/>
      <c r="E2746" s="724"/>
      <c r="F2746" s="724"/>
      <c r="G2746" s="724"/>
      <c r="H2746" s="724"/>
    </row>
    <row r="2747" spans="3:8" s="146" customFormat="1" ht="12.75">
      <c r="C2747" s="724"/>
      <c r="D2747" s="724"/>
      <c r="E2747" s="724"/>
      <c r="F2747" s="724"/>
      <c r="G2747" s="724"/>
      <c r="H2747" s="724"/>
    </row>
    <row r="2748" spans="3:8" s="146" customFormat="1" ht="12.75">
      <c r="C2748" s="724"/>
      <c r="D2748" s="724"/>
      <c r="E2748" s="724"/>
      <c r="F2748" s="724"/>
      <c r="G2748" s="724"/>
      <c r="H2748" s="724"/>
    </row>
    <row r="2749" spans="3:8" s="146" customFormat="1" ht="12.75">
      <c r="C2749" s="724"/>
      <c r="D2749" s="724"/>
      <c r="E2749" s="724"/>
      <c r="F2749" s="724"/>
      <c r="G2749" s="724"/>
      <c r="H2749" s="724"/>
    </row>
    <row r="2750" spans="3:8" s="146" customFormat="1" ht="12.75">
      <c r="C2750" s="724"/>
      <c r="D2750" s="724"/>
      <c r="E2750" s="724"/>
      <c r="F2750" s="724"/>
      <c r="G2750" s="724"/>
      <c r="H2750" s="724"/>
    </row>
    <row r="2751" spans="3:8" s="146" customFormat="1" ht="12.75">
      <c r="C2751" s="724"/>
      <c r="D2751" s="724"/>
      <c r="E2751" s="724"/>
      <c r="F2751" s="724"/>
      <c r="G2751" s="724"/>
      <c r="H2751" s="724"/>
    </row>
    <row r="2752" spans="3:8" s="146" customFormat="1" ht="12.75">
      <c r="C2752" s="724"/>
      <c r="D2752" s="724"/>
      <c r="E2752" s="724"/>
      <c r="F2752" s="724"/>
      <c r="G2752" s="724"/>
      <c r="H2752" s="724"/>
    </row>
    <row r="2753" spans="3:8" s="146" customFormat="1" ht="12.75">
      <c r="C2753" s="724"/>
      <c r="D2753" s="724"/>
      <c r="E2753" s="724"/>
      <c r="F2753" s="724"/>
      <c r="G2753" s="724"/>
      <c r="H2753" s="724"/>
    </row>
    <row r="2754" spans="3:8" s="146" customFormat="1" ht="12.75">
      <c r="C2754" s="724"/>
      <c r="D2754" s="724"/>
      <c r="E2754" s="724"/>
      <c r="F2754" s="724"/>
      <c r="G2754" s="724"/>
      <c r="H2754" s="724"/>
    </row>
    <row r="2755" spans="3:8" s="146" customFormat="1" ht="12.75">
      <c r="C2755" s="724"/>
      <c r="D2755" s="724"/>
      <c r="E2755" s="724"/>
      <c r="F2755" s="724"/>
      <c r="G2755" s="724"/>
      <c r="H2755" s="724"/>
    </row>
    <row r="2756" spans="3:8" s="146" customFormat="1" ht="12.75">
      <c r="C2756" s="724"/>
      <c r="D2756" s="724"/>
      <c r="E2756" s="724"/>
      <c r="F2756" s="724"/>
      <c r="G2756" s="724"/>
      <c r="H2756" s="724"/>
    </row>
    <row r="2757" spans="3:8" s="146" customFormat="1" ht="12.75">
      <c r="C2757" s="724"/>
      <c r="D2757" s="724"/>
      <c r="E2757" s="724"/>
      <c r="F2757" s="724"/>
      <c r="G2757" s="724"/>
      <c r="H2757" s="724"/>
    </row>
    <row r="2758" spans="3:8" s="146" customFormat="1" ht="12.75">
      <c r="C2758" s="724"/>
      <c r="D2758" s="724"/>
      <c r="E2758" s="724"/>
      <c r="F2758" s="724"/>
      <c r="G2758" s="724"/>
      <c r="H2758" s="724"/>
    </row>
    <row r="2759" spans="3:8" s="146" customFormat="1" ht="12.75">
      <c r="C2759" s="724"/>
      <c r="D2759" s="724"/>
      <c r="E2759" s="724"/>
      <c r="F2759" s="724"/>
      <c r="G2759" s="724"/>
      <c r="H2759" s="724"/>
    </row>
    <row r="2760" spans="3:8" s="146" customFormat="1" ht="12.75">
      <c r="C2760" s="724"/>
      <c r="D2760" s="724"/>
      <c r="E2760" s="724"/>
      <c r="F2760" s="724"/>
      <c r="G2760" s="724"/>
      <c r="H2760" s="724"/>
    </row>
    <row r="2761" spans="3:8" s="146" customFormat="1" ht="12.75">
      <c r="C2761" s="724"/>
      <c r="D2761" s="724"/>
      <c r="E2761" s="724"/>
      <c r="F2761" s="724"/>
      <c r="G2761" s="724"/>
      <c r="H2761" s="724"/>
    </row>
    <row r="2762" spans="3:8" s="146" customFormat="1" ht="12.75">
      <c r="C2762" s="724"/>
      <c r="D2762" s="724"/>
      <c r="E2762" s="724"/>
      <c r="F2762" s="724"/>
      <c r="G2762" s="724"/>
      <c r="H2762" s="724"/>
    </row>
    <row r="2763" spans="3:8" s="146" customFormat="1" ht="12.75">
      <c r="C2763" s="724"/>
      <c r="D2763" s="724"/>
      <c r="E2763" s="724"/>
      <c r="F2763" s="724"/>
      <c r="G2763" s="724"/>
      <c r="H2763" s="724"/>
    </row>
    <row r="2764" spans="3:8" s="146" customFormat="1" ht="12.75">
      <c r="C2764" s="724"/>
      <c r="D2764" s="724"/>
      <c r="E2764" s="724"/>
      <c r="F2764" s="724"/>
      <c r="G2764" s="724"/>
      <c r="H2764" s="724"/>
    </row>
    <row r="2765" spans="3:8" s="146" customFormat="1" ht="12.75">
      <c r="C2765" s="724"/>
      <c r="D2765" s="724"/>
      <c r="E2765" s="724"/>
      <c r="F2765" s="724"/>
      <c r="G2765" s="724"/>
      <c r="H2765" s="724"/>
    </row>
    <row r="2766" spans="3:8" s="146" customFormat="1" ht="12.75">
      <c r="C2766" s="724"/>
      <c r="D2766" s="724"/>
      <c r="E2766" s="724"/>
      <c r="F2766" s="724"/>
      <c r="G2766" s="724"/>
      <c r="H2766" s="724"/>
    </row>
    <row r="2767" spans="3:8" s="146" customFormat="1" ht="12.75">
      <c r="C2767" s="724"/>
      <c r="D2767" s="724"/>
      <c r="E2767" s="724"/>
      <c r="F2767" s="724"/>
      <c r="G2767" s="724"/>
      <c r="H2767" s="724"/>
    </row>
    <row r="2768" spans="3:8" s="146" customFormat="1" ht="12.75">
      <c r="C2768" s="724"/>
      <c r="D2768" s="724"/>
      <c r="E2768" s="724"/>
      <c r="F2768" s="724"/>
      <c r="G2768" s="724"/>
      <c r="H2768" s="724"/>
    </row>
    <row r="2769" spans="3:8" s="146" customFormat="1" ht="12.75">
      <c r="C2769" s="724"/>
      <c r="D2769" s="724"/>
      <c r="E2769" s="724"/>
      <c r="F2769" s="724"/>
      <c r="G2769" s="724"/>
      <c r="H2769" s="724"/>
    </row>
    <row r="2770" spans="3:8" s="146" customFormat="1" ht="12.75">
      <c r="C2770" s="724"/>
      <c r="D2770" s="724"/>
      <c r="E2770" s="724"/>
      <c r="F2770" s="724"/>
      <c r="G2770" s="724"/>
      <c r="H2770" s="724"/>
    </row>
    <row r="2771" spans="3:8" s="146" customFormat="1" ht="12.75">
      <c r="C2771" s="724"/>
      <c r="D2771" s="724"/>
      <c r="E2771" s="724"/>
      <c r="F2771" s="724"/>
      <c r="G2771" s="724"/>
      <c r="H2771" s="724"/>
    </row>
    <row r="2772" spans="3:8" s="146" customFormat="1" ht="12.75">
      <c r="C2772" s="724"/>
      <c r="D2772" s="724"/>
      <c r="E2772" s="724"/>
      <c r="F2772" s="724"/>
      <c r="G2772" s="724"/>
      <c r="H2772" s="724"/>
    </row>
    <row r="2773" spans="3:8" s="146" customFormat="1" ht="12.75">
      <c r="C2773" s="724"/>
      <c r="D2773" s="724"/>
      <c r="E2773" s="724"/>
      <c r="F2773" s="724"/>
      <c r="G2773" s="724"/>
      <c r="H2773" s="724"/>
    </row>
    <row r="2774" spans="3:8" s="146" customFormat="1" ht="12.75">
      <c r="C2774" s="724"/>
      <c r="D2774" s="724"/>
      <c r="E2774" s="724"/>
      <c r="F2774" s="724"/>
      <c r="G2774" s="724"/>
      <c r="H2774" s="724"/>
    </row>
    <row r="2775" spans="3:8" s="146" customFormat="1" ht="12.75">
      <c r="C2775" s="724"/>
      <c r="D2775" s="724"/>
      <c r="E2775" s="724"/>
      <c r="F2775" s="724"/>
      <c r="G2775" s="724"/>
      <c r="H2775" s="724"/>
    </row>
    <row r="2776" spans="3:8" s="146" customFormat="1" ht="12.75">
      <c r="C2776" s="724"/>
      <c r="D2776" s="724"/>
      <c r="E2776" s="724"/>
      <c r="F2776" s="724"/>
      <c r="G2776" s="724"/>
      <c r="H2776" s="724"/>
    </row>
    <row r="2777" spans="3:8" s="146" customFormat="1" ht="12.75">
      <c r="C2777" s="724"/>
      <c r="D2777" s="724"/>
      <c r="E2777" s="724"/>
      <c r="F2777" s="724"/>
      <c r="G2777" s="724"/>
      <c r="H2777" s="724"/>
    </row>
    <row r="2778" spans="3:8" s="146" customFormat="1" ht="12.75">
      <c r="C2778" s="724"/>
      <c r="D2778" s="724"/>
      <c r="E2778" s="724"/>
      <c r="F2778" s="724"/>
      <c r="G2778" s="724"/>
      <c r="H2778" s="724"/>
    </row>
    <row r="2779" spans="3:8" s="146" customFormat="1" ht="12.75">
      <c r="C2779" s="724"/>
      <c r="D2779" s="724"/>
      <c r="E2779" s="724"/>
      <c r="F2779" s="724"/>
      <c r="G2779" s="724"/>
      <c r="H2779" s="724"/>
    </row>
    <row r="2780" spans="3:8" s="146" customFormat="1" ht="12.75">
      <c r="C2780" s="724"/>
      <c r="D2780" s="724"/>
      <c r="E2780" s="724"/>
      <c r="F2780" s="724"/>
      <c r="G2780" s="724"/>
      <c r="H2780" s="724"/>
    </row>
    <row r="2781" spans="3:8" s="146" customFormat="1" ht="12.75">
      <c r="C2781" s="724"/>
      <c r="D2781" s="724"/>
      <c r="E2781" s="724"/>
      <c r="F2781" s="724"/>
      <c r="G2781" s="724"/>
      <c r="H2781" s="724"/>
    </row>
    <row r="2782" spans="3:8" s="146" customFormat="1" ht="12.75">
      <c r="C2782" s="724"/>
      <c r="D2782" s="724"/>
      <c r="E2782" s="724"/>
      <c r="F2782" s="724"/>
      <c r="G2782" s="724"/>
      <c r="H2782" s="724"/>
    </row>
    <row r="2783" spans="3:8" s="146" customFormat="1" ht="12.75">
      <c r="C2783" s="724"/>
      <c r="D2783" s="724"/>
      <c r="E2783" s="724"/>
      <c r="F2783" s="724"/>
      <c r="G2783" s="724"/>
      <c r="H2783" s="724"/>
    </row>
    <row r="2784" spans="3:8" s="146" customFormat="1" ht="12.75">
      <c r="C2784" s="724"/>
      <c r="D2784" s="724"/>
      <c r="E2784" s="724"/>
      <c r="F2784" s="724"/>
      <c r="G2784" s="724"/>
      <c r="H2784" s="724"/>
    </row>
    <row r="2785" spans="3:8" s="146" customFormat="1" ht="12.75">
      <c r="C2785" s="724"/>
      <c r="D2785" s="724"/>
      <c r="E2785" s="724"/>
      <c r="F2785" s="724"/>
      <c r="G2785" s="724"/>
      <c r="H2785" s="724"/>
    </row>
    <row r="2786" spans="3:8" s="146" customFormat="1" ht="12.75">
      <c r="C2786" s="724"/>
      <c r="D2786" s="724"/>
      <c r="E2786" s="724"/>
      <c r="F2786" s="724"/>
      <c r="G2786" s="724"/>
      <c r="H2786" s="724"/>
    </row>
    <row r="2787" spans="3:8" s="146" customFormat="1" ht="12.75">
      <c r="C2787" s="724"/>
      <c r="D2787" s="724"/>
      <c r="E2787" s="724"/>
      <c r="F2787" s="724"/>
      <c r="G2787" s="724"/>
      <c r="H2787" s="724"/>
    </row>
    <row r="2788" spans="3:8" s="146" customFormat="1" ht="12.75">
      <c r="C2788" s="724"/>
      <c r="D2788" s="724"/>
      <c r="E2788" s="724"/>
      <c r="F2788" s="724"/>
      <c r="G2788" s="724"/>
      <c r="H2788" s="724"/>
    </row>
    <row r="2789" spans="3:8" s="146" customFormat="1" ht="12.75">
      <c r="C2789" s="724"/>
      <c r="D2789" s="724"/>
      <c r="E2789" s="724"/>
      <c r="F2789" s="724"/>
      <c r="G2789" s="724"/>
      <c r="H2789" s="724"/>
    </row>
    <row r="2790" spans="3:8" s="146" customFormat="1" ht="12.75">
      <c r="C2790" s="724"/>
      <c r="D2790" s="724"/>
      <c r="E2790" s="724"/>
      <c r="F2790" s="724"/>
      <c r="G2790" s="724"/>
      <c r="H2790" s="724"/>
    </row>
    <row r="2791" spans="3:8" s="146" customFormat="1" ht="12.75">
      <c r="C2791" s="724"/>
      <c r="D2791" s="724"/>
      <c r="E2791" s="724"/>
      <c r="F2791" s="724"/>
      <c r="G2791" s="724"/>
      <c r="H2791" s="724"/>
    </row>
    <row r="2792" spans="3:8" s="146" customFormat="1" ht="12.75">
      <c r="C2792" s="724"/>
      <c r="D2792" s="724"/>
      <c r="E2792" s="724"/>
      <c r="F2792" s="724"/>
      <c r="G2792" s="724"/>
      <c r="H2792" s="724"/>
    </row>
    <row r="2793" spans="3:8" s="146" customFormat="1" ht="12.75">
      <c r="C2793" s="724"/>
      <c r="D2793" s="724"/>
      <c r="E2793" s="724"/>
      <c r="F2793" s="724"/>
      <c r="G2793" s="724"/>
      <c r="H2793" s="724"/>
    </row>
    <row r="2794" spans="3:8" s="146" customFormat="1" ht="12.75">
      <c r="C2794" s="724"/>
      <c r="D2794" s="724"/>
      <c r="E2794" s="724"/>
      <c r="F2794" s="724"/>
      <c r="G2794" s="724"/>
      <c r="H2794" s="724"/>
    </row>
    <row r="2795" spans="3:8" s="146" customFormat="1" ht="12.75">
      <c r="C2795" s="724"/>
      <c r="D2795" s="724"/>
      <c r="E2795" s="724"/>
      <c r="F2795" s="724"/>
      <c r="G2795" s="724"/>
      <c r="H2795" s="724"/>
    </row>
    <row r="2796" spans="3:8" s="146" customFormat="1" ht="12.75">
      <c r="C2796" s="724"/>
      <c r="D2796" s="724"/>
      <c r="E2796" s="724"/>
      <c r="F2796" s="724"/>
      <c r="G2796" s="724"/>
      <c r="H2796" s="724"/>
    </row>
    <row r="2797" spans="3:8" s="146" customFormat="1" ht="12.75">
      <c r="C2797" s="724"/>
      <c r="D2797" s="724"/>
      <c r="E2797" s="724"/>
      <c r="F2797" s="724"/>
      <c r="G2797" s="724"/>
      <c r="H2797" s="724"/>
    </row>
    <row r="2798" spans="3:8" s="146" customFormat="1" ht="12.75">
      <c r="C2798" s="724"/>
      <c r="D2798" s="724"/>
      <c r="E2798" s="724"/>
      <c r="F2798" s="724"/>
      <c r="G2798" s="724"/>
      <c r="H2798" s="724"/>
    </row>
    <row r="2799" spans="3:8" s="146" customFormat="1" ht="12.75">
      <c r="C2799" s="724"/>
      <c r="D2799" s="724"/>
      <c r="E2799" s="724"/>
      <c r="F2799" s="724"/>
      <c r="G2799" s="724"/>
      <c r="H2799" s="724"/>
    </row>
    <row r="2800" spans="3:8" s="146" customFormat="1" ht="12.75">
      <c r="C2800" s="724"/>
      <c r="D2800" s="724"/>
      <c r="E2800" s="724"/>
      <c r="F2800" s="724"/>
      <c r="G2800" s="724"/>
      <c r="H2800" s="724"/>
    </row>
    <row r="2801" spans="3:8" s="146" customFormat="1" ht="12.75">
      <c r="C2801" s="724"/>
      <c r="D2801" s="724"/>
      <c r="E2801" s="724"/>
      <c r="F2801" s="724"/>
      <c r="G2801" s="724"/>
      <c r="H2801" s="724"/>
    </row>
    <row r="2802" spans="3:8" s="146" customFormat="1" ht="12.75">
      <c r="C2802" s="724"/>
      <c r="D2802" s="724"/>
      <c r="E2802" s="724"/>
      <c r="F2802" s="724"/>
      <c r="G2802" s="724"/>
      <c r="H2802" s="724"/>
    </row>
    <row r="2803" spans="3:8" s="146" customFormat="1" ht="12.75">
      <c r="C2803" s="724"/>
      <c r="D2803" s="724"/>
      <c r="E2803" s="724"/>
      <c r="F2803" s="724"/>
      <c r="G2803" s="724"/>
      <c r="H2803" s="724"/>
    </row>
    <row r="2804" spans="3:8" s="146" customFormat="1" ht="12.75">
      <c r="C2804" s="724"/>
      <c r="D2804" s="724"/>
      <c r="E2804" s="724"/>
      <c r="F2804" s="724"/>
      <c r="G2804" s="724"/>
      <c r="H2804" s="724"/>
    </row>
    <row r="2805" spans="3:8" s="146" customFormat="1" ht="12.75">
      <c r="C2805" s="724"/>
      <c r="D2805" s="724"/>
      <c r="E2805" s="724"/>
      <c r="F2805" s="724"/>
      <c r="G2805" s="724"/>
      <c r="H2805" s="724"/>
    </row>
    <row r="2806" spans="3:8" s="146" customFormat="1" ht="12.75">
      <c r="C2806" s="724"/>
      <c r="D2806" s="724"/>
      <c r="E2806" s="724"/>
      <c r="F2806" s="724"/>
      <c r="G2806" s="724"/>
      <c r="H2806" s="724"/>
    </row>
    <row r="2807" spans="3:8" s="146" customFormat="1" ht="12.75">
      <c r="C2807" s="724"/>
      <c r="D2807" s="724"/>
      <c r="E2807" s="724"/>
      <c r="F2807" s="724"/>
      <c r="G2807" s="724"/>
      <c r="H2807" s="724"/>
    </row>
    <row r="2808" spans="3:8" s="146" customFormat="1" ht="12.75">
      <c r="C2808" s="724"/>
      <c r="D2808" s="724"/>
      <c r="E2808" s="724"/>
      <c r="F2808" s="724"/>
      <c r="G2808" s="724"/>
      <c r="H2808" s="724"/>
    </row>
    <row r="2809" spans="3:8" s="146" customFormat="1" ht="12.75">
      <c r="C2809" s="724"/>
      <c r="D2809" s="724"/>
      <c r="E2809" s="724"/>
      <c r="F2809" s="724"/>
      <c r="G2809" s="724"/>
      <c r="H2809" s="724"/>
    </row>
    <row r="2810" spans="3:8" s="146" customFormat="1" ht="12.75">
      <c r="C2810" s="724"/>
      <c r="D2810" s="724"/>
      <c r="E2810" s="724"/>
      <c r="F2810" s="724"/>
      <c r="G2810" s="724"/>
      <c r="H2810" s="724"/>
    </row>
    <row r="2811" spans="3:8" s="146" customFormat="1" ht="12.75">
      <c r="C2811" s="724"/>
      <c r="D2811" s="724"/>
      <c r="E2811" s="724"/>
      <c r="F2811" s="724"/>
      <c r="G2811" s="724"/>
      <c r="H2811" s="724"/>
    </row>
    <row r="2812" spans="3:8" s="146" customFormat="1" ht="12.75">
      <c r="C2812" s="724"/>
      <c r="D2812" s="724"/>
      <c r="E2812" s="724"/>
      <c r="F2812" s="724"/>
      <c r="G2812" s="724"/>
      <c r="H2812" s="724"/>
    </row>
    <row r="2813" spans="3:8" s="146" customFormat="1" ht="12.75">
      <c r="C2813" s="724"/>
      <c r="D2813" s="724"/>
      <c r="E2813" s="724"/>
      <c r="F2813" s="724"/>
      <c r="G2813" s="724"/>
      <c r="H2813" s="724"/>
    </row>
    <row r="2814" spans="3:8" s="146" customFormat="1" ht="12.75">
      <c r="C2814" s="724"/>
      <c r="D2814" s="724"/>
      <c r="E2814" s="724"/>
      <c r="F2814" s="724"/>
      <c r="G2814" s="724"/>
      <c r="H2814" s="724"/>
    </row>
    <row r="2815" spans="3:8" s="146" customFormat="1" ht="12.75">
      <c r="C2815" s="724"/>
      <c r="D2815" s="724"/>
      <c r="E2815" s="724"/>
      <c r="F2815" s="724"/>
      <c r="G2815" s="724"/>
      <c r="H2815" s="724"/>
    </row>
    <row r="2816" spans="3:8" s="146" customFormat="1" ht="12.75">
      <c r="C2816" s="724"/>
      <c r="D2816" s="724"/>
      <c r="E2816" s="724"/>
      <c r="F2816" s="724"/>
      <c r="G2816" s="724"/>
      <c r="H2816" s="724"/>
    </row>
    <row r="2817" spans="3:8" s="146" customFormat="1" ht="12.75">
      <c r="C2817" s="724"/>
      <c r="D2817" s="724"/>
      <c r="E2817" s="724"/>
      <c r="F2817" s="724"/>
      <c r="G2817" s="724"/>
      <c r="H2817" s="724"/>
    </row>
    <row r="2818" spans="3:8" s="146" customFormat="1" ht="12.75">
      <c r="C2818" s="724"/>
      <c r="D2818" s="724"/>
      <c r="E2818" s="724"/>
      <c r="F2818" s="724"/>
      <c r="G2818" s="724"/>
      <c r="H2818" s="724"/>
    </row>
    <row r="2819" spans="3:8" s="146" customFormat="1" ht="12.75">
      <c r="C2819" s="724"/>
      <c r="D2819" s="724"/>
      <c r="E2819" s="724"/>
      <c r="F2819" s="724"/>
      <c r="G2819" s="724"/>
      <c r="H2819" s="724"/>
    </row>
    <row r="2820" spans="3:8" s="146" customFormat="1" ht="12.75">
      <c r="C2820" s="724"/>
      <c r="D2820" s="724"/>
      <c r="E2820" s="724"/>
      <c r="F2820" s="724"/>
      <c r="G2820" s="724"/>
      <c r="H2820" s="724"/>
    </row>
    <row r="2821" spans="3:8" s="146" customFormat="1" ht="12.75">
      <c r="C2821" s="724"/>
      <c r="D2821" s="724"/>
      <c r="E2821" s="724"/>
      <c r="F2821" s="724"/>
      <c r="G2821" s="724"/>
      <c r="H2821" s="724"/>
    </row>
    <row r="2822" spans="3:8" s="146" customFormat="1" ht="12.75">
      <c r="C2822" s="724"/>
      <c r="D2822" s="724"/>
      <c r="E2822" s="724"/>
      <c r="F2822" s="724"/>
      <c r="G2822" s="724"/>
      <c r="H2822" s="724"/>
    </row>
    <row r="2823" spans="3:8" s="146" customFormat="1" ht="12.75">
      <c r="C2823" s="724"/>
      <c r="D2823" s="724"/>
      <c r="E2823" s="724"/>
      <c r="F2823" s="724"/>
      <c r="G2823" s="724"/>
      <c r="H2823" s="724"/>
    </row>
    <row r="2824" spans="3:8" s="146" customFormat="1" ht="12.75">
      <c r="C2824" s="724"/>
      <c r="D2824" s="724"/>
      <c r="E2824" s="724"/>
      <c r="F2824" s="724"/>
      <c r="G2824" s="724"/>
      <c r="H2824" s="724"/>
    </row>
    <row r="2825" spans="3:8" s="146" customFormat="1" ht="12.75">
      <c r="C2825" s="724"/>
      <c r="D2825" s="724"/>
      <c r="E2825" s="724"/>
      <c r="F2825" s="724"/>
      <c r="G2825" s="724"/>
      <c r="H2825" s="724"/>
    </row>
    <row r="2826" spans="3:8" s="146" customFormat="1" ht="12.75">
      <c r="C2826" s="724"/>
      <c r="D2826" s="724"/>
      <c r="E2826" s="724"/>
      <c r="F2826" s="724"/>
      <c r="G2826" s="724"/>
      <c r="H2826" s="724"/>
    </row>
    <row r="2827" spans="3:8" s="146" customFormat="1" ht="12.75">
      <c r="C2827" s="724"/>
      <c r="D2827" s="724"/>
      <c r="E2827" s="724"/>
      <c r="F2827" s="724"/>
      <c r="G2827" s="724"/>
      <c r="H2827" s="724"/>
    </row>
    <row r="2828" spans="3:8" s="146" customFormat="1" ht="12.75">
      <c r="C2828" s="724"/>
      <c r="D2828" s="724"/>
      <c r="E2828" s="724"/>
      <c r="F2828" s="724"/>
      <c r="G2828" s="724"/>
      <c r="H2828" s="724"/>
    </row>
    <row r="2829" spans="3:8" s="146" customFormat="1" ht="12.75">
      <c r="C2829" s="724"/>
      <c r="D2829" s="724"/>
      <c r="E2829" s="724"/>
      <c r="F2829" s="724"/>
      <c r="G2829" s="724"/>
      <c r="H2829" s="724"/>
    </row>
    <row r="2830" spans="3:8" s="146" customFormat="1" ht="12.75">
      <c r="C2830" s="724"/>
      <c r="D2830" s="724"/>
      <c r="E2830" s="724"/>
      <c r="F2830" s="724"/>
      <c r="G2830" s="724"/>
      <c r="H2830" s="724"/>
    </row>
    <row r="2831" spans="3:8" s="146" customFormat="1" ht="12.75">
      <c r="C2831" s="724"/>
      <c r="D2831" s="724"/>
      <c r="E2831" s="724"/>
      <c r="F2831" s="724"/>
      <c r="G2831" s="724"/>
      <c r="H2831" s="724"/>
    </row>
    <row r="2832" spans="3:8" s="146" customFormat="1" ht="12.75">
      <c r="C2832" s="724"/>
      <c r="D2832" s="724"/>
      <c r="E2832" s="724"/>
      <c r="F2832" s="724"/>
      <c r="G2832" s="724"/>
      <c r="H2832" s="724"/>
    </row>
    <row r="2833" spans="3:8" s="146" customFormat="1" ht="12.75">
      <c r="C2833" s="724"/>
      <c r="D2833" s="724"/>
      <c r="E2833" s="724"/>
      <c r="F2833" s="724"/>
      <c r="G2833" s="724"/>
      <c r="H2833" s="724"/>
    </row>
    <row r="2834" spans="3:8" s="146" customFormat="1" ht="12.75">
      <c r="C2834" s="724"/>
      <c r="D2834" s="724"/>
      <c r="E2834" s="724"/>
      <c r="F2834" s="724"/>
      <c r="G2834" s="724"/>
      <c r="H2834" s="724"/>
    </row>
    <row r="2835" spans="3:8" s="146" customFormat="1" ht="12.75">
      <c r="C2835" s="724"/>
      <c r="D2835" s="724"/>
      <c r="E2835" s="724"/>
      <c r="F2835" s="724"/>
      <c r="G2835" s="724"/>
      <c r="H2835" s="724"/>
    </row>
    <row r="2836" spans="3:8" s="146" customFormat="1" ht="12.75">
      <c r="C2836" s="724"/>
      <c r="D2836" s="724"/>
      <c r="E2836" s="724"/>
      <c r="F2836" s="724"/>
      <c r="G2836" s="724"/>
      <c r="H2836" s="724"/>
    </row>
    <row r="2837" spans="3:8" s="146" customFormat="1" ht="12.75">
      <c r="C2837" s="724"/>
      <c r="D2837" s="724"/>
      <c r="E2837" s="724"/>
      <c r="F2837" s="724"/>
      <c r="G2837" s="724"/>
      <c r="H2837" s="724"/>
    </row>
    <row r="2838" spans="3:8" s="146" customFormat="1" ht="12.75">
      <c r="C2838" s="724"/>
      <c r="D2838" s="724"/>
      <c r="E2838" s="724"/>
      <c r="F2838" s="724"/>
      <c r="G2838" s="724"/>
      <c r="H2838" s="724"/>
    </row>
    <row r="2839" spans="3:8" s="146" customFormat="1" ht="12.75">
      <c r="C2839" s="724"/>
      <c r="D2839" s="724"/>
      <c r="E2839" s="724"/>
      <c r="F2839" s="724"/>
      <c r="G2839" s="724"/>
      <c r="H2839" s="724"/>
    </row>
    <row r="2840" spans="3:8" s="146" customFormat="1" ht="12.75">
      <c r="C2840" s="724"/>
      <c r="D2840" s="724"/>
      <c r="E2840" s="724"/>
      <c r="F2840" s="724"/>
      <c r="G2840" s="724"/>
      <c r="H2840" s="724"/>
    </row>
    <row r="2841" spans="3:8" s="146" customFormat="1" ht="12.75">
      <c r="C2841" s="724"/>
      <c r="D2841" s="724"/>
      <c r="E2841" s="724"/>
      <c r="F2841" s="724"/>
      <c r="G2841" s="724"/>
      <c r="H2841" s="724"/>
    </row>
    <row r="2842" spans="3:8" s="146" customFormat="1" ht="12.75">
      <c r="C2842" s="724"/>
      <c r="D2842" s="724"/>
      <c r="E2842" s="724"/>
      <c r="F2842" s="724"/>
      <c r="G2842" s="724"/>
      <c r="H2842" s="724"/>
    </row>
    <row r="2843" spans="3:8" s="146" customFormat="1" ht="12.75">
      <c r="C2843" s="724"/>
      <c r="D2843" s="724"/>
      <c r="E2843" s="724"/>
      <c r="F2843" s="724"/>
      <c r="G2843" s="724"/>
      <c r="H2843" s="724"/>
    </row>
    <row r="2844" spans="3:8" s="146" customFormat="1" ht="12.75">
      <c r="C2844" s="724"/>
      <c r="D2844" s="724"/>
      <c r="E2844" s="724"/>
      <c r="F2844" s="724"/>
      <c r="G2844" s="724"/>
      <c r="H2844" s="724"/>
    </row>
    <row r="2845" spans="3:8" s="146" customFormat="1" ht="12.75">
      <c r="C2845" s="724"/>
      <c r="D2845" s="724"/>
      <c r="E2845" s="724"/>
      <c r="F2845" s="724"/>
      <c r="G2845" s="724"/>
      <c r="H2845" s="724"/>
    </row>
    <row r="2846" spans="3:8" s="146" customFormat="1" ht="12.75">
      <c r="C2846" s="724"/>
      <c r="D2846" s="724"/>
      <c r="E2846" s="724"/>
      <c r="F2846" s="724"/>
      <c r="G2846" s="724"/>
      <c r="H2846" s="724"/>
    </row>
    <row r="2847" spans="3:8" s="146" customFormat="1" ht="12.75">
      <c r="C2847" s="724"/>
      <c r="D2847" s="724"/>
      <c r="E2847" s="724"/>
      <c r="F2847" s="724"/>
      <c r="G2847" s="724"/>
      <c r="H2847" s="724"/>
    </row>
    <row r="2848" spans="3:8" s="146" customFormat="1" ht="12.75">
      <c r="C2848" s="724"/>
      <c r="D2848" s="724"/>
      <c r="E2848" s="724"/>
      <c r="F2848" s="724"/>
      <c r="G2848" s="724"/>
      <c r="H2848" s="724"/>
    </row>
    <row r="2849" spans="3:8" s="146" customFormat="1" ht="12.75">
      <c r="C2849" s="724"/>
      <c r="D2849" s="724"/>
      <c r="E2849" s="724"/>
      <c r="F2849" s="724"/>
      <c r="G2849" s="724"/>
      <c r="H2849" s="724"/>
    </row>
    <row r="2850" spans="3:8" s="146" customFormat="1" ht="12.75">
      <c r="C2850" s="724"/>
      <c r="D2850" s="724"/>
      <c r="E2850" s="724"/>
      <c r="F2850" s="724"/>
      <c r="G2850" s="724"/>
      <c r="H2850" s="724"/>
    </row>
    <row r="2851" spans="3:8" s="146" customFormat="1" ht="12.75">
      <c r="C2851" s="724"/>
      <c r="D2851" s="724"/>
      <c r="E2851" s="724"/>
      <c r="F2851" s="724"/>
      <c r="G2851" s="724"/>
      <c r="H2851" s="724"/>
    </row>
    <row r="2852" spans="3:8" s="146" customFormat="1" ht="12.75">
      <c r="C2852" s="724"/>
      <c r="D2852" s="724"/>
      <c r="E2852" s="724"/>
      <c r="F2852" s="724"/>
      <c r="G2852" s="724"/>
      <c r="H2852" s="724"/>
    </row>
    <row r="2853" spans="3:8" s="146" customFormat="1" ht="12.75">
      <c r="C2853" s="724"/>
      <c r="D2853" s="724"/>
      <c r="E2853" s="724"/>
      <c r="F2853" s="724"/>
      <c r="G2853" s="724"/>
      <c r="H2853" s="724"/>
    </row>
    <row r="2854" spans="3:8" s="146" customFormat="1" ht="12.75">
      <c r="C2854" s="724"/>
      <c r="D2854" s="724"/>
      <c r="E2854" s="724"/>
      <c r="F2854" s="724"/>
      <c r="G2854" s="724"/>
      <c r="H2854" s="724"/>
    </row>
    <row r="2855" spans="3:8" s="146" customFormat="1" ht="12.75">
      <c r="C2855" s="724"/>
      <c r="D2855" s="724"/>
      <c r="E2855" s="724"/>
      <c r="F2855" s="724"/>
      <c r="G2855" s="724"/>
      <c r="H2855" s="724"/>
    </row>
    <row r="2856" spans="3:8" s="146" customFormat="1" ht="12.75">
      <c r="C2856" s="724"/>
      <c r="D2856" s="724"/>
      <c r="E2856" s="724"/>
      <c r="F2856" s="724"/>
      <c r="G2856" s="724"/>
      <c r="H2856" s="724"/>
    </row>
    <row r="2857" spans="3:8" s="146" customFormat="1" ht="12.75">
      <c r="C2857" s="724"/>
      <c r="D2857" s="724"/>
      <c r="E2857" s="724"/>
      <c r="F2857" s="724"/>
      <c r="G2857" s="724"/>
      <c r="H2857" s="724"/>
    </row>
    <row r="2858" spans="3:8" s="146" customFormat="1" ht="12.75">
      <c r="C2858" s="724"/>
      <c r="D2858" s="724"/>
      <c r="E2858" s="724"/>
      <c r="F2858" s="724"/>
      <c r="G2858" s="724"/>
      <c r="H2858" s="724"/>
    </row>
    <row r="2859" spans="3:8" s="146" customFormat="1" ht="12.75">
      <c r="C2859" s="724"/>
      <c r="D2859" s="724"/>
      <c r="E2859" s="724"/>
      <c r="F2859" s="724"/>
      <c r="G2859" s="724"/>
      <c r="H2859" s="724"/>
    </row>
    <row r="2860" spans="3:8" s="146" customFormat="1" ht="12.75">
      <c r="C2860" s="724"/>
      <c r="D2860" s="724"/>
      <c r="E2860" s="724"/>
      <c r="F2860" s="724"/>
      <c r="G2860" s="724"/>
      <c r="H2860" s="724"/>
    </row>
    <row r="2861" spans="3:8" s="146" customFormat="1" ht="12.75">
      <c r="C2861" s="724"/>
      <c r="D2861" s="724"/>
      <c r="E2861" s="724"/>
      <c r="F2861" s="724"/>
      <c r="G2861" s="724"/>
      <c r="H2861" s="724"/>
    </row>
    <row r="2862" spans="3:8" s="146" customFormat="1" ht="12.75">
      <c r="C2862" s="724"/>
      <c r="D2862" s="724"/>
      <c r="E2862" s="724"/>
      <c r="F2862" s="724"/>
      <c r="G2862" s="724"/>
      <c r="H2862" s="724"/>
    </row>
    <row r="2863" spans="3:8" s="146" customFormat="1" ht="12.75">
      <c r="C2863" s="724"/>
      <c r="D2863" s="724"/>
      <c r="E2863" s="724"/>
      <c r="F2863" s="724"/>
      <c r="G2863" s="724"/>
      <c r="H2863" s="724"/>
    </row>
    <row r="2864" spans="3:8" s="146" customFormat="1" ht="12.75">
      <c r="C2864" s="724"/>
      <c r="D2864" s="724"/>
      <c r="E2864" s="724"/>
      <c r="F2864" s="724"/>
      <c r="G2864" s="724"/>
      <c r="H2864" s="724"/>
    </row>
    <row r="2865" spans="3:8" s="146" customFormat="1" ht="12.75">
      <c r="C2865" s="724"/>
      <c r="D2865" s="724"/>
      <c r="E2865" s="724"/>
      <c r="F2865" s="724"/>
      <c r="G2865" s="724"/>
      <c r="H2865" s="724"/>
    </row>
    <row r="2866" spans="3:8" s="146" customFormat="1" ht="12.75">
      <c r="C2866" s="724"/>
      <c r="D2866" s="724"/>
      <c r="E2866" s="724"/>
      <c r="F2866" s="724"/>
      <c r="G2866" s="724"/>
      <c r="H2866" s="724"/>
    </row>
    <row r="2867" spans="3:8" s="146" customFormat="1" ht="12.75">
      <c r="C2867" s="724"/>
      <c r="D2867" s="724"/>
      <c r="E2867" s="724"/>
      <c r="F2867" s="724"/>
      <c r="G2867" s="724"/>
      <c r="H2867" s="724"/>
    </row>
    <row r="2868" spans="3:8" s="146" customFormat="1" ht="12.75">
      <c r="C2868" s="724"/>
      <c r="D2868" s="724"/>
      <c r="E2868" s="724"/>
      <c r="F2868" s="724"/>
      <c r="G2868" s="724"/>
      <c r="H2868" s="724"/>
    </row>
    <row r="2869" spans="3:8" s="146" customFormat="1" ht="12.75">
      <c r="C2869" s="724"/>
      <c r="D2869" s="724"/>
      <c r="E2869" s="724"/>
      <c r="F2869" s="724"/>
      <c r="G2869" s="724"/>
      <c r="H2869" s="724"/>
    </row>
    <row r="2870" spans="3:8" s="146" customFormat="1" ht="12.75">
      <c r="C2870" s="724"/>
      <c r="D2870" s="724"/>
      <c r="E2870" s="724"/>
      <c r="F2870" s="724"/>
      <c r="G2870" s="724"/>
      <c r="H2870" s="724"/>
    </row>
    <row r="2871" spans="3:8" s="146" customFormat="1" ht="12.75">
      <c r="C2871" s="724"/>
      <c r="D2871" s="724"/>
      <c r="E2871" s="724"/>
      <c r="F2871" s="724"/>
      <c r="G2871" s="724"/>
      <c r="H2871" s="724"/>
    </row>
    <row r="2872" spans="3:8" s="146" customFormat="1" ht="12.75">
      <c r="C2872" s="724"/>
      <c r="D2872" s="724"/>
      <c r="E2872" s="724"/>
      <c r="F2872" s="724"/>
      <c r="G2872" s="724"/>
      <c r="H2872" s="724"/>
    </row>
    <row r="2873" spans="3:8" s="146" customFormat="1" ht="12.75">
      <c r="C2873" s="724"/>
      <c r="D2873" s="724"/>
      <c r="E2873" s="724"/>
      <c r="F2873" s="724"/>
      <c r="G2873" s="724"/>
      <c r="H2873" s="724"/>
    </row>
    <row r="2874" spans="3:8" s="146" customFormat="1" ht="12.75">
      <c r="C2874" s="724"/>
      <c r="D2874" s="724"/>
      <c r="E2874" s="724"/>
      <c r="F2874" s="724"/>
      <c r="G2874" s="724"/>
      <c r="H2874" s="724"/>
    </row>
    <row r="2875" spans="3:8" s="146" customFormat="1" ht="12.75">
      <c r="C2875" s="724"/>
      <c r="D2875" s="724"/>
      <c r="E2875" s="724"/>
      <c r="F2875" s="724"/>
      <c r="G2875" s="724"/>
      <c r="H2875" s="724"/>
    </row>
    <row r="2876" spans="3:8" s="146" customFormat="1" ht="12.75">
      <c r="C2876" s="724"/>
      <c r="D2876" s="724"/>
      <c r="E2876" s="724"/>
      <c r="F2876" s="724"/>
      <c r="G2876" s="724"/>
      <c r="H2876" s="724"/>
    </row>
    <row r="2877" spans="3:8" s="146" customFormat="1" ht="12.75">
      <c r="C2877" s="724"/>
      <c r="D2877" s="724"/>
      <c r="E2877" s="724"/>
      <c r="F2877" s="724"/>
      <c r="G2877" s="724"/>
      <c r="H2877" s="724"/>
    </row>
    <row r="2878" spans="3:8" s="146" customFormat="1" ht="12.75">
      <c r="C2878" s="724"/>
      <c r="D2878" s="724"/>
      <c r="E2878" s="724"/>
      <c r="F2878" s="724"/>
      <c r="G2878" s="724"/>
      <c r="H2878" s="724"/>
    </row>
    <row r="2879" spans="3:8" s="146" customFormat="1" ht="12.75">
      <c r="C2879" s="724"/>
      <c r="D2879" s="724"/>
      <c r="E2879" s="724"/>
      <c r="F2879" s="724"/>
      <c r="G2879" s="724"/>
      <c r="H2879" s="724"/>
    </row>
    <row r="2880" spans="3:8" s="146" customFormat="1" ht="12.75">
      <c r="C2880" s="724"/>
      <c r="D2880" s="724"/>
      <c r="E2880" s="724"/>
      <c r="F2880" s="724"/>
      <c r="G2880" s="724"/>
      <c r="H2880" s="724"/>
    </row>
    <row r="2881" spans="3:8" s="146" customFormat="1" ht="12.75">
      <c r="C2881" s="724"/>
      <c r="D2881" s="724"/>
      <c r="E2881" s="724"/>
      <c r="F2881" s="724"/>
      <c r="G2881" s="724"/>
      <c r="H2881" s="724"/>
    </row>
    <row r="2882" spans="3:8" s="146" customFormat="1" ht="12.75">
      <c r="C2882" s="724"/>
      <c r="D2882" s="724"/>
      <c r="E2882" s="724"/>
      <c r="F2882" s="724"/>
      <c r="G2882" s="724"/>
      <c r="H2882" s="724"/>
    </row>
    <row r="2883" spans="3:8" s="146" customFormat="1" ht="12.75">
      <c r="C2883" s="724"/>
      <c r="D2883" s="724"/>
      <c r="E2883" s="724"/>
      <c r="F2883" s="724"/>
      <c r="G2883" s="724"/>
      <c r="H2883" s="724"/>
    </row>
    <row r="2884" spans="3:8" s="146" customFormat="1" ht="12.75">
      <c r="C2884" s="724"/>
      <c r="D2884" s="724"/>
      <c r="E2884" s="724"/>
      <c r="F2884" s="724"/>
      <c r="G2884" s="724"/>
      <c r="H2884" s="724"/>
    </row>
    <row r="2885" spans="3:8" s="146" customFormat="1" ht="12.75">
      <c r="C2885" s="724"/>
      <c r="D2885" s="724"/>
      <c r="E2885" s="724"/>
      <c r="F2885" s="724"/>
      <c r="G2885" s="724"/>
      <c r="H2885" s="724"/>
    </row>
    <row r="2886" spans="3:8" s="146" customFormat="1" ht="12.75">
      <c r="C2886" s="724"/>
      <c r="D2886" s="724"/>
      <c r="E2886" s="724"/>
      <c r="F2886" s="724"/>
      <c r="G2886" s="724"/>
      <c r="H2886" s="724"/>
    </row>
    <row r="2887" spans="3:8" s="146" customFormat="1" ht="12.75">
      <c r="C2887" s="724"/>
      <c r="D2887" s="724"/>
      <c r="E2887" s="724"/>
      <c r="F2887" s="724"/>
      <c r="G2887" s="724"/>
      <c r="H2887" s="724"/>
    </row>
    <row r="2888" spans="3:8" s="146" customFormat="1" ht="12.75">
      <c r="C2888" s="724"/>
      <c r="D2888" s="724"/>
      <c r="E2888" s="724"/>
      <c r="F2888" s="724"/>
      <c r="G2888" s="724"/>
      <c r="H2888" s="724"/>
    </row>
    <row r="2889" spans="3:8" s="146" customFormat="1" ht="12.75">
      <c r="C2889" s="724"/>
      <c r="D2889" s="724"/>
      <c r="E2889" s="724"/>
      <c r="F2889" s="724"/>
      <c r="G2889" s="724"/>
      <c r="H2889" s="724"/>
    </row>
    <row r="2890" spans="3:8" s="146" customFormat="1" ht="12.75">
      <c r="C2890" s="724"/>
      <c r="D2890" s="724"/>
      <c r="E2890" s="724"/>
      <c r="F2890" s="724"/>
      <c r="G2890" s="724"/>
      <c r="H2890" s="724"/>
    </row>
    <row r="2891" spans="3:8" s="146" customFormat="1" ht="12.75">
      <c r="C2891" s="724"/>
      <c r="D2891" s="724"/>
      <c r="E2891" s="724"/>
      <c r="F2891" s="724"/>
      <c r="G2891" s="724"/>
      <c r="H2891" s="724"/>
    </row>
    <row r="2892" spans="3:8" s="146" customFormat="1" ht="12.75">
      <c r="C2892" s="724"/>
      <c r="D2892" s="724"/>
      <c r="E2892" s="724"/>
      <c r="F2892" s="724"/>
      <c r="G2892" s="724"/>
      <c r="H2892" s="724"/>
    </row>
    <row r="2893" spans="3:8" s="146" customFormat="1" ht="12.75">
      <c r="C2893" s="724"/>
      <c r="D2893" s="724"/>
      <c r="E2893" s="724"/>
      <c r="F2893" s="724"/>
      <c r="G2893" s="724"/>
      <c r="H2893" s="724"/>
    </row>
    <row r="2894" spans="3:8" s="146" customFormat="1" ht="12.75">
      <c r="C2894" s="724"/>
      <c r="D2894" s="724"/>
      <c r="E2894" s="724"/>
      <c r="F2894" s="724"/>
      <c r="G2894" s="724"/>
      <c r="H2894" s="724"/>
    </row>
    <row r="2895" spans="3:8" s="146" customFormat="1" ht="12.75">
      <c r="C2895" s="724"/>
      <c r="D2895" s="724"/>
      <c r="E2895" s="724"/>
      <c r="F2895" s="724"/>
      <c r="G2895" s="724"/>
      <c r="H2895" s="724"/>
    </row>
    <row r="2896" spans="3:8" s="146" customFormat="1" ht="12.75">
      <c r="C2896" s="724"/>
      <c r="D2896" s="724"/>
      <c r="E2896" s="724"/>
      <c r="F2896" s="724"/>
      <c r="G2896" s="724"/>
      <c r="H2896" s="724"/>
    </row>
    <row r="2897" spans="3:8" s="146" customFormat="1" ht="12.75">
      <c r="C2897" s="724"/>
      <c r="D2897" s="724"/>
      <c r="E2897" s="724"/>
      <c r="F2897" s="724"/>
      <c r="G2897" s="724"/>
      <c r="H2897" s="724"/>
    </row>
    <row r="2898" spans="3:8" s="146" customFormat="1" ht="12.75">
      <c r="C2898" s="724"/>
      <c r="D2898" s="724"/>
      <c r="E2898" s="724"/>
      <c r="F2898" s="724"/>
      <c r="G2898" s="724"/>
      <c r="H2898" s="724"/>
    </row>
    <row r="2899" spans="3:8" s="146" customFormat="1" ht="12.75">
      <c r="C2899" s="724"/>
      <c r="D2899" s="724"/>
      <c r="E2899" s="724"/>
      <c r="F2899" s="724"/>
      <c r="G2899" s="724"/>
      <c r="H2899" s="724"/>
    </row>
    <row r="2900" spans="3:8" s="146" customFormat="1" ht="12.75">
      <c r="C2900" s="724"/>
      <c r="D2900" s="724"/>
      <c r="E2900" s="724"/>
      <c r="F2900" s="724"/>
      <c r="G2900" s="724"/>
      <c r="H2900" s="724"/>
    </row>
    <row r="2901" spans="3:8" s="146" customFormat="1" ht="12.75">
      <c r="C2901" s="724"/>
      <c r="D2901" s="724"/>
      <c r="E2901" s="724"/>
      <c r="F2901" s="724"/>
      <c r="G2901" s="724"/>
      <c r="H2901" s="724"/>
    </row>
    <row r="2902" spans="3:8" s="146" customFormat="1" ht="12.75">
      <c r="C2902" s="724"/>
      <c r="D2902" s="724"/>
      <c r="E2902" s="724"/>
      <c r="F2902" s="724"/>
      <c r="G2902" s="724"/>
      <c r="H2902" s="724"/>
    </row>
    <row r="2903" spans="3:8" s="146" customFormat="1" ht="12.75">
      <c r="C2903" s="724"/>
      <c r="D2903" s="724"/>
      <c r="E2903" s="724"/>
      <c r="F2903" s="724"/>
      <c r="G2903" s="724"/>
      <c r="H2903" s="724"/>
    </row>
    <row r="2904" spans="3:8" s="146" customFormat="1" ht="12.75">
      <c r="C2904" s="724"/>
      <c r="D2904" s="724"/>
      <c r="E2904" s="724"/>
      <c r="F2904" s="724"/>
      <c r="G2904" s="724"/>
      <c r="H2904" s="724"/>
    </row>
    <row r="2905" spans="3:8" s="146" customFormat="1" ht="12.75">
      <c r="C2905" s="724"/>
      <c r="D2905" s="724"/>
      <c r="E2905" s="724"/>
      <c r="F2905" s="724"/>
      <c r="G2905" s="724"/>
      <c r="H2905" s="724"/>
    </row>
    <row r="2906" spans="3:8" s="146" customFormat="1" ht="12.75">
      <c r="C2906" s="724"/>
      <c r="D2906" s="724"/>
      <c r="E2906" s="724"/>
      <c r="F2906" s="724"/>
      <c r="G2906" s="724"/>
      <c r="H2906" s="724"/>
    </row>
    <row r="2907" spans="3:8" s="146" customFormat="1" ht="12.75">
      <c r="C2907" s="724"/>
      <c r="D2907" s="724"/>
      <c r="E2907" s="724"/>
      <c r="F2907" s="724"/>
      <c r="G2907" s="724"/>
      <c r="H2907" s="724"/>
    </row>
    <row r="2908" spans="3:8" s="146" customFormat="1" ht="12.75">
      <c r="C2908" s="724"/>
      <c r="D2908" s="724"/>
      <c r="E2908" s="724"/>
      <c r="F2908" s="724"/>
      <c r="G2908" s="724"/>
      <c r="H2908" s="724"/>
    </row>
    <row r="2909" spans="3:8" s="146" customFormat="1" ht="12.75">
      <c r="C2909" s="724"/>
      <c r="D2909" s="724"/>
      <c r="E2909" s="724"/>
      <c r="F2909" s="724"/>
      <c r="G2909" s="724"/>
      <c r="H2909" s="724"/>
    </row>
    <row r="2910" spans="3:8" s="146" customFormat="1" ht="12.75">
      <c r="C2910" s="724"/>
      <c r="D2910" s="724"/>
      <c r="E2910" s="724"/>
      <c r="F2910" s="724"/>
      <c r="G2910" s="724"/>
      <c r="H2910" s="724"/>
    </row>
    <row r="2911" spans="3:8" s="146" customFormat="1" ht="12.75">
      <c r="C2911" s="724"/>
      <c r="D2911" s="724"/>
      <c r="E2911" s="724"/>
      <c r="F2911" s="724"/>
      <c r="G2911" s="724"/>
      <c r="H2911" s="724"/>
    </row>
    <row r="2912" spans="3:8" s="146" customFormat="1" ht="12.75">
      <c r="C2912" s="724"/>
      <c r="D2912" s="724"/>
      <c r="E2912" s="724"/>
      <c r="F2912" s="724"/>
      <c r="G2912" s="724"/>
      <c r="H2912" s="724"/>
    </row>
    <row r="2913" spans="3:8" s="146" customFormat="1" ht="12.75">
      <c r="C2913" s="724"/>
      <c r="D2913" s="724"/>
      <c r="E2913" s="724"/>
      <c r="F2913" s="724"/>
      <c r="G2913" s="724"/>
      <c r="H2913" s="724"/>
    </row>
    <row r="2914" spans="3:8" s="146" customFormat="1" ht="12.75">
      <c r="C2914" s="724"/>
      <c r="D2914" s="724"/>
      <c r="E2914" s="724"/>
      <c r="F2914" s="724"/>
      <c r="G2914" s="724"/>
      <c r="H2914" s="724"/>
    </row>
    <row r="2915" spans="3:8" s="146" customFormat="1" ht="12.75">
      <c r="C2915" s="724"/>
      <c r="D2915" s="724"/>
      <c r="E2915" s="724"/>
      <c r="F2915" s="724"/>
      <c r="G2915" s="724"/>
      <c r="H2915" s="724"/>
    </row>
    <row r="2916" spans="3:8" s="146" customFormat="1" ht="12.75">
      <c r="C2916" s="724"/>
      <c r="D2916" s="724"/>
      <c r="E2916" s="724"/>
      <c r="F2916" s="724"/>
      <c r="G2916" s="724"/>
      <c r="H2916" s="724"/>
    </row>
    <row r="2917" spans="3:8" s="146" customFormat="1" ht="12.75">
      <c r="C2917" s="724"/>
      <c r="D2917" s="724"/>
      <c r="E2917" s="724"/>
      <c r="F2917" s="724"/>
      <c r="G2917" s="724"/>
      <c r="H2917" s="724"/>
    </row>
    <row r="2918" spans="3:8" s="146" customFormat="1" ht="12.75">
      <c r="C2918" s="724"/>
      <c r="D2918" s="724"/>
      <c r="E2918" s="724"/>
      <c r="F2918" s="724"/>
      <c r="G2918" s="724"/>
      <c r="H2918" s="724"/>
    </row>
    <row r="2919" spans="3:8" s="146" customFormat="1" ht="12.75">
      <c r="C2919" s="724"/>
      <c r="D2919" s="724"/>
      <c r="E2919" s="724"/>
      <c r="F2919" s="724"/>
      <c r="G2919" s="724"/>
      <c r="H2919" s="724"/>
    </row>
    <row r="2920" spans="3:8" s="146" customFormat="1" ht="12.75">
      <c r="C2920" s="724"/>
      <c r="D2920" s="724"/>
      <c r="E2920" s="724"/>
      <c r="F2920" s="724"/>
      <c r="G2920" s="724"/>
      <c r="H2920" s="724"/>
    </row>
    <row r="2921" spans="3:8" s="146" customFormat="1" ht="12.75">
      <c r="C2921" s="724"/>
      <c r="D2921" s="724"/>
      <c r="E2921" s="724"/>
      <c r="F2921" s="724"/>
      <c r="G2921" s="724"/>
      <c r="H2921" s="724"/>
    </row>
    <row r="2922" spans="3:8" s="146" customFormat="1" ht="12.75">
      <c r="C2922" s="724"/>
      <c r="D2922" s="724"/>
      <c r="E2922" s="724"/>
      <c r="F2922" s="724"/>
      <c r="G2922" s="724"/>
      <c r="H2922" s="724"/>
    </row>
    <row r="2923" spans="3:8" s="146" customFormat="1" ht="12.75">
      <c r="C2923" s="724"/>
      <c r="D2923" s="724"/>
      <c r="E2923" s="724"/>
      <c r="F2923" s="724"/>
      <c r="G2923" s="724"/>
      <c r="H2923" s="724"/>
    </row>
    <row r="2924" spans="3:8" s="146" customFormat="1" ht="12.75">
      <c r="C2924" s="724"/>
      <c r="D2924" s="724"/>
      <c r="E2924" s="724"/>
      <c r="F2924" s="724"/>
      <c r="G2924" s="724"/>
      <c r="H2924" s="724"/>
    </row>
    <row r="2925" spans="3:8" s="146" customFormat="1" ht="12.75">
      <c r="C2925" s="724"/>
      <c r="D2925" s="724"/>
      <c r="E2925" s="724"/>
      <c r="F2925" s="724"/>
      <c r="G2925" s="724"/>
      <c r="H2925" s="724"/>
    </row>
    <row r="2926" spans="3:8" s="146" customFormat="1" ht="12.75">
      <c r="C2926" s="724"/>
      <c r="D2926" s="724"/>
      <c r="E2926" s="724"/>
      <c r="F2926" s="724"/>
      <c r="G2926" s="724"/>
      <c r="H2926" s="724"/>
    </row>
    <row r="2927" spans="3:8" s="146" customFormat="1" ht="12.75">
      <c r="C2927" s="724"/>
      <c r="D2927" s="724"/>
      <c r="E2927" s="724"/>
      <c r="F2927" s="724"/>
      <c r="G2927" s="724"/>
      <c r="H2927" s="724"/>
    </row>
    <row r="2928" spans="3:8" s="146" customFormat="1" ht="12.75">
      <c r="C2928" s="724"/>
      <c r="D2928" s="724"/>
      <c r="E2928" s="724"/>
      <c r="F2928" s="724"/>
      <c r="G2928" s="724"/>
      <c r="H2928" s="724"/>
    </row>
    <row r="2929" spans="3:8" s="146" customFormat="1" ht="12.75">
      <c r="C2929" s="724"/>
      <c r="D2929" s="724"/>
      <c r="E2929" s="724"/>
      <c r="F2929" s="724"/>
      <c r="G2929" s="724"/>
      <c r="H2929" s="724"/>
    </row>
    <row r="2930" spans="3:8" s="146" customFormat="1" ht="12.75">
      <c r="C2930" s="724"/>
      <c r="D2930" s="724"/>
      <c r="E2930" s="724"/>
      <c r="F2930" s="724"/>
      <c r="G2930" s="724"/>
      <c r="H2930" s="724"/>
    </row>
    <row r="2931" spans="3:8" s="146" customFormat="1" ht="12.75">
      <c r="C2931" s="724"/>
      <c r="D2931" s="724"/>
      <c r="E2931" s="724"/>
      <c r="F2931" s="724"/>
      <c r="G2931" s="724"/>
      <c r="H2931" s="724"/>
    </row>
    <row r="2932" spans="3:8" s="146" customFormat="1" ht="12.75">
      <c r="C2932" s="724"/>
      <c r="D2932" s="724"/>
      <c r="E2932" s="724"/>
      <c r="F2932" s="724"/>
      <c r="G2932" s="724"/>
      <c r="H2932" s="724"/>
    </row>
    <row r="2933" spans="3:8" s="146" customFormat="1" ht="12.75">
      <c r="C2933" s="724"/>
      <c r="D2933" s="724"/>
      <c r="E2933" s="724"/>
      <c r="F2933" s="724"/>
      <c r="G2933" s="724"/>
      <c r="H2933" s="724"/>
    </row>
    <row r="2934" spans="3:8" s="146" customFormat="1" ht="12.75">
      <c r="C2934" s="724"/>
      <c r="D2934" s="724"/>
      <c r="E2934" s="724"/>
      <c r="F2934" s="724"/>
      <c r="G2934" s="724"/>
      <c r="H2934" s="724"/>
    </row>
    <row r="2935" spans="3:8" s="146" customFormat="1" ht="12.75">
      <c r="C2935" s="724"/>
      <c r="D2935" s="724"/>
      <c r="E2935" s="724"/>
      <c r="F2935" s="724"/>
      <c r="G2935" s="724"/>
      <c r="H2935" s="724"/>
    </row>
    <row r="2936" spans="3:8" s="146" customFormat="1" ht="12.75">
      <c r="C2936" s="724"/>
      <c r="D2936" s="724"/>
      <c r="E2936" s="724"/>
      <c r="F2936" s="724"/>
      <c r="G2936" s="724"/>
      <c r="H2936" s="724"/>
    </row>
    <row r="2937" spans="3:8" s="146" customFormat="1" ht="12.75">
      <c r="C2937" s="724"/>
      <c r="D2937" s="724"/>
      <c r="E2937" s="724"/>
      <c r="F2937" s="724"/>
      <c r="G2937" s="724"/>
      <c r="H2937" s="724"/>
    </row>
    <row r="2938" spans="3:8" s="146" customFormat="1" ht="12.75">
      <c r="C2938" s="724"/>
      <c r="D2938" s="724"/>
      <c r="E2938" s="724"/>
      <c r="F2938" s="724"/>
      <c r="G2938" s="724"/>
      <c r="H2938" s="724"/>
    </row>
    <row r="2939" spans="3:8" s="146" customFormat="1" ht="12.75">
      <c r="C2939" s="724"/>
      <c r="D2939" s="724"/>
      <c r="E2939" s="724"/>
      <c r="F2939" s="724"/>
      <c r="G2939" s="724"/>
      <c r="H2939" s="724"/>
    </row>
    <row r="2940" spans="3:8" s="146" customFormat="1" ht="12.75">
      <c r="C2940" s="724"/>
      <c r="D2940" s="724"/>
      <c r="E2940" s="724"/>
      <c r="F2940" s="724"/>
      <c r="G2940" s="724"/>
      <c r="H2940" s="724"/>
    </row>
    <row r="2941" spans="3:8" s="146" customFormat="1" ht="12.75">
      <c r="C2941" s="724"/>
      <c r="D2941" s="724"/>
      <c r="E2941" s="724"/>
      <c r="F2941" s="724"/>
      <c r="G2941" s="724"/>
      <c r="H2941" s="724"/>
    </row>
    <row r="2942" spans="3:8" s="146" customFormat="1" ht="12.75">
      <c r="C2942" s="724"/>
      <c r="D2942" s="724"/>
      <c r="E2942" s="724"/>
      <c r="F2942" s="724"/>
      <c r="G2942" s="724"/>
      <c r="H2942" s="724"/>
    </row>
    <row r="2943" spans="3:8" s="146" customFormat="1" ht="12.75">
      <c r="C2943" s="724"/>
      <c r="D2943" s="724"/>
      <c r="E2943" s="724"/>
      <c r="F2943" s="724"/>
      <c r="G2943" s="724"/>
      <c r="H2943" s="724"/>
    </row>
    <row r="2944" spans="3:8" s="146" customFormat="1" ht="12.75">
      <c r="C2944" s="724"/>
      <c r="D2944" s="724"/>
      <c r="E2944" s="724"/>
      <c r="F2944" s="724"/>
      <c r="G2944" s="724"/>
      <c r="H2944" s="724"/>
    </row>
    <row r="2945" spans="3:8" s="146" customFormat="1" ht="12.75">
      <c r="C2945" s="724"/>
      <c r="D2945" s="724"/>
      <c r="E2945" s="724"/>
      <c r="F2945" s="724"/>
      <c r="G2945" s="724"/>
      <c r="H2945" s="724"/>
    </row>
    <row r="2946" spans="3:8" s="146" customFormat="1" ht="12.75">
      <c r="C2946" s="724"/>
      <c r="D2946" s="724"/>
      <c r="E2946" s="724"/>
      <c r="F2946" s="724"/>
      <c r="G2946" s="724"/>
      <c r="H2946" s="724"/>
    </row>
    <row r="2947" spans="3:8" s="146" customFormat="1" ht="12.75">
      <c r="C2947" s="724"/>
      <c r="D2947" s="724"/>
      <c r="E2947" s="724"/>
      <c r="F2947" s="724"/>
      <c r="G2947" s="724"/>
      <c r="H2947" s="724"/>
    </row>
    <row r="2948" spans="3:8" s="146" customFormat="1" ht="12.75">
      <c r="C2948" s="724"/>
      <c r="D2948" s="724"/>
      <c r="E2948" s="724"/>
      <c r="F2948" s="724"/>
      <c r="G2948" s="724"/>
      <c r="H2948" s="724"/>
    </row>
    <row r="2949" spans="3:8" s="146" customFormat="1" ht="12.75">
      <c r="C2949" s="724"/>
      <c r="D2949" s="724"/>
      <c r="E2949" s="724"/>
      <c r="F2949" s="724"/>
      <c r="G2949" s="724"/>
      <c r="H2949" s="724"/>
    </row>
    <row r="2950" spans="3:8" s="146" customFormat="1" ht="12.75">
      <c r="C2950" s="724"/>
      <c r="D2950" s="724"/>
      <c r="E2950" s="724"/>
      <c r="F2950" s="724"/>
      <c r="G2950" s="724"/>
      <c r="H2950" s="724"/>
    </row>
    <row r="2951" spans="3:8" s="146" customFormat="1" ht="12.75">
      <c r="C2951" s="724"/>
      <c r="D2951" s="724"/>
      <c r="E2951" s="724"/>
      <c r="F2951" s="724"/>
      <c r="G2951" s="724"/>
      <c r="H2951" s="724"/>
    </row>
    <row r="2952" spans="3:8" s="146" customFormat="1" ht="12.75">
      <c r="C2952" s="724"/>
      <c r="D2952" s="724"/>
      <c r="E2952" s="724"/>
      <c r="F2952" s="724"/>
      <c r="G2952" s="724"/>
      <c r="H2952" s="724"/>
    </row>
    <row r="2953" spans="3:8" s="146" customFormat="1" ht="12.75">
      <c r="C2953" s="724"/>
      <c r="D2953" s="724"/>
      <c r="E2953" s="724"/>
      <c r="F2953" s="724"/>
      <c r="G2953" s="724"/>
      <c r="H2953" s="724"/>
    </row>
    <row r="2954" spans="3:8" s="146" customFormat="1" ht="12.75">
      <c r="C2954" s="724"/>
      <c r="D2954" s="724"/>
      <c r="E2954" s="724"/>
      <c r="F2954" s="724"/>
      <c r="G2954" s="724"/>
      <c r="H2954" s="724"/>
    </row>
    <row r="2955" spans="3:8" s="146" customFormat="1" ht="12.75">
      <c r="C2955" s="724"/>
      <c r="D2955" s="724"/>
      <c r="E2955" s="724"/>
      <c r="F2955" s="724"/>
      <c r="G2955" s="724"/>
      <c r="H2955" s="724"/>
    </row>
    <row r="2956" spans="3:8" s="146" customFormat="1" ht="12.75">
      <c r="C2956" s="724"/>
      <c r="D2956" s="724"/>
      <c r="E2956" s="724"/>
      <c r="F2956" s="724"/>
      <c r="G2956" s="724"/>
      <c r="H2956" s="724"/>
    </row>
    <row r="2957" spans="3:8" s="146" customFormat="1" ht="12.75">
      <c r="C2957" s="724"/>
      <c r="D2957" s="724"/>
      <c r="E2957" s="724"/>
      <c r="F2957" s="724"/>
      <c r="G2957" s="724"/>
      <c r="H2957" s="724"/>
    </row>
    <row r="2958" spans="3:8" s="146" customFormat="1" ht="12.75">
      <c r="C2958" s="724"/>
      <c r="D2958" s="724"/>
      <c r="E2958" s="724"/>
      <c r="F2958" s="724"/>
      <c r="G2958" s="724"/>
      <c r="H2958" s="724"/>
    </row>
    <row r="2959" spans="3:8" s="146" customFormat="1" ht="12.75">
      <c r="C2959" s="724"/>
      <c r="D2959" s="724"/>
      <c r="E2959" s="724"/>
      <c r="F2959" s="724"/>
      <c r="G2959" s="724"/>
      <c r="H2959" s="724"/>
    </row>
    <row r="2960" spans="3:8" s="146" customFormat="1" ht="12.75">
      <c r="C2960" s="724"/>
      <c r="D2960" s="724"/>
      <c r="E2960" s="724"/>
      <c r="F2960" s="724"/>
      <c r="G2960" s="724"/>
      <c r="H2960" s="724"/>
    </row>
    <row r="2961" spans="3:8" s="146" customFormat="1" ht="12.75">
      <c r="C2961" s="724"/>
      <c r="D2961" s="724"/>
      <c r="E2961" s="724"/>
      <c r="F2961" s="724"/>
      <c r="G2961" s="724"/>
      <c r="H2961" s="724"/>
    </row>
    <row r="2962" spans="3:8" s="146" customFormat="1" ht="12.75">
      <c r="C2962" s="724"/>
      <c r="D2962" s="724"/>
      <c r="E2962" s="724"/>
      <c r="F2962" s="724"/>
      <c r="G2962" s="724"/>
      <c r="H2962" s="724"/>
    </row>
    <row r="2963" spans="3:8" s="146" customFormat="1" ht="12.75">
      <c r="C2963" s="724"/>
      <c r="D2963" s="724"/>
      <c r="E2963" s="724"/>
      <c r="F2963" s="724"/>
      <c r="G2963" s="724"/>
      <c r="H2963" s="724"/>
    </row>
    <row r="2964" spans="3:8" s="146" customFormat="1" ht="12.75">
      <c r="C2964" s="724"/>
      <c r="D2964" s="724"/>
      <c r="E2964" s="724"/>
      <c r="F2964" s="724"/>
      <c r="G2964" s="724"/>
      <c r="H2964" s="724"/>
    </row>
    <row r="2965" spans="3:8" s="146" customFormat="1" ht="12.75">
      <c r="C2965" s="724"/>
      <c r="D2965" s="724"/>
      <c r="E2965" s="724"/>
      <c r="F2965" s="724"/>
      <c r="G2965" s="724"/>
      <c r="H2965" s="724"/>
    </row>
    <row r="2966" spans="3:8" s="146" customFormat="1" ht="12.75">
      <c r="C2966" s="724"/>
      <c r="D2966" s="724"/>
      <c r="E2966" s="724"/>
      <c r="F2966" s="724"/>
      <c r="G2966" s="724"/>
      <c r="H2966" s="724"/>
    </row>
    <row r="2967" spans="3:8" s="146" customFormat="1" ht="12.75">
      <c r="C2967" s="724"/>
      <c r="D2967" s="724"/>
      <c r="E2967" s="724"/>
      <c r="F2967" s="724"/>
      <c r="G2967" s="724"/>
      <c r="H2967" s="724"/>
    </row>
    <row r="2968" spans="3:8" s="146" customFormat="1" ht="12.75">
      <c r="C2968" s="724"/>
      <c r="D2968" s="724"/>
      <c r="E2968" s="724"/>
      <c r="F2968" s="724"/>
      <c r="G2968" s="724"/>
      <c r="H2968" s="724"/>
    </row>
    <row r="2969" spans="3:8" s="146" customFormat="1" ht="12.75">
      <c r="C2969" s="724"/>
      <c r="D2969" s="724"/>
      <c r="E2969" s="724"/>
      <c r="F2969" s="724"/>
      <c r="G2969" s="724"/>
      <c r="H2969" s="724"/>
    </row>
    <row r="2970" spans="3:8" s="146" customFormat="1" ht="12.75">
      <c r="C2970" s="724"/>
      <c r="D2970" s="724"/>
      <c r="E2970" s="724"/>
      <c r="F2970" s="724"/>
      <c r="G2970" s="724"/>
      <c r="H2970" s="724"/>
    </row>
    <row r="2971" spans="3:8" s="146" customFormat="1" ht="12.75">
      <c r="C2971" s="724"/>
      <c r="D2971" s="724"/>
      <c r="E2971" s="724"/>
      <c r="F2971" s="724"/>
      <c r="G2971" s="724"/>
      <c r="H2971" s="724"/>
    </row>
    <row r="2972" spans="3:8" s="146" customFormat="1" ht="12.75">
      <c r="C2972" s="724"/>
      <c r="D2972" s="724"/>
      <c r="E2972" s="724"/>
      <c r="F2972" s="724"/>
      <c r="G2972" s="724"/>
      <c r="H2972" s="724"/>
    </row>
    <row r="2973" spans="3:8" s="146" customFormat="1" ht="12.75">
      <c r="C2973" s="724"/>
      <c r="D2973" s="724"/>
      <c r="E2973" s="724"/>
      <c r="F2973" s="724"/>
      <c r="G2973" s="724"/>
      <c r="H2973" s="724"/>
    </row>
    <row r="2974" spans="3:8" s="146" customFormat="1" ht="12.75">
      <c r="C2974" s="724"/>
      <c r="D2974" s="724"/>
      <c r="E2974" s="724"/>
      <c r="F2974" s="724"/>
      <c r="G2974" s="724"/>
      <c r="H2974" s="724"/>
    </row>
    <row r="2975" spans="3:8" s="146" customFormat="1" ht="12.75">
      <c r="C2975" s="724"/>
      <c r="D2975" s="724"/>
      <c r="E2975" s="724"/>
      <c r="F2975" s="724"/>
      <c r="G2975" s="724"/>
      <c r="H2975" s="724"/>
    </row>
    <row r="2976" spans="3:8" s="146" customFormat="1" ht="12.75">
      <c r="C2976" s="724"/>
      <c r="D2976" s="724"/>
      <c r="E2976" s="724"/>
      <c r="F2976" s="724"/>
      <c r="G2976" s="724"/>
      <c r="H2976" s="724"/>
    </row>
    <row r="2977" spans="3:8" s="146" customFormat="1" ht="12.75">
      <c r="C2977" s="724"/>
      <c r="D2977" s="724"/>
      <c r="E2977" s="724"/>
      <c r="F2977" s="724"/>
      <c r="G2977" s="724"/>
      <c r="H2977" s="724"/>
    </row>
    <row r="2978" spans="3:8" s="146" customFormat="1" ht="12.75">
      <c r="C2978" s="724"/>
      <c r="D2978" s="724"/>
      <c r="E2978" s="724"/>
      <c r="F2978" s="724"/>
      <c r="G2978" s="724"/>
      <c r="H2978" s="724"/>
    </row>
    <row r="2979" spans="3:8" s="146" customFormat="1" ht="12.75">
      <c r="C2979" s="724"/>
      <c r="D2979" s="724"/>
      <c r="E2979" s="724"/>
      <c r="F2979" s="724"/>
      <c r="G2979" s="724"/>
      <c r="H2979" s="724"/>
    </row>
    <row r="2980" spans="3:8" s="146" customFormat="1" ht="12.75">
      <c r="C2980" s="724"/>
      <c r="D2980" s="724"/>
      <c r="E2980" s="724"/>
      <c r="F2980" s="724"/>
      <c r="G2980" s="724"/>
      <c r="H2980" s="724"/>
    </row>
    <row r="2981" spans="3:8" s="146" customFormat="1" ht="12.75">
      <c r="C2981" s="724"/>
      <c r="D2981" s="724"/>
      <c r="E2981" s="724"/>
      <c r="F2981" s="724"/>
      <c r="G2981" s="724"/>
      <c r="H2981" s="724"/>
    </row>
    <row r="2982" spans="3:8" s="146" customFormat="1" ht="12.75">
      <c r="C2982" s="724"/>
      <c r="D2982" s="724"/>
      <c r="E2982" s="724"/>
      <c r="F2982" s="724"/>
      <c r="G2982" s="724"/>
      <c r="H2982" s="724"/>
    </row>
    <row r="2983" spans="3:8" s="146" customFormat="1" ht="12.75">
      <c r="C2983" s="724"/>
      <c r="D2983" s="724"/>
      <c r="E2983" s="724"/>
      <c r="F2983" s="724"/>
      <c r="G2983" s="724"/>
      <c r="H2983" s="724"/>
    </row>
    <row r="2984" spans="3:8" s="146" customFormat="1" ht="12.75">
      <c r="C2984" s="724"/>
      <c r="D2984" s="724"/>
      <c r="E2984" s="724"/>
      <c r="F2984" s="724"/>
      <c r="G2984" s="724"/>
      <c r="H2984" s="724"/>
    </row>
    <row r="2985" spans="3:8" s="146" customFormat="1" ht="12.75">
      <c r="C2985" s="724"/>
      <c r="D2985" s="724"/>
      <c r="E2985" s="724"/>
      <c r="F2985" s="724"/>
      <c r="G2985" s="724"/>
      <c r="H2985" s="724"/>
    </row>
    <row r="2986" spans="3:8" s="146" customFormat="1" ht="12.75">
      <c r="C2986" s="724"/>
      <c r="D2986" s="724"/>
      <c r="E2986" s="724"/>
      <c r="F2986" s="724"/>
      <c r="G2986" s="724"/>
      <c r="H2986" s="724"/>
    </row>
    <row r="2987" spans="3:8" s="146" customFormat="1" ht="12.75">
      <c r="C2987" s="724"/>
      <c r="D2987" s="724"/>
      <c r="E2987" s="724"/>
      <c r="F2987" s="724"/>
      <c r="G2987" s="724"/>
      <c r="H2987" s="724"/>
    </row>
    <row r="2988" spans="3:8" s="146" customFormat="1" ht="12.75">
      <c r="C2988" s="724"/>
      <c r="D2988" s="724"/>
      <c r="E2988" s="724"/>
      <c r="F2988" s="724"/>
      <c r="G2988" s="724"/>
      <c r="H2988" s="724"/>
    </row>
    <row r="2989" spans="3:8" s="146" customFormat="1" ht="12.75">
      <c r="C2989" s="724"/>
      <c r="D2989" s="724"/>
      <c r="E2989" s="724"/>
      <c r="F2989" s="724"/>
      <c r="G2989" s="724"/>
      <c r="H2989" s="724"/>
    </row>
    <row r="2990" spans="3:8" s="146" customFormat="1" ht="12.75">
      <c r="C2990" s="724"/>
      <c r="D2990" s="724"/>
      <c r="E2990" s="724"/>
      <c r="F2990" s="724"/>
      <c r="G2990" s="724"/>
      <c r="H2990" s="724"/>
    </row>
    <row r="2991" spans="3:8" s="146" customFormat="1" ht="12.75">
      <c r="C2991" s="724"/>
      <c r="D2991" s="724"/>
      <c r="E2991" s="724"/>
      <c r="F2991" s="724"/>
      <c r="G2991" s="724"/>
      <c r="H2991" s="724"/>
    </row>
    <row r="2992" spans="3:8" s="146" customFormat="1" ht="12.75">
      <c r="C2992" s="724"/>
      <c r="D2992" s="724"/>
      <c r="E2992" s="724"/>
      <c r="F2992" s="724"/>
      <c r="G2992" s="724"/>
      <c r="H2992" s="724"/>
    </row>
    <row r="2993" spans="3:8" s="146" customFormat="1" ht="12.75">
      <c r="C2993" s="724"/>
      <c r="D2993" s="724"/>
      <c r="E2993" s="724"/>
      <c r="F2993" s="724"/>
      <c r="G2993" s="724"/>
      <c r="H2993" s="724"/>
    </row>
    <row r="2994" spans="3:8" s="146" customFormat="1" ht="12.75">
      <c r="C2994" s="724"/>
      <c r="D2994" s="724"/>
      <c r="E2994" s="724"/>
      <c r="F2994" s="724"/>
      <c r="G2994" s="724"/>
      <c r="H2994" s="724"/>
    </row>
    <row r="2995" spans="3:8" s="146" customFormat="1" ht="12.75">
      <c r="C2995" s="724"/>
      <c r="D2995" s="724"/>
      <c r="E2995" s="724"/>
      <c r="F2995" s="724"/>
      <c r="G2995" s="724"/>
      <c r="H2995" s="724"/>
    </row>
    <row r="2996" spans="3:8" s="146" customFormat="1" ht="12.75">
      <c r="C2996" s="724"/>
      <c r="D2996" s="724"/>
      <c r="E2996" s="724"/>
      <c r="F2996" s="724"/>
      <c r="G2996" s="724"/>
      <c r="H2996" s="724"/>
    </row>
    <row r="2997" spans="3:8" s="146" customFormat="1" ht="12.75">
      <c r="C2997" s="724"/>
      <c r="D2997" s="724"/>
      <c r="E2997" s="724"/>
      <c r="F2997" s="724"/>
      <c r="G2997" s="724"/>
      <c r="H2997" s="724"/>
    </row>
    <row r="2998" spans="3:8" s="146" customFormat="1" ht="12.75">
      <c r="C2998" s="724"/>
      <c r="D2998" s="724"/>
      <c r="E2998" s="724"/>
      <c r="F2998" s="724"/>
      <c r="G2998" s="724"/>
      <c r="H2998" s="724"/>
    </row>
    <row r="2999" spans="3:8" s="146" customFormat="1" ht="12.75">
      <c r="C2999" s="724"/>
      <c r="D2999" s="724"/>
      <c r="E2999" s="724"/>
      <c r="F2999" s="724"/>
      <c r="G2999" s="724"/>
      <c r="H2999" s="724"/>
    </row>
    <row r="3000" spans="3:8" s="146" customFormat="1" ht="12.75">
      <c r="C3000" s="724"/>
      <c r="D3000" s="724"/>
      <c r="E3000" s="724"/>
      <c r="F3000" s="724"/>
      <c r="G3000" s="724"/>
      <c r="H3000" s="724"/>
    </row>
    <row r="3001" spans="3:8" s="146" customFormat="1" ht="12.75">
      <c r="C3001" s="724"/>
      <c r="D3001" s="724"/>
      <c r="E3001" s="724"/>
      <c r="F3001" s="724"/>
      <c r="G3001" s="724"/>
      <c r="H3001" s="724"/>
    </row>
    <row r="3002" spans="3:8" s="146" customFormat="1" ht="12.75">
      <c r="C3002" s="724"/>
      <c r="D3002" s="724"/>
      <c r="E3002" s="724"/>
      <c r="F3002" s="724"/>
      <c r="G3002" s="724"/>
      <c r="H3002" s="724"/>
    </row>
    <row r="3003" spans="3:8" s="146" customFormat="1" ht="12.75">
      <c r="C3003" s="724"/>
      <c r="D3003" s="724"/>
      <c r="E3003" s="724"/>
      <c r="F3003" s="724"/>
      <c r="G3003" s="724"/>
      <c r="H3003" s="724"/>
    </row>
    <row r="3004" spans="3:8" s="146" customFormat="1" ht="12.75">
      <c r="C3004" s="724"/>
      <c r="D3004" s="724"/>
      <c r="E3004" s="724"/>
      <c r="F3004" s="724"/>
      <c r="G3004" s="724"/>
      <c r="H3004" s="724"/>
    </row>
    <row r="3005" spans="3:8" s="146" customFormat="1" ht="12.75">
      <c r="C3005" s="724"/>
      <c r="D3005" s="724"/>
      <c r="E3005" s="724"/>
      <c r="F3005" s="724"/>
      <c r="G3005" s="724"/>
      <c r="H3005" s="724"/>
    </row>
    <row r="3006" spans="3:8" s="146" customFormat="1" ht="12.75">
      <c r="C3006" s="724"/>
      <c r="D3006" s="724"/>
      <c r="E3006" s="724"/>
      <c r="F3006" s="724"/>
      <c r="G3006" s="724"/>
      <c r="H3006" s="724"/>
    </row>
    <row r="3007" spans="3:8" s="146" customFormat="1" ht="12.75">
      <c r="C3007" s="724"/>
      <c r="D3007" s="724"/>
      <c r="E3007" s="724"/>
      <c r="F3007" s="724"/>
      <c r="G3007" s="724"/>
      <c r="H3007" s="724"/>
    </row>
    <row r="3008" spans="3:8" s="146" customFormat="1" ht="12.75">
      <c r="C3008" s="724"/>
      <c r="D3008" s="724"/>
      <c r="E3008" s="724"/>
      <c r="F3008" s="724"/>
      <c r="G3008" s="724"/>
      <c r="H3008" s="724"/>
    </row>
    <row r="3009" spans="3:8" s="146" customFormat="1" ht="12.75">
      <c r="C3009" s="724"/>
      <c r="D3009" s="724"/>
      <c r="E3009" s="724"/>
      <c r="F3009" s="724"/>
      <c r="G3009" s="724"/>
      <c r="H3009" s="724"/>
    </row>
    <row r="3010" spans="3:8" s="146" customFormat="1" ht="12.75">
      <c r="C3010" s="724"/>
      <c r="D3010" s="724"/>
      <c r="E3010" s="724"/>
      <c r="F3010" s="724"/>
      <c r="G3010" s="724"/>
      <c r="H3010" s="724"/>
    </row>
    <row r="3011" spans="3:8" s="146" customFormat="1" ht="12.75">
      <c r="C3011" s="724"/>
      <c r="D3011" s="724"/>
      <c r="E3011" s="724"/>
      <c r="F3011" s="724"/>
      <c r="G3011" s="724"/>
      <c r="H3011" s="724"/>
    </row>
    <row r="3012" spans="3:8" s="146" customFormat="1" ht="12.75">
      <c r="C3012" s="724"/>
      <c r="D3012" s="724"/>
      <c r="E3012" s="724"/>
      <c r="F3012" s="724"/>
      <c r="G3012" s="724"/>
      <c r="H3012" s="724"/>
    </row>
    <row r="3013" spans="3:8" s="146" customFormat="1" ht="12.75">
      <c r="C3013" s="724"/>
      <c r="D3013" s="724"/>
      <c r="E3013" s="724"/>
      <c r="F3013" s="724"/>
      <c r="G3013" s="724"/>
      <c r="H3013" s="724"/>
    </row>
    <row r="3014" spans="3:8" s="146" customFormat="1" ht="12.75">
      <c r="C3014" s="724"/>
      <c r="D3014" s="724"/>
      <c r="E3014" s="724"/>
      <c r="F3014" s="724"/>
      <c r="G3014" s="724"/>
      <c r="H3014" s="724"/>
    </row>
    <row r="3015" spans="3:8" s="146" customFormat="1" ht="12.75">
      <c r="C3015" s="724"/>
      <c r="D3015" s="724"/>
      <c r="E3015" s="724"/>
      <c r="F3015" s="724"/>
      <c r="G3015" s="724"/>
      <c r="H3015" s="724"/>
    </row>
    <row r="3016" spans="3:8" s="146" customFormat="1" ht="12.75">
      <c r="C3016" s="724"/>
      <c r="D3016" s="724"/>
      <c r="E3016" s="724"/>
      <c r="F3016" s="724"/>
      <c r="G3016" s="724"/>
      <c r="H3016" s="724"/>
    </row>
    <row r="3017" spans="3:8" s="146" customFormat="1" ht="12.75">
      <c r="C3017" s="724"/>
      <c r="D3017" s="724"/>
      <c r="E3017" s="724"/>
      <c r="F3017" s="724"/>
      <c r="G3017" s="724"/>
      <c r="H3017" s="724"/>
    </row>
    <row r="3018" spans="3:8" s="146" customFormat="1" ht="12.75">
      <c r="C3018" s="724"/>
      <c r="D3018" s="724"/>
      <c r="E3018" s="724"/>
      <c r="F3018" s="724"/>
      <c r="G3018" s="724"/>
      <c r="H3018" s="724"/>
    </row>
    <row r="3019" spans="3:8" s="146" customFormat="1" ht="12.75">
      <c r="C3019" s="724"/>
      <c r="D3019" s="724"/>
      <c r="E3019" s="724"/>
      <c r="F3019" s="724"/>
      <c r="G3019" s="724"/>
      <c r="H3019" s="724"/>
    </row>
    <row r="3020" spans="3:8" s="146" customFormat="1" ht="12.75">
      <c r="C3020" s="724"/>
      <c r="D3020" s="724"/>
      <c r="E3020" s="724"/>
      <c r="F3020" s="724"/>
      <c r="G3020" s="724"/>
      <c r="H3020" s="724"/>
    </row>
    <row r="3021" spans="3:8" s="146" customFormat="1" ht="12.75">
      <c r="C3021" s="724"/>
      <c r="D3021" s="724"/>
      <c r="E3021" s="724"/>
      <c r="F3021" s="724"/>
      <c r="G3021" s="724"/>
      <c r="H3021" s="724"/>
    </row>
    <row r="3022" spans="3:8" s="146" customFormat="1" ht="12.75">
      <c r="C3022" s="724"/>
      <c r="D3022" s="724"/>
      <c r="E3022" s="724"/>
      <c r="F3022" s="724"/>
      <c r="G3022" s="724"/>
      <c r="H3022" s="724"/>
    </row>
    <row r="3023" spans="3:8" s="146" customFormat="1" ht="12.75">
      <c r="C3023" s="724"/>
      <c r="D3023" s="724"/>
      <c r="E3023" s="724"/>
      <c r="F3023" s="724"/>
      <c r="G3023" s="724"/>
      <c r="H3023" s="724"/>
    </row>
    <row r="3024" spans="3:8" s="146" customFormat="1" ht="12.75">
      <c r="C3024" s="724"/>
      <c r="D3024" s="724"/>
      <c r="E3024" s="724"/>
      <c r="F3024" s="724"/>
      <c r="G3024" s="724"/>
      <c r="H3024" s="724"/>
    </row>
    <row r="3025" spans="3:8" s="146" customFormat="1" ht="12.75">
      <c r="C3025" s="724"/>
      <c r="D3025" s="724"/>
      <c r="E3025" s="724"/>
      <c r="F3025" s="724"/>
      <c r="G3025" s="724"/>
      <c r="H3025" s="724"/>
    </row>
    <row r="3026" spans="3:8" s="146" customFormat="1" ht="12.75">
      <c r="C3026" s="724"/>
      <c r="D3026" s="724"/>
      <c r="E3026" s="724"/>
      <c r="F3026" s="724"/>
      <c r="G3026" s="724"/>
      <c r="H3026" s="724"/>
    </row>
    <row r="3027" spans="3:8" s="146" customFormat="1" ht="12.75">
      <c r="C3027" s="724"/>
      <c r="D3027" s="724"/>
      <c r="E3027" s="724"/>
      <c r="F3027" s="724"/>
      <c r="G3027" s="724"/>
      <c r="H3027" s="724"/>
    </row>
    <row r="3028" spans="3:8" s="146" customFormat="1" ht="12.75">
      <c r="C3028" s="724"/>
      <c r="D3028" s="724"/>
      <c r="E3028" s="724"/>
      <c r="F3028" s="724"/>
      <c r="G3028" s="724"/>
      <c r="H3028" s="724"/>
    </row>
    <row r="3029" spans="3:8" s="146" customFormat="1" ht="12.75">
      <c r="C3029" s="724"/>
      <c r="D3029" s="724"/>
      <c r="E3029" s="724"/>
      <c r="F3029" s="724"/>
      <c r="G3029" s="724"/>
      <c r="H3029" s="724"/>
    </row>
  </sheetData>
  <mergeCells count="21">
    <mergeCell ref="D132:H132"/>
    <mergeCell ref="A125:B125"/>
    <mergeCell ref="A126:B126"/>
    <mergeCell ref="A127:B127"/>
    <mergeCell ref="A141:B141"/>
    <mergeCell ref="A129:B129"/>
    <mergeCell ref="A128:B128"/>
    <mergeCell ref="A130:B130"/>
    <mergeCell ref="A132:C132"/>
    <mergeCell ref="A138:C138"/>
    <mergeCell ref="A136:C136"/>
    <mergeCell ref="A134:D134"/>
    <mergeCell ref="D138:H138"/>
    <mergeCell ref="D136:H136"/>
    <mergeCell ref="A1:H1"/>
    <mergeCell ref="A36:H36"/>
    <mergeCell ref="A3:H3"/>
    <mergeCell ref="A115:H115"/>
    <mergeCell ref="A113:B113"/>
    <mergeCell ref="A66:H66"/>
    <mergeCell ref="A96:H96"/>
  </mergeCells>
  <printOptions horizontalCentered="1"/>
  <pageMargins left="0.5905511811023623" right="0.5905511811023623" top="0.7086614173228347" bottom="0.7874015748031497" header="0.31496062992125984" footer="0.1968503937007874"/>
  <pageSetup firstPageNumber="25" useFirstPageNumber="1" fitToHeight="0" horizontalDpi="600" verticalDpi="600" orientation="portrait" paperSize="9" scale="65" r:id="rId1"/>
  <headerFooter alignWithMargins="0">
    <oddFooter>&amp;C&amp;P</oddFooter>
  </headerFooter>
  <rowBreaks count="2" manualBreakCount="2">
    <brk id="64" max="7" man="1"/>
    <brk id="11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reznicenkova</cp:lastModifiedBy>
  <cp:lastPrinted>2009-10-23T06:04:33Z</cp:lastPrinted>
  <dcterms:created xsi:type="dcterms:W3CDTF">1997-01-24T11:07:25Z</dcterms:created>
  <dcterms:modified xsi:type="dcterms:W3CDTF">2009-10-29T11:03:08Z</dcterms:modified>
  <cp:category/>
  <cp:version/>
  <cp:contentType/>
  <cp:contentStatus/>
</cp:coreProperties>
</file>