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říloha č. 4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<sst xmlns="http://schemas.openxmlformats.org/spreadsheetml/2006/main" count="86" uniqueCount="75">
  <si>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</si>
  <si>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</si>
  <si>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</si>
  <si>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</si>
  <si>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</si>
  <si>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</si>
  <si>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</si>
  <si>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</si>
  <si>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</si>
  <si>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</si>
  <si>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</si>
  <si>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</si>
  <si>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</si>
  <si>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</si>
  <si>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</si>
  <si>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</si>
  <si>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</si>
  <si>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</si>
  <si>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</si>
  <si>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</si>
  <si>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</si>
  <si>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</si>
  <si>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</si>
  <si>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</si>
  <si>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</si>
  <si>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</si>
  <si>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</si>
  <si>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</si>
  <si>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</si>
  <si>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</si>
  <si>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</si>
  <si>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</si>
  <si>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</si>
  <si>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</si>
  <si>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</si>
  <si>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</si>
  <si>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</si>
  <si>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</si>
  <si>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</si>
  <si>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</si>
  <si>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</si>
  <si>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</si>
  <si>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</si>
  <si>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</si>
  <si>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</si>
  <si>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</si>
  <si>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</si>
  <si>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</si>
  <si>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</si>
  <si>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</si>
  <si>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</si>
  <si>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</si>
  <si>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Čerpání prostředků Fondu Vysočiny dle dílčích cílů PRK v roce 2009</t>
  </si>
  <si>
    <t>ROK 2009</t>
  </si>
  <si>
    <t>Původní</t>
  </si>
  <si>
    <t>Upravená</t>
  </si>
  <si>
    <t>Rozvoj malých podnikatelů 2009</t>
  </si>
  <si>
    <t>Rozvoj vesnice 2009</t>
  </si>
  <si>
    <t>Naše školka</t>
  </si>
  <si>
    <t>Doprovodná infrastruktura cest. ruchu 2009</t>
  </si>
  <si>
    <t>Dobrovolnictví a koordinace sociální výpomoci v obcích 2009</t>
  </si>
  <si>
    <t>Jednorázové akce 2009</t>
  </si>
  <si>
    <t>Sportoviště 2009</t>
  </si>
  <si>
    <t>Sport pro všechny 2009</t>
  </si>
  <si>
    <t>Mezinárodní projekty 2009</t>
  </si>
  <si>
    <t>Diagnóza památek 2009</t>
  </si>
  <si>
    <t>Obnova památkově chráněných území 2009</t>
  </si>
  <si>
    <t>Popularizace a vzdělávání v oblasti ICT II - 2009</t>
  </si>
  <si>
    <t>Metropolitní sítě X - 2009</t>
  </si>
  <si>
    <t>Čistá voda 2009</t>
  </si>
  <si>
    <t>Krajina Vysočiny 2009</t>
  </si>
  <si>
    <t>Jdeme příkladem - předcházíme odpadům 2009</t>
  </si>
  <si>
    <t>Vyhlášeno 16 GP</t>
  </si>
  <si>
    <t>Původní alokace schválena dne 27. 1. 2009 usnesením ZK č. 0013/01/2009/ZK, upravená alokace schválena dne 12. 5. 2009 usnesením ZK č. 0233/03/2009/ZK.</t>
  </si>
  <si>
    <t>Příloha č.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</si>
</sst>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3" fillId="0" borderId="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165" fontId="2" fillId="2" borderId="20" xfId="0" applyNumberFormat="1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3" fillId="0" borderId="26" xfId="0" applyNumberFormat="1" applyFont="1" applyFill="1" applyBorder="1" applyAlignment="1">
      <alignment vertical="center"/>
    </xf>
    <xf numFmtId="165" fontId="0" fillId="0" borderId="27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" fontId="1" fillId="0" borderId="2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F1">
      <selection activeCell="U39" sqref="U39"/>
    </sheetView>
  </sheetViews>
  <sheetFormatPr defaultColWidth="9.00390625" defaultRowHeight="12.75"/>
  <cols>
    <col min="1" max="1" width="5.625" style="0" customWidth="1"/>
    <col min="4" max="4" width="42.75390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52</v>
      </c>
      <c r="Q1" s="15" t="s">
        <v>74</v>
      </c>
    </row>
    <row r="2" ht="13.5" thickBot="1">
      <c r="Q2" s="15" t="s">
        <v>28</v>
      </c>
    </row>
    <row r="3" spans="1:19" ht="12.75">
      <c r="A3" s="48" t="s">
        <v>29</v>
      </c>
      <c r="B3" s="93" t="s">
        <v>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95"/>
    </row>
    <row r="4" spans="1:19" s="35" customFormat="1" ht="12.75">
      <c r="A4" s="49" t="s">
        <v>30</v>
      </c>
      <c r="B4" s="3" t="s">
        <v>54</v>
      </c>
      <c r="C4" s="3" t="s">
        <v>55</v>
      </c>
      <c r="D4" s="1" t="s">
        <v>0</v>
      </c>
      <c r="E4" s="1" t="s">
        <v>1</v>
      </c>
      <c r="F4" s="1" t="s">
        <v>2</v>
      </c>
      <c r="G4" s="96" t="s">
        <v>16</v>
      </c>
      <c r="H4" s="97"/>
      <c r="I4" s="97"/>
      <c r="J4" s="98"/>
      <c r="K4" s="99"/>
      <c r="L4" s="96" t="s">
        <v>23</v>
      </c>
      <c r="M4" s="100"/>
      <c r="N4" s="100"/>
      <c r="O4" s="101"/>
      <c r="P4" s="2" t="s">
        <v>49</v>
      </c>
      <c r="Q4" s="2" t="s">
        <v>3</v>
      </c>
      <c r="R4" s="1" t="s">
        <v>4</v>
      </c>
      <c r="S4" s="39" t="s">
        <v>4</v>
      </c>
    </row>
    <row r="5" spans="1:19" s="35" customFormat="1" ht="11.25">
      <c r="A5" s="50" t="s">
        <v>31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40" t="s">
        <v>9</v>
      </c>
    </row>
    <row r="6" spans="1:19" s="37" customFormat="1" ht="12" thickBot="1">
      <c r="A6" s="51"/>
      <c r="B6" s="38">
        <v>2009</v>
      </c>
      <c r="C6" s="38">
        <v>2009</v>
      </c>
      <c r="D6" s="7" t="s">
        <v>11</v>
      </c>
      <c r="E6" s="7" t="s">
        <v>12</v>
      </c>
      <c r="F6" s="7" t="s">
        <v>12</v>
      </c>
      <c r="G6" s="18" t="s">
        <v>15</v>
      </c>
      <c r="H6" s="18" t="s">
        <v>18</v>
      </c>
      <c r="I6" s="18" t="s">
        <v>18</v>
      </c>
      <c r="J6" s="18" t="s">
        <v>19</v>
      </c>
      <c r="K6" s="18" t="s">
        <v>19</v>
      </c>
      <c r="L6" s="18" t="s">
        <v>9</v>
      </c>
      <c r="M6" s="18" t="s">
        <v>21</v>
      </c>
      <c r="N6" s="18" t="s">
        <v>27</v>
      </c>
      <c r="O6" s="18" t="s">
        <v>25</v>
      </c>
      <c r="P6" s="18" t="s">
        <v>13</v>
      </c>
      <c r="Q6" s="18" t="s">
        <v>12</v>
      </c>
      <c r="R6" s="4" t="s">
        <v>13</v>
      </c>
      <c r="S6" s="40" t="s">
        <v>14</v>
      </c>
    </row>
    <row r="7" spans="1:19" ht="12.75">
      <c r="A7" s="79" t="s">
        <v>32</v>
      </c>
      <c r="B7" s="57">
        <v>0</v>
      </c>
      <c r="C7" s="57">
        <v>0</v>
      </c>
      <c r="D7" s="8"/>
      <c r="E7" s="8"/>
      <c r="F7" s="8"/>
      <c r="G7" s="19"/>
      <c r="H7" s="19"/>
      <c r="I7" s="26"/>
      <c r="J7" s="19"/>
      <c r="K7" s="26"/>
      <c r="L7" s="13"/>
      <c r="M7" s="13"/>
      <c r="N7" s="13"/>
      <c r="O7" s="26"/>
      <c r="P7" s="64">
        <v>0</v>
      </c>
      <c r="Q7" s="66">
        <v>0</v>
      </c>
      <c r="R7" s="53">
        <f>P7-F7</f>
        <v>0</v>
      </c>
      <c r="S7" s="55">
        <f>R7*100/R53</f>
        <v>0</v>
      </c>
    </row>
    <row r="8" spans="1:19" ht="13.5" thickBot="1">
      <c r="A8" s="63"/>
      <c r="B8" s="58"/>
      <c r="C8" s="58"/>
      <c r="D8" s="9"/>
      <c r="E8" s="9"/>
      <c r="F8" s="9"/>
      <c r="G8" s="20"/>
      <c r="H8" s="20"/>
      <c r="I8" s="27"/>
      <c r="J8" s="20"/>
      <c r="K8" s="27"/>
      <c r="L8" s="9"/>
      <c r="M8" s="9"/>
      <c r="N8" s="9"/>
      <c r="O8" s="27"/>
      <c r="P8" s="65"/>
      <c r="Q8" s="67"/>
      <c r="R8" s="54"/>
      <c r="S8" s="56"/>
    </row>
    <row r="9" spans="1:19" ht="12.75">
      <c r="A9" s="62" t="s">
        <v>33</v>
      </c>
      <c r="B9" s="57">
        <v>14000000</v>
      </c>
      <c r="C9" s="57">
        <v>14000000</v>
      </c>
      <c r="D9" s="8" t="s">
        <v>56</v>
      </c>
      <c r="E9" s="8">
        <v>14000000</v>
      </c>
      <c r="F9" s="8">
        <v>165542</v>
      </c>
      <c r="G9" s="19">
        <v>131</v>
      </c>
      <c r="H9" s="19">
        <v>111</v>
      </c>
      <c r="I9" s="26">
        <f>H9*100/G9</f>
        <v>84.73282442748092</v>
      </c>
      <c r="J9" s="19">
        <f>G9-H9</f>
        <v>20</v>
      </c>
      <c r="K9" s="26">
        <f>J9*100/G9</f>
        <v>15.267175572519085</v>
      </c>
      <c r="L9" s="13">
        <v>13834458</v>
      </c>
      <c r="M9" s="13">
        <v>34826312</v>
      </c>
      <c r="N9" s="13">
        <f>L9+M9</f>
        <v>48660770</v>
      </c>
      <c r="O9" s="26">
        <f>M9*100/N9</f>
        <v>71.56958675335389</v>
      </c>
      <c r="P9" s="64">
        <v>14000000</v>
      </c>
      <c r="Q9" s="66">
        <f>C9-P9+F9+F10</f>
        <v>165542</v>
      </c>
      <c r="R9" s="53">
        <f>P9-F9-F10</f>
        <v>13834458</v>
      </c>
      <c r="S9" s="55">
        <f>R9*100/R53</f>
        <v>23.27690248222768</v>
      </c>
    </row>
    <row r="10" spans="1:19" ht="13.5" thickBot="1">
      <c r="A10" s="63"/>
      <c r="B10" s="58"/>
      <c r="C10" s="58"/>
      <c r="D10" s="9"/>
      <c r="E10" s="9"/>
      <c r="F10" s="9"/>
      <c r="G10" s="20"/>
      <c r="H10" s="20"/>
      <c r="I10" s="27"/>
      <c r="J10" s="20"/>
      <c r="K10" s="27"/>
      <c r="L10" s="9"/>
      <c r="M10" s="9"/>
      <c r="N10" s="9"/>
      <c r="O10" s="27"/>
      <c r="P10" s="65"/>
      <c r="Q10" s="67"/>
      <c r="R10" s="54"/>
      <c r="S10" s="56"/>
    </row>
    <row r="11" spans="1:19" ht="12.75">
      <c r="A11" s="62" t="s">
        <v>34</v>
      </c>
      <c r="B11" s="57">
        <v>9000000</v>
      </c>
      <c r="C11" s="57">
        <v>14300000</v>
      </c>
      <c r="D11" s="8" t="s">
        <v>57</v>
      </c>
      <c r="E11" s="8">
        <v>9000000</v>
      </c>
      <c r="F11" s="8">
        <v>394396</v>
      </c>
      <c r="G11" s="19">
        <v>50</v>
      </c>
      <c r="H11" s="19">
        <v>47</v>
      </c>
      <c r="I11" s="32">
        <f>H11*100/G11</f>
        <v>94</v>
      </c>
      <c r="J11" s="33">
        <f>G11-H11</f>
        <v>3</v>
      </c>
      <c r="K11" s="32">
        <f>J11*100/G11</f>
        <v>6</v>
      </c>
      <c r="L11" s="8">
        <v>8605604</v>
      </c>
      <c r="M11" s="8">
        <v>14779055</v>
      </c>
      <c r="N11" s="8">
        <f>L11+M11</f>
        <v>23384659</v>
      </c>
      <c r="O11" s="32">
        <f>M11*100/N11</f>
        <v>63.19978837407892</v>
      </c>
      <c r="P11" s="64">
        <v>14300000</v>
      </c>
      <c r="Q11" s="66">
        <f>C11-P11+F11+F12</f>
        <v>417808</v>
      </c>
      <c r="R11" s="53">
        <f>P11-F11-F12</f>
        <v>13882192</v>
      </c>
      <c r="S11" s="55">
        <f>R11*100/R53</f>
        <v>23.357216410181103</v>
      </c>
    </row>
    <row r="12" spans="1:19" ht="12.75">
      <c r="A12" s="74"/>
      <c r="B12" s="59"/>
      <c r="C12" s="59"/>
      <c r="D12" s="10" t="s">
        <v>58</v>
      </c>
      <c r="E12" s="10">
        <v>5300000</v>
      </c>
      <c r="F12" s="10">
        <v>23412</v>
      </c>
      <c r="G12" s="21">
        <v>95</v>
      </c>
      <c r="H12" s="21">
        <v>33</v>
      </c>
      <c r="I12" s="32">
        <f>H12*100/G12</f>
        <v>34.73684210526316</v>
      </c>
      <c r="J12" s="33">
        <f>G12-H12</f>
        <v>62</v>
      </c>
      <c r="K12" s="32">
        <f>J12*100/G12</f>
        <v>65.26315789473684</v>
      </c>
      <c r="L12" s="10">
        <v>5276588</v>
      </c>
      <c r="M12" s="10">
        <v>5408747</v>
      </c>
      <c r="N12" s="8">
        <f>L12+M12</f>
        <v>10685335</v>
      </c>
      <c r="O12" s="32">
        <f>M12*100/N12</f>
        <v>50.61841299313498</v>
      </c>
      <c r="P12" s="75"/>
      <c r="Q12" s="76"/>
      <c r="R12" s="77"/>
      <c r="S12" s="78"/>
    </row>
    <row r="13" spans="1:19" ht="13.5" thickBot="1">
      <c r="A13" s="63"/>
      <c r="B13" s="58"/>
      <c r="C13" s="58"/>
      <c r="D13" s="9"/>
      <c r="E13" s="9"/>
      <c r="F13" s="9"/>
      <c r="G13" s="22"/>
      <c r="H13" s="22"/>
      <c r="I13" s="26"/>
      <c r="J13" s="19"/>
      <c r="K13" s="26"/>
      <c r="L13" s="13"/>
      <c r="M13" s="13"/>
      <c r="N13" s="13"/>
      <c r="O13" s="26"/>
      <c r="P13" s="65"/>
      <c r="Q13" s="67"/>
      <c r="R13" s="54"/>
      <c r="S13" s="56"/>
    </row>
    <row r="14" spans="1:19" ht="12.75">
      <c r="A14" s="62" t="s">
        <v>35</v>
      </c>
      <c r="B14" s="57">
        <v>4500000</v>
      </c>
      <c r="C14" s="57">
        <v>4500000</v>
      </c>
      <c r="D14" s="8" t="s">
        <v>59</v>
      </c>
      <c r="E14" s="8">
        <v>4500000</v>
      </c>
      <c r="F14" s="8">
        <v>43204</v>
      </c>
      <c r="G14" s="25">
        <v>44</v>
      </c>
      <c r="H14" s="25">
        <v>35</v>
      </c>
      <c r="I14" s="30">
        <f>H14*100/G14</f>
        <v>79.54545454545455</v>
      </c>
      <c r="J14" s="23">
        <f>G14-H14</f>
        <v>9</v>
      </c>
      <c r="K14" s="30">
        <f>J14*100/G14</f>
        <v>20.454545454545453</v>
      </c>
      <c r="L14" s="17">
        <v>4456796</v>
      </c>
      <c r="M14" s="17">
        <v>6935981</v>
      </c>
      <c r="N14" s="17">
        <f>L14+M14</f>
        <v>11392777</v>
      </c>
      <c r="O14" s="30">
        <f>M14*100/N14</f>
        <v>60.88051227545312</v>
      </c>
      <c r="P14" s="64">
        <v>4500000</v>
      </c>
      <c r="Q14" s="66">
        <f>C14-P14+F15+F14</f>
        <v>43204</v>
      </c>
      <c r="R14" s="53">
        <f>P14-F14</f>
        <v>4456796</v>
      </c>
      <c r="S14" s="55">
        <f>R14*100/R53</f>
        <v>7.498696795724299</v>
      </c>
    </row>
    <row r="15" spans="1:19" ht="13.5" thickBot="1">
      <c r="A15" s="63"/>
      <c r="B15" s="58"/>
      <c r="C15" s="58"/>
      <c r="D15" s="9"/>
      <c r="E15" s="9"/>
      <c r="F15" s="9"/>
      <c r="G15" s="22"/>
      <c r="H15" s="22"/>
      <c r="I15" s="29"/>
      <c r="J15" s="21"/>
      <c r="K15" s="29"/>
      <c r="L15" s="13"/>
      <c r="M15" s="13"/>
      <c r="N15" s="10"/>
      <c r="O15" s="29"/>
      <c r="P15" s="65"/>
      <c r="Q15" s="67"/>
      <c r="R15" s="54"/>
      <c r="S15" s="56"/>
    </row>
    <row r="16" spans="1:19" ht="12.75">
      <c r="A16" s="62" t="s">
        <v>36</v>
      </c>
      <c r="B16" s="57">
        <v>1600000</v>
      </c>
      <c r="C16" s="57">
        <v>500000</v>
      </c>
      <c r="D16" s="12"/>
      <c r="E16" s="12"/>
      <c r="F16" s="12"/>
      <c r="G16" s="23"/>
      <c r="H16" s="23"/>
      <c r="I16" s="28"/>
      <c r="J16" s="25"/>
      <c r="K16" s="28"/>
      <c r="L16" s="12"/>
      <c r="M16" s="12"/>
      <c r="N16" s="12"/>
      <c r="O16" s="28"/>
      <c r="P16" s="64">
        <v>0</v>
      </c>
      <c r="Q16" s="66">
        <f>C16-P16+F16</f>
        <v>500000</v>
      </c>
      <c r="R16" s="53">
        <f>P16-F16</f>
        <v>0</v>
      </c>
      <c r="S16" s="55">
        <f>R16*100/R53</f>
        <v>0</v>
      </c>
    </row>
    <row r="17" spans="1:19" ht="13.5" thickBot="1">
      <c r="A17" s="63"/>
      <c r="B17" s="58"/>
      <c r="C17" s="58"/>
      <c r="D17" s="9"/>
      <c r="E17" s="9"/>
      <c r="F17" s="9"/>
      <c r="G17" s="20"/>
      <c r="H17" s="20"/>
      <c r="I17" s="27"/>
      <c r="J17" s="20"/>
      <c r="K17" s="27"/>
      <c r="L17" s="9"/>
      <c r="M17" s="9"/>
      <c r="N17" s="9"/>
      <c r="O17" s="27"/>
      <c r="P17" s="65"/>
      <c r="Q17" s="67"/>
      <c r="R17" s="54"/>
      <c r="S17" s="56"/>
    </row>
    <row r="18" spans="1:19" ht="12.75">
      <c r="A18" s="62" t="s">
        <v>37</v>
      </c>
      <c r="B18" s="57">
        <v>1200000</v>
      </c>
      <c r="C18" s="57">
        <v>0</v>
      </c>
      <c r="D18" s="12"/>
      <c r="E18" s="12"/>
      <c r="F18" s="12"/>
      <c r="G18" s="23"/>
      <c r="H18" s="23"/>
      <c r="I18" s="32"/>
      <c r="J18" s="33"/>
      <c r="K18" s="32"/>
      <c r="L18" s="13"/>
      <c r="M18" s="13"/>
      <c r="N18" s="8"/>
      <c r="O18" s="32"/>
      <c r="P18" s="64">
        <v>0</v>
      </c>
      <c r="Q18" s="66">
        <f>C18-P18+F18</f>
        <v>0</v>
      </c>
      <c r="R18" s="53">
        <f>P18-F18</f>
        <v>0</v>
      </c>
      <c r="S18" s="55">
        <f>R18*100/R53</f>
        <v>0</v>
      </c>
    </row>
    <row r="19" spans="1:19" ht="13.5" thickBot="1">
      <c r="A19" s="92"/>
      <c r="B19" s="60"/>
      <c r="C19" s="60"/>
      <c r="D19" s="9"/>
      <c r="E19" s="9"/>
      <c r="F19" s="9"/>
      <c r="G19" s="20"/>
      <c r="H19" s="20"/>
      <c r="I19" s="31"/>
      <c r="J19" s="24"/>
      <c r="K19" s="31"/>
      <c r="L19" s="11"/>
      <c r="M19" s="11"/>
      <c r="N19" s="11"/>
      <c r="O19" s="31"/>
      <c r="P19" s="65"/>
      <c r="Q19" s="90"/>
      <c r="R19" s="89"/>
      <c r="S19" s="87"/>
    </row>
    <row r="20" spans="1:19" ht="12.75">
      <c r="A20" s="62" t="s">
        <v>38</v>
      </c>
      <c r="B20" s="57">
        <v>7000000</v>
      </c>
      <c r="C20" s="57">
        <v>4500000</v>
      </c>
      <c r="D20" s="12" t="s">
        <v>60</v>
      </c>
      <c r="E20" s="12">
        <v>2500000</v>
      </c>
      <c r="F20" s="12">
        <v>224828</v>
      </c>
      <c r="G20" s="23">
        <v>19</v>
      </c>
      <c r="H20" s="23">
        <v>14</v>
      </c>
      <c r="I20" s="30">
        <f aca="true" t="shared" si="0" ref="I20:I26">H20*100/G20</f>
        <v>73.6842105263158</v>
      </c>
      <c r="J20" s="23">
        <f aca="true" t="shared" si="1" ref="J20:J26">G20-H20</f>
        <v>5</v>
      </c>
      <c r="K20" s="30">
        <f aca="true" t="shared" si="2" ref="K20:K26">J20*100/G20</f>
        <v>26.31578947368421</v>
      </c>
      <c r="L20" s="17">
        <v>2275172</v>
      </c>
      <c r="M20" s="17">
        <v>1196580</v>
      </c>
      <c r="N20" s="17">
        <f aca="true" t="shared" si="3" ref="N20:N26">L20+M20</f>
        <v>3471752</v>
      </c>
      <c r="O20" s="30">
        <f aca="true" t="shared" si="4" ref="O20:O26">M20*100/N20</f>
        <v>34.46617154681556</v>
      </c>
      <c r="P20" s="64">
        <v>2500000</v>
      </c>
      <c r="Q20" s="66">
        <f>C20-P20+F20+F21+F22</f>
        <v>2224828</v>
      </c>
      <c r="R20" s="53">
        <f>P20-F20-F21-F22</f>
        <v>2275172</v>
      </c>
      <c r="S20" s="55">
        <f>R20*100/R53</f>
        <v>3.828047096192342</v>
      </c>
    </row>
    <row r="21" spans="1:19" ht="12.75">
      <c r="A21" s="68"/>
      <c r="B21" s="61"/>
      <c r="C21" s="61"/>
      <c r="D21" s="13"/>
      <c r="E21" s="13"/>
      <c r="F21" s="13"/>
      <c r="G21" s="21"/>
      <c r="H21" s="21"/>
      <c r="I21" s="29"/>
      <c r="J21" s="21"/>
      <c r="K21" s="29"/>
      <c r="L21" s="10"/>
      <c r="M21" s="10"/>
      <c r="N21" s="10"/>
      <c r="O21" s="29"/>
      <c r="P21" s="69"/>
      <c r="Q21" s="70"/>
      <c r="R21" s="71"/>
      <c r="S21" s="72"/>
    </row>
    <row r="22" spans="1:19" ht="13.5" thickBot="1">
      <c r="A22" s="63"/>
      <c r="B22" s="58"/>
      <c r="C22" s="58"/>
      <c r="D22" s="9"/>
      <c r="E22" s="9"/>
      <c r="F22" s="9"/>
      <c r="G22" s="20"/>
      <c r="H22" s="20"/>
      <c r="I22" s="27"/>
      <c r="J22" s="20"/>
      <c r="K22" s="27"/>
      <c r="L22" s="9"/>
      <c r="M22" s="9"/>
      <c r="N22" s="9"/>
      <c r="O22" s="27"/>
      <c r="P22" s="65"/>
      <c r="Q22" s="90"/>
      <c r="R22" s="89"/>
      <c r="S22" s="87"/>
    </row>
    <row r="23" spans="1:19" ht="12.75">
      <c r="A23" s="79" t="s">
        <v>39</v>
      </c>
      <c r="B23" s="57">
        <v>13500000</v>
      </c>
      <c r="C23" s="57">
        <v>13500000</v>
      </c>
      <c r="D23" s="10" t="s">
        <v>61</v>
      </c>
      <c r="E23" s="10">
        <v>2500000</v>
      </c>
      <c r="F23" s="10">
        <v>0</v>
      </c>
      <c r="G23" s="19">
        <v>224</v>
      </c>
      <c r="H23" s="19">
        <v>120</v>
      </c>
      <c r="I23" s="26">
        <f t="shared" si="0"/>
        <v>53.57142857142857</v>
      </c>
      <c r="J23" s="19">
        <f t="shared" si="1"/>
        <v>104</v>
      </c>
      <c r="K23" s="26">
        <f t="shared" si="2"/>
        <v>46.42857142857143</v>
      </c>
      <c r="L23" s="13">
        <v>2500000</v>
      </c>
      <c r="M23" s="13">
        <v>4799042</v>
      </c>
      <c r="N23" s="13">
        <f t="shared" si="3"/>
        <v>7299042</v>
      </c>
      <c r="O23" s="26">
        <f t="shared" si="4"/>
        <v>65.74892979106025</v>
      </c>
      <c r="P23" s="64">
        <v>9500000</v>
      </c>
      <c r="Q23" s="66">
        <f>C23-P23+F24+F23+F25+F26</f>
        <v>4002596</v>
      </c>
      <c r="R23" s="53">
        <f>P23-F23-F24-F25-F26</f>
        <v>9497404</v>
      </c>
      <c r="S23" s="55">
        <f>R23*100/R53</f>
        <v>15.979675296445953</v>
      </c>
    </row>
    <row r="24" spans="1:19" ht="12.75">
      <c r="A24" s="80"/>
      <c r="B24" s="59"/>
      <c r="C24" s="59"/>
      <c r="D24" s="10" t="s">
        <v>62</v>
      </c>
      <c r="E24" s="10">
        <v>4000000</v>
      </c>
      <c r="F24" s="10">
        <v>0</v>
      </c>
      <c r="G24" s="21">
        <v>140</v>
      </c>
      <c r="H24" s="21">
        <v>83</v>
      </c>
      <c r="I24" s="29">
        <f t="shared" si="0"/>
        <v>59.285714285714285</v>
      </c>
      <c r="J24" s="21">
        <f t="shared" si="1"/>
        <v>57</v>
      </c>
      <c r="K24" s="29">
        <f t="shared" si="2"/>
        <v>40.714285714285715</v>
      </c>
      <c r="L24" s="10">
        <v>4000000</v>
      </c>
      <c r="M24" s="10">
        <v>15641641</v>
      </c>
      <c r="N24" s="10">
        <f t="shared" si="3"/>
        <v>19641641</v>
      </c>
      <c r="O24" s="29">
        <f t="shared" si="4"/>
        <v>79.63510279003674</v>
      </c>
      <c r="P24" s="75"/>
      <c r="Q24" s="88"/>
      <c r="R24" s="91"/>
      <c r="S24" s="78"/>
    </row>
    <row r="25" spans="1:19" ht="12.75">
      <c r="A25" s="80"/>
      <c r="B25" s="59"/>
      <c r="C25" s="59"/>
      <c r="D25" s="10" t="s">
        <v>63</v>
      </c>
      <c r="E25" s="10">
        <v>2000000</v>
      </c>
      <c r="F25" s="10">
        <v>2596</v>
      </c>
      <c r="G25" s="21">
        <v>81</v>
      </c>
      <c r="H25" s="21">
        <v>56</v>
      </c>
      <c r="I25" s="29">
        <f t="shared" si="0"/>
        <v>69.1358024691358</v>
      </c>
      <c r="J25" s="21">
        <f t="shared" si="1"/>
        <v>25</v>
      </c>
      <c r="K25" s="29">
        <f t="shared" si="2"/>
        <v>30.864197530864196</v>
      </c>
      <c r="L25" s="10">
        <v>1997404</v>
      </c>
      <c r="M25" s="10">
        <v>7545266</v>
      </c>
      <c r="N25" s="10">
        <f t="shared" si="3"/>
        <v>9542670</v>
      </c>
      <c r="O25" s="29">
        <f t="shared" si="4"/>
        <v>79.06870928157423</v>
      </c>
      <c r="P25" s="75"/>
      <c r="Q25" s="88"/>
      <c r="R25" s="91"/>
      <c r="S25" s="78"/>
    </row>
    <row r="26" spans="1:19" ht="12.75">
      <c r="A26" s="80"/>
      <c r="B26" s="59"/>
      <c r="C26" s="59"/>
      <c r="D26" s="10" t="s">
        <v>64</v>
      </c>
      <c r="E26" s="10">
        <v>1000000</v>
      </c>
      <c r="F26" s="10">
        <v>0</v>
      </c>
      <c r="G26" s="21">
        <v>30</v>
      </c>
      <c r="H26" s="21">
        <v>17</v>
      </c>
      <c r="I26" s="29">
        <f t="shared" si="0"/>
        <v>56.666666666666664</v>
      </c>
      <c r="J26" s="21">
        <f t="shared" si="1"/>
        <v>13</v>
      </c>
      <c r="K26" s="29">
        <f t="shared" si="2"/>
        <v>43.333333333333336</v>
      </c>
      <c r="L26" s="10">
        <v>1000000</v>
      </c>
      <c r="M26" s="10">
        <v>1114960</v>
      </c>
      <c r="N26" s="10">
        <f t="shared" si="3"/>
        <v>2114960</v>
      </c>
      <c r="O26" s="29">
        <f t="shared" si="4"/>
        <v>52.717781896584334</v>
      </c>
      <c r="P26" s="75"/>
      <c r="Q26" s="88"/>
      <c r="R26" s="91"/>
      <c r="S26" s="78"/>
    </row>
    <row r="27" spans="1:19" ht="13.5" thickBot="1">
      <c r="A27" s="80"/>
      <c r="B27" s="59"/>
      <c r="C27" s="59"/>
      <c r="D27" s="11"/>
      <c r="E27" s="11"/>
      <c r="F27" s="11"/>
      <c r="G27" s="19"/>
      <c r="H27" s="19"/>
      <c r="I27" s="27"/>
      <c r="J27" s="20"/>
      <c r="K27" s="27"/>
      <c r="L27" s="9"/>
      <c r="M27" s="9"/>
      <c r="N27" s="9"/>
      <c r="O27" s="27"/>
      <c r="P27" s="75"/>
      <c r="Q27" s="88"/>
      <c r="R27" s="91"/>
      <c r="S27" s="78"/>
    </row>
    <row r="28" spans="1:19" ht="12.75">
      <c r="A28" s="79" t="s">
        <v>50</v>
      </c>
      <c r="B28" s="57">
        <v>7000000</v>
      </c>
      <c r="C28" s="57">
        <v>7000000</v>
      </c>
      <c r="D28" s="12" t="s">
        <v>65</v>
      </c>
      <c r="E28" s="12">
        <v>500000</v>
      </c>
      <c r="F28" s="12">
        <v>0</v>
      </c>
      <c r="G28" s="23">
        <v>34</v>
      </c>
      <c r="H28" s="23">
        <v>21</v>
      </c>
      <c r="I28" s="26">
        <f>H28*100/G28</f>
        <v>61.76470588235294</v>
      </c>
      <c r="J28" s="19">
        <f>G28-H28</f>
        <v>13</v>
      </c>
      <c r="K28" s="26">
        <f>J28*100/G28</f>
        <v>38.23529411764706</v>
      </c>
      <c r="L28" s="13">
        <v>500000</v>
      </c>
      <c r="M28" s="13">
        <v>960020</v>
      </c>
      <c r="N28" s="13">
        <f>L28+M28</f>
        <v>1460020</v>
      </c>
      <c r="O28" s="26">
        <f>M28*100/N28</f>
        <v>65.75389378227696</v>
      </c>
      <c r="P28" s="64">
        <v>2500000</v>
      </c>
      <c r="Q28" s="66">
        <f>C28-P28+F28+F29+F30+F31</f>
        <v>4500000</v>
      </c>
      <c r="R28" s="53">
        <f>P28-F28-F29-F30-F31</f>
        <v>2500000</v>
      </c>
      <c r="S28" s="55">
        <f>R28*100/R53</f>
        <v>4.206327143829501</v>
      </c>
    </row>
    <row r="29" spans="1:19" ht="12.75">
      <c r="A29" s="80"/>
      <c r="B29" s="61"/>
      <c r="C29" s="61"/>
      <c r="D29" s="10" t="s">
        <v>66</v>
      </c>
      <c r="E29" s="10">
        <v>2000000</v>
      </c>
      <c r="F29" s="10">
        <v>0</v>
      </c>
      <c r="G29" s="21">
        <v>43</v>
      </c>
      <c r="H29" s="21">
        <v>26</v>
      </c>
      <c r="I29" s="29">
        <f>H29*100/G29</f>
        <v>60.46511627906977</v>
      </c>
      <c r="J29" s="21">
        <f>G29-H29</f>
        <v>17</v>
      </c>
      <c r="K29" s="29">
        <f>J29*100/G29</f>
        <v>39.53488372093023</v>
      </c>
      <c r="L29" s="10">
        <v>2000000</v>
      </c>
      <c r="M29" s="10">
        <v>3556258</v>
      </c>
      <c r="N29" s="10">
        <f>L29+M29</f>
        <v>5556258</v>
      </c>
      <c r="O29" s="29">
        <f>M29*100/N29</f>
        <v>64.00455126453811</v>
      </c>
      <c r="P29" s="69"/>
      <c r="Q29" s="83"/>
      <c r="R29" s="85"/>
      <c r="S29" s="72"/>
    </row>
    <row r="30" spans="1:19" ht="12.75">
      <c r="A30" s="80"/>
      <c r="B30" s="61"/>
      <c r="C30" s="61"/>
      <c r="D30" s="11"/>
      <c r="E30" s="11"/>
      <c r="F30" s="11"/>
      <c r="G30" s="21"/>
      <c r="H30" s="21"/>
      <c r="I30" s="29"/>
      <c r="J30" s="21"/>
      <c r="K30" s="29"/>
      <c r="L30" s="10"/>
      <c r="M30" s="10"/>
      <c r="N30" s="10"/>
      <c r="O30" s="29"/>
      <c r="P30" s="69"/>
      <c r="Q30" s="83"/>
      <c r="R30" s="85"/>
      <c r="S30" s="72"/>
    </row>
    <row r="31" spans="1:19" ht="13.5" thickBot="1">
      <c r="A31" s="81"/>
      <c r="B31" s="60"/>
      <c r="C31" s="60"/>
      <c r="D31" s="9"/>
      <c r="E31" s="9"/>
      <c r="F31" s="9"/>
      <c r="G31" s="20"/>
      <c r="H31" s="20"/>
      <c r="I31" s="27"/>
      <c r="J31" s="20"/>
      <c r="K31" s="27"/>
      <c r="L31" s="9"/>
      <c r="M31" s="9"/>
      <c r="N31" s="9"/>
      <c r="O31" s="27"/>
      <c r="P31" s="82"/>
      <c r="Q31" s="84"/>
      <c r="R31" s="86"/>
      <c r="S31" s="87"/>
    </row>
    <row r="32" spans="1:19" ht="12.75">
      <c r="A32" s="62" t="s">
        <v>40</v>
      </c>
      <c r="B32" s="57">
        <v>0</v>
      </c>
      <c r="C32" s="57">
        <v>0</v>
      </c>
      <c r="D32" s="12"/>
      <c r="E32" s="12"/>
      <c r="F32" s="12"/>
      <c r="G32" s="19"/>
      <c r="H32" s="19"/>
      <c r="I32" s="26"/>
      <c r="J32" s="19"/>
      <c r="K32" s="26"/>
      <c r="L32" s="13"/>
      <c r="M32" s="13"/>
      <c r="N32" s="13"/>
      <c r="O32" s="26"/>
      <c r="P32" s="64">
        <v>0</v>
      </c>
      <c r="Q32" s="66">
        <f>C32-P32+F32+F33</f>
        <v>0</v>
      </c>
      <c r="R32" s="53">
        <f>P32-F32</f>
        <v>0</v>
      </c>
      <c r="S32" s="55">
        <f>R32*100/R53</f>
        <v>0</v>
      </c>
    </row>
    <row r="33" spans="1:19" ht="13.5" thickBot="1">
      <c r="A33" s="63"/>
      <c r="B33" s="58"/>
      <c r="C33" s="58"/>
      <c r="D33" s="9"/>
      <c r="E33" s="9"/>
      <c r="F33" s="9"/>
      <c r="G33" s="22"/>
      <c r="H33" s="22"/>
      <c r="I33" s="26"/>
      <c r="J33" s="19"/>
      <c r="K33" s="26"/>
      <c r="L33" s="13"/>
      <c r="M33" s="13"/>
      <c r="N33" s="13"/>
      <c r="O33" s="26"/>
      <c r="P33" s="65"/>
      <c r="Q33" s="67"/>
      <c r="R33" s="54"/>
      <c r="S33" s="56"/>
    </row>
    <row r="34" spans="1:19" ht="12.75">
      <c r="A34" s="62" t="s">
        <v>41</v>
      </c>
      <c r="B34" s="57">
        <v>5600000</v>
      </c>
      <c r="C34" s="57">
        <v>5100000</v>
      </c>
      <c r="D34" s="8" t="s">
        <v>67</v>
      </c>
      <c r="E34" s="8">
        <v>500000</v>
      </c>
      <c r="F34" s="8">
        <v>1</v>
      </c>
      <c r="G34" s="19">
        <v>20</v>
      </c>
      <c r="H34" s="19">
        <v>15</v>
      </c>
      <c r="I34" s="28">
        <f>H34*100/G34</f>
        <v>75</v>
      </c>
      <c r="J34" s="25">
        <f>G34-H34</f>
        <v>5</v>
      </c>
      <c r="K34" s="28">
        <f>J34*100/G34</f>
        <v>25</v>
      </c>
      <c r="L34" s="12">
        <v>499999</v>
      </c>
      <c r="M34" s="12">
        <v>579392</v>
      </c>
      <c r="N34" s="12">
        <f>L34+M34</f>
        <v>1079391</v>
      </c>
      <c r="O34" s="28">
        <f>M34*100/N34</f>
        <v>53.67767565228912</v>
      </c>
      <c r="P34" s="64">
        <v>2000000</v>
      </c>
      <c r="Q34" s="66">
        <f>C34-P34+F34+F35+F36</f>
        <v>3849055</v>
      </c>
      <c r="R34" s="53">
        <f>P34-F34-F35-F36</f>
        <v>1250945</v>
      </c>
      <c r="S34" s="55">
        <f>R34*100/R53</f>
        <v>2.1047535635751182</v>
      </c>
    </row>
    <row r="35" spans="1:19" ht="12.75">
      <c r="A35" s="74"/>
      <c r="B35" s="59"/>
      <c r="C35" s="59"/>
      <c r="D35" s="10" t="s">
        <v>68</v>
      </c>
      <c r="E35" s="10">
        <v>1500000</v>
      </c>
      <c r="F35" s="10">
        <v>749054</v>
      </c>
      <c r="G35" s="21">
        <v>11</v>
      </c>
      <c r="H35" s="21">
        <v>9</v>
      </c>
      <c r="I35" s="29">
        <f>H35*100/G35</f>
        <v>81.81818181818181</v>
      </c>
      <c r="J35" s="21">
        <f>G35-H35</f>
        <v>2</v>
      </c>
      <c r="K35" s="29">
        <f>J35*100/G35</f>
        <v>18.181818181818183</v>
      </c>
      <c r="L35" s="10">
        <v>750946</v>
      </c>
      <c r="M35" s="10">
        <v>886656</v>
      </c>
      <c r="N35" s="10">
        <f>L35+M35</f>
        <v>1637602</v>
      </c>
      <c r="O35" s="29">
        <f>M35*100/N35</f>
        <v>54.14355869130595</v>
      </c>
      <c r="P35" s="75"/>
      <c r="Q35" s="76"/>
      <c r="R35" s="77"/>
      <c r="S35" s="78"/>
    </row>
    <row r="36" spans="1:19" ht="12.75">
      <c r="A36" s="74"/>
      <c r="B36" s="59"/>
      <c r="C36" s="59"/>
      <c r="D36" s="10"/>
      <c r="E36" s="10"/>
      <c r="F36" s="10"/>
      <c r="G36" s="21"/>
      <c r="H36" s="21"/>
      <c r="I36" s="29"/>
      <c r="J36" s="21"/>
      <c r="K36" s="29"/>
      <c r="L36" s="10"/>
      <c r="M36" s="10"/>
      <c r="N36" s="10"/>
      <c r="O36" s="29"/>
      <c r="P36" s="75"/>
      <c r="Q36" s="76"/>
      <c r="R36" s="77"/>
      <c r="S36" s="78"/>
    </row>
    <row r="37" spans="1:19" ht="13.5" thickBot="1">
      <c r="A37" s="63"/>
      <c r="B37" s="58"/>
      <c r="C37" s="58"/>
      <c r="D37" s="9"/>
      <c r="E37" s="9"/>
      <c r="F37" s="9"/>
      <c r="G37" s="22"/>
      <c r="H37" s="22"/>
      <c r="I37" s="26"/>
      <c r="J37" s="19"/>
      <c r="K37" s="26"/>
      <c r="L37" s="13"/>
      <c r="M37" s="13"/>
      <c r="N37" s="13"/>
      <c r="O37" s="26"/>
      <c r="P37" s="65"/>
      <c r="Q37" s="67"/>
      <c r="R37" s="54"/>
      <c r="S37" s="56"/>
    </row>
    <row r="38" spans="1:19" ht="12.75">
      <c r="A38" s="62" t="s">
        <v>42</v>
      </c>
      <c r="B38" s="57">
        <v>10000000</v>
      </c>
      <c r="C38" s="57">
        <v>10000000</v>
      </c>
      <c r="D38" s="8" t="s">
        <v>69</v>
      </c>
      <c r="E38" s="8">
        <v>10000000</v>
      </c>
      <c r="F38" s="8">
        <v>0</v>
      </c>
      <c r="G38" s="19">
        <v>81</v>
      </c>
      <c r="H38" s="19">
        <v>61</v>
      </c>
      <c r="I38" s="30">
        <f>H38*100/G38</f>
        <v>75.30864197530865</v>
      </c>
      <c r="J38" s="23">
        <f>G38-H38</f>
        <v>20</v>
      </c>
      <c r="K38" s="30">
        <f>J38*100/G38</f>
        <v>24.691358024691358</v>
      </c>
      <c r="L38" s="17">
        <v>10000000</v>
      </c>
      <c r="M38" s="17">
        <v>15398645</v>
      </c>
      <c r="N38" s="17">
        <f>L38+M38</f>
        <v>25398645</v>
      </c>
      <c r="O38" s="30">
        <f>M38*100/N38</f>
        <v>60.627820893594915</v>
      </c>
      <c r="P38" s="64">
        <v>10000000</v>
      </c>
      <c r="Q38" s="66">
        <f>C38-P38+F38</f>
        <v>0</v>
      </c>
      <c r="R38" s="53">
        <f>P38-F38</f>
        <v>10000000</v>
      </c>
      <c r="S38" s="55">
        <f>R38*100/R53</f>
        <v>16.825308575318005</v>
      </c>
    </row>
    <row r="39" spans="1:19" ht="13.5" thickBot="1">
      <c r="A39" s="63"/>
      <c r="B39" s="58"/>
      <c r="C39" s="58"/>
      <c r="D39" s="9"/>
      <c r="E39" s="9"/>
      <c r="F39" s="9"/>
      <c r="G39" s="20"/>
      <c r="H39" s="20"/>
      <c r="I39" s="27"/>
      <c r="J39" s="20"/>
      <c r="K39" s="27"/>
      <c r="L39" s="9"/>
      <c r="M39" s="9"/>
      <c r="N39" s="9"/>
      <c r="O39" s="27"/>
      <c r="P39" s="65"/>
      <c r="Q39" s="67"/>
      <c r="R39" s="54"/>
      <c r="S39" s="56"/>
    </row>
    <row r="40" spans="1:19" ht="12" customHeight="1">
      <c r="A40" s="62" t="s">
        <v>43</v>
      </c>
      <c r="B40" s="57">
        <v>0</v>
      </c>
      <c r="C40" s="57">
        <v>0</v>
      </c>
      <c r="D40" s="8"/>
      <c r="E40" s="8"/>
      <c r="F40" s="8"/>
      <c r="G40" s="19"/>
      <c r="H40" s="19"/>
      <c r="I40" s="30"/>
      <c r="J40" s="23"/>
      <c r="K40" s="30"/>
      <c r="L40" s="17"/>
      <c r="M40" s="17"/>
      <c r="N40" s="17"/>
      <c r="O40" s="30"/>
      <c r="P40" s="64">
        <v>0</v>
      </c>
      <c r="Q40" s="66">
        <v>0</v>
      </c>
      <c r="R40" s="53">
        <f>P40-F40</f>
        <v>0</v>
      </c>
      <c r="S40" s="55">
        <f>R40*100/R53</f>
        <v>0</v>
      </c>
    </row>
    <row r="41" spans="1:19" ht="12" customHeight="1" thickBot="1">
      <c r="A41" s="63"/>
      <c r="B41" s="58"/>
      <c r="C41" s="58"/>
      <c r="D41" s="9"/>
      <c r="E41" s="9"/>
      <c r="F41" s="9"/>
      <c r="G41" s="20"/>
      <c r="H41" s="20"/>
      <c r="I41" s="27"/>
      <c r="J41" s="20"/>
      <c r="K41" s="27"/>
      <c r="L41" s="9"/>
      <c r="M41" s="9"/>
      <c r="N41" s="9"/>
      <c r="O41" s="27"/>
      <c r="P41" s="65"/>
      <c r="Q41" s="67"/>
      <c r="R41" s="54"/>
      <c r="S41" s="56"/>
    </row>
    <row r="42" spans="1:19" ht="12.75">
      <c r="A42" s="62" t="s">
        <v>44</v>
      </c>
      <c r="B42" s="57">
        <v>1000000</v>
      </c>
      <c r="C42" s="57">
        <v>1000000</v>
      </c>
      <c r="D42" s="8" t="s">
        <v>70</v>
      </c>
      <c r="E42" s="8">
        <v>1000000</v>
      </c>
      <c r="F42" s="14">
        <v>13138</v>
      </c>
      <c r="G42" s="19">
        <v>38</v>
      </c>
      <c r="H42" s="19">
        <v>22</v>
      </c>
      <c r="I42" s="30">
        <f>H42*100/G42</f>
        <v>57.89473684210526</v>
      </c>
      <c r="J42" s="23">
        <f>G42-H42</f>
        <v>16</v>
      </c>
      <c r="K42" s="30">
        <f>J42*100/G42</f>
        <v>42.10526315789474</v>
      </c>
      <c r="L42" s="34">
        <v>986862</v>
      </c>
      <c r="M42" s="34">
        <v>212022</v>
      </c>
      <c r="N42" s="17">
        <f>L42+M42</f>
        <v>1198884</v>
      </c>
      <c r="O42" s="30">
        <f>M42*100/N42</f>
        <v>17.68494700071066</v>
      </c>
      <c r="P42" s="73">
        <v>1000000</v>
      </c>
      <c r="Q42" s="66">
        <f>C42-P42+F42</f>
        <v>13138</v>
      </c>
      <c r="R42" s="53">
        <f>P42-F42</f>
        <v>986862</v>
      </c>
      <c r="S42" s="55">
        <f>R42*100/R53</f>
        <v>1.6604257671255478</v>
      </c>
    </row>
    <row r="43" spans="1:19" ht="13.5" thickBot="1">
      <c r="A43" s="63"/>
      <c r="B43" s="58"/>
      <c r="C43" s="58"/>
      <c r="D43" s="9"/>
      <c r="E43" s="9"/>
      <c r="F43" s="9"/>
      <c r="G43" s="20"/>
      <c r="H43" s="20"/>
      <c r="I43" s="27"/>
      <c r="J43" s="20"/>
      <c r="K43" s="27"/>
      <c r="L43" s="9"/>
      <c r="M43" s="9"/>
      <c r="N43" s="9"/>
      <c r="O43" s="27"/>
      <c r="P43" s="65"/>
      <c r="Q43" s="67"/>
      <c r="R43" s="54"/>
      <c r="S43" s="56"/>
    </row>
    <row r="44" spans="1:19" ht="12.75">
      <c r="A44" s="62" t="s">
        <v>45</v>
      </c>
      <c r="B44" s="57">
        <v>3500000</v>
      </c>
      <c r="C44" s="57">
        <v>3500000</v>
      </c>
      <c r="D44" s="8" t="s">
        <v>71</v>
      </c>
      <c r="E44" s="8">
        <v>1500000</v>
      </c>
      <c r="F44" s="8">
        <v>749555</v>
      </c>
      <c r="G44" s="19">
        <v>14</v>
      </c>
      <c r="H44" s="19">
        <v>13</v>
      </c>
      <c r="I44" s="26">
        <f>H44*100/G44</f>
        <v>92.85714285714286</v>
      </c>
      <c r="J44" s="19">
        <f>G44-H44</f>
        <v>1</v>
      </c>
      <c r="K44" s="26">
        <f>J44*100/G44</f>
        <v>7.142857142857143</v>
      </c>
      <c r="L44" s="13">
        <v>750445</v>
      </c>
      <c r="M44" s="13">
        <v>318905</v>
      </c>
      <c r="N44" s="13">
        <f>L44+M44</f>
        <v>1069350</v>
      </c>
      <c r="O44" s="26">
        <f>M44*100/N44</f>
        <v>29.82232197129097</v>
      </c>
      <c r="P44" s="64">
        <v>1500000</v>
      </c>
      <c r="Q44" s="66">
        <f>C44-P44+F44+F45+F46</f>
        <v>2749555</v>
      </c>
      <c r="R44" s="53">
        <f>P44-F44-F45-F46</f>
        <v>750445</v>
      </c>
      <c r="S44" s="55">
        <f>R44*100/R53</f>
        <v>1.262646869380452</v>
      </c>
    </row>
    <row r="45" spans="1:19" ht="12.75">
      <c r="A45" s="68"/>
      <c r="B45" s="61"/>
      <c r="C45" s="61"/>
      <c r="D45" s="13"/>
      <c r="E45" s="13"/>
      <c r="F45" s="13"/>
      <c r="G45" s="21"/>
      <c r="H45" s="21"/>
      <c r="I45" s="29"/>
      <c r="J45" s="21"/>
      <c r="K45" s="29"/>
      <c r="L45" s="10"/>
      <c r="M45" s="10"/>
      <c r="N45" s="10"/>
      <c r="O45" s="29"/>
      <c r="P45" s="69"/>
      <c r="Q45" s="70"/>
      <c r="R45" s="71"/>
      <c r="S45" s="72"/>
    </row>
    <row r="46" spans="1:19" ht="13.5" thickBot="1">
      <c r="A46" s="63"/>
      <c r="B46" s="58"/>
      <c r="C46" s="58"/>
      <c r="D46" s="9"/>
      <c r="E46" s="9"/>
      <c r="F46" s="9"/>
      <c r="G46" s="22"/>
      <c r="H46" s="22"/>
      <c r="I46" s="29"/>
      <c r="J46" s="21"/>
      <c r="K46" s="29"/>
      <c r="L46" s="13"/>
      <c r="M46" s="13"/>
      <c r="N46" s="10"/>
      <c r="O46" s="29"/>
      <c r="P46" s="65"/>
      <c r="Q46" s="67"/>
      <c r="R46" s="54"/>
      <c r="S46" s="56"/>
    </row>
    <row r="47" spans="1:19" ht="12.75">
      <c r="A47" s="62" t="s">
        <v>46</v>
      </c>
      <c r="B47" s="57">
        <v>0</v>
      </c>
      <c r="C47" s="57">
        <v>0</v>
      </c>
      <c r="D47" s="8"/>
      <c r="E47" s="8"/>
      <c r="F47" s="8"/>
      <c r="G47" s="19"/>
      <c r="H47" s="19"/>
      <c r="I47" s="30"/>
      <c r="J47" s="23"/>
      <c r="K47" s="30"/>
      <c r="L47" s="17"/>
      <c r="M47" s="17"/>
      <c r="N47" s="17"/>
      <c r="O47" s="30"/>
      <c r="P47" s="64">
        <v>0</v>
      </c>
      <c r="Q47" s="66">
        <f>C47-P47</f>
        <v>0</v>
      </c>
      <c r="R47" s="53">
        <f>P47-F47</f>
        <v>0</v>
      </c>
      <c r="S47" s="55">
        <f>R47*100/R53</f>
        <v>0</v>
      </c>
    </row>
    <row r="48" spans="1:19" ht="13.5" thickBot="1">
      <c r="A48" s="63"/>
      <c r="B48" s="58"/>
      <c r="C48" s="58"/>
      <c r="D48" s="9"/>
      <c r="E48" s="9"/>
      <c r="F48" s="9"/>
      <c r="G48" s="20"/>
      <c r="H48" s="20"/>
      <c r="I48" s="27"/>
      <c r="J48" s="20"/>
      <c r="K48" s="27"/>
      <c r="L48" s="9"/>
      <c r="M48" s="9"/>
      <c r="N48" s="9"/>
      <c r="O48" s="27"/>
      <c r="P48" s="65"/>
      <c r="Q48" s="67"/>
      <c r="R48" s="54"/>
      <c r="S48" s="56"/>
    </row>
    <row r="49" spans="1:19" ht="12.75">
      <c r="A49" s="62" t="s">
        <v>47</v>
      </c>
      <c r="B49" s="57">
        <v>0</v>
      </c>
      <c r="C49" s="57">
        <v>0</v>
      </c>
      <c r="D49" s="8"/>
      <c r="E49" s="8"/>
      <c r="F49" s="8"/>
      <c r="G49" s="19"/>
      <c r="H49" s="19"/>
      <c r="I49" s="30"/>
      <c r="J49" s="23"/>
      <c r="K49" s="30"/>
      <c r="L49" s="17"/>
      <c r="M49" s="17"/>
      <c r="N49" s="17"/>
      <c r="O49" s="30"/>
      <c r="P49" s="64">
        <v>0</v>
      </c>
      <c r="Q49" s="66">
        <f>C49-P49</f>
        <v>0</v>
      </c>
      <c r="R49" s="53">
        <f>P49-F49</f>
        <v>0</v>
      </c>
      <c r="S49" s="55">
        <f>R49*100/R53</f>
        <v>0</v>
      </c>
    </row>
    <row r="50" spans="1:19" ht="13.5" thickBot="1">
      <c r="A50" s="63"/>
      <c r="B50" s="58"/>
      <c r="C50" s="58"/>
      <c r="D50" s="9"/>
      <c r="E50" s="9"/>
      <c r="F50" s="9"/>
      <c r="G50" s="20"/>
      <c r="H50" s="20"/>
      <c r="I50" s="27"/>
      <c r="J50" s="20"/>
      <c r="K50" s="27"/>
      <c r="L50" s="9"/>
      <c r="M50" s="9"/>
      <c r="N50" s="9"/>
      <c r="O50" s="27"/>
      <c r="P50" s="65"/>
      <c r="Q50" s="67"/>
      <c r="R50" s="54"/>
      <c r="S50" s="56"/>
    </row>
    <row r="51" spans="1:19" ht="12.75">
      <c r="A51" s="62" t="s">
        <v>51</v>
      </c>
      <c r="B51" s="57">
        <v>0</v>
      </c>
      <c r="C51" s="57">
        <v>0</v>
      </c>
      <c r="D51" s="8"/>
      <c r="E51" s="8"/>
      <c r="F51" s="8"/>
      <c r="G51" s="19"/>
      <c r="H51" s="19"/>
      <c r="I51" s="28"/>
      <c r="J51" s="25"/>
      <c r="K51" s="28"/>
      <c r="L51" s="12"/>
      <c r="M51" s="12"/>
      <c r="N51" s="12"/>
      <c r="O51" s="28"/>
      <c r="P51" s="64">
        <v>0</v>
      </c>
      <c r="Q51" s="66">
        <f>C51-P51</f>
        <v>0</v>
      </c>
      <c r="R51" s="53">
        <f>P51-F51</f>
        <v>0</v>
      </c>
      <c r="S51" s="55">
        <f>R51*100/R53</f>
        <v>0</v>
      </c>
    </row>
    <row r="52" spans="1:19" ht="13.5" thickBot="1">
      <c r="A52" s="63"/>
      <c r="B52" s="58"/>
      <c r="C52" s="58"/>
      <c r="D52" s="9"/>
      <c r="E52" s="9"/>
      <c r="F52" s="9"/>
      <c r="G52" s="20"/>
      <c r="H52" s="20"/>
      <c r="I52" s="36"/>
      <c r="J52" s="22"/>
      <c r="K52" s="36"/>
      <c r="L52" s="16"/>
      <c r="M52" s="16"/>
      <c r="N52" s="16"/>
      <c r="O52" s="36"/>
      <c r="P52" s="65"/>
      <c r="Q52" s="67"/>
      <c r="R52" s="54"/>
      <c r="S52" s="56"/>
    </row>
    <row r="53" spans="1:19" s="15" customFormat="1" ht="13.5" thickBot="1">
      <c r="A53" s="52" t="s">
        <v>48</v>
      </c>
      <c r="B53" s="41">
        <f>SUM(B7:B52)</f>
        <v>77900000</v>
      </c>
      <c r="C53" s="41">
        <f>SUM(C7:C52)</f>
        <v>77900000</v>
      </c>
      <c r="D53" s="42" t="s">
        <v>72</v>
      </c>
      <c r="E53" s="43">
        <f>SUM(E7:E49)</f>
        <v>61800000</v>
      </c>
      <c r="F53" s="43">
        <f>SUM(F7:F50)</f>
        <v>2365726</v>
      </c>
      <c r="G53" s="44">
        <f>SUM(G7:G52)</f>
        <v>1055</v>
      </c>
      <c r="H53" s="44">
        <f>SUM(H7:H52)</f>
        <v>683</v>
      </c>
      <c r="I53" s="45">
        <f>H53*100/G53</f>
        <v>64.739336492891</v>
      </c>
      <c r="J53" s="42">
        <f>G53-H53</f>
        <v>372</v>
      </c>
      <c r="K53" s="45">
        <f>J53*100/G53</f>
        <v>35.26066350710901</v>
      </c>
      <c r="L53" s="46">
        <f>SUM(L7:L52)</f>
        <v>59434274</v>
      </c>
      <c r="M53" s="46">
        <f>SUM(M7:M52)</f>
        <v>114159482</v>
      </c>
      <c r="N53" s="43">
        <f>L53+M53</f>
        <v>173593756</v>
      </c>
      <c r="O53" s="45">
        <f>M53*100/N53</f>
        <v>65.76243560281051</v>
      </c>
      <c r="P53" s="46">
        <f>SUM(P7:P50)</f>
        <v>61800000</v>
      </c>
      <c r="Q53" s="46">
        <f>SUM(Q7:Q50)</f>
        <v>18465726</v>
      </c>
      <c r="R53" s="43">
        <f>SUM(R7:R50)</f>
        <v>59434274</v>
      </c>
      <c r="S53" s="47">
        <f>SUM(S7:S50)</f>
        <v>99.99999999999999</v>
      </c>
    </row>
    <row r="54" ht="12.75">
      <c r="A54" s="37" t="s">
        <v>73</v>
      </c>
    </row>
    <row r="55" spans="1:9" ht="12.75">
      <c r="A55" s="37"/>
      <c r="H55" s="37"/>
      <c r="I55" s="37"/>
    </row>
    <row r="56" ht="12.75">
      <c r="A56" s="35"/>
    </row>
    <row r="57" ht="12.75">
      <c r="A57" s="35"/>
    </row>
    <row r="58" ht="12.75">
      <c r="A58" s="35"/>
    </row>
  </sheetData>
  <mergeCells count="129">
    <mergeCell ref="B3:S3"/>
    <mergeCell ref="G4:K4"/>
    <mergeCell ref="L4:O4"/>
    <mergeCell ref="A7:A8"/>
    <mergeCell ref="B7:B8"/>
    <mergeCell ref="P7:P8"/>
    <mergeCell ref="Q7:Q8"/>
    <mergeCell ref="R7:R8"/>
    <mergeCell ref="S7:S8"/>
    <mergeCell ref="A9:A10"/>
    <mergeCell ref="B9:B10"/>
    <mergeCell ref="P9:P10"/>
    <mergeCell ref="Q9:Q10"/>
    <mergeCell ref="R14:R15"/>
    <mergeCell ref="S14:S15"/>
    <mergeCell ref="A11:A13"/>
    <mergeCell ref="B11:B13"/>
    <mergeCell ref="P11:P13"/>
    <mergeCell ref="Q11:Q13"/>
    <mergeCell ref="R9:R10"/>
    <mergeCell ref="S9:S10"/>
    <mergeCell ref="R11:R13"/>
    <mergeCell ref="S11:S13"/>
    <mergeCell ref="R16:R17"/>
    <mergeCell ref="S16:S17"/>
    <mergeCell ref="A14:A15"/>
    <mergeCell ref="B14:B15"/>
    <mergeCell ref="A16:A17"/>
    <mergeCell ref="B16:B17"/>
    <mergeCell ref="P16:P17"/>
    <mergeCell ref="Q16:Q17"/>
    <mergeCell ref="P14:P15"/>
    <mergeCell ref="Q14:Q15"/>
    <mergeCell ref="S18:S19"/>
    <mergeCell ref="A20:A22"/>
    <mergeCell ref="B20:B22"/>
    <mergeCell ref="P20:P22"/>
    <mergeCell ref="Q20:Q22"/>
    <mergeCell ref="R20:R22"/>
    <mergeCell ref="S20:S22"/>
    <mergeCell ref="A18:A19"/>
    <mergeCell ref="B18:B19"/>
    <mergeCell ref="P18:P19"/>
    <mergeCell ref="P23:P27"/>
    <mergeCell ref="Q23:Q27"/>
    <mergeCell ref="R18:R19"/>
    <mergeCell ref="Q18:Q19"/>
    <mergeCell ref="R23:R27"/>
    <mergeCell ref="S23:S27"/>
    <mergeCell ref="A28:A31"/>
    <mergeCell ref="B28:B31"/>
    <mergeCell ref="P28:P31"/>
    <mergeCell ref="Q28:Q31"/>
    <mergeCell ref="R28:R31"/>
    <mergeCell ref="S28:S31"/>
    <mergeCell ref="C28:C31"/>
    <mergeCell ref="A23:A27"/>
    <mergeCell ref="B23:B27"/>
    <mergeCell ref="A32:A33"/>
    <mergeCell ref="B32:B33"/>
    <mergeCell ref="P32:P33"/>
    <mergeCell ref="Q32:Q33"/>
    <mergeCell ref="R32:R33"/>
    <mergeCell ref="S32:S33"/>
    <mergeCell ref="A34:A37"/>
    <mergeCell ref="B34:B37"/>
    <mergeCell ref="P34:P37"/>
    <mergeCell ref="Q34:Q37"/>
    <mergeCell ref="R34:R37"/>
    <mergeCell ref="S34:S37"/>
    <mergeCell ref="C32:C33"/>
    <mergeCell ref="C34:C37"/>
    <mergeCell ref="A38:A39"/>
    <mergeCell ref="B38:B39"/>
    <mergeCell ref="P38:P39"/>
    <mergeCell ref="Q38:Q39"/>
    <mergeCell ref="R38:R39"/>
    <mergeCell ref="S38:S39"/>
    <mergeCell ref="A40:A41"/>
    <mergeCell ref="B40:B41"/>
    <mergeCell ref="P40:P41"/>
    <mergeCell ref="Q40:Q41"/>
    <mergeCell ref="R40:R41"/>
    <mergeCell ref="S40:S41"/>
    <mergeCell ref="C38:C39"/>
    <mergeCell ref="C40:C41"/>
    <mergeCell ref="A42:A43"/>
    <mergeCell ref="B42:B43"/>
    <mergeCell ref="P42:P43"/>
    <mergeCell ref="Q42:Q43"/>
    <mergeCell ref="R42:R43"/>
    <mergeCell ref="S42:S43"/>
    <mergeCell ref="A44:A46"/>
    <mergeCell ref="B44:B46"/>
    <mergeCell ref="P44:P46"/>
    <mergeCell ref="Q44:Q46"/>
    <mergeCell ref="R44:R46"/>
    <mergeCell ref="S44:S46"/>
    <mergeCell ref="C42:C43"/>
    <mergeCell ref="C44:C46"/>
    <mergeCell ref="A47:A48"/>
    <mergeCell ref="B47:B48"/>
    <mergeCell ref="P47:P48"/>
    <mergeCell ref="Q47:Q48"/>
    <mergeCell ref="R47:R48"/>
    <mergeCell ref="S47:S48"/>
    <mergeCell ref="A49:A50"/>
    <mergeCell ref="B49:B50"/>
    <mergeCell ref="P49:P50"/>
    <mergeCell ref="Q49:Q50"/>
    <mergeCell ref="R49:R50"/>
    <mergeCell ref="S49:S50"/>
    <mergeCell ref="C47:C48"/>
    <mergeCell ref="C49:C50"/>
    <mergeCell ref="A51:A52"/>
    <mergeCell ref="B51:B52"/>
    <mergeCell ref="P51:P52"/>
    <mergeCell ref="Q51:Q52"/>
    <mergeCell ref="C51:C52"/>
    <mergeCell ref="R51:R52"/>
    <mergeCell ref="S51:S52"/>
    <mergeCell ref="C7:C8"/>
    <mergeCell ref="C9:C10"/>
    <mergeCell ref="C11:C13"/>
    <mergeCell ref="C14:C15"/>
    <mergeCell ref="C16:C17"/>
    <mergeCell ref="C18:C19"/>
    <mergeCell ref="C20:C22"/>
    <mergeCell ref="C23:C27"/>
  </mergeCells>
  <printOptions/>
  <pageMargins left="0.3937007874015748" right="0.3937007874015748" top="0.5511811023622047" bottom="0.551181102362204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</cp:lastModifiedBy>
  <cp:lastPrinted>2010-02-12T14:37:17Z</cp:lastPrinted>
  <dcterms:created xsi:type="dcterms:W3CDTF">2006-01-18T08:42:04Z</dcterms:created>
  <dcterms:modified xsi:type="dcterms:W3CDTF">2010-05-20T07:06:08Z</dcterms:modified>
  <cp:category/>
  <cp:version/>
  <cp:contentType/>
  <cp:contentStatus/>
</cp:coreProperties>
</file>