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120" tabRatio="950" activeTab="0"/>
  </bookViews>
  <sheets>
    <sheet name="úvod př1" sheetId="1" r:id="rId1"/>
    <sheet name="obsah př1" sheetId="2" r:id="rId2"/>
    <sheet name="Souhrn př1" sheetId="3" r:id="rId3"/>
    <sheet name="Zdroje př1" sheetId="4" r:id="rId4"/>
    <sheet name="Výdaje př1" sheetId="5" r:id="rId5"/>
    <sheet name="Závaz ukaz" sheetId="6" r:id="rId6"/>
    <sheet name="Transfery" sheetId="7" r:id="rId7"/>
  </sheets>
  <externalReferences>
    <externalReference r:id="rId10"/>
  </externalReferences>
  <definedNames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>#REF!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0">#REF!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>#REF!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>#REF!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>#REF!</definedName>
    <definedName name="_582">#REF!</definedName>
    <definedName name="_583">#REF!</definedName>
    <definedName name="_584">#REF!</definedName>
    <definedName name="_585">#REF!</definedName>
    <definedName name="_586">#REF!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>#REF!</definedName>
    <definedName name="_593">#REF!</definedName>
    <definedName name="_594">#REF!</definedName>
    <definedName name="_595">#REF!</definedName>
    <definedName name="_596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xlnm.Print_Titles" localSheetId="6">'Transfery'!$4:$4</definedName>
    <definedName name="_xlnm.Print_Area" localSheetId="1">'obsah př1'!$A$1:$D$16</definedName>
    <definedName name="_xlnm.Print_Area" localSheetId="2">'Souhrn př1'!$A$1:$I$46</definedName>
    <definedName name="_xlnm.Print_Area" localSheetId="6">'Transfery'!$A$1:$E$21</definedName>
    <definedName name="_xlnm.Print_Area" localSheetId="4">'Výdaje př1'!$A$1:$G$197</definedName>
    <definedName name="_xlnm.Print_Area" localSheetId="5">'Závaz ukaz'!$A$1:$G$208</definedName>
    <definedName name="_xlnm.Print_Area" localSheetId="3">'Zdroje př1'!$A$1:$E$61</definedName>
  </definedNames>
  <calcPr fullCalcOnLoad="1"/>
</workbook>
</file>

<file path=xl/sharedStrings.xml><?xml version="1.0" encoding="utf-8"?>
<sst xmlns="http://schemas.openxmlformats.org/spreadsheetml/2006/main" count="867" uniqueCount="499">
  <si>
    <t>Ostatní záležitosti zahraničního obchodu</t>
  </si>
  <si>
    <t>214x</t>
  </si>
  <si>
    <t>Vnitřní obchod a cestovní ruch</t>
  </si>
  <si>
    <t>Záležitosti průmyslu, stavebnictví, obchodu a služeb j.n.</t>
  </si>
  <si>
    <t>PŘÍJMY CELKEM</t>
  </si>
  <si>
    <t>5 FINANCOVÁNÍ (+)</t>
  </si>
  <si>
    <t>8xxx</t>
  </si>
  <si>
    <t>Ostat. zdravotnická zařízení a služby pro zdravotnictví</t>
  </si>
  <si>
    <t>Ostatní správa ve zdravotnictví j.n.</t>
  </si>
  <si>
    <t>Činnosti ve zdravotnictví</t>
  </si>
  <si>
    <t>2 NEDAŇOVÉ PŘÍJMY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</si>
  <si>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</si>
  <si>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</si>
  <si>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</si>
  <si>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</si>
  <si>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</si>
  <si>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</si>
  <si>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</si>
  <si>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</si>
  <si>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</si>
  <si>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celkem § 3421</t>
  </si>
  <si>
    <t>celkem § 4322</t>
  </si>
  <si>
    <t>x) Ostatní neinvestiční transfery - financování lektora francouzského jazyka - OŠMS.</t>
  </si>
  <si>
    <t>y) Ostatní neinvestiční transfery - dotace na akci Zlatá podkova 2011 - OSH.</t>
  </si>
  <si>
    <t>Příspěvek</t>
  </si>
  <si>
    <t>PO celkem kapitoly - Kultura</t>
  </si>
  <si>
    <t>Horácké divadlo Jihlava, příspěvková organizace</t>
  </si>
  <si>
    <t>celkem § 3311</t>
  </si>
  <si>
    <t>Krajská knihovna Vysočiny</t>
  </si>
  <si>
    <t>celkem § 3314</t>
  </si>
  <si>
    <t>Galerie výtvarného umění v Havlíčkově Brodě</t>
  </si>
  <si>
    <t>Oblastní galerie Vysočiny v Jihlavě</t>
  </si>
  <si>
    <t>Horácká galerie v Novém Městě na Moravě</t>
  </si>
  <si>
    <t>Muzeum Vysočiny Havlíčkův Brod, přísp. org.</t>
  </si>
  <si>
    <t>Muzeum Vysočiny Jihlava, přísp. org.</t>
  </si>
  <si>
    <t>Muzeum Vysočiny Třebíč, přísp. org.</t>
  </si>
  <si>
    <t>Muzeum Vysočiny Pelhřimov, přísp. org.</t>
  </si>
  <si>
    <t>celkem § 3315</t>
  </si>
  <si>
    <t>Vysočina Tourism</t>
  </si>
  <si>
    <t>celkem § 4357</t>
  </si>
  <si>
    <t>Domov pro seniory  Mitrov</t>
  </si>
  <si>
    <t>Domov pro seniory Velké Meziříčí</t>
  </si>
  <si>
    <t>Domov pro seniory Třebíč - Manž. Curieových</t>
  </si>
  <si>
    <t>Domov pro seniory Náměšť nad Oslavou</t>
  </si>
  <si>
    <t>Ostatní neinvestiční přijaté transfery ze státního rozpočtu</t>
  </si>
  <si>
    <t>Domovy - soc. ústavy pro zdrav. postiž. mládež vč.diagnostických úst. - zřizovatelská působnost kraje</t>
  </si>
  <si>
    <t>Technická zhodnocení a vyjmenované opravy v sociálních organizacích</t>
  </si>
  <si>
    <t>16  KAPITOLA REZERVA A ROZVOJ KRAJE</t>
  </si>
  <si>
    <t xml:space="preserve">Neinvestiční přijaté transfery od obcí </t>
  </si>
  <si>
    <r>
      <t xml:space="preserve">VÝDAJE  </t>
    </r>
    <r>
      <rPr>
        <sz val="12"/>
        <rFont val="Arial CE"/>
        <family val="2"/>
      </rPr>
      <t>(tis. Kč) včetně                   financování (-)</t>
    </r>
  </si>
  <si>
    <r>
      <t xml:space="preserve">         z toho    </t>
    </r>
    <r>
      <rPr>
        <i/>
        <sz val="10"/>
        <rFont val="Arial CE"/>
        <family val="2"/>
      </rPr>
      <t xml:space="preserve">       Nespecifikovaná rezerva </t>
    </r>
    <r>
      <rPr>
        <sz val="10"/>
        <rFont val="Arial CE"/>
        <family val="2"/>
      </rPr>
      <t xml:space="preserve">      </t>
    </r>
  </si>
  <si>
    <r>
      <t xml:space="preserve">VÝDAJE CELKEM </t>
    </r>
    <r>
      <rPr>
        <sz val="12"/>
        <rFont val="Arial CE"/>
        <family val="2"/>
      </rPr>
      <t>(tis. Kč)</t>
    </r>
  </si>
  <si>
    <r>
      <t xml:space="preserve">SALDO ZDROJŮ A VÝDAJŮ </t>
    </r>
    <r>
      <rPr>
        <sz val="12"/>
        <rFont val="Arial CE"/>
        <family val="2"/>
      </rPr>
      <t>(tis. Kč)</t>
    </r>
  </si>
  <si>
    <t>Ostatní ekologické záležitosti</t>
  </si>
  <si>
    <t>Prevence vzniku odpadů</t>
  </si>
  <si>
    <t>8007</t>
  </si>
  <si>
    <t>8008</t>
  </si>
  <si>
    <t>Střední odborná učiliště a učiliště</t>
  </si>
  <si>
    <t>VÝDAJE V KAPITOLE ZASTUPITELSTVO KRAJE</t>
  </si>
  <si>
    <t>Převod z FSR (prostředky na spolufin. projektů v rámci ROP Regionální radě regionu soudržnosti Jihovýchod)</t>
  </si>
  <si>
    <t>3000, 8000</t>
  </si>
  <si>
    <t>Ostatní záležitosti kultury, církví a sdělovacích 
prostředků</t>
  </si>
  <si>
    <t>Ostatní záležitosti sociálních věcí a politiky 
zaměstnanosti</t>
  </si>
  <si>
    <t>Ostatní činnosti j.n. (Péče o lidské zdroje a majetek 
kraje)</t>
  </si>
  <si>
    <t>Základní škola a Mateřská škola při zdravotnických zařízeních kraje 
Vysočina</t>
  </si>
  <si>
    <t>Krajská správa a údržba silnic Vysočiny</t>
  </si>
  <si>
    <t>Zajištění výkonu regionálních funkcí knihoven - Městská knihovna v Třebíči prostřednictvím města Třebíč.</t>
  </si>
  <si>
    <t>Zajištění výkonu regionálních funkcí knihoven - Knihovna M. J. Sychry Žďár nad Sázavou prostřednictvím města Žďár n. Sázavou</t>
  </si>
  <si>
    <t>Ostatní nemocnice</t>
  </si>
  <si>
    <t>VÝDAJE V KAPITOLE ZDRAVOTNICTVÍ CELKEM</t>
  </si>
  <si>
    <t>5  KAPITOLA ŽIVOTNÍ PROSTŘEDÍ</t>
  </si>
  <si>
    <t>6000</t>
  </si>
  <si>
    <t>Ostatní činnosti k ochraně ovzduší</t>
  </si>
  <si>
    <t>Ostatní nakládání s odpady</t>
  </si>
  <si>
    <t>Ekologická výchova a osvěta</t>
  </si>
  <si>
    <t>Chráněné části přírody</t>
  </si>
  <si>
    <t>Ochrana druhů a stanovišť</t>
  </si>
  <si>
    <t>VÝDAJE V KAPITOLE ŽIV. PROSTŘ. CELKEM</t>
  </si>
  <si>
    <t>6  KAPITOLA ÚZEMNÍ PLÁNOVÁNÍ</t>
  </si>
  <si>
    <t>7000</t>
  </si>
  <si>
    <t>Územní plánování</t>
  </si>
  <si>
    <t>Provoz veřejné železniční dopravy</t>
  </si>
  <si>
    <t>Provoz veřejné silniční dopravy</t>
  </si>
  <si>
    <t xml:space="preserve">E  SEZNAM TRANSFERŮ OBCÍM A JINÝM SUBJEKTŮM SCHVALOVANÝCH </t>
  </si>
  <si>
    <t xml:space="preserve">    ZASTUPITELSTVEM KRAJE</t>
  </si>
  <si>
    <t>IČ</t>
  </si>
  <si>
    <t>Název organizace</t>
  </si>
  <si>
    <t>Adresa organizace</t>
  </si>
  <si>
    <t>Účel</t>
  </si>
  <si>
    <t>Účelová dotace v tis. Kč</t>
  </si>
  <si>
    <t>00090719</t>
  </si>
  <si>
    <t xml:space="preserve">Městská knihovna Jihlava </t>
  </si>
  <si>
    <t>Hluboká 1/109, 586 01 Jihlava</t>
  </si>
  <si>
    <t>Zajištění výkonu regionálních funkcí knihoven - Městská knihovna Jihlava prostřednictvím statutárního města Jihlava.</t>
  </si>
  <si>
    <t>00374580</t>
  </si>
  <si>
    <t>Třída Legií 1115, 393 01 Pelhřimov</t>
  </si>
  <si>
    <t>00091740</t>
  </si>
  <si>
    <t>Městská knihovna v Třebíči</t>
  </si>
  <si>
    <t>Hasskova 102/2, 674 01 Třebíč</t>
  </si>
  <si>
    <t>00093050</t>
  </si>
  <si>
    <t>Knihovna Matěje Josefa Sychry, Žďár nad Sázavou</t>
  </si>
  <si>
    <t>Havlíčkovo náměstí 5, 591 38 Žďár nad Sázavou</t>
  </si>
  <si>
    <t>70933146</t>
  </si>
  <si>
    <t>Asociace krajů České republiky</t>
  </si>
  <si>
    <t>Členský příspěvek kraje.</t>
  </si>
  <si>
    <t>Hasičský záchranný sbor kraje Vysočina</t>
  </si>
  <si>
    <t>Ke Skalce 32, 586 04 Jihlava</t>
  </si>
  <si>
    <t>Příspěvek HZS kraje Vysočina určený na repasi a pořízení požární techniky.</t>
  </si>
  <si>
    <t>75082241</t>
  </si>
  <si>
    <t>Regionální rada regionu soudržnosti Jihovýchod</t>
  </si>
  <si>
    <t xml:space="preserve">Kounicova 13, 602 00 Brno </t>
  </si>
  <si>
    <t>Prostředky na spolufinancování projektů v rámci Regionálního operačního programu.</t>
  </si>
  <si>
    <t>Zařízení pro výkon pěstounské péče</t>
  </si>
  <si>
    <t>Ostatní záležitosti vzdělávání - Ostatní činnosti</t>
  </si>
  <si>
    <t>Sběr a svoz nebezpečných odpadů</t>
  </si>
  <si>
    <t>Organizace ve zdravotnictví - nákup software</t>
  </si>
  <si>
    <t>Organizace ve zdravotnictví - software</t>
  </si>
  <si>
    <t>Ostatní záležitosti vzdělávání - Systémová podpora zvyšování kvality vzdělávání ve středních školách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</si>
  <si>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</si>
  <si>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</si>
  <si>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</si>
  <si>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</si>
  <si>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x)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</si>
  <si>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</si>
  <si>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</si>
  <si>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</si>
  <si>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</si>
  <si>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</si>
  <si>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</si>
  <si>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</si>
  <si>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</si>
  <si>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Základní škola a Praktická škola Chotěboř</t>
  </si>
  <si>
    <t>Gymnázium Havlíčkův Brod</t>
  </si>
  <si>
    <t>Gymnázium Chotěboř</t>
  </si>
  <si>
    <t>Gymnázium, Střední odborná škola a Vyšší odborná škola Ledeč nad Sázavou</t>
  </si>
  <si>
    <t>ZDROJE CELKEM</t>
  </si>
  <si>
    <r>
      <t xml:space="preserve">PŘÍJMY CELKEM </t>
    </r>
    <r>
      <rPr>
        <sz val="12"/>
        <rFont val="Arial CE"/>
        <family val="2"/>
      </rPr>
      <t>(tis. Kč)</t>
    </r>
  </si>
  <si>
    <t>Střední odborné školy - Zavedení oboru Energetika</t>
  </si>
  <si>
    <t>VÝDAJE V KAPITOLE ŠKOLSTVÍ, MLÁDEŽE A SPORTU CELKEM</t>
  </si>
  <si>
    <t xml:space="preserve">3 KAPITOLA KULTURA </t>
  </si>
  <si>
    <t>Kultura</t>
  </si>
  <si>
    <t>Činnosti knihovnické</t>
  </si>
  <si>
    <t>4000</t>
  </si>
  <si>
    <t>Činnost muzeí a galerií</t>
  </si>
  <si>
    <t>Výstavní činnosti v kultuře</t>
  </si>
  <si>
    <t>Ostatní záležitosti kultury</t>
  </si>
  <si>
    <t>Zachování a obnova kulturních památek - odborné podklady</t>
  </si>
  <si>
    <t>VÝDAJE V KAPITOLE KULTURA CELKEM</t>
  </si>
  <si>
    <t>4 KAPITOLA ZDRAVOTNICTVÍ</t>
  </si>
  <si>
    <t>5000</t>
  </si>
  <si>
    <t>D     ZÁVAZNÉ UKAZATELE ROZPISU ROZPOČTU PRO PŘÍSPĚVKOVÉ</t>
  </si>
  <si>
    <t>ORGANIZACE NA ROK 2011</t>
  </si>
  <si>
    <t>Investiční transfery</t>
  </si>
  <si>
    <t>Ostatní</t>
  </si>
  <si>
    <t>Kapitola</t>
  </si>
  <si>
    <t xml:space="preserve">Příspěvek </t>
  </si>
  <si>
    <t>pořízení</t>
  </si>
  <si>
    <t>technické</t>
  </si>
  <si>
    <t>neinvestiční</t>
  </si>
  <si>
    <t>Odvod z</t>
  </si>
  <si>
    <t>na provoz</t>
  </si>
  <si>
    <t>movitého</t>
  </si>
  <si>
    <t>zhodnocení</t>
  </si>
  <si>
    <t>transfery</t>
  </si>
  <si>
    <t>inv. fondu</t>
  </si>
  <si>
    <t>majetku</t>
  </si>
  <si>
    <t>nemov. maj.</t>
  </si>
  <si>
    <t>PO celkem kapitoly - Školství</t>
  </si>
  <si>
    <t>celkem § 3114</t>
  </si>
  <si>
    <t>celkem § 3121</t>
  </si>
  <si>
    <t>celkem § 3122</t>
  </si>
  <si>
    <t>celkem § 3123</t>
  </si>
  <si>
    <t>celkem § 3124</t>
  </si>
  <si>
    <t>Školní statek, Humpolec, Dusilov 384</t>
  </si>
  <si>
    <t>celkem § 3125</t>
  </si>
  <si>
    <t>celkem § 3146</t>
  </si>
  <si>
    <t>celkem § 3147</t>
  </si>
  <si>
    <t>celkem § 3299</t>
  </si>
  <si>
    <t>Využití volného času dětí a mládeže - příspěvek na provoz DDM</t>
  </si>
  <si>
    <t>Celkem příspěvek na provoz škol zřizovaných krajem (mimo DDM)</t>
  </si>
  <si>
    <t>1  KAPITOLA ZEMĚDĚLSTVÍ</t>
  </si>
  <si>
    <t>Orj</t>
  </si>
  <si>
    <t>Paragraf</t>
  </si>
  <si>
    <t>Název</t>
  </si>
  <si>
    <t>2000</t>
  </si>
  <si>
    <t xml:space="preserve">Ostatní záležitosti vodního hospodářství </t>
  </si>
  <si>
    <t>Ostatní záležitosti lesního hospodářství</t>
  </si>
  <si>
    <t xml:space="preserve">Ostatní zemědělská a potravin. činnost a rozvoj </t>
  </si>
  <si>
    <t>103x</t>
  </si>
  <si>
    <t>Pitná voda</t>
  </si>
  <si>
    <t>*****</t>
  </si>
  <si>
    <t xml:space="preserve">VÝDAJE V KAPITOLE ZEMĚDĚLSTVÍ CELKEM </t>
  </si>
  <si>
    <t xml:space="preserve"> </t>
  </si>
  <si>
    <t>2  KAPITOLA ŠKOLSTVÍ, MLÁDEŽE A SPORTU</t>
  </si>
  <si>
    <t>3000 </t>
  </si>
  <si>
    <t>Speciální základní školy</t>
  </si>
  <si>
    <t>Gymnázia</t>
  </si>
  <si>
    <t>Střední odborné školy</t>
  </si>
  <si>
    <t>Inspekce poskytování sociálních služeb</t>
  </si>
  <si>
    <t>8009</t>
  </si>
  <si>
    <t>Ostatní speciální zdravotnická péče</t>
  </si>
  <si>
    <t>Další vzdělávání pracovníků ve zdravotnictví</t>
  </si>
  <si>
    <t>35xx</t>
  </si>
  <si>
    <t>Organizace ve zdravotnictví</t>
  </si>
  <si>
    <t>Hotelová škola Světlá a Obchodní akademie Velké Meziříčí</t>
  </si>
  <si>
    <t>Střední zdravotnická škola a Vyšší odborná škola zdravotnická Žďár nad Sázavou</t>
  </si>
  <si>
    <t>Střední odborná škola Nové Město na Moravě</t>
  </si>
  <si>
    <t>Gymnázium Žďár nad Sázavou</t>
  </si>
  <si>
    <t>Gymnázium Vincence Makovského se sportovními třídami Nové Město na Moravě</t>
  </si>
  <si>
    <t>v tis. Kč</t>
  </si>
  <si>
    <t>Výdaje celkem</t>
  </si>
  <si>
    <t>Lesní hospodářství - příspěvky na hospodaření v lesích</t>
  </si>
  <si>
    <t>Odvádění a čistění odpadních vod a nakládání s kaly</t>
  </si>
  <si>
    <t>Zařízení výchovného poradenství a preventivně výchovné péče - systémová podpora  k vytváření souborů učebních a kompenzačních pomůcek</t>
  </si>
  <si>
    <t xml:space="preserve">Divadelní činnost </t>
  </si>
  <si>
    <t>Silnice - režijní výdaje</t>
  </si>
  <si>
    <t>Silnice - dotace obcím na údržbu veřejné zeleně</t>
  </si>
  <si>
    <t>Silnice - investiční dotace pro KSÚSV</t>
  </si>
  <si>
    <t>VÝDAJE V KAPITOLE POŽÁRNÍ OCHRANA A INTEGROVANÝ ZÁCHRANNÝ SYSTÉM CELKEM</t>
  </si>
  <si>
    <t>100X</t>
  </si>
  <si>
    <t>Investiční přijaté transfery od obcí</t>
  </si>
  <si>
    <t>Celkem třída 4 - Přijaté transfery</t>
  </si>
  <si>
    <t>Splátky půjčených prostředků, příjmy z prodeje krát. a drob. dlouh. majetku, příjmy z finančního vypořádání min. let, ostatní nedaňové příjmy</t>
  </si>
  <si>
    <t xml:space="preserve">Mezinárodní spolupráce - Prostředky na zajištění spolupráce kraje Vysočina s partnerskými zahraničními regiony </t>
  </si>
  <si>
    <t>Počet stran: 16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</si>
  <si>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</si>
  <si>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</si>
  <si>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</si>
  <si>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</si>
  <si>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</si>
  <si>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</si>
  <si>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</si>
  <si>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</si>
  <si>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</si>
  <si>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</si>
  <si>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</si>
  <si>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</si>
  <si>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</si>
  <si>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</si>
  <si>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průmyslová škola a Střední odborné učiliště Pelhřimov</t>
  </si>
  <si>
    <t>Střední škola Kamenice nad Lipou</t>
  </si>
  <si>
    <t>Střední škola řemesel a služeb Moravské Budějovice</t>
  </si>
  <si>
    <t>Střední škola řemesel Třebíč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</si>
  <si>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</si>
  <si>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</si>
  <si>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</si>
  <si>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</si>
  <si>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</si>
  <si>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</si>
  <si>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</si>
  <si>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</si>
  <si>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>Vysočina Education, školské zařízení pro DVPP a středisko služeb školám, příspěvková organizace</t>
  </si>
  <si>
    <t>y)</t>
  </si>
  <si>
    <t>Střední školy a konzervatoře samostatně zřízené pro žáky se zdravotním postižením</t>
  </si>
  <si>
    <t>Střediska prakt. vyučování a školní hospodářství</t>
  </si>
  <si>
    <t>Zařízení vých. poradenství a preventivní vých. péče</t>
  </si>
  <si>
    <t>Domovy mládeže</t>
  </si>
  <si>
    <t>Ústavy péče pro mládež</t>
  </si>
  <si>
    <t>Ostatní záležitosti vzdělávání</t>
  </si>
  <si>
    <t>3000</t>
  </si>
  <si>
    <t>xxxx</t>
  </si>
  <si>
    <t>Přímé výdaje ve školství</t>
  </si>
  <si>
    <t>3xxx</t>
  </si>
  <si>
    <t>Ostatní činnosti - podpora volnočas. aktivit, soutěží a mezinár. spolupráce</t>
  </si>
  <si>
    <t>Ostatní tělovýchovná činnost</t>
  </si>
  <si>
    <t>Dary a dotace obcím z daňových příjmů kraje</t>
  </si>
  <si>
    <t>Pořízení movitého investičního majetku</t>
  </si>
  <si>
    <t>Základní umělecké školy - systémová dotace na pořízení a opravy učebních pomůcek ZUŠ</t>
  </si>
  <si>
    <t>1  DAŇOVÉ PŘÍJMY</t>
  </si>
  <si>
    <t>0000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</si>
  <si>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</si>
  <si>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</si>
  <si>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</si>
  <si>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</si>
  <si>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přidané hodnoty</t>
  </si>
  <si>
    <t xml:space="preserve">celkem </t>
  </si>
  <si>
    <t>Daň z příjmů práv. osob za kraje</t>
  </si>
  <si>
    <t>Správní poplatky</t>
  </si>
  <si>
    <t>Vybavení nových a rekonstruovaných kapacit</t>
  </si>
  <si>
    <t>1900</t>
  </si>
  <si>
    <t>Činnost regionální správy</t>
  </si>
  <si>
    <t>VÝDAJE V KAPITOLE KRAJSKÝ ÚŘAD CELKEM</t>
  </si>
  <si>
    <t>12  KAPITOLA REGIONÁLNÍ ROZVOJ</t>
  </si>
  <si>
    <t>9000</t>
  </si>
  <si>
    <t>Celkem třída 3 - Kapitálové příjmy</t>
  </si>
  <si>
    <t>4 PŘIJATÉ TRANSFERY</t>
  </si>
  <si>
    <t>Ostatní investiční přijaté transfery ze státního rozpočtu</t>
  </si>
  <si>
    <t>FINANCOVÁNÍ (+) (tis. Kč) převod prostředků na financování kapitoly Evropské projekty (přijatý úvěr od EIB, FSR, kontokorentní úvěr)</t>
  </si>
  <si>
    <t>FINANCOVÁNÍ (+) (převod prostředků na financování kapitoly Evropské projekty)</t>
  </si>
  <si>
    <t>Převod prostředků na financování kapitoly Evropské projekty (FSR, kontokorentní úvěr)</t>
  </si>
  <si>
    <t>Přijatý úvěr od EIB - Region. infrastruktura kraje Vysočina B (kapitola Evropské projekty)</t>
  </si>
  <si>
    <t>Silnice - Investice v dopravě</t>
  </si>
  <si>
    <t>1700</t>
  </si>
  <si>
    <t>Obecné příjmy a výdaje z finančních operací - platba úroků z úvěru</t>
  </si>
  <si>
    <t>Položka</t>
  </si>
  <si>
    <t>Splátky jistiny úvěru od EIB</t>
  </si>
  <si>
    <t>VÝDAJE V KAPITOLE DOPRAVA CELKEM</t>
  </si>
  <si>
    <t>8  KAPITOLA SOCIÁLNÍ VĚCI</t>
  </si>
  <si>
    <t>5100</t>
  </si>
  <si>
    <t>Domovy - sociální ústavy pro dospělé - zřizovatelská působnost kraje</t>
  </si>
  <si>
    <t>Domovy - domovy pro seniory - zřizovatelská působnost kraje</t>
  </si>
  <si>
    <t>Ostatní sociální péče a pomoc rodině a manželství - zřizovatelská působnost kraje</t>
  </si>
  <si>
    <t>Ostatní sociální péče a pomoc rodině a manželství</t>
  </si>
  <si>
    <t>Ostatní výdaje na sociální služby</t>
  </si>
  <si>
    <t>Domovy - výdaje na pořízení movitých věcí v sociální oblasti</t>
  </si>
  <si>
    <t>VÝDAJE V KAPITOLE SOCIÁLNÍ VĚCI CELKEM</t>
  </si>
  <si>
    <t xml:space="preserve">9  KAPITOLA POŽÁRNÍ OCHRANA  A IZS </t>
  </si>
  <si>
    <t>1500</t>
  </si>
  <si>
    <t>Ostatní záležitosti bezpečnosti, veřejného pořádku</t>
  </si>
  <si>
    <t>Ostatní složky a činnosti integrovaného záchranného systému</t>
  </si>
  <si>
    <t>Požární ochrana - dobrovolná část</t>
  </si>
  <si>
    <t>Požární ochrana - profesionální část</t>
  </si>
  <si>
    <t>10  KAPITOLA ZASTUPITELSTVO KRAJE</t>
  </si>
  <si>
    <t>1800</t>
  </si>
  <si>
    <t>Zastupitelstva krajů</t>
  </si>
  <si>
    <t>Kulturní, společenské a sportovní akce podporované krajem</t>
  </si>
  <si>
    <t>D  ZÁVAZNÉ UKAZATELE ROZPISU ROZPOČTU PRO</t>
  </si>
  <si>
    <t>E  SEZNAM TRANSFERŮ OBCÍM A JINÝM SUBJEKTŮM</t>
  </si>
  <si>
    <t>SCHVALOVANÝCH ZASTUPITELSTVEM KRAJE …………</t>
  </si>
  <si>
    <t>RS 2010</t>
  </si>
  <si>
    <t>Návrh 2011</t>
  </si>
  <si>
    <t>Index 11/10</t>
  </si>
  <si>
    <t>Ostatní příjmy z vlastní činnosti (např. příjmy z věcných břemen)</t>
  </si>
  <si>
    <t xml:space="preserve">FINANCOVÁNÍ (+) (přijatý úvěr od EIB a převod prostředků z FSR) </t>
  </si>
  <si>
    <t>FINANCOVÁNÍ (+) přijatý úvěr od EIB a převod prostředků z FSR</t>
  </si>
  <si>
    <t>Rozpočet kraje Vysočina na rok 2011</t>
  </si>
  <si>
    <t>PŘÍSP. ORGANIZACE NA ROK 2011………………………</t>
  </si>
  <si>
    <t>Zachování a obnova kultur. památek - dotace vlastníkům kultur. památek (včetně církevních)</t>
  </si>
  <si>
    <t>Ostatní nemocnice - LSPP</t>
  </si>
  <si>
    <t>Ostatní záležitosti bydlení, komun. služeb a územního rozvoje - Program obnovy venkova Vysočiny</t>
  </si>
  <si>
    <t>celkem § 2143</t>
  </si>
  <si>
    <t>nem. maj.</t>
  </si>
  <si>
    <t>PO celkem kapitoly - Sociální věci</t>
  </si>
  <si>
    <t>Ústav sociální péče Zboží</t>
  </si>
  <si>
    <t>Ústav sociální péče Věž</t>
  </si>
  <si>
    <t>Ústav sociální péče Ledeč nad Sázavou</t>
  </si>
  <si>
    <t>Ústav sociální péče Jinošov</t>
  </si>
  <si>
    <t>Ústav sociální péče Nové Syrovice</t>
  </si>
  <si>
    <t>Ústav sociální péče Těchobuz</t>
  </si>
  <si>
    <t>Ústav  sociální péče Lidmaň</t>
  </si>
  <si>
    <t>Diagnostický ústav sociální péče Černovice</t>
  </si>
  <si>
    <t>Ústav sociální péče Křižanov</t>
  </si>
  <si>
    <t>Domov důchodců Onšov</t>
  </si>
  <si>
    <t>Domov důchodců Proseč-Obořiště</t>
  </si>
  <si>
    <t>Domov důchodců Proseč  u Pošné</t>
  </si>
  <si>
    <t>Domov důchodců Humpolec</t>
  </si>
  <si>
    <t>Domov pro seniory Třebíč, Koutkova - Kubešova</t>
  </si>
  <si>
    <t>Psychocentrum - manželská a rodinná poradna kraje Vysočina</t>
  </si>
  <si>
    <t>celkem § 4339</t>
  </si>
  <si>
    <t>PO celkem kapitoly - Doprava</t>
  </si>
  <si>
    <t>celkem § 2212</t>
  </si>
  <si>
    <t>PO celkem kapitoly - Zdravotnictví</t>
  </si>
  <si>
    <t>Nemocnice Havlíčkův Brod</t>
  </si>
  <si>
    <t>Nemocnice Jihlava</t>
  </si>
  <si>
    <t>Nemocnice Pelhřimov</t>
  </si>
  <si>
    <t>Nemocnice Třebíč</t>
  </si>
  <si>
    <t>Nemocnice Nové Město na Moravě</t>
  </si>
  <si>
    <t>celkem § 3522</t>
  </si>
  <si>
    <t>Dětské centrum Jihlava</t>
  </si>
  <si>
    <t>Dětský domov Kamenice nad Lipou</t>
  </si>
  <si>
    <t>celkem § 3529</t>
  </si>
  <si>
    <t>Zdravotnická záchranná služba kraje Vysočina</t>
  </si>
  <si>
    <t>celkem § 3533</t>
  </si>
  <si>
    <t>Rozdělení prostředků z příjmů za pronájem od zřizovaných nemocnic:</t>
  </si>
  <si>
    <t>Rozdělení těchto částek na příspěvek na provoz a dotaci na investice bude provedeno při tvorbě a schvalování finančních plánů nemocnic v roce 2011.</t>
  </si>
  <si>
    <r>
      <t xml:space="preserve">Poznámka: </t>
    </r>
    <r>
      <rPr>
        <sz val="9"/>
        <rFont val="Arial CE"/>
        <family val="2"/>
      </rPr>
      <t>Investiční dotace budou uvolňovány podle skutečnosti dle předložených faktur, maximálně však do výše schváleného závazného ukazatele.</t>
    </r>
  </si>
  <si>
    <t>Poznámka:  Rozpis rozpočtu a čerpání výdajových položek se řídí informacemi uvedenými v Rozpočtu kraje 2011 - včetně komentáře.</t>
  </si>
  <si>
    <t>Silnice - opravy objízdných tras</t>
  </si>
  <si>
    <t>Kom. služby a územ. rozvoj j.n. - dotace obcím</t>
  </si>
  <si>
    <t>Zastupitelstva krajů - členství kraje v Asociaci krajů ČR</t>
  </si>
  <si>
    <t>Sídlo kraje</t>
  </si>
  <si>
    <t>Rozpočet kraje 2011</t>
  </si>
  <si>
    <t>Domov důchodců Ždírec</t>
  </si>
  <si>
    <t xml:space="preserve">Obchodní akademie, Pelhřimov, Jirsíkova 875 </t>
  </si>
  <si>
    <t>Česká zemědělská akademie v Humpolci, střední škola</t>
  </si>
  <si>
    <t>Dům dětí a mládeže Jihlava</t>
  </si>
  <si>
    <t xml:space="preserve">A  SOUHRNNÉ ÚDAJE </t>
  </si>
  <si>
    <t>z toho</t>
  </si>
  <si>
    <t>daňové příjmy</t>
  </si>
  <si>
    <t>nedaňové příjmy</t>
  </si>
  <si>
    <t>neinvest. přijaté transfery</t>
  </si>
  <si>
    <t xml:space="preserve">souhrnný dotační vztah </t>
  </si>
  <si>
    <t>kapitálové příjmy</t>
  </si>
  <si>
    <t>invest. přijaté transfery</t>
  </si>
  <si>
    <t>ZDROJE CELKEM (tis.Kč)</t>
  </si>
  <si>
    <t>z toho kapitola</t>
  </si>
  <si>
    <t>Zemědělství</t>
  </si>
  <si>
    <t>Školství, mládeže a sportu</t>
  </si>
  <si>
    <t>Zdravotnictví</t>
  </si>
  <si>
    <t>Životní prostředí</t>
  </si>
  <si>
    <t>Doprava</t>
  </si>
  <si>
    <t>Sociální věci</t>
  </si>
  <si>
    <t>Požární ochrana a IZS</t>
  </si>
  <si>
    <t>Zastupitelstvo kraje</t>
  </si>
  <si>
    <t>Krajský úřad</t>
  </si>
  <si>
    <t>Regionální rozvoj</t>
  </si>
  <si>
    <t>Nemovitý majetek</t>
  </si>
  <si>
    <t>Informatika</t>
  </si>
  <si>
    <t>Rezerva a rozvoj kraje</t>
  </si>
  <si>
    <t>Péče o lidské zdroje a majetek kraje</t>
  </si>
  <si>
    <t>Strategické a koncepční materiály</t>
  </si>
  <si>
    <t>B  ZDROJE ROZPOČTU</t>
  </si>
  <si>
    <t>Celkem třída 1 - Daňové příjmy</t>
  </si>
  <si>
    <t>Ostatní příjmy z pronájmu majetku</t>
  </si>
  <si>
    <t>VÝDAJE V KAPITOLE ÚZEMNÍ PLÁN. CELKEM</t>
  </si>
  <si>
    <t>7 KAPITOLA DOPRAVA</t>
  </si>
  <si>
    <t>1000</t>
  </si>
  <si>
    <t>Silnice - příspěvky na provoz KSÚSV</t>
  </si>
  <si>
    <t>Bezpečnost silničního provozu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</si>
  <si>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</si>
  <si>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</si>
  <si>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</si>
  <si>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</si>
  <si>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</si>
  <si>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</si>
  <si>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</si>
  <si>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Velké Meziříčí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</si>
  <si>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</si>
  <si>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</si>
  <si>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</si>
  <si>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</si>
  <si>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</si>
  <si>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</si>
  <si>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</si>
  <si>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>Přijatý úvěr od EIB - Regionální infrastruktura kraje Vysočina B (projekty rozpočtu)</t>
  </si>
  <si>
    <t>Kapitálové příjmy</t>
  </si>
  <si>
    <t>Příjmy z poskytování služeb a výrobků</t>
  </si>
  <si>
    <t>6310</t>
  </si>
  <si>
    <t>Příjmy z úroků a realizace finančního majetku</t>
  </si>
  <si>
    <t>Odvody příspěvkových organizací</t>
  </si>
  <si>
    <t xml:space="preserve">3522  </t>
  </si>
  <si>
    <t>Příjmy z pronájmu ost. nemovitostí a jejich částí</t>
  </si>
  <si>
    <t>3636</t>
  </si>
  <si>
    <t>Přijaté nekapitálové příspěvky a náhrady</t>
  </si>
  <si>
    <t>2342</t>
  </si>
  <si>
    <t>Platby za odebrané množství podzemní vody</t>
  </si>
  <si>
    <t>Celkem třída 2 - Nedaňové příjmy</t>
  </si>
  <si>
    <t>3  KAPITÁLOVÉ PŘÍJMY</t>
  </si>
  <si>
    <t>6172</t>
  </si>
  <si>
    <t>Příjmy z prodeje pozemků</t>
  </si>
  <si>
    <t>Příjmy z prodeje ostat. hmot. dlouhodob. majetku</t>
  </si>
  <si>
    <t>Ostatní záležitosti bydlení, komunálních služeb a územního rozvoje</t>
  </si>
  <si>
    <t>Územní rozvoj</t>
  </si>
  <si>
    <t>Cestovní ruch</t>
  </si>
  <si>
    <t>VÝDAJE V KAPITOLE REG. ROZVOJ CELKEM</t>
  </si>
  <si>
    <t xml:space="preserve">13  KAPITOLA NEMOVITÝ MAJETEK </t>
  </si>
  <si>
    <t>8000</t>
  </si>
  <si>
    <t>Výdaje spojené s majetkem kraje</t>
  </si>
  <si>
    <t>8001</t>
  </si>
  <si>
    <t>Technická zhodnocení a vyjmenované opravy ve školství</t>
  </si>
  <si>
    <t>8003</t>
  </si>
  <si>
    <t>Technická zhodnocení a vyjmenované opravy v kulturních organizacích</t>
  </si>
  <si>
    <t>8005</t>
  </si>
  <si>
    <t>Investice ve školství</t>
  </si>
  <si>
    <t>Investice v sociálních věcech</t>
  </si>
  <si>
    <t>Neinvestiční transfery přijaté od Evropské unie</t>
  </si>
  <si>
    <t>Převody vlastním fondům v rozpočtech územní úrovně - uvolnění zastupitelé</t>
  </si>
  <si>
    <t>Převody vlastním fondům v rozpočtech územní úrovně - pracovníci zařazení do KrÚ</t>
  </si>
  <si>
    <t>Investice ve zdravotnictví</t>
  </si>
  <si>
    <t>VÝDAJE V KAPITOLE NEMOVITÝ MAJETEK CELKEM</t>
  </si>
  <si>
    <t>14  KAPITOLA INFORMATIKA</t>
  </si>
  <si>
    <t>1600</t>
  </si>
  <si>
    <t>VÝDAJE V KAPITOLE INFORMATIKA CELKEM</t>
  </si>
  <si>
    <t>Ostatní činnosti j.n.  (Nespecifikovaná rezerva)</t>
  </si>
  <si>
    <t>VÝDAJE V KAPITOLE REZERVA A ROZV. CELKEM</t>
  </si>
  <si>
    <t>Evropské projekty</t>
  </si>
  <si>
    <t>VÝDAJE V KAPITOLE EVROPSKÉ PROJEKTY CELKEM</t>
  </si>
  <si>
    <t>Domovy - domovy pro seniory (zřizovatel obec nebo jiná právnická osoba)</t>
  </si>
  <si>
    <t>43xx</t>
  </si>
  <si>
    <t>Ostatní finanční operace</t>
  </si>
  <si>
    <t>VÝDAJE V KAPITOLE OSTATNÍ FINANČNÍ OPERACE CELKEM</t>
  </si>
  <si>
    <t>OBSAH:</t>
  </si>
  <si>
    <t>Organizace</t>
  </si>
  <si>
    <t>Gymnázium Jihlava</t>
  </si>
  <si>
    <t>Hotelová škola Třebíč</t>
  </si>
  <si>
    <t>Střední škola technická Žďár nad Sázavou</t>
  </si>
  <si>
    <t>A  SOUHRNNÉ ÚDAJE …………..……………………………</t>
  </si>
  <si>
    <t>B  ZDROJE ROZPOČTU …………...…………………………………</t>
  </si>
  <si>
    <t>C  VÝDAJE ROZPOČTU………………………………………….</t>
  </si>
  <si>
    <t>Běžné příjmy</t>
  </si>
  <si>
    <t xml:space="preserve">Příjmy z prodeje ostatních nemovitostí a jejich částí </t>
  </si>
  <si>
    <t>BĚŽNÉ / KAPITÁLOVÉ PŘÍJMY CELKEM</t>
  </si>
  <si>
    <t>C  VÝDAJE  ROZPOČTU</t>
  </si>
  <si>
    <t>Běžné výdaje</t>
  </si>
  <si>
    <t>Kapit. výdaje</t>
  </si>
  <si>
    <t>Ostatní výdaje</t>
  </si>
  <si>
    <t>Domov pro seniory Havlíčkův Brod</t>
  </si>
  <si>
    <t>Neinvestiční přijaté transfery ze státního rozpočtu v rámci souhrnného dotačního vztahu</t>
  </si>
  <si>
    <t>11  KAPITOLA KRAJSKÝ ÚŘAD</t>
  </si>
  <si>
    <t>Komunální služby a územní rozvoj j.n. - nákupy nemovitostí</t>
  </si>
  <si>
    <t>15  KAPITOLA OSTATNÍ FINANČNÍ OPERACE</t>
  </si>
  <si>
    <t>Ostatní finanční operace - DPPO placená krajem</t>
  </si>
  <si>
    <t>Ostatní finanční operace - DPH placená krajem</t>
  </si>
  <si>
    <t>Ostatní činnosti j.n. (Strategické a koncepční materiály)</t>
  </si>
  <si>
    <t>17  KAPITOLA EVROPSKÉ PROJEKTY</t>
  </si>
  <si>
    <t>Zajištění výkonu regionálních funkcí knihoven - Kulturní zařízení města Pelhřimova prostřednictvím města Pelhřimov.</t>
  </si>
  <si>
    <t>Zborovská 81/11, 150 21 Praha 5 - Malá Strana</t>
  </si>
  <si>
    <t>Kulturní zářízení města Pelhřimova, příspěvková organizace</t>
  </si>
  <si>
    <t>ZK-07-2010-18, př. 1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</si>
</sst>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_K_č"/>
    <numFmt numFmtId="166" formatCode="0.0"/>
    <numFmt numFmtId="167" formatCode="\-"/>
    <numFmt numFmtId="168" formatCode="#,##0_ ;\-#,##0\ "/>
    <numFmt numFmtId="169" formatCode="[$-1010409]General"/>
    <numFmt numFmtId="170" formatCode="[$-1010409]###\ ###\ ###\ ###"/>
    <numFmt numFmtId="171" formatCode="d\.\ mmmm\ yyyy"/>
    <numFmt numFmtId="172" formatCode="#,##0.0"/>
    <numFmt numFmtId="173" formatCode="0.000"/>
    <numFmt numFmtId="174" formatCode="#,##0.000"/>
    <numFmt numFmtId="175" formatCode="0.0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#,##0.00000"/>
    <numFmt numFmtId="190" formatCode="0.00000"/>
    <numFmt numFmtId="191" formatCode="0.000000"/>
    <numFmt numFmtId="192" formatCode="0.0000000"/>
    <numFmt numFmtId="193" formatCode="0.00000000"/>
    <numFmt numFmtId="194" formatCode="#,##0.000000"/>
    <numFmt numFmtId="195" formatCode="#,##0.0000000"/>
    <numFmt numFmtId="196" formatCode="d/m"/>
    <numFmt numFmtId="197" formatCode="000\ 00"/>
    <numFmt numFmtId="198" formatCode="#,##0.00\ &quot;Kč&quot;"/>
    <numFmt numFmtId="199" formatCode="0.000000000"/>
    <numFmt numFmtId="200" formatCode="&quot;Kč&quot;#,##0_);\(&quot;Kč&quot;#,##0\)"/>
    <numFmt numFmtId="201" formatCode="&quot;Kč&quot;#,##0_);[Red]\(&quot;Kč&quot;#,##0\)"/>
    <numFmt numFmtId="202" formatCode="&quot;Kč&quot;#,##0.00_);\(&quot;Kč&quot;#,##0.00\)"/>
    <numFmt numFmtId="203" formatCode="&quot;Kč&quot;#,##0.00_);[Red]\(&quot;Kč&quot;#,##0.00\)"/>
    <numFmt numFmtId="204" formatCode="_(&quot;Kč&quot;* #,##0_);_(&quot;Kč&quot;* \(#,##0\);_(&quot;Kč&quot;* &quot;-&quot;_);_(@_)"/>
    <numFmt numFmtId="205" formatCode="_(&quot;Kč&quot;* #,##0.00_);_(&quot;Kč&quot;* \(#,##0.00\);_(&quot;Kč&quot;* &quot;-&quot;??_);_(@_)"/>
    <numFmt numFmtId="206" formatCode="m/yy"/>
    <numFmt numFmtId="207" formatCode="0.000%"/>
    <numFmt numFmtId="208" formatCode="0.0000%"/>
    <numFmt numFmtId="209" formatCode="#,##0.00_ ;[Red]\-#,##0.00\ "/>
    <numFmt numFmtId="210" formatCode="mmm/yyyy"/>
    <numFmt numFmtId="211" formatCode="#,##0.00\ _K_č"/>
    <numFmt numFmtId="212" formatCode="[$-405]d\.\ mmmm\ yyyy"/>
    <numFmt numFmtId="213" formatCode="0,%"/>
    <numFmt numFmtId="214" formatCode="\1\2\5\%"/>
    <numFmt numFmtId="215" formatCode="0.00,%"/>
    <numFmt numFmtId="216" formatCode="000,%"/>
    <numFmt numFmtId="217" formatCode="#,##0.000_ ;\-#,##0.000\ "/>
    <numFmt numFmtId="218" formatCode="_-* #,##0.000\ &quot;Kč&quot;_-;\-* #,##0.000\ &quot;Kč&quot;_-;_-* &quot;-&quot;???\ &quot;Kč&quot;_-;_-@_-"/>
    <numFmt numFmtId="219" formatCode="\+0.00\ &quot;Kč&quot;;\-0.00\ &quot;Kč&quot;"/>
    <numFmt numFmtId="220" formatCode="\+0;\-0"/>
    <numFmt numFmtId="221" formatCode="\+0,000;\-0,000"/>
    <numFmt numFmtId="222" formatCode="\+0,;\-0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22"/>
      <name val="Arial CE"/>
      <family val="2"/>
    </font>
    <font>
      <sz val="10"/>
      <color indexed="10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7" fillId="0" borderId="0">
      <alignment/>
      <protection/>
    </xf>
    <xf numFmtId="3" fontId="12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9" applyNumberFormat="0" applyAlignment="0" applyProtection="0"/>
    <xf numFmtId="0" fontId="18" fillId="19" borderId="9" applyNumberFormat="0" applyAlignment="0" applyProtection="0"/>
    <xf numFmtId="0" fontId="19" fillId="19" borderId="10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6" xfId="0" applyFont="1" applyBorder="1" applyAlignment="1">
      <alignment vertical="center" wrapText="1"/>
    </xf>
    <xf numFmtId="3" fontId="25" fillId="0" borderId="6" xfId="0" applyNumberFormat="1" applyFont="1" applyBorder="1" applyAlignment="1">
      <alignment horizontal="right" vertical="center"/>
    </xf>
    <xf numFmtId="3" fontId="25" fillId="0" borderId="6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6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3" fontId="25" fillId="0" borderId="6" xfId="0" applyNumberFormat="1" applyFont="1" applyBorder="1" applyAlignment="1">
      <alignment vertical="center"/>
    </xf>
    <xf numFmtId="0" fontId="27" fillId="0" borderId="12" xfId="0" applyFont="1" applyBorder="1" applyAlignment="1">
      <alignment horizontal="center" vertical="center" wrapText="1"/>
    </xf>
    <xf numFmtId="3" fontId="24" fillId="0" borderId="6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3" fontId="25" fillId="0" borderId="0" xfId="0" applyNumberFormat="1" applyFont="1" applyBorder="1" applyAlignment="1">
      <alignment/>
    </xf>
    <xf numFmtId="3" fontId="25" fillId="19" borderId="6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3" fontId="25" fillId="0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6" xfId="0" applyFont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49" fontId="0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0" fontId="23" fillId="0" borderId="0" xfId="0" applyFont="1" applyFill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7" fillId="0" borderId="6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vertical="center"/>
    </xf>
    <xf numFmtId="3" fontId="24" fillId="19" borderId="6" xfId="0" applyNumberFormat="1" applyFont="1" applyFill="1" applyBorder="1" applyAlignment="1">
      <alignment vertical="center"/>
    </xf>
    <xf numFmtId="3" fontId="24" fillId="0" borderId="6" xfId="0" applyNumberFormat="1" applyFont="1" applyBorder="1" applyAlignment="1">
      <alignment horizontal="right" vertical="center"/>
    </xf>
    <xf numFmtId="49" fontId="0" fillId="0" borderId="6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3" fontId="25" fillId="19" borderId="6" xfId="0" applyNumberFormat="1" applyFont="1" applyFill="1" applyBorder="1" applyAlignment="1">
      <alignment horizontal="right" vertical="center"/>
    </xf>
    <xf numFmtId="3" fontId="25" fillId="0" borderId="6" xfId="0" applyNumberFormat="1" applyFont="1" applyFill="1" applyBorder="1" applyAlignment="1">
      <alignment vertical="center"/>
    </xf>
    <xf numFmtId="3" fontId="25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3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3" fillId="0" borderId="0" xfId="0" applyFont="1" applyBorder="1" applyAlignment="1">
      <alignment/>
    </xf>
    <xf numFmtId="1" fontId="23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3" fontId="23" fillId="0" borderId="21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3" fontId="23" fillId="0" borderId="23" xfId="0" applyNumberFormat="1" applyFont="1" applyBorder="1" applyAlignment="1">
      <alignment horizontal="right"/>
    </xf>
    <xf numFmtId="9" fontId="23" fillId="0" borderId="24" xfId="0" applyNumberFormat="1" applyFont="1" applyBorder="1" applyAlignment="1">
      <alignment/>
    </xf>
    <xf numFmtId="3" fontId="25" fillId="0" borderId="25" xfId="0" applyNumberFormat="1" applyFont="1" applyBorder="1" applyAlignment="1">
      <alignment horizontal="right"/>
    </xf>
    <xf numFmtId="9" fontId="0" fillId="0" borderId="26" xfId="0" applyNumberFormat="1" applyBorder="1" applyAlignment="1">
      <alignment/>
    </xf>
    <xf numFmtId="3" fontId="25" fillId="0" borderId="27" xfId="0" applyNumberFormat="1" applyFont="1" applyBorder="1" applyAlignment="1">
      <alignment horizontal="right"/>
    </xf>
    <xf numFmtId="9" fontId="0" fillId="0" borderId="28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3" fontId="23" fillId="0" borderId="22" xfId="0" applyNumberFormat="1" applyFont="1" applyBorder="1" applyAlignment="1">
      <alignment horizontal="right" vertical="center"/>
    </xf>
    <xf numFmtId="9" fontId="23" fillId="0" borderId="21" xfId="0" applyNumberFormat="1" applyFont="1" applyBorder="1" applyAlignment="1">
      <alignment horizontal="right" vertical="center"/>
    </xf>
    <xf numFmtId="3" fontId="23" fillId="19" borderId="22" xfId="0" applyNumberFormat="1" applyFont="1" applyFill="1" applyBorder="1" applyAlignment="1">
      <alignment horizontal="right"/>
    </xf>
    <xf numFmtId="9" fontId="23" fillId="19" borderId="21" xfId="0" applyNumberFormat="1" applyFont="1" applyFill="1" applyBorder="1" applyAlignment="1">
      <alignment/>
    </xf>
    <xf numFmtId="3" fontId="0" fillId="0" borderId="29" xfId="0" applyNumberFormat="1" applyBorder="1" applyAlignment="1">
      <alignment horizontal="right"/>
    </xf>
    <xf numFmtId="3" fontId="23" fillId="0" borderId="22" xfId="0" applyNumberFormat="1" applyFont="1" applyFill="1" applyBorder="1" applyAlignment="1">
      <alignment horizontal="right" vertical="center"/>
    </xf>
    <xf numFmtId="9" fontId="23" fillId="0" borderId="21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right"/>
    </xf>
    <xf numFmtId="3" fontId="25" fillId="0" borderId="30" xfId="0" applyNumberFormat="1" applyFont="1" applyFill="1" applyBorder="1" applyAlignment="1">
      <alignment horizontal="right"/>
    </xf>
    <xf numFmtId="9" fontId="0" fillId="0" borderId="26" xfId="0" applyNumberFormat="1" applyFont="1" applyBorder="1" applyAlignment="1">
      <alignment/>
    </xf>
    <xf numFmtId="3" fontId="25" fillId="0" borderId="25" xfId="0" applyNumberFormat="1" applyFont="1" applyFill="1" applyBorder="1" applyAlignment="1">
      <alignment horizontal="right"/>
    </xf>
    <xf numFmtId="3" fontId="25" fillId="0" borderId="31" xfId="0" applyNumberFormat="1" applyFont="1" applyFill="1" applyBorder="1" applyAlignment="1">
      <alignment horizontal="right"/>
    </xf>
    <xf numFmtId="3" fontId="37" fillId="0" borderId="25" xfId="0" applyNumberFormat="1" applyFont="1" applyFill="1" applyBorder="1" applyAlignment="1">
      <alignment horizontal="right" vertical="center"/>
    </xf>
    <xf numFmtId="9" fontId="0" fillId="0" borderId="26" xfId="0" applyNumberFormat="1" applyFont="1" applyBorder="1" applyAlignment="1">
      <alignment vertical="center"/>
    </xf>
    <xf numFmtId="3" fontId="25" fillId="0" borderId="27" xfId="0" applyNumberFormat="1" applyFont="1" applyFill="1" applyBorder="1" applyAlignment="1">
      <alignment horizontal="right"/>
    </xf>
    <xf numFmtId="9" fontId="0" fillId="0" borderId="28" xfId="0" applyNumberFormat="1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3" fontId="23" fillId="0" borderId="0" xfId="0" applyNumberFormat="1" applyFont="1" applyBorder="1" applyAlignment="1">
      <alignment horizontal="right"/>
    </xf>
    <xf numFmtId="3" fontId="23" fillId="19" borderId="21" xfId="0" applyNumberFormat="1" applyFont="1" applyFill="1" applyBorder="1" applyAlignment="1">
      <alignment horizontal="right"/>
    </xf>
    <xf numFmtId="0" fontId="0" fillId="19" borderId="21" xfId="0" applyFont="1" applyFill="1" applyBorder="1" applyAlignment="1">
      <alignment horizontal="right"/>
    </xf>
    <xf numFmtId="3" fontId="25" fillId="0" borderId="6" xfId="0" applyNumberFormat="1" applyFont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left" vertical="center"/>
    </xf>
    <xf numFmtId="3" fontId="25" fillId="19" borderId="6" xfId="0" applyNumberFormat="1" applyFont="1" applyFill="1" applyBorder="1" applyAlignment="1">
      <alignment vertical="center" wrapText="1"/>
    </xf>
    <xf numFmtId="3" fontId="25" fillId="0" borderId="6" xfId="0" applyNumberFormat="1" applyFont="1" applyBorder="1" applyAlignment="1">
      <alignment horizontal="right" vertical="center" wrapText="1"/>
    </xf>
    <xf numFmtId="0" fontId="0" fillId="19" borderId="6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3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6" xfId="0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25" fillId="19" borderId="22" xfId="0" applyFont="1" applyFill="1" applyBorder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3" fontId="31" fillId="0" borderId="0" xfId="0" applyNumberFormat="1" applyFont="1" applyAlignment="1">
      <alignment horizontal="centerContinuous"/>
    </xf>
    <xf numFmtId="3" fontId="31" fillId="0" borderId="0" xfId="0" applyNumberFormat="1" applyFont="1" applyAlignment="1">
      <alignment horizontal="right"/>
    </xf>
    <xf numFmtId="49" fontId="40" fillId="0" borderId="0" xfId="0" applyNumberFormat="1" applyFont="1" applyBorder="1" applyAlignment="1">
      <alignment horizontal="center"/>
    </xf>
    <xf numFmtId="3" fontId="3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25" fillId="0" borderId="33" xfId="0" applyFont="1" applyBorder="1" applyAlignment="1">
      <alignment horizontal="left"/>
    </xf>
    <xf numFmtId="3" fontId="25" fillId="0" borderId="33" xfId="0" applyNumberFormat="1" applyFont="1" applyBorder="1" applyAlignment="1">
      <alignment horizontal="center"/>
    </xf>
    <xf numFmtId="3" fontId="25" fillId="0" borderId="23" xfId="0" applyNumberFormat="1" applyFont="1" applyBorder="1" applyAlignment="1">
      <alignment horizontal="centerContinuous"/>
    </xf>
    <xf numFmtId="3" fontId="25" fillId="0" borderId="34" xfId="0" applyNumberFormat="1" applyFont="1" applyBorder="1" applyAlignment="1">
      <alignment horizontal="centerContinuous"/>
    </xf>
    <xf numFmtId="0" fontId="25" fillId="0" borderId="35" xfId="0" applyFont="1" applyBorder="1" applyAlignment="1">
      <alignment horizontal="left"/>
    </xf>
    <xf numFmtId="3" fontId="25" fillId="0" borderId="36" xfId="0" applyNumberFormat="1" applyFont="1" applyBorder="1" applyAlignment="1">
      <alignment horizontal="center"/>
    </xf>
    <xf numFmtId="3" fontId="40" fillId="0" borderId="0" xfId="0" applyNumberFormat="1" applyFont="1" applyAlignment="1">
      <alignment horizontal="right"/>
    </xf>
    <xf numFmtId="0" fontId="25" fillId="0" borderId="37" xfId="0" applyFont="1" applyBorder="1" applyAlignment="1">
      <alignment horizontal="left"/>
    </xf>
    <xf numFmtId="3" fontId="25" fillId="0" borderId="38" xfId="0" applyNumberFormat="1" applyFont="1" applyBorder="1" applyAlignment="1">
      <alignment horizontal="center"/>
    </xf>
    <xf numFmtId="3" fontId="25" fillId="0" borderId="0" xfId="0" applyNumberFormat="1" applyFont="1" applyAlignment="1">
      <alignment horizontal="right"/>
    </xf>
    <xf numFmtId="0" fontId="25" fillId="0" borderId="39" xfId="0" applyFont="1" applyBorder="1" applyAlignment="1">
      <alignment horizontal="left"/>
    </xf>
    <xf numFmtId="3" fontId="25" fillId="19" borderId="21" xfId="0" applyNumberFormat="1" applyFont="1" applyFill="1" applyBorder="1" applyAlignment="1">
      <alignment horizontal="right"/>
    </xf>
    <xf numFmtId="172" fontId="25" fillId="19" borderId="21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25" fillId="0" borderId="27" xfId="0" applyFont="1" applyFill="1" applyBorder="1" applyAlignment="1">
      <alignment/>
    </xf>
    <xf numFmtId="3" fontId="25" fillId="0" borderId="28" xfId="0" applyNumberFormat="1" applyFont="1" applyFill="1" applyBorder="1" applyAlignment="1">
      <alignment/>
    </xf>
    <xf numFmtId="3" fontId="25" fillId="0" borderId="28" xfId="0" applyNumberFormat="1" applyFont="1" applyBorder="1" applyAlignment="1">
      <alignment/>
    </xf>
    <xf numFmtId="0" fontId="0" fillId="0" borderId="36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3" fontId="0" fillId="0" borderId="40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39" fillId="0" borderId="0" xfId="0" applyNumberFormat="1" applyFont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40" fillId="0" borderId="33" xfId="0" applyFont="1" applyBorder="1" applyAlignment="1">
      <alignment horizontal="left"/>
    </xf>
    <xf numFmtId="3" fontId="40" fillId="0" borderId="33" xfId="0" applyNumberFormat="1" applyFont="1" applyBorder="1" applyAlignment="1">
      <alignment horizontal="center"/>
    </xf>
    <xf numFmtId="3" fontId="40" fillId="0" borderId="23" xfId="0" applyNumberFormat="1" applyFont="1" applyBorder="1" applyAlignment="1">
      <alignment horizontal="centerContinuous"/>
    </xf>
    <xf numFmtId="3" fontId="40" fillId="0" borderId="40" xfId="0" applyNumberFormat="1" applyFont="1" applyBorder="1" applyAlignment="1">
      <alignment horizontal="centerContinuous"/>
    </xf>
    <xf numFmtId="0" fontId="40" fillId="0" borderId="36" xfId="0" applyFont="1" applyBorder="1" applyAlignment="1">
      <alignment horizontal="left"/>
    </xf>
    <xf numFmtId="3" fontId="40" fillId="0" borderId="36" xfId="0" applyNumberFormat="1" applyFont="1" applyBorder="1" applyAlignment="1">
      <alignment horizontal="center"/>
    </xf>
    <xf numFmtId="0" fontId="40" fillId="0" borderId="38" xfId="0" applyFont="1" applyBorder="1" applyAlignment="1">
      <alignment horizontal="left"/>
    </xf>
    <xf numFmtId="3" fontId="40" fillId="0" borderId="38" xfId="0" applyNumberFormat="1" applyFont="1" applyBorder="1" applyAlignment="1">
      <alignment horizontal="center"/>
    </xf>
    <xf numFmtId="0" fontId="40" fillId="0" borderId="40" xfId="0" applyFont="1" applyBorder="1" applyAlignment="1">
      <alignment/>
    </xf>
    <xf numFmtId="3" fontId="38" fillId="0" borderId="24" xfId="0" applyNumberFormat="1" applyFont="1" applyBorder="1" applyAlignment="1">
      <alignment/>
    </xf>
    <xf numFmtId="0" fontId="40" fillId="19" borderId="26" xfId="0" applyFont="1" applyFill="1" applyBorder="1" applyAlignment="1">
      <alignment/>
    </xf>
    <xf numFmtId="3" fontId="40" fillId="19" borderId="26" xfId="0" applyNumberFormat="1" applyFont="1" applyFill="1" applyBorder="1" applyAlignment="1">
      <alignment/>
    </xf>
    <xf numFmtId="0" fontId="38" fillId="0" borderId="26" xfId="0" applyFont="1" applyBorder="1" applyAlignment="1">
      <alignment/>
    </xf>
    <xf numFmtId="3" fontId="38" fillId="0" borderId="26" xfId="0" applyNumberFormat="1" applyFont="1" applyBorder="1" applyAlignment="1">
      <alignment/>
    </xf>
    <xf numFmtId="0" fontId="40" fillId="0" borderId="28" xfId="0" applyFont="1" applyBorder="1" applyAlignment="1">
      <alignment/>
    </xf>
    <xf numFmtId="3" fontId="40" fillId="0" borderId="28" xfId="0" applyNumberFormat="1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6" xfId="0" applyFont="1" applyFill="1" applyBorder="1" applyAlignment="1">
      <alignment/>
    </xf>
    <xf numFmtId="3" fontId="38" fillId="0" borderId="26" xfId="0" applyNumberFormat="1" applyFont="1" applyFill="1" applyBorder="1" applyAlignment="1">
      <alignment/>
    </xf>
    <xf numFmtId="0" fontId="40" fillId="0" borderId="38" xfId="0" applyFont="1" applyFill="1" applyBorder="1" applyAlignment="1">
      <alignment/>
    </xf>
    <xf numFmtId="3" fontId="40" fillId="0" borderId="38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Continuous"/>
    </xf>
    <xf numFmtId="0" fontId="25" fillId="0" borderId="36" xfId="0" applyFont="1" applyBorder="1" applyAlignment="1">
      <alignment horizontal="left"/>
    </xf>
    <xf numFmtId="0" fontId="25" fillId="0" borderId="36" xfId="0" applyFont="1" applyBorder="1" applyAlignment="1">
      <alignment horizontal="center"/>
    </xf>
    <xf numFmtId="0" fontId="25" fillId="0" borderId="38" xfId="0" applyFont="1" applyBorder="1" applyAlignment="1">
      <alignment horizontal="left"/>
    </xf>
    <xf numFmtId="0" fontId="25" fillId="0" borderId="38" xfId="0" applyFont="1" applyBorder="1" applyAlignment="1">
      <alignment horizontal="center"/>
    </xf>
    <xf numFmtId="0" fontId="25" fillId="0" borderId="40" xfId="0" applyFont="1" applyBorder="1" applyAlignment="1">
      <alignment horizontal="left"/>
    </xf>
    <xf numFmtId="0" fontId="25" fillId="0" borderId="40" xfId="0" applyFont="1" applyBorder="1" applyAlignment="1">
      <alignment horizontal="center"/>
    </xf>
    <xf numFmtId="0" fontId="25" fillId="19" borderId="26" xfId="0" applyFont="1" applyFill="1" applyBorder="1" applyAlignment="1">
      <alignment horizontal="left"/>
    </xf>
    <xf numFmtId="3" fontId="25" fillId="19" borderId="2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28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25" fillId="0" borderId="41" xfId="0" applyFont="1" applyFill="1" applyBorder="1" applyAlignment="1">
      <alignment/>
    </xf>
    <xf numFmtId="3" fontId="25" fillId="0" borderId="41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0" fontId="25" fillId="0" borderId="38" xfId="0" applyFont="1" applyFill="1" applyBorder="1" applyAlignment="1">
      <alignment/>
    </xf>
    <xf numFmtId="3" fontId="25" fillId="0" borderId="38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38" fillId="0" borderId="45" xfId="0" applyFont="1" applyFill="1" applyBorder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5" fillId="19" borderId="6" xfId="0" applyFont="1" applyFill="1" applyBorder="1" applyAlignment="1">
      <alignment horizontal="center" vertical="center" wrapText="1"/>
    </xf>
    <xf numFmtId="0" fontId="25" fillId="19" borderId="6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5" fillId="0" borderId="0" xfId="0" applyFont="1" applyBorder="1" applyAlignment="1">
      <alignment/>
    </xf>
    <xf numFmtId="3" fontId="0" fillId="0" borderId="6" xfId="0" applyNumberFormat="1" applyBorder="1" applyAlignment="1">
      <alignment horizontal="center" vertical="center"/>
    </xf>
    <xf numFmtId="0" fontId="0" fillId="0" borderId="17" xfId="0" applyFill="1" applyBorder="1" applyAlignment="1">
      <alignment wrapText="1"/>
    </xf>
    <xf numFmtId="1" fontId="0" fillId="0" borderId="6" xfId="0" applyNumberFormat="1" applyBorder="1" applyAlignment="1">
      <alignment horizontal="center" vertical="center" wrapText="1"/>
    </xf>
    <xf numFmtId="2" fontId="25" fillId="0" borderId="6" xfId="0" applyNumberFormat="1" applyFont="1" applyBorder="1" applyAlignment="1">
      <alignment vertical="center" wrapText="1"/>
    </xf>
    <xf numFmtId="0" fontId="0" fillId="19" borderId="6" xfId="0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" fontId="25" fillId="0" borderId="32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19" borderId="6" xfId="0" applyFill="1" applyBorder="1" applyAlignment="1">
      <alignment horizontal="center" vertical="center"/>
    </xf>
    <xf numFmtId="0" fontId="0" fillId="19" borderId="6" xfId="0" applyFill="1" applyBorder="1" applyAlignment="1">
      <alignment vertical="center"/>
    </xf>
    <xf numFmtId="3" fontId="0" fillId="19" borderId="6" xfId="0" applyNumberFormat="1" applyFill="1" applyBorder="1" applyAlignment="1">
      <alignment horizontal="center" vertical="center"/>
    </xf>
    <xf numFmtId="3" fontId="25" fillId="0" borderId="47" xfId="0" applyNumberFormat="1" applyFont="1" applyBorder="1" applyAlignment="1">
      <alignment horizontal="right" vertical="center"/>
    </xf>
    <xf numFmtId="0" fontId="25" fillId="0" borderId="47" xfId="0" applyFon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0" fontId="24" fillId="0" borderId="46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32" xfId="0" applyFont="1" applyBorder="1" applyAlignment="1">
      <alignment vertical="center" wrapText="1"/>
    </xf>
    <xf numFmtId="0" fontId="25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5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49" fontId="0" fillId="0" borderId="47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4" fillId="0" borderId="6" xfId="0" applyFont="1" applyFill="1" applyBorder="1" applyAlignment="1">
      <alignment vertical="center" wrapText="1" shrinkToFit="1"/>
    </xf>
    <xf numFmtId="0" fontId="2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4" fillId="0" borderId="47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19" borderId="47" xfId="0" applyFill="1" applyBorder="1" applyAlignment="1">
      <alignment horizontal="center" vertical="center"/>
    </xf>
    <xf numFmtId="0" fontId="0" fillId="19" borderId="6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25" fillId="0" borderId="28" xfId="0" applyNumberFormat="1" applyFont="1" applyFill="1" applyBorder="1" applyAlignment="1">
      <alignment vertical="center"/>
    </xf>
    <xf numFmtId="3" fontId="25" fillId="0" borderId="28" xfId="0" applyNumberFormat="1" applyFont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40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vertical="center"/>
    </xf>
    <xf numFmtId="172" fontId="0" fillId="0" borderId="48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72" fontId="0" fillId="0" borderId="32" xfId="0" applyNumberFormat="1" applyFont="1" applyBorder="1" applyAlignment="1">
      <alignment vertical="center"/>
    </xf>
    <xf numFmtId="3" fontId="25" fillId="0" borderId="49" xfId="0" applyNumberFormat="1" applyFont="1" applyFill="1" applyBorder="1" applyAlignment="1">
      <alignment vertical="center"/>
    </xf>
    <xf numFmtId="172" fontId="25" fillId="0" borderId="49" xfId="0" applyNumberFormat="1" applyFont="1" applyBorder="1" applyAlignment="1">
      <alignment vertical="center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47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1" fillId="0" borderId="17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5" fillId="0" borderId="22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54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center" vertical="top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top"/>
    </xf>
    <xf numFmtId="0" fontId="23" fillId="19" borderId="22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23" fillId="0" borderId="22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57" xfId="0" applyFont="1" applyBorder="1" applyAlignment="1">
      <alignment horizontal="left" wrapText="1"/>
    </xf>
    <xf numFmtId="0" fontId="0" fillId="0" borderId="47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3" fillId="0" borderId="23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9" xfId="0" applyBorder="1" applyAlignment="1">
      <alignment horizontal="left"/>
    </xf>
    <xf numFmtId="0" fontId="35" fillId="0" borderId="22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54" xfId="0" applyFont="1" applyBorder="1" applyAlignment="1">
      <alignment horizontal="left" vertical="center" wrapText="1"/>
    </xf>
    <xf numFmtId="0" fontId="0" fillId="0" borderId="60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56" xfId="0" applyBorder="1" applyAlignment="1">
      <alignment vertical="top"/>
    </xf>
    <xf numFmtId="0" fontId="26" fillId="0" borderId="47" xfId="0" applyFont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4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57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29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25" fillId="19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19" borderId="47" xfId="0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2" fontId="0" fillId="19" borderId="47" xfId="0" applyNumberFormat="1" applyFill="1" applyBorder="1" applyAlignment="1">
      <alignment horizontal="center" vertical="center" wrapText="1"/>
    </xf>
    <xf numFmtId="2" fontId="0" fillId="19" borderId="13" xfId="0" applyNumberFormat="1" applyFill="1" applyBorder="1" applyAlignment="1">
      <alignment horizontal="center" vertical="center" wrapText="1"/>
    </xf>
    <xf numFmtId="49" fontId="0" fillId="0" borderId="47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19" borderId="6" xfId="0" applyNumberFormat="1" applyFont="1" applyFill="1" applyBorder="1" applyAlignment="1">
      <alignment horizontal="center" vertical="center" wrapText="1"/>
    </xf>
    <xf numFmtId="0" fontId="25" fillId="19" borderId="6" xfId="0" applyFont="1" applyFill="1" applyBorder="1" applyAlignment="1">
      <alignment horizontal="left" vertical="center" wrapText="1"/>
    </xf>
    <xf numFmtId="3" fontId="2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5" fillId="19" borderId="4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25" fillId="0" borderId="47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19" borderId="47" xfId="0" applyNumberFormat="1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5" fillId="19" borderId="6" xfId="0" applyFont="1" applyFill="1" applyBorder="1" applyAlignment="1">
      <alignment horizontal="left" vertical="center"/>
    </xf>
    <xf numFmtId="0" fontId="25" fillId="19" borderId="47" xfId="0" applyFont="1" applyFill="1" applyBorder="1" applyAlignment="1">
      <alignment horizontal="left" vertical="center" wrapText="1"/>
    </xf>
    <xf numFmtId="0" fontId="25" fillId="19" borderId="32" xfId="0" applyFont="1" applyFill="1" applyBorder="1" applyAlignment="1">
      <alignment horizontal="left" vertical="center" wrapText="1"/>
    </xf>
    <xf numFmtId="0" fontId="25" fillId="19" borderId="13" xfId="0" applyFont="1" applyFill="1" applyBorder="1" applyAlignment="1">
      <alignment horizontal="left" vertical="center" wrapText="1"/>
    </xf>
    <xf numFmtId="0" fontId="24" fillId="19" borderId="47" xfId="0" applyFont="1" applyFill="1" applyBorder="1" applyAlignment="1">
      <alignment horizontal="left" vertical="center" wrapText="1"/>
    </xf>
    <xf numFmtId="0" fontId="24" fillId="19" borderId="32" xfId="0" applyFont="1" applyFill="1" applyBorder="1" applyAlignment="1">
      <alignment horizontal="left" vertical="center" wrapText="1"/>
    </xf>
    <xf numFmtId="0" fontId="24" fillId="19" borderId="13" xfId="0" applyFont="1" applyFill="1" applyBorder="1" applyAlignment="1">
      <alignment horizontal="left" vertical="center" wrapText="1"/>
    </xf>
    <xf numFmtId="0" fontId="25" fillId="19" borderId="47" xfId="0" applyFont="1" applyFill="1" applyBorder="1" applyAlignment="1">
      <alignment horizontal="left" vertical="center"/>
    </xf>
    <xf numFmtId="0" fontId="25" fillId="19" borderId="32" xfId="0" applyFont="1" applyFill="1" applyBorder="1" applyAlignment="1">
      <alignment horizontal="left" vertical="center"/>
    </xf>
    <xf numFmtId="0" fontId="25" fillId="19" borderId="13" xfId="0" applyFont="1" applyFill="1" applyBorder="1" applyAlignment="1">
      <alignment horizontal="left" vertical="center"/>
    </xf>
    <xf numFmtId="49" fontId="0" fillId="0" borderId="4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6" xfId="0" applyFont="1" applyBorder="1" applyAlignment="1">
      <alignment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v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17</xdr:row>
      <xdr:rowOff>76200</xdr:rowOff>
    </xdr:from>
    <xdr:to>
      <xdr:col>6</xdr:col>
      <xdr:colOff>9525</xdr:colOff>
      <xdr:row>32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86075"/>
          <a:ext cx="21431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Local%20Settings\Temporary%20Internet%20Files\OLK14\RK-30-2010-12p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I16" sqref="I16"/>
    </sheetView>
  </sheetViews>
  <sheetFormatPr defaultColWidth="9.00390625" defaultRowHeight="12.75"/>
  <sheetData>
    <row r="1" spans="1:9" ht="12.75">
      <c r="A1" s="54"/>
      <c r="B1" s="55"/>
      <c r="C1" s="55"/>
      <c r="D1" s="55"/>
      <c r="E1" s="55"/>
      <c r="F1" s="55"/>
      <c r="G1" s="55"/>
      <c r="H1" s="56"/>
      <c r="I1" s="57"/>
    </row>
    <row r="2" spans="1:9" ht="15">
      <c r="A2" s="58"/>
      <c r="B2" s="32"/>
      <c r="C2" s="32"/>
      <c r="D2" s="32"/>
      <c r="E2" s="32"/>
      <c r="F2" s="28"/>
      <c r="G2" s="230" t="s">
        <v>498</v>
      </c>
      <c r="H2" s="28"/>
      <c r="I2" s="59"/>
    </row>
    <row r="3" spans="1:9" ht="15">
      <c r="A3" s="58"/>
      <c r="B3" s="32"/>
      <c r="C3" s="32"/>
      <c r="D3" s="32"/>
      <c r="E3" s="32"/>
      <c r="F3" s="32"/>
      <c r="G3" s="230" t="s">
        <v>224</v>
      </c>
      <c r="H3" s="28"/>
      <c r="I3" s="59"/>
    </row>
    <row r="4" spans="1:9" ht="12.75">
      <c r="A4" s="58"/>
      <c r="B4" s="32"/>
      <c r="C4" s="32"/>
      <c r="D4" s="32"/>
      <c r="E4" s="32"/>
      <c r="F4" s="32"/>
      <c r="G4" s="32"/>
      <c r="H4" s="32"/>
      <c r="I4" s="59"/>
    </row>
    <row r="5" spans="1:9" ht="12.75">
      <c r="A5" s="303" t="s">
        <v>325</v>
      </c>
      <c r="B5" s="304"/>
      <c r="C5" s="304"/>
      <c r="D5" s="304"/>
      <c r="E5" s="304"/>
      <c r="F5" s="304"/>
      <c r="G5" s="304"/>
      <c r="H5" s="304"/>
      <c r="I5" s="305"/>
    </row>
    <row r="6" spans="1:9" ht="12.75">
      <c r="A6" s="306"/>
      <c r="B6" s="304"/>
      <c r="C6" s="304"/>
      <c r="D6" s="304"/>
      <c r="E6" s="304"/>
      <c r="F6" s="304"/>
      <c r="G6" s="304"/>
      <c r="H6" s="304"/>
      <c r="I6" s="305"/>
    </row>
    <row r="7" spans="1:9" ht="12.75">
      <c r="A7" s="58"/>
      <c r="B7" s="32"/>
      <c r="C7" s="32"/>
      <c r="D7" s="32"/>
      <c r="E7" s="32"/>
      <c r="F7" s="32"/>
      <c r="G7" s="32"/>
      <c r="H7" s="32"/>
      <c r="I7" s="59"/>
    </row>
    <row r="8" spans="1:9" ht="12.75">
      <c r="A8" s="58"/>
      <c r="B8" s="32"/>
      <c r="C8" s="32"/>
      <c r="D8" s="32"/>
      <c r="E8" s="32"/>
      <c r="F8" s="32"/>
      <c r="G8" s="32"/>
      <c r="H8" s="32"/>
      <c r="I8" s="59"/>
    </row>
    <row r="9" spans="1:9" ht="12.75">
      <c r="A9" s="58"/>
      <c r="B9" s="32"/>
      <c r="C9" s="32"/>
      <c r="D9" s="32"/>
      <c r="E9" s="32"/>
      <c r="F9" s="32"/>
      <c r="G9" s="32"/>
      <c r="H9" s="32"/>
      <c r="I9" s="59"/>
    </row>
    <row r="10" spans="1:9" ht="12.75">
      <c r="A10" s="58"/>
      <c r="B10" s="32"/>
      <c r="C10" s="32"/>
      <c r="D10" s="32"/>
      <c r="E10" s="32"/>
      <c r="F10" s="32"/>
      <c r="G10" s="32"/>
      <c r="H10" s="32"/>
      <c r="I10" s="59"/>
    </row>
    <row r="11" spans="1:9" ht="12.75">
      <c r="A11" s="58"/>
      <c r="B11" s="32"/>
      <c r="C11" s="32"/>
      <c r="D11" s="32"/>
      <c r="E11" s="32"/>
      <c r="F11" s="32"/>
      <c r="G11" s="32"/>
      <c r="H11" s="32"/>
      <c r="I11" s="59"/>
    </row>
    <row r="12" spans="1:9" ht="12.75">
      <c r="A12" s="58"/>
      <c r="B12" s="32"/>
      <c r="C12" s="32"/>
      <c r="D12" s="32"/>
      <c r="E12" s="32"/>
      <c r="F12" s="32"/>
      <c r="G12" s="32"/>
      <c r="H12" s="32"/>
      <c r="I12" s="59"/>
    </row>
    <row r="13" spans="1:9" ht="12.75">
      <c r="A13" s="58"/>
      <c r="B13" s="32"/>
      <c r="C13" s="32"/>
      <c r="D13" s="32"/>
      <c r="E13" s="32"/>
      <c r="F13" s="32"/>
      <c r="G13" s="32"/>
      <c r="H13" s="32"/>
      <c r="I13" s="59"/>
    </row>
    <row r="14" spans="1:9" ht="12.75">
      <c r="A14" s="58"/>
      <c r="B14" s="32"/>
      <c r="C14" s="32"/>
      <c r="D14" s="32"/>
      <c r="E14" s="32"/>
      <c r="F14" s="32"/>
      <c r="G14" s="32"/>
      <c r="H14" s="32"/>
      <c r="I14" s="59"/>
    </row>
    <row r="15" spans="1:9" ht="12.75">
      <c r="A15" s="58"/>
      <c r="B15" s="32"/>
      <c r="C15" s="32"/>
      <c r="D15" s="32"/>
      <c r="E15" s="32"/>
      <c r="F15" s="32"/>
      <c r="G15" s="32"/>
      <c r="H15" s="32"/>
      <c r="I15" s="59"/>
    </row>
    <row r="16" spans="1:9" ht="12.75">
      <c r="A16" s="58"/>
      <c r="B16" s="32"/>
      <c r="C16" s="32"/>
      <c r="D16" s="32"/>
      <c r="E16" s="32"/>
      <c r="F16" s="32"/>
      <c r="G16" s="32"/>
      <c r="H16" s="32"/>
      <c r="I16" s="59"/>
    </row>
    <row r="17" spans="1:9" ht="12.75">
      <c r="A17" s="58"/>
      <c r="B17" s="32"/>
      <c r="C17" s="32"/>
      <c r="D17" s="32"/>
      <c r="E17" s="32"/>
      <c r="F17" s="32"/>
      <c r="G17" s="32"/>
      <c r="H17" s="32"/>
      <c r="I17" s="59"/>
    </row>
    <row r="18" spans="1:9" ht="12.75">
      <c r="A18" s="58"/>
      <c r="B18" s="32"/>
      <c r="C18" s="32"/>
      <c r="D18" s="32"/>
      <c r="E18" s="32"/>
      <c r="F18" s="32"/>
      <c r="G18" s="32"/>
      <c r="H18" s="32"/>
      <c r="I18" s="59"/>
    </row>
    <row r="19" spans="1:9" ht="12.75">
      <c r="A19" s="58"/>
      <c r="B19" s="32"/>
      <c r="C19" s="32"/>
      <c r="D19" s="32"/>
      <c r="E19" s="32"/>
      <c r="F19" s="32"/>
      <c r="G19" s="32"/>
      <c r="H19" s="32"/>
      <c r="I19" s="59"/>
    </row>
    <row r="20" spans="1:9" ht="12.75">
      <c r="A20" s="58"/>
      <c r="B20" s="32"/>
      <c r="C20" s="32"/>
      <c r="D20" s="32"/>
      <c r="E20" s="32"/>
      <c r="F20" s="32"/>
      <c r="G20" s="32"/>
      <c r="H20" s="32"/>
      <c r="I20" s="59"/>
    </row>
    <row r="21" spans="1:9" ht="12.75">
      <c r="A21" s="58"/>
      <c r="B21" s="32"/>
      <c r="C21" s="32"/>
      <c r="D21" s="32"/>
      <c r="E21" s="32"/>
      <c r="F21" s="32"/>
      <c r="G21" s="32"/>
      <c r="H21" s="32"/>
      <c r="I21" s="59"/>
    </row>
    <row r="22" spans="1:9" ht="12.75">
      <c r="A22" s="58"/>
      <c r="B22" s="32"/>
      <c r="C22" s="32"/>
      <c r="D22" s="32"/>
      <c r="E22" s="32"/>
      <c r="F22" s="32"/>
      <c r="G22" s="32"/>
      <c r="H22" s="32"/>
      <c r="I22" s="59"/>
    </row>
    <row r="23" spans="1:9" ht="12.75">
      <c r="A23" s="58"/>
      <c r="B23" s="32"/>
      <c r="C23" s="32"/>
      <c r="D23" s="32"/>
      <c r="E23" s="32"/>
      <c r="F23" s="32"/>
      <c r="G23" s="32"/>
      <c r="H23" s="32"/>
      <c r="I23" s="59"/>
    </row>
    <row r="24" spans="1:9" ht="12.75">
      <c r="A24" s="58"/>
      <c r="B24" s="32"/>
      <c r="C24" s="32"/>
      <c r="D24" s="32"/>
      <c r="E24" s="32"/>
      <c r="F24" s="32"/>
      <c r="G24" s="32"/>
      <c r="H24" s="32"/>
      <c r="I24" s="59"/>
    </row>
    <row r="25" spans="1:9" ht="12.75">
      <c r="A25" s="58"/>
      <c r="B25" s="32"/>
      <c r="C25" s="32"/>
      <c r="D25" s="32"/>
      <c r="E25" s="32"/>
      <c r="F25" s="32"/>
      <c r="G25" s="32"/>
      <c r="H25" s="32"/>
      <c r="I25" s="59"/>
    </row>
    <row r="26" spans="1:9" ht="12.75">
      <c r="A26" s="58"/>
      <c r="B26" s="32"/>
      <c r="C26" s="32"/>
      <c r="D26" s="32"/>
      <c r="E26" s="32"/>
      <c r="F26" s="32"/>
      <c r="G26" s="32"/>
      <c r="H26" s="32"/>
      <c r="I26" s="59"/>
    </row>
    <row r="27" spans="1:9" ht="12.75">
      <c r="A27" s="58"/>
      <c r="B27" s="32"/>
      <c r="C27" s="32"/>
      <c r="D27" s="32"/>
      <c r="E27" s="32"/>
      <c r="F27" s="32"/>
      <c r="G27" s="32"/>
      <c r="H27" s="32"/>
      <c r="I27" s="59"/>
    </row>
    <row r="28" spans="1:9" ht="12.75">
      <c r="A28" s="58"/>
      <c r="B28" s="32"/>
      <c r="C28" s="32"/>
      <c r="D28" s="32"/>
      <c r="E28" s="32"/>
      <c r="F28" s="32"/>
      <c r="G28" s="32"/>
      <c r="H28" s="32"/>
      <c r="I28" s="59"/>
    </row>
    <row r="29" spans="1:9" ht="12.75">
      <c r="A29" s="58"/>
      <c r="B29" s="32"/>
      <c r="C29" s="32"/>
      <c r="D29" s="32"/>
      <c r="E29" s="32"/>
      <c r="F29" s="32"/>
      <c r="G29" s="32"/>
      <c r="H29" s="32"/>
      <c r="I29" s="59"/>
    </row>
    <row r="30" spans="1:9" ht="12.75">
      <c r="A30" s="58"/>
      <c r="B30" s="32"/>
      <c r="C30" s="32"/>
      <c r="D30" s="32"/>
      <c r="E30" s="32"/>
      <c r="F30" s="32"/>
      <c r="G30" s="32"/>
      <c r="H30" s="32"/>
      <c r="I30" s="59"/>
    </row>
    <row r="31" spans="1:9" ht="12.75">
      <c r="A31" s="58"/>
      <c r="B31" s="32"/>
      <c r="C31" s="32"/>
      <c r="D31" s="32"/>
      <c r="E31" s="32"/>
      <c r="F31" s="32"/>
      <c r="G31" s="32"/>
      <c r="H31" s="32"/>
      <c r="I31" s="59"/>
    </row>
    <row r="32" spans="1:9" ht="12.75">
      <c r="A32" s="58"/>
      <c r="B32" s="32"/>
      <c r="C32" s="32"/>
      <c r="D32" s="32"/>
      <c r="E32" s="32"/>
      <c r="F32" s="32"/>
      <c r="G32" s="32"/>
      <c r="H32" s="32"/>
      <c r="I32" s="59"/>
    </row>
    <row r="33" spans="1:9" ht="12.75">
      <c r="A33" s="58"/>
      <c r="B33" s="32"/>
      <c r="C33" s="32"/>
      <c r="D33" s="32"/>
      <c r="E33" s="32"/>
      <c r="F33" s="32"/>
      <c r="G33" s="32"/>
      <c r="H33" s="32"/>
      <c r="I33" s="59"/>
    </row>
    <row r="34" spans="1:9" ht="12.75">
      <c r="A34" s="58"/>
      <c r="B34" s="32"/>
      <c r="C34" s="32"/>
      <c r="D34" s="32"/>
      <c r="E34" s="32"/>
      <c r="F34" s="32"/>
      <c r="G34" s="32"/>
      <c r="H34" s="32"/>
      <c r="I34" s="59"/>
    </row>
    <row r="35" spans="1:9" ht="12.75">
      <c r="A35" s="58"/>
      <c r="B35" s="32"/>
      <c r="C35" s="32"/>
      <c r="D35" s="32"/>
      <c r="E35" s="32"/>
      <c r="F35" s="32"/>
      <c r="G35" s="32"/>
      <c r="H35" s="32"/>
      <c r="I35" s="59"/>
    </row>
    <row r="36" spans="1:9" ht="12.75">
      <c r="A36" s="58"/>
      <c r="B36" s="32"/>
      <c r="C36" s="32"/>
      <c r="D36" s="32"/>
      <c r="E36" s="32"/>
      <c r="F36" s="32"/>
      <c r="G36" s="32"/>
      <c r="H36" s="32"/>
      <c r="I36" s="59"/>
    </row>
    <row r="37" spans="1:9" ht="12.75">
      <c r="A37" s="58"/>
      <c r="B37" s="32"/>
      <c r="C37" s="32"/>
      <c r="D37" s="32"/>
      <c r="E37" s="32"/>
      <c r="F37" s="32"/>
      <c r="G37" s="32"/>
      <c r="H37" s="32"/>
      <c r="I37" s="59"/>
    </row>
    <row r="38" spans="1:9" ht="12.75">
      <c r="A38" s="58"/>
      <c r="B38" s="32"/>
      <c r="C38" s="32"/>
      <c r="D38" s="32"/>
      <c r="E38" s="32"/>
      <c r="F38" s="32"/>
      <c r="G38" s="32"/>
      <c r="H38" s="32"/>
      <c r="I38" s="59"/>
    </row>
    <row r="39" spans="1:9" ht="12.75">
      <c r="A39" s="58"/>
      <c r="B39" s="32"/>
      <c r="C39" s="32"/>
      <c r="D39" s="32"/>
      <c r="E39" s="32"/>
      <c r="F39" s="32"/>
      <c r="G39" s="32"/>
      <c r="H39" s="32"/>
      <c r="I39" s="59"/>
    </row>
    <row r="40" spans="1:9" ht="12.75">
      <c r="A40" s="58"/>
      <c r="B40" s="32"/>
      <c r="C40" s="32"/>
      <c r="D40" s="32"/>
      <c r="E40" s="32"/>
      <c r="F40" s="32"/>
      <c r="G40" s="32"/>
      <c r="H40" s="32"/>
      <c r="I40" s="59"/>
    </row>
    <row r="41" spans="1:9" ht="12.75">
      <c r="A41" s="307" t="s">
        <v>371</v>
      </c>
      <c r="B41" s="308"/>
      <c r="C41" s="308"/>
      <c r="D41" s="308"/>
      <c r="E41" s="308"/>
      <c r="F41" s="308"/>
      <c r="G41" s="308"/>
      <c r="H41" s="308"/>
      <c r="I41" s="309"/>
    </row>
    <row r="42" spans="1:9" ht="12.75">
      <c r="A42" s="303"/>
      <c r="B42" s="308"/>
      <c r="C42" s="308"/>
      <c r="D42" s="308"/>
      <c r="E42" s="308"/>
      <c r="F42" s="308"/>
      <c r="G42" s="308"/>
      <c r="H42" s="308"/>
      <c r="I42" s="309"/>
    </row>
    <row r="43" spans="1:9" ht="12.75">
      <c r="A43" s="58"/>
      <c r="B43" s="32"/>
      <c r="C43" s="32"/>
      <c r="D43" s="32"/>
      <c r="E43" s="32"/>
      <c r="F43" s="32"/>
      <c r="G43" s="32"/>
      <c r="H43" s="32"/>
      <c r="I43" s="59"/>
    </row>
    <row r="44" spans="1:9" ht="12.75">
      <c r="A44" s="58"/>
      <c r="B44" s="32"/>
      <c r="C44" s="32"/>
      <c r="D44" s="32"/>
      <c r="E44" s="32"/>
      <c r="F44" s="32"/>
      <c r="G44" s="32"/>
      <c r="H44" s="32"/>
      <c r="I44" s="59"/>
    </row>
    <row r="45" spans="1:9" ht="12.75" customHeight="1">
      <c r="A45" s="58"/>
      <c r="B45" s="32"/>
      <c r="C45" s="32"/>
      <c r="D45" s="32"/>
      <c r="E45" s="32"/>
      <c r="F45" s="32"/>
      <c r="G45" s="32"/>
      <c r="H45" s="32"/>
      <c r="I45" s="59"/>
    </row>
    <row r="46" spans="1:9" ht="12.75" customHeight="1">
      <c r="A46" s="58"/>
      <c r="B46" s="32"/>
      <c r="C46" s="32"/>
      <c r="D46" s="32"/>
      <c r="E46" s="32"/>
      <c r="F46" s="32"/>
      <c r="G46" s="32"/>
      <c r="H46" s="32"/>
      <c r="I46" s="59"/>
    </row>
    <row r="47" spans="1:9" ht="12.75">
      <c r="A47" s="58"/>
      <c r="B47" s="32"/>
      <c r="C47" s="32"/>
      <c r="D47" s="32"/>
      <c r="E47" s="32"/>
      <c r="F47" s="32"/>
      <c r="G47" s="32"/>
      <c r="H47" s="32"/>
      <c r="I47" s="59"/>
    </row>
    <row r="48" spans="1:9" ht="20.25">
      <c r="A48" s="300"/>
      <c r="B48" s="301"/>
      <c r="C48" s="301"/>
      <c r="D48" s="301"/>
      <c r="E48" s="301"/>
      <c r="F48" s="301"/>
      <c r="G48" s="301"/>
      <c r="H48" s="301"/>
      <c r="I48" s="302"/>
    </row>
    <row r="49" spans="1:9" ht="18">
      <c r="A49" s="58"/>
      <c r="B49" s="32"/>
      <c r="C49" s="32"/>
      <c r="D49" s="32"/>
      <c r="E49" s="32"/>
      <c r="F49" s="32"/>
      <c r="G49" s="32"/>
      <c r="H49" s="60"/>
      <c r="I49" s="59"/>
    </row>
    <row r="50" spans="1:9" ht="12.75">
      <c r="A50" s="58"/>
      <c r="B50" s="32"/>
      <c r="C50" s="32"/>
      <c r="D50" s="32"/>
      <c r="E50" s="32"/>
      <c r="F50" s="32"/>
      <c r="G50" s="32"/>
      <c r="H50" s="32"/>
      <c r="I50" s="59"/>
    </row>
    <row r="51" spans="1:9" ht="12.75">
      <c r="A51" s="61"/>
      <c r="B51" s="62"/>
      <c r="C51" s="62"/>
      <c r="D51" s="62"/>
      <c r="E51" s="62"/>
      <c r="F51" s="62"/>
      <c r="G51" s="62"/>
      <c r="H51" s="62"/>
      <c r="I51" s="63"/>
    </row>
    <row r="52" spans="1:9" ht="12.75">
      <c r="A52" s="32"/>
      <c r="B52" s="32"/>
      <c r="C52" s="32"/>
      <c r="D52" s="32"/>
      <c r="E52" s="32"/>
      <c r="F52" s="32"/>
      <c r="G52" s="32"/>
      <c r="H52" s="32"/>
      <c r="I52" s="32"/>
    </row>
    <row r="53" spans="1:9" ht="12.75">
      <c r="A53" s="32"/>
      <c r="B53" s="32"/>
      <c r="C53" s="32"/>
      <c r="D53" s="32"/>
      <c r="E53" s="32"/>
      <c r="F53" s="32"/>
      <c r="G53" s="32"/>
      <c r="H53" s="32"/>
      <c r="I53" s="32"/>
    </row>
    <row r="54" spans="1:9" ht="12.75">
      <c r="A54" s="32"/>
      <c r="B54" s="32"/>
      <c r="C54" s="32"/>
      <c r="D54" s="32"/>
      <c r="E54" s="32"/>
      <c r="F54" s="32"/>
      <c r="G54" s="32"/>
      <c r="H54" s="32"/>
      <c r="I54" s="32"/>
    </row>
  </sheetData>
  <mergeCells count="3">
    <mergeCell ref="A48:I48"/>
    <mergeCell ref="A5:I6"/>
    <mergeCell ref="A41:I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0" sqref="C20"/>
    </sheetView>
  </sheetViews>
  <sheetFormatPr defaultColWidth="9.00390625" defaultRowHeight="12.75"/>
  <cols>
    <col min="2" max="2" width="3.75390625" style="0" customWidth="1"/>
    <col min="3" max="3" width="65.875" style="0" customWidth="1"/>
    <col min="4" max="4" width="5.375" style="0" customWidth="1"/>
  </cols>
  <sheetData>
    <row r="1" spans="1:4" ht="23.25">
      <c r="A1" s="64" t="s">
        <v>471</v>
      </c>
      <c r="B1" s="32"/>
      <c r="C1" s="32"/>
      <c r="D1" s="32"/>
    </row>
    <row r="2" spans="1:4" ht="12.75">
      <c r="A2" s="32"/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5" spans="1:4" ht="20.25">
      <c r="A5" s="65" t="s">
        <v>476</v>
      </c>
      <c r="B5" s="32"/>
      <c r="C5" s="32"/>
      <c r="D5" s="33">
        <v>3</v>
      </c>
    </row>
    <row r="6" spans="1:4" ht="22.5" customHeight="1">
      <c r="A6" s="32"/>
      <c r="B6" s="32"/>
      <c r="C6" s="32"/>
      <c r="D6" s="66"/>
    </row>
    <row r="7" spans="1:4" ht="20.25">
      <c r="A7" s="65" t="s">
        <v>477</v>
      </c>
      <c r="B7" s="32"/>
      <c r="C7" s="32"/>
      <c r="D7" s="33">
        <v>4</v>
      </c>
    </row>
    <row r="8" spans="1:4" ht="22.5" customHeight="1">
      <c r="A8" s="32"/>
      <c r="B8" s="32"/>
      <c r="C8" s="32"/>
      <c r="D8" s="66"/>
    </row>
    <row r="9" spans="1:4" ht="20.25">
      <c r="A9" s="65" t="s">
        <v>478</v>
      </c>
      <c r="B9" s="32"/>
      <c r="C9" s="32"/>
      <c r="D9" s="33">
        <v>6</v>
      </c>
    </row>
    <row r="10" spans="1:4" ht="22.5" customHeight="1">
      <c r="A10" s="32"/>
      <c r="B10" s="67"/>
      <c r="C10" s="33"/>
      <c r="D10" s="33"/>
    </row>
    <row r="11" spans="1:4" ht="20.25">
      <c r="A11" s="65" t="s">
        <v>316</v>
      </c>
      <c r="B11" s="67"/>
      <c r="C11" s="33"/>
      <c r="D11" s="33"/>
    </row>
    <row r="12" spans="1:4" ht="20.25">
      <c r="A12" s="65" t="s">
        <v>326</v>
      </c>
      <c r="B12" s="67"/>
      <c r="C12" s="33"/>
      <c r="D12" s="33">
        <v>13</v>
      </c>
    </row>
    <row r="13" spans="1:4" ht="22.5" customHeight="1">
      <c r="A13" s="32"/>
      <c r="B13" s="67"/>
      <c r="C13" s="33"/>
      <c r="D13" s="33"/>
    </row>
    <row r="14" spans="1:4" ht="20.25">
      <c r="A14" s="65" t="s">
        <v>317</v>
      </c>
      <c r="B14" s="67"/>
      <c r="C14" s="33"/>
      <c r="D14" s="33"/>
    </row>
    <row r="15" spans="1:4" ht="20.25">
      <c r="A15" s="65" t="s">
        <v>318</v>
      </c>
      <c r="B15" s="67"/>
      <c r="C15" s="33"/>
      <c r="D15" s="33">
        <v>16</v>
      </c>
    </row>
    <row r="16" spans="1:4" ht="20.25">
      <c r="A16" s="65"/>
      <c r="B16" s="32"/>
      <c r="C16" s="32"/>
      <c r="D16" s="33"/>
    </row>
    <row r="17" spans="1:4" ht="14.25" customHeight="1">
      <c r="A17" s="32"/>
      <c r="B17" s="32"/>
      <c r="C17" s="32"/>
      <c r="D17" s="32"/>
    </row>
    <row r="18" spans="1:4" ht="20.25">
      <c r="A18" s="65"/>
      <c r="B18" s="32"/>
      <c r="C18" s="32"/>
      <c r="D18" s="33"/>
    </row>
    <row r="19" spans="1:4" ht="12.75">
      <c r="A19" s="32"/>
      <c r="B19" s="32"/>
      <c r="C19" s="32"/>
      <c r="D19" s="32"/>
    </row>
  </sheetData>
  <printOptions/>
  <pageMargins left="0.75" right="0.75" top="1" bottom="1" header="0.4921259845" footer="0.4921259845"/>
  <pageSetup firstPageNumber="2" useFirstPageNumber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SheetLayoutView="80" workbookViewId="0" topLeftCell="A1">
      <selection activeCell="B20" sqref="B20:F20"/>
    </sheetView>
  </sheetViews>
  <sheetFormatPr defaultColWidth="9.00390625" defaultRowHeight="12.75"/>
  <cols>
    <col min="1" max="1" width="16.75390625" style="0" customWidth="1"/>
    <col min="2" max="4" width="4.00390625" style="0" customWidth="1"/>
    <col min="5" max="6" width="5.25390625" style="0" customWidth="1"/>
    <col min="7" max="7" width="12.875" style="0" customWidth="1"/>
    <col min="8" max="8" width="13.125" style="0" customWidth="1"/>
    <col min="9" max="9" width="13.00390625" style="0" customWidth="1"/>
  </cols>
  <sheetData>
    <row r="1" spans="1:9" ht="27.75">
      <c r="A1" s="325" t="s">
        <v>376</v>
      </c>
      <c r="B1" s="325"/>
      <c r="C1" s="325"/>
      <c r="D1" s="325"/>
      <c r="E1" s="325"/>
      <c r="F1" s="325"/>
      <c r="G1" s="325"/>
      <c r="H1" s="68"/>
      <c r="I1" s="68"/>
    </row>
    <row r="2" ht="13.5" thickBot="1">
      <c r="H2" s="53"/>
    </row>
    <row r="3" spans="7:9" ht="16.5" thickBot="1">
      <c r="G3" s="69" t="s">
        <v>319</v>
      </c>
      <c r="H3" s="70" t="s">
        <v>320</v>
      </c>
      <c r="I3" s="71" t="s">
        <v>321</v>
      </c>
    </row>
    <row r="4" spans="1:9" ht="15.75">
      <c r="A4" s="326" t="s">
        <v>136</v>
      </c>
      <c r="B4" s="327"/>
      <c r="C4" s="327"/>
      <c r="D4" s="327"/>
      <c r="E4" s="327"/>
      <c r="F4" s="328"/>
      <c r="G4" s="72">
        <f>SUM(G5:G10)</f>
        <v>7235098</v>
      </c>
      <c r="H4" s="72">
        <f>SUM(H5:H10)</f>
        <v>7283448</v>
      </c>
      <c r="I4" s="73">
        <f aca="true" t="shared" si="0" ref="I4:I9">H4/G4</f>
        <v>1.0066827014644446</v>
      </c>
    </row>
    <row r="5" spans="1:9" ht="12.75">
      <c r="A5" s="338" t="s">
        <v>377</v>
      </c>
      <c r="B5" s="329" t="s">
        <v>378</v>
      </c>
      <c r="C5" s="330"/>
      <c r="D5" s="330"/>
      <c r="E5" s="330"/>
      <c r="F5" s="331"/>
      <c r="G5" s="74">
        <v>3179281</v>
      </c>
      <c r="H5" s="74">
        <f>'Zdroje př1'!D13</f>
        <v>3220486</v>
      </c>
      <c r="I5" s="75">
        <f t="shared" si="0"/>
        <v>1.0129604775419347</v>
      </c>
    </row>
    <row r="6" spans="1:9" ht="12.75">
      <c r="A6" s="339"/>
      <c r="B6" s="329" t="s">
        <v>379</v>
      </c>
      <c r="C6" s="330"/>
      <c r="D6" s="330"/>
      <c r="E6" s="330"/>
      <c r="F6" s="331"/>
      <c r="G6" s="74">
        <v>280268</v>
      </c>
      <c r="H6" s="74">
        <f>'Zdroje př1'!D26</f>
        <v>251719</v>
      </c>
      <c r="I6" s="75">
        <f t="shared" si="0"/>
        <v>0.898136783364494</v>
      </c>
    </row>
    <row r="7" spans="1:9" ht="12.75">
      <c r="A7" s="339"/>
      <c r="B7" s="329" t="s">
        <v>380</v>
      </c>
      <c r="C7" s="330"/>
      <c r="D7" s="330"/>
      <c r="E7" s="330"/>
      <c r="F7" s="331"/>
      <c r="G7" s="74">
        <v>3695730</v>
      </c>
      <c r="H7" s="74">
        <f>'Zdroje př1'!D39+'Zdroje př1'!D40+'Zdroje př1'!D41</f>
        <v>3694780</v>
      </c>
      <c r="I7" s="75">
        <f t="shared" si="0"/>
        <v>0.999742946589713</v>
      </c>
    </row>
    <row r="8" spans="1:9" ht="12.75">
      <c r="A8" s="339"/>
      <c r="B8" s="329" t="s">
        <v>381</v>
      </c>
      <c r="C8" s="330"/>
      <c r="D8" s="330"/>
      <c r="E8" s="330"/>
      <c r="F8" s="331"/>
      <c r="G8" s="74">
        <v>74819</v>
      </c>
      <c r="H8" s="74">
        <f>'Zdroje př1'!D38</f>
        <v>68363</v>
      </c>
      <c r="I8" s="75">
        <f t="shared" si="0"/>
        <v>0.9137117577086035</v>
      </c>
    </row>
    <row r="9" spans="1:9" ht="12.75">
      <c r="A9" s="339"/>
      <c r="B9" s="329" t="s">
        <v>382</v>
      </c>
      <c r="C9" s="330"/>
      <c r="D9" s="330"/>
      <c r="E9" s="330"/>
      <c r="F9" s="331"/>
      <c r="G9" s="74">
        <v>5000</v>
      </c>
      <c r="H9" s="74">
        <f>'Zdroje př1'!E33</f>
        <v>20200</v>
      </c>
      <c r="I9" s="75">
        <f t="shared" si="0"/>
        <v>4.04</v>
      </c>
    </row>
    <row r="10" spans="1:9" ht="13.5" thickBot="1">
      <c r="A10" s="340"/>
      <c r="B10" s="332" t="s">
        <v>383</v>
      </c>
      <c r="C10" s="333"/>
      <c r="D10" s="333"/>
      <c r="E10" s="333"/>
      <c r="F10" s="334"/>
      <c r="G10" s="76">
        <v>0</v>
      </c>
      <c r="H10" s="76">
        <f>'Zdroje př1'!E44</f>
        <v>27900</v>
      </c>
      <c r="I10" s="77" t="s">
        <v>190</v>
      </c>
    </row>
    <row r="11" spans="1:8" ht="13.5" thickBot="1">
      <c r="A11" s="17"/>
      <c r="B11" s="78"/>
      <c r="C11" s="78"/>
      <c r="D11" s="78"/>
      <c r="E11" s="78"/>
      <c r="F11" s="78"/>
      <c r="G11" s="37"/>
      <c r="H11" s="37"/>
    </row>
    <row r="12" spans="1:10" ht="31.5" customHeight="1" thickBot="1">
      <c r="A12" s="335" t="s">
        <v>324</v>
      </c>
      <c r="B12" s="336"/>
      <c r="C12" s="336"/>
      <c r="D12" s="336"/>
      <c r="E12" s="336"/>
      <c r="F12" s="337"/>
      <c r="G12" s="79">
        <v>25500</v>
      </c>
      <c r="H12" s="79">
        <f>'Zdroje př1'!D54</f>
        <v>103000</v>
      </c>
      <c r="I12" s="80">
        <f>H12/G12</f>
        <v>4.03921568627451</v>
      </c>
      <c r="J12" s="53"/>
    </row>
    <row r="13" spans="1:10" ht="60" customHeight="1" thickBot="1">
      <c r="A13" s="310" t="s">
        <v>287</v>
      </c>
      <c r="B13" s="311"/>
      <c r="C13" s="311"/>
      <c r="D13" s="311"/>
      <c r="E13" s="311"/>
      <c r="F13" s="312"/>
      <c r="G13" s="79">
        <v>1025062</v>
      </c>
      <c r="H13" s="79">
        <f>'Zdroje př1'!D59</f>
        <v>1204327</v>
      </c>
      <c r="I13" s="80">
        <f>H13/G13</f>
        <v>1.174882104692204</v>
      </c>
      <c r="J13" s="53"/>
    </row>
    <row r="14" spans="1:8" ht="13.5" thickBot="1">
      <c r="A14" s="17"/>
      <c r="B14" s="78"/>
      <c r="C14" s="78"/>
      <c r="D14" s="78"/>
      <c r="E14" s="78"/>
      <c r="F14" s="78"/>
      <c r="G14" s="37"/>
      <c r="H14" s="37"/>
    </row>
    <row r="15" spans="1:9" ht="16.5" thickBot="1">
      <c r="A15" s="316" t="s">
        <v>384</v>
      </c>
      <c r="B15" s="317"/>
      <c r="C15" s="317"/>
      <c r="D15" s="317"/>
      <c r="E15" s="317"/>
      <c r="F15" s="317"/>
      <c r="G15" s="81">
        <f>G4+G12+G13</f>
        <v>8285660</v>
      </c>
      <c r="H15" s="81">
        <f>H4+H12+H13</f>
        <v>8590775</v>
      </c>
      <c r="I15" s="82">
        <f>H15/G15</f>
        <v>1.0368244654016698</v>
      </c>
    </row>
    <row r="16" spans="1:8" ht="13.5" thickBot="1">
      <c r="A16" s="17"/>
      <c r="B16" s="78"/>
      <c r="C16" s="78"/>
      <c r="D16" s="78"/>
      <c r="E16" s="78"/>
      <c r="F16" s="78"/>
      <c r="G16" s="83"/>
      <c r="H16" s="37"/>
    </row>
    <row r="17" spans="1:9" ht="30.75" customHeight="1" thickBot="1">
      <c r="A17" s="318" t="s">
        <v>49</v>
      </c>
      <c r="B17" s="319"/>
      <c r="C17" s="319"/>
      <c r="D17" s="319"/>
      <c r="E17" s="319"/>
      <c r="F17" s="320"/>
      <c r="G17" s="84">
        <f>SUM(G18:G37)-G34-G35-G36</f>
        <v>8285660</v>
      </c>
      <c r="H17" s="84">
        <f>SUM(H18:H37)-H34-H35-H36</f>
        <v>8590775</v>
      </c>
      <c r="I17" s="85">
        <f aca="true" t="shared" si="1" ref="I17:I32">H17/G17</f>
        <v>1.0368244654016698</v>
      </c>
    </row>
    <row r="18" spans="1:9" ht="12.75">
      <c r="A18" s="313" t="s">
        <v>385</v>
      </c>
      <c r="B18" s="295" t="s">
        <v>386</v>
      </c>
      <c r="C18" s="296"/>
      <c r="D18" s="296"/>
      <c r="E18" s="296"/>
      <c r="F18" s="297"/>
      <c r="G18" s="86">
        <v>79727</v>
      </c>
      <c r="H18" s="87">
        <f>'Výdaje př1'!G12</f>
        <v>73215</v>
      </c>
      <c r="I18" s="88">
        <f t="shared" si="1"/>
        <v>0.9183212713384424</v>
      </c>
    </row>
    <row r="19" spans="1:9" ht="12.75" customHeight="1">
      <c r="A19" s="313"/>
      <c r="B19" s="298" t="s">
        <v>387</v>
      </c>
      <c r="C19" s="299"/>
      <c r="D19" s="299"/>
      <c r="E19" s="299"/>
      <c r="F19" s="321"/>
      <c r="G19" s="89">
        <v>4071005</v>
      </c>
      <c r="H19" s="89">
        <f>'Výdaje př1'!G40</f>
        <v>4054254</v>
      </c>
      <c r="I19" s="88">
        <f t="shared" si="1"/>
        <v>0.9958852912241571</v>
      </c>
    </row>
    <row r="20" spans="1:9" ht="12.75">
      <c r="A20" s="313"/>
      <c r="B20" s="322" t="s">
        <v>140</v>
      </c>
      <c r="C20" s="323"/>
      <c r="D20" s="323"/>
      <c r="E20" s="323"/>
      <c r="F20" s="324"/>
      <c r="G20" s="89">
        <v>151270</v>
      </c>
      <c r="H20" s="89">
        <f>'Výdaje př1'!G54</f>
        <v>154367</v>
      </c>
      <c r="I20" s="88">
        <f t="shared" si="1"/>
        <v>1.020473325841211</v>
      </c>
    </row>
    <row r="21" spans="1:12" ht="12.75">
      <c r="A21" s="313"/>
      <c r="B21" s="322" t="s">
        <v>388</v>
      </c>
      <c r="C21" s="323"/>
      <c r="D21" s="323"/>
      <c r="E21" s="323"/>
      <c r="F21" s="324"/>
      <c r="G21" s="89">
        <v>387035</v>
      </c>
      <c r="H21" s="89">
        <f>'Výdaje př1'!G70</f>
        <v>329652</v>
      </c>
      <c r="I21" s="88">
        <f t="shared" si="1"/>
        <v>0.8517369230172982</v>
      </c>
      <c r="K21" s="9"/>
      <c r="L21" s="9"/>
    </row>
    <row r="22" spans="1:9" ht="12.75">
      <c r="A22" s="314"/>
      <c r="B22" s="322" t="s">
        <v>389</v>
      </c>
      <c r="C22" s="323"/>
      <c r="D22" s="323"/>
      <c r="E22" s="323"/>
      <c r="F22" s="324"/>
      <c r="G22" s="89">
        <v>8710</v>
      </c>
      <c r="H22" s="89">
        <f>'Výdaje př1'!G81</f>
        <v>8710</v>
      </c>
      <c r="I22" s="88">
        <f t="shared" si="1"/>
        <v>1</v>
      </c>
    </row>
    <row r="23" spans="1:9" ht="12.75">
      <c r="A23" s="313"/>
      <c r="B23" s="322" t="s">
        <v>80</v>
      </c>
      <c r="C23" s="323"/>
      <c r="D23" s="323"/>
      <c r="E23" s="323"/>
      <c r="F23" s="324"/>
      <c r="G23" s="89">
        <v>6940</v>
      </c>
      <c r="H23" s="89">
        <f>'Výdaje př1'!G86</f>
        <v>4990</v>
      </c>
      <c r="I23" s="88">
        <f t="shared" si="1"/>
        <v>0.7190201729106628</v>
      </c>
    </row>
    <row r="24" spans="1:9" ht="12.75">
      <c r="A24" s="313"/>
      <c r="B24" s="322" t="s">
        <v>390</v>
      </c>
      <c r="C24" s="323"/>
      <c r="D24" s="323"/>
      <c r="E24" s="323"/>
      <c r="F24" s="324"/>
      <c r="G24" s="89">
        <v>1390842</v>
      </c>
      <c r="H24" s="89">
        <f>'Výdaje př1'!G99</f>
        <v>1468647</v>
      </c>
      <c r="I24" s="88">
        <f t="shared" si="1"/>
        <v>1.055940933621504</v>
      </c>
    </row>
    <row r="25" spans="1:9" ht="12.75">
      <c r="A25" s="313"/>
      <c r="B25" s="322" t="s">
        <v>391</v>
      </c>
      <c r="C25" s="323"/>
      <c r="D25" s="323"/>
      <c r="E25" s="323"/>
      <c r="F25" s="324"/>
      <c r="G25" s="89">
        <v>82564</v>
      </c>
      <c r="H25" s="89">
        <f>'Výdaje př1'!G114</f>
        <v>98205</v>
      </c>
      <c r="I25" s="88">
        <f t="shared" si="1"/>
        <v>1.1894409185601473</v>
      </c>
    </row>
    <row r="26" spans="1:9" ht="12.75">
      <c r="A26" s="313"/>
      <c r="B26" s="298" t="s">
        <v>392</v>
      </c>
      <c r="C26" s="299"/>
      <c r="D26" s="299"/>
      <c r="E26" s="299"/>
      <c r="F26" s="321"/>
      <c r="G26" s="89">
        <v>11230</v>
      </c>
      <c r="H26" s="89">
        <f>'Výdaje př1'!G122</f>
        <v>12230</v>
      </c>
      <c r="I26" s="88">
        <f t="shared" si="1"/>
        <v>1.0890471950133571</v>
      </c>
    </row>
    <row r="27" spans="1:9" ht="12.75">
      <c r="A27" s="313"/>
      <c r="B27" s="322" t="s">
        <v>393</v>
      </c>
      <c r="C27" s="323"/>
      <c r="D27" s="323"/>
      <c r="E27" s="323"/>
      <c r="F27" s="324"/>
      <c r="G27" s="89">
        <v>53469</v>
      </c>
      <c r="H27" s="89">
        <f>'Výdaje př1'!G130</f>
        <v>52174</v>
      </c>
      <c r="I27" s="88">
        <f t="shared" si="1"/>
        <v>0.975780358712525</v>
      </c>
    </row>
    <row r="28" spans="1:9" ht="12.75">
      <c r="A28" s="313"/>
      <c r="B28" s="322" t="s">
        <v>394</v>
      </c>
      <c r="C28" s="323"/>
      <c r="D28" s="323"/>
      <c r="E28" s="323"/>
      <c r="F28" s="324"/>
      <c r="G28" s="89">
        <v>265386</v>
      </c>
      <c r="H28" s="89">
        <f>'Výdaje př1'!G135</f>
        <v>260512</v>
      </c>
      <c r="I28" s="88">
        <f t="shared" si="1"/>
        <v>0.9816342987196008</v>
      </c>
    </row>
    <row r="29" spans="1:9" ht="12.75">
      <c r="A29" s="313"/>
      <c r="B29" s="322" t="s">
        <v>395</v>
      </c>
      <c r="C29" s="323"/>
      <c r="D29" s="323"/>
      <c r="E29" s="323"/>
      <c r="F29" s="324"/>
      <c r="G29" s="89">
        <v>100005</v>
      </c>
      <c r="H29" s="89">
        <f>'Výdaje př1'!G147</f>
        <v>94855</v>
      </c>
      <c r="I29" s="88">
        <f t="shared" si="1"/>
        <v>0.9485025748712564</v>
      </c>
    </row>
    <row r="30" spans="1:9" ht="12.75">
      <c r="A30" s="313"/>
      <c r="B30" s="322" t="s">
        <v>396</v>
      </c>
      <c r="C30" s="323"/>
      <c r="D30" s="323"/>
      <c r="E30" s="323"/>
      <c r="F30" s="324"/>
      <c r="G30" s="89">
        <v>379050</v>
      </c>
      <c r="H30" s="89">
        <f>'Výdaje př1'!G161</f>
        <v>386650</v>
      </c>
      <c r="I30" s="88">
        <f t="shared" si="1"/>
        <v>1.0200501253132832</v>
      </c>
    </row>
    <row r="31" spans="1:9" ht="12.75">
      <c r="A31" s="313"/>
      <c r="B31" s="322" t="s">
        <v>397</v>
      </c>
      <c r="C31" s="323"/>
      <c r="D31" s="323"/>
      <c r="E31" s="323"/>
      <c r="F31" s="324"/>
      <c r="G31" s="89">
        <v>33858</v>
      </c>
      <c r="H31" s="89">
        <f>'Výdaje př1'!G167</f>
        <v>35576</v>
      </c>
      <c r="I31" s="88">
        <f t="shared" si="1"/>
        <v>1.0507413314430858</v>
      </c>
    </row>
    <row r="32" spans="1:9" ht="12.75">
      <c r="A32" s="313"/>
      <c r="B32" s="322" t="s">
        <v>469</v>
      </c>
      <c r="C32" s="323"/>
      <c r="D32" s="323"/>
      <c r="E32" s="323"/>
      <c r="F32" s="324"/>
      <c r="G32" s="89">
        <v>94507</v>
      </c>
      <c r="H32" s="89">
        <f>'Výdaje př1'!G177</f>
        <v>91411</v>
      </c>
      <c r="I32" s="88">
        <f t="shared" si="1"/>
        <v>0.9672405218661052</v>
      </c>
    </row>
    <row r="33" spans="1:9" ht="12.75">
      <c r="A33" s="313"/>
      <c r="B33" s="295" t="s">
        <v>398</v>
      </c>
      <c r="C33" s="296"/>
      <c r="D33" s="296"/>
      <c r="E33" s="296"/>
      <c r="F33" s="297"/>
      <c r="G33" s="89">
        <f>G34+G35+G36</f>
        <v>145000</v>
      </c>
      <c r="H33" s="90">
        <f>SUM(H34:H36)</f>
        <v>255000</v>
      </c>
      <c r="I33" s="88">
        <f>H33/G33</f>
        <v>1.7586206896551724</v>
      </c>
    </row>
    <row r="34" spans="1:9" ht="29.25" customHeight="1">
      <c r="A34" s="313"/>
      <c r="B34" s="344" t="s">
        <v>50</v>
      </c>
      <c r="C34" s="345"/>
      <c r="D34" s="345"/>
      <c r="E34" s="345"/>
      <c r="F34" s="346"/>
      <c r="G34" s="91">
        <v>100000</v>
      </c>
      <c r="H34" s="91">
        <f>'Výdaje př1'!G181</f>
        <v>205000</v>
      </c>
      <c r="I34" s="92">
        <f>H34/G34</f>
        <v>2.05</v>
      </c>
    </row>
    <row r="35" spans="1:9" ht="29.25" customHeight="1">
      <c r="A35" s="313"/>
      <c r="B35" s="341" t="s">
        <v>399</v>
      </c>
      <c r="C35" s="342"/>
      <c r="D35" s="342"/>
      <c r="E35" s="342"/>
      <c r="F35" s="343"/>
      <c r="G35" s="91">
        <v>40000</v>
      </c>
      <c r="H35" s="91">
        <f>'Výdaje př1'!G183</f>
        <v>45000</v>
      </c>
      <c r="I35" s="92">
        <f>H35/G35</f>
        <v>1.125</v>
      </c>
    </row>
    <row r="36" spans="1:9" ht="29.25" customHeight="1">
      <c r="A36" s="313"/>
      <c r="B36" s="341" t="s">
        <v>400</v>
      </c>
      <c r="C36" s="347"/>
      <c r="D36" s="347"/>
      <c r="E36" s="347"/>
      <c r="F36" s="348"/>
      <c r="G36" s="91">
        <v>5000</v>
      </c>
      <c r="H36" s="91">
        <f>'Výdaje př1'!G182</f>
        <v>5000</v>
      </c>
      <c r="I36" s="92">
        <f>H36/G36</f>
        <v>1</v>
      </c>
    </row>
    <row r="37" spans="1:11" ht="12.75" customHeight="1" thickBot="1">
      <c r="A37" s="315"/>
      <c r="B37" s="292" t="s">
        <v>465</v>
      </c>
      <c r="C37" s="293"/>
      <c r="D37" s="293"/>
      <c r="E37" s="293"/>
      <c r="F37" s="294"/>
      <c r="G37" s="93">
        <v>1025062</v>
      </c>
      <c r="H37" s="93">
        <f>'Výdaje př1'!G189</f>
        <v>1210327</v>
      </c>
      <c r="I37" s="94">
        <f>H37/G37</f>
        <v>1.18073540917525</v>
      </c>
      <c r="K37" t="s">
        <v>192</v>
      </c>
    </row>
    <row r="38" spans="1:9" ht="16.5" thickBot="1">
      <c r="A38" s="95"/>
      <c r="B38" s="96"/>
      <c r="C38" s="96"/>
      <c r="D38" s="96"/>
      <c r="E38" s="96"/>
      <c r="F38" s="96"/>
      <c r="G38" s="97"/>
      <c r="H38" s="97"/>
      <c r="I38" s="52"/>
    </row>
    <row r="39" spans="1:11" ht="16.5" thickBot="1">
      <c r="A39" s="316" t="s">
        <v>51</v>
      </c>
      <c r="B39" s="350"/>
      <c r="C39" s="350"/>
      <c r="D39" s="350"/>
      <c r="E39" s="350"/>
      <c r="F39" s="351"/>
      <c r="G39" s="81">
        <f>G17</f>
        <v>8285660</v>
      </c>
      <c r="H39" s="81">
        <f>H17</f>
        <v>8590775</v>
      </c>
      <c r="I39" s="82">
        <f>H39/G39</f>
        <v>1.0368244654016698</v>
      </c>
      <c r="K39" s="53"/>
    </row>
    <row r="40" spans="1:9" ht="13.5" thickBot="1">
      <c r="A40" s="23"/>
      <c r="B40" s="23"/>
      <c r="C40" s="23"/>
      <c r="D40" s="23"/>
      <c r="E40" s="23"/>
      <c r="F40" s="23"/>
      <c r="G40" s="48"/>
      <c r="H40" s="48"/>
      <c r="I40" s="48"/>
    </row>
    <row r="41" spans="1:9" ht="16.5" thickBot="1">
      <c r="A41" s="316" t="s">
        <v>52</v>
      </c>
      <c r="B41" s="350"/>
      <c r="C41" s="350"/>
      <c r="D41" s="350"/>
      <c r="E41" s="350"/>
      <c r="F41" s="350"/>
      <c r="G41" s="81">
        <f>G15-G39</f>
        <v>0</v>
      </c>
      <c r="H41" s="98">
        <f>H15-H39</f>
        <v>0</v>
      </c>
      <c r="I41" s="99" t="s">
        <v>190</v>
      </c>
    </row>
    <row r="42" spans="1:9" ht="12.7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2.75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2.75">
      <c r="A44" s="349"/>
      <c r="B44" s="349"/>
      <c r="C44" s="349"/>
      <c r="D44" s="349"/>
      <c r="E44" s="349"/>
      <c r="F44" s="349"/>
      <c r="G44" s="349"/>
      <c r="H44" s="349"/>
      <c r="I44" s="349"/>
    </row>
    <row r="45" spans="1:9" ht="12.75">
      <c r="A45" s="349"/>
      <c r="B45" s="349"/>
      <c r="C45" s="349"/>
      <c r="D45" s="349"/>
      <c r="E45" s="349"/>
      <c r="F45" s="349"/>
      <c r="G45" s="349"/>
      <c r="H45" s="349"/>
      <c r="I45" s="349"/>
    </row>
    <row r="46" spans="1:9" ht="12.75">
      <c r="A46" s="349"/>
      <c r="B46" s="349"/>
      <c r="C46" s="349"/>
      <c r="D46" s="349"/>
      <c r="E46" s="349"/>
      <c r="F46" s="349"/>
      <c r="G46" s="349"/>
      <c r="H46" s="349"/>
      <c r="I46" s="349"/>
    </row>
  </sheetData>
  <mergeCells count="37">
    <mergeCell ref="B36:F36"/>
    <mergeCell ref="A44:I46"/>
    <mergeCell ref="A41:F41"/>
    <mergeCell ref="A39:F39"/>
    <mergeCell ref="B33:F33"/>
    <mergeCell ref="B35:F35"/>
    <mergeCell ref="B34:F34"/>
    <mergeCell ref="B32:F32"/>
    <mergeCell ref="B27:F27"/>
    <mergeCell ref="B28:F28"/>
    <mergeCell ref="B29:F29"/>
    <mergeCell ref="B31:F31"/>
    <mergeCell ref="B30:F30"/>
    <mergeCell ref="B23:F23"/>
    <mergeCell ref="B24:F24"/>
    <mergeCell ref="B25:F25"/>
    <mergeCell ref="B26:F26"/>
    <mergeCell ref="B10:F10"/>
    <mergeCell ref="A12:F12"/>
    <mergeCell ref="A5:A10"/>
    <mergeCell ref="B5:F5"/>
    <mergeCell ref="B8:F8"/>
    <mergeCell ref="B9:F9"/>
    <mergeCell ref="A1:G1"/>
    <mergeCell ref="A4:F4"/>
    <mergeCell ref="B6:F6"/>
    <mergeCell ref="B7:F7"/>
    <mergeCell ref="A13:F13"/>
    <mergeCell ref="A18:A37"/>
    <mergeCell ref="A15:F15"/>
    <mergeCell ref="A17:F17"/>
    <mergeCell ref="B37:F37"/>
    <mergeCell ref="B18:F18"/>
    <mergeCell ref="B19:F19"/>
    <mergeCell ref="B20:F20"/>
    <mergeCell ref="B21:F21"/>
    <mergeCell ref="B22:F22"/>
  </mergeCells>
  <printOptions horizontalCentered="1"/>
  <pageMargins left="0.7874015748031497" right="0.7874015748031497" top="0.9055118110236221" bottom="0.9055118110236221" header="0.5118110236220472" footer="0.5118110236220472"/>
  <pageSetup firstPageNumber="3" useFirstPageNumber="1" fitToHeight="1" fitToWidth="1"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 topLeftCell="A34">
      <selection activeCell="D10" sqref="D10"/>
    </sheetView>
  </sheetViews>
  <sheetFormatPr defaultColWidth="9.00390625" defaultRowHeight="12.75"/>
  <cols>
    <col min="1" max="2" width="8.00390625" style="0" customWidth="1"/>
    <col min="3" max="3" width="82.75390625" style="0" customWidth="1"/>
    <col min="4" max="5" width="15.375" style="0" customWidth="1"/>
    <col min="6" max="6" width="16.25390625" style="0" customWidth="1"/>
  </cols>
  <sheetData>
    <row r="1" spans="1:4" ht="27.75">
      <c r="A1" s="325" t="s">
        <v>401</v>
      </c>
      <c r="B1" s="325"/>
      <c r="C1" s="325"/>
      <c r="D1" s="128"/>
    </row>
    <row r="2" spans="1:4" ht="12.75">
      <c r="A2" s="128"/>
      <c r="B2" s="128"/>
      <c r="C2" s="128"/>
      <c r="D2" s="128"/>
    </row>
    <row r="3" spans="1:4" ht="15.75">
      <c r="A3" s="357" t="s">
        <v>268</v>
      </c>
      <c r="B3" s="357"/>
      <c r="C3" s="357"/>
      <c r="D3" s="128"/>
    </row>
    <row r="4" spans="1:6" ht="12.75">
      <c r="A4" s="227" t="s">
        <v>182</v>
      </c>
      <c r="B4" s="227" t="s">
        <v>294</v>
      </c>
      <c r="C4" s="227" t="s">
        <v>183</v>
      </c>
      <c r="D4" s="231" t="s">
        <v>479</v>
      </c>
      <c r="E4" s="125" t="s">
        <v>425</v>
      </c>
      <c r="F4" s="232"/>
    </row>
    <row r="5" spans="1:6" ht="12.75">
      <c r="A5" s="225" t="s">
        <v>269</v>
      </c>
      <c r="B5" s="226">
        <v>1111</v>
      </c>
      <c r="C5" s="29" t="s">
        <v>270</v>
      </c>
      <c r="D5" s="100">
        <v>655000</v>
      </c>
      <c r="E5" s="100"/>
      <c r="F5" s="9"/>
    </row>
    <row r="6" spans="1:6" ht="12.75">
      <c r="A6" s="225" t="s">
        <v>269</v>
      </c>
      <c r="B6" s="226">
        <v>1112</v>
      </c>
      <c r="C6" s="29" t="s">
        <v>271</v>
      </c>
      <c r="D6" s="100">
        <v>35000</v>
      </c>
      <c r="E6" s="100"/>
      <c r="F6" s="9"/>
    </row>
    <row r="7" spans="1:6" ht="12.75">
      <c r="A7" s="225" t="s">
        <v>269</v>
      </c>
      <c r="B7" s="226">
        <v>1113</v>
      </c>
      <c r="C7" s="29" t="s">
        <v>272</v>
      </c>
      <c r="D7" s="100">
        <v>60000</v>
      </c>
      <c r="E7" s="100"/>
      <c r="F7" s="9"/>
    </row>
    <row r="8" spans="1:6" ht="12.75">
      <c r="A8" s="225" t="s">
        <v>269</v>
      </c>
      <c r="B8" s="226">
        <v>1121</v>
      </c>
      <c r="C8" s="29" t="s">
        <v>273</v>
      </c>
      <c r="D8" s="100">
        <v>750000</v>
      </c>
      <c r="E8" s="100"/>
      <c r="F8" s="9"/>
    </row>
    <row r="9" spans="1:6" ht="12.75">
      <c r="A9" s="225" t="s">
        <v>269</v>
      </c>
      <c r="B9" s="226">
        <v>1211</v>
      </c>
      <c r="C9" s="29" t="s">
        <v>274</v>
      </c>
      <c r="D9" s="100">
        <v>1679186</v>
      </c>
      <c r="E9" s="100"/>
      <c r="F9" s="9"/>
    </row>
    <row r="10" spans="1:6" ht="12.75">
      <c r="A10" s="360"/>
      <c r="B10" s="361"/>
      <c r="C10" s="101" t="s">
        <v>275</v>
      </c>
      <c r="D10" s="7">
        <f>SUM(D5:D9)</f>
        <v>3179186</v>
      </c>
      <c r="E10" s="100"/>
      <c r="F10" s="9"/>
    </row>
    <row r="11" spans="1:6" ht="12.75">
      <c r="A11" s="225" t="s">
        <v>269</v>
      </c>
      <c r="B11" s="226">
        <v>1123</v>
      </c>
      <c r="C11" s="29" t="s">
        <v>276</v>
      </c>
      <c r="D11" s="103">
        <v>40000</v>
      </c>
      <c r="E11" s="100"/>
      <c r="F11" s="9"/>
    </row>
    <row r="12" spans="1:6" ht="12.75">
      <c r="A12" s="225" t="s">
        <v>269</v>
      </c>
      <c r="B12" s="233">
        <v>1361</v>
      </c>
      <c r="C12" s="234" t="s">
        <v>277</v>
      </c>
      <c r="D12" s="7">
        <v>1300</v>
      </c>
      <c r="E12" s="100"/>
      <c r="F12" s="9"/>
    </row>
    <row r="13" spans="1:6" ht="13.5" customHeight="1">
      <c r="A13" s="358"/>
      <c r="B13" s="359"/>
      <c r="C13" s="235" t="s">
        <v>402</v>
      </c>
      <c r="D13" s="102">
        <f>D10+D11+D12</f>
        <v>3220486</v>
      </c>
      <c r="E13" s="102">
        <f>E10+E11+E12</f>
        <v>0</v>
      </c>
      <c r="F13" s="9"/>
    </row>
    <row r="14" spans="1:5" ht="12.75">
      <c r="A14" s="236"/>
      <c r="B14" s="236"/>
      <c r="C14" s="237"/>
      <c r="D14" s="229"/>
      <c r="E14" s="113"/>
    </row>
    <row r="15" spans="1:5" ht="15.75">
      <c r="A15" s="353" t="s">
        <v>10</v>
      </c>
      <c r="B15" s="353"/>
      <c r="C15" s="353"/>
      <c r="D15" s="229"/>
      <c r="E15" s="113"/>
    </row>
    <row r="16" spans="1:5" ht="12.75">
      <c r="A16" s="227" t="s">
        <v>182</v>
      </c>
      <c r="B16" s="227" t="s">
        <v>294</v>
      </c>
      <c r="C16" s="227" t="s">
        <v>183</v>
      </c>
      <c r="D16" s="231" t="s">
        <v>479</v>
      </c>
      <c r="E16" s="125" t="s">
        <v>425</v>
      </c>
    </row>
    <row r="17" spans="1:5" ht="12.75">
      <c r="A17" s="225" t="s">
        <v>432</v>
      </c>
      <c r="B17" s="226">
        <v>2111</v>
      </c>
      <c r="C17" s="29" t="s">
        <v>426</v>
      </c>
      <c r="D17" s="100">
        <v>132</v>
      </c>
      <c r="E17" s="100"/>
    </row>
    <row r="18" spans="1:5" ht="12.75">
      <c r="A18" s="225" t="s">
        <v>432</v>
      </c>
      <c r="B18" s="226">
        <v>2139</v>
      </c>
      <c r="C18" s="29" t="s">
        <v>403</v>
      </c>
      <c r="D18" s="100">
        <v>73</v>
      </c>
      <c r="E18" s="100"/>
    </row>
    <row r="19" spans="1:5" ht="12.75" customHeight="1">
      <c r="A19" s="225" t="s">
        <v>260</v>
      </c>
      <c r="B19" s="226">
        <v>2119</v>
      </c>
      <c r="C19" s="29" t="s">
        <v>322</v>
      </c>
      <c r="D19" s="100">
        <v>1700</v>
      </c>
      <c r="E19" s="100"/>
    </row>
    <row r="20" spans="1:5" ht="12.75">
      <c r="A20" s="225" t="s">
        <v>427</v>
      </c>
      <c r="B20" s="226">
        <v>2141</v>
      </c>
      <c r="C20" s="29" t="s">
        <v>428</v>
      </c>
      <c r="D20" s="100">
        <v>16000</v>
      </c>
      <c r="E20" s="100"/>
    </row>
    <row r="21" spans="1:5" ht="12.75">
      <c r="A21" s="225" t="s">
        <v>260</v>
      </c>
      <c r="B21" s="226">
        <v>2122</v>
      </c>
      <c r="C21" s="29" t="s">
        <v>429</v>
      </c>
      <c r="D21" s="100">
        <v>118569</v>
      </c>
      <c r="E21" s="100"/>
    </row>
    <row r="22" spans="1:5" ht="12.75">
      <c r="A22" s="225" t="s">
        <v>430</v>
      </c>
      <c r="B22" s="226" t="s">
        <v>260</v>
      </c>
      <c r="C22" s="29" t="s">
        <v>431</v>
      </c>
      <c r="D22" s="100">
        <v>42693</v>
      </c>
      <c r="E22" s="100"/>
    </row>
    <row r="23" spans="1:5" ht="12.75">
      <c r="A23" s="225" t="s">
        <v>438</v>
      </c>
      <c r="B23" s="226">
        <v>2324</v>
      </c>
      <c r="C23" s="29" t="s">
        <v>433</v>
      </c>
      <c r="D23" s="100">
        <v>2400</v>
      </c>
      <c r="E23" s="100"/>
    </row>
    <row r="24" spans="1:5" ht="12.75">
      <c r="A24" s="225">
        <v>2399</v>
      </c>
      <c r="B24" s="226" t="s">
        <v>434</v>
      </c>
      <c r="C24" s="29" t="s">
        <v>435</v>
      </c>
      <c r="D24" s="100">
        <v>15000</v>
      </c>
      <c r="E24" s="100"/>
    </row>
    <row r="25" spans="1:5" ht="25.5">
      <c r="A25" s="225" t="s">
        <v>260</v>
      </c>
      <c r="B25" s="226" t="s">
        <v>260</v>
      </c>
      <c r="C25" s="29" t="s">
        <v>222</v>
      </c>
      <c r="D25" s="100">
        <v>55152</v>
      </c>
      <c r="E25" s="100"/>
    </row>
    <row r="26" spans="1:5" ht="13.5" customHeight="1">
      <c r="A26" s="354"/>
      <c r="B26" s="355"/>
      <c r="C26" s="235" t="s">
        <v>436</v>
      </c>
      <c r="D26" s="102">
        <f>SUM(D17:D25)</f>
        <v>251719</v>
      </c>
      <c r="E26" s="102">
        <v>0</v>
      </c>
    </row>
    <row r="27" spans="1:5" ht="12.75">
      <c r="A27" s="238"/>
      <c r="B27" s="239"/>
      <c r="C27" s="107"/>
      <c r="D27" s="229"/>
      <c r="E27" s="113"/>
    </row>
    <row r="28" spans="1:5" ht="15.75">
      <c r="A28" s="356" t="s">
        <v>437</v>
      </c>
      <c r="B28" s="356"/>
      <c r="C28" s="356"/>
      <c r="D28" s="229"/>
      <c r="E28" s="113"/>
    </row>
    <row r="29" spans="1:5" ht="12.75">
      <c r="A29" s="227" t="s">
        <v>182</v>
      </c>
      <c r="B29" s="227" t="s">
        <v>294</v>
      </c>
      <c r="C29" s="227" t="s">
        <v>183</v>
      </c>
      <c r="D29" s="231" t="s">
        <v>479</v>
      </c>
      <c r="E29" s="125" t="s">
        <v>425</v>
      </c>
    </row>
    <row r="30" spans="1:5" ht="12.75">
      <c r="A30" s="225" t="s">
        <v>438</v>
      </c>
      <c r="B30" s="226">
        <v>3111</v>
      </c>
      <c r="C30" s="29" t="s">
        <v>439</v>
      </c>
      <c r="D30" s="100"/>
      <c r="E30" s="100">
        <v>10000</v>
      </c>
    </row>
    <row r="31" spans="1:5" ht="12.75">
      <c r="A31" s="225" t="s">
        <v>438</v>
      </c>
      <c r="B31" s="226">
        <v>3112</v>
      </c>
      <c r="C31" s="29" t="s">
        <v>480</v>
      </c>
      <c r="D31" s="100"/>
      <c r="E31" s="100">
        <v>10000</v>
      </c>
    </row>
    <row r="32" spans="1:5" ht="12.75">
      <c r="A32" s="225" t="s">
        <v>438</v>
      </c>
      <c r="B32" s="226">
        <v>3113</v>
      </c>
      <c r="C32" s="29" t="s">
        <v>440</v>
      </c>
      <c r="D32" s="100"/>
      <c r="E32" s="100">
        <v>200</v>
      </c>
    </row>
    <row r="33" spans="1:5" ht="13.5" customHeight="1">
      <c r="A33" s="352"/>
      <c r="B33" s="352"/>
      <c r="C33" s="104" t="s">
        <v>284</v>
      </c>
      <c r="D33" s="102">
        <v>0</v>
      </c>
      <c r="E33" s="102">
        <f>SUM(E30:E32)</f>
        <v>20200</v>
      </c>
    </row>
    <row r="34" spans="1:5" ht="12.75">
      <c r="A34" s="118"/>
      <c r="B34" s="118"/>
      <c r="C34" s="119"/>
      <c r="D34" s="229"/>
      <c r="E34" s="113"/>
    </row>
    <row r="35" spans="1:5" ht="12.75">
      <c r="A35" s="238"/>
      <c r="B35" s="238"/>
      <c r="C35" s="240"/>
      <c r="D35" s="229"/>
      <c r="E35" s="113"/>
    </row>
    <row r="36" spans="1:5" ht="15.75">
      <c r="A36" s="356" t="s">
        <v>285</v>
      </c>
      <c r="B36" s="356"/>
      <c r="C36" s="356"/>
      <c r="D36" s="229"/>
      <c r="E36" s="113"/>
    </row>
    <row r="37" spans="1:5" ht="12.75">
      <c r="A37" s="227" t="s">
        <v>182</v>
      </c>
      <c r="B37" s="227" t="s">
        <v>294</v>
      </c>
      <c r="C37" s="227" t="s">
        <v>183</v>
      </c>
      <c r="D37" s="231" t="s">
        <v>479</v>
      </c>
      <c r="E37" s="125" t="s">
        <v>425</v>
      </c>
    </row>
    <row r="38" spans="1:5" ht="12.75" customHeight="1">
      <c r="A38" s="225" t="s">
        <v>269</v>
      </c>
      <c r="B38" s="226">
        <v>4112</v>
      </c>
      <c r="C38" s="29" t="s">
        <v>487</v>
      </c>
      <c r="D38" s="100">
        <v>68363</v>
      </c>
      <c r="E38" s="100"/>
    </row>
    <row r="39" spans="1:5" ht="12.75">
      <c r="A39" s="225" t="s">
        <v>269</v>
      </c>
      <c r="B39" s="226">
        <v>4116</v>
      </c>
      <c r="C39" s="29" t="s">
        <v>44</v>
      </c>
      <c r="D39" s="100">
        <v>3686780</v>
      </c>
      <c r="E39" s="100"/>
    </row>
    <row r="40" spans="1:5" ht="12.75">
      <c r="A40" s="225" t="s">
        <v>269</v>
      </c>
      <c r="B40" s="226">
        <v>4153</v>
      </c>
      <c r="C40" s="29" t="s">
        <v>455</v>
      </c>
      <c r="D40" s="100">
        <v>1000</v>
      </c>
      <c r="E40" s="100"/>
    </row>
    <row r="41" spans="1:5" ht="12.75" customHeight="1">
      <c r="A41" s="225" t="s">
        <v>269</v>
      </c>
      <c r="B41" s="226">
        <v>4121</v>
      </c>
      <c r="C41" s="29" t="s">
        <v>48</v>
      </c>
      <c r="D41" s="100">
        <v>7000</v>
      </c>
      <c r="E41" s="100"/>
    </row>
    <row r="42" spans="1:5" ht="12.75" customHeight="1">
      <c r="A42" s="225" t="s">
        <v>269</v>
      </c>
      <c r="B42" s="226">
        <v>4216</v>
      </c>
      <c r="C42" s="29" t="s">
        <v>286</v>
      </c>
      <c r="D42" s="100"/>
      <c r="E42" s="100">
        <v>26600</v>
      </c>
    </row>
    <row r="43" spans="1:5" ht="12.75" customHeight="1">
      <c r="A43" s="225" t="s">
        <v>269</v>
      </c>
      <c r="B43" s="226">
        <v>4221</v>
      </c>
      <c r="C43" s="29" t="s">
        <v>220</v>
      </c>
      <c r="D43" s="100"/>
      <c r="E43" s="100">
        <v>1300</v>
      </c>
    </row>
    <row r="44" spans="1:5" ht="13.5" customHeight="1">
      <c r="A44" s="362"/>
      <c r="B44" s="362"/>
      <c r="C44" s="104" t="s">
        <v>221</v>
      </c>
      <c r="D44" s="102">
        <f>SUM(D38:D41)</f>
        <v>3763143</v>
      </c>
      <c r="E44" s="102">
        <f>SUM(E38:E43)</f>
        <v>27900</v>
      </c>
    </row>
    <row r="45" spans="1:5" ht="12.75">
      <c r="A45" s="113"/>
      <c r="B45" s="113"/>
      <c r="C45" s="113"/>
      <c r="D45" s="113"/>
      <c r="E45" s="113"/>
    </row>
    <row r="46" spans="1:5" ht="12.75">
      <c r="A46" s="363" t="s">
        <v>481</v>
      </c>
      <c r="B46" s="363"/>
      <c r="C46" s="363"/>
      <c r="D46" s="102">
        <f>D13+D26+D33+D44</f>
        <v>7235348</v>
      </c>
      <c r="E46" s="102">
        <f>E13+E26+E33+E44</f>
        <v>48100</v>
      </c>
    </row>
    <row r="47" spans="1:5" ht="12.75">
      <c r="A47" s="229"/>
      <c r="B47" s="229"/>
      <c r="C47" s="229"/>
      <c r="D47" s="229"/>
      <c r="E47" s="113"/>
    </row>
    <row r="48" spans="1:5" ht="12.75">
      <c r="A48" s="363" t="s">
        <v>4</v>
      </c>
      <c r="B48" s="363"/>
      <c r="C48" s="363"/>
      <c r="D48" s="366">
        <f>D46+E46</f>
        <v>7283448</v>
      </c>
      <c r="E48" s="367"/>
    </row>
    <row r="49" spans="1:5" ht="12.75">
      <c r="A49" s="113"/>
      <c r="B49" s="113"/>
      <c r="C49" s="113"/>
      <c r="D49" s="113"/>
      <c r="E49" s="113"/>
    </row>
    <row r="50" spans="1:5" ht="15.75">
      <c r="A50" s="356" t="s">
        <v>5</v>
      </c>
      <c r="B50" s="356"/>
      <c r="C50" s="356"/>
      <c r="D50" s="229"/>
      <c r="E50" s="113"/>
    </row>
    <row r="51" spans="1:5" ht="12.75">
      <c r="A51" s="227" t="s">
        <v>182</v>
      </c>
      <c r="B51" s="227" t="s">
        <v>294</v>
      </c>
      <c r="C51" s="227" t="s">
        <v>183</v>
      </c>
      <c r="D51" s="372" t="s">
        <v>320</v>
      </c>
      <c r="E51" s="373"/>
    </row>
    <row r="52" spans="1:5" ht="12.75">
      <c r="A52" s="225" t="s">
        <v>269</v>
      </c>
      <c r="B52" s="226">
        <v>8223</v>
      </c>
      <c r="C52" s="105" t="s">
        <v>424</v>
      </c>
      <c r="D52" s="368">
        <v>85000</v>
      </c>
      <c r="E52" s="369"/>
    </row>
    <row r="53" spans="1:5" ht="25.5" customHeight="1">
      <c r="A53" s="225" t="s">
        <v>269</v>
      </c>
      <c r="B53" s="226">
        <v>8115</v>
      </c>
      <c r="C53" s="105" t="s">
        <v>59</v>
      </c>
      <c r="D53" s="368">
        <v>18000</v>
      </c>
      <c r="E53" s="369"/>
    </row>
    <row r="54" spans="1:5" ht="13.5" customHeight="1">
      <c r="A54" s="363" t="s">
        <v>323</v>
      </c>
      <c r="B54" s="363"/>
      <c r="C54" s="363"/>
      <c r="D54" s="370">
        <f>SUM(D52:E53)</f>
        <v>103000</v>
      </c>
      <c r="E54" s="371"/>
    </row>
    <row r="55" spans="1:5" s="1" customFormat="1" ht="12.75" customHeight="1">
      <c r="A55" s="106"/>
      <c r="B55" s="106"/>
      <c r="C55" s="106"/>
      <c r="D55" s="241"/>
      <c r="E55" s="242"/>
    </row>
    <row r="56" spans="1:5" s="1" customFormat="1" ht="12.75" customHeight="1">
      <c r="A56" s="227" t="s">
        <v>182</v>
      </c>
      <c r="B56" s="227" t="s">
        <v>294</v>
      </c>
      <c r="C56" s="227" t="s">
        <v>183</v>
      </c>
      <c r="D56" s="372" t="s">
        <v>320</v>
      </c>
      <c r="E56" s="373"/>
    </row>
    <row r="57" spans="1:5" s="1" customFormat="1" ht="12.75" customHeight="1">
      <c r="A57" s="225" t="s">
        <v>269</v>
      </c>
      <c r="B57" s="226">
        <v>8223</v>
      </c>
      <c r="C57" s="105" t="s">
        <v>290</v>
      </c>
      <c r="D57" s="364">
        <v>290000</v>
      </c>
      <c r="E57" s="365"/>
    </row>
    <row r="58" spans="1:5" ht="13.5" customHeight="1">
      <c r="A58" s="225" t="s">
        <v>269</v>
      </c>
      <c r="B58" s="226" t="s">
        <v>6</v>
      </c>
      <c r="C58" s="105" t="s">
        <v>289</v>
      </c>
      <c r="D58" s="364">
        <v>914327</v>
      </c>
      <c r="E58" s="365"/>
    </row>
    <row r="59" spans="1:5" ht="13.5" customHeight="1">
      <c r="A59" s="363" t="s">
        <v>288</v>
      </c>
      <c r="B59" s="363"/>
      <c r="C59" s="363"/>
      <c r="D59" s="370">
        <f>SUM(D57:E58)</f>
        <v>1204327</v>
      </c>
      <c r="E59" s="371"/>
    </row>
    <row r="60" spans="1:5" ht="12.75">
      <c r="A60" s="229"/>
      <c r="B60" s="229"/>
      <c r="C60" s="229"/>
      <c r="D60" s="243"/>
      <c r="E60" s="113"/>
    </row>
    <row r="61" spans="1:5" ht="12.75">
      <c r="A61" s="363" t="s">
        <v>135</v>
      </c>
      <c r="B61" s="363"/>
      <c r="C61" s="363"/>
      <c r="D61" s="366">
        <f>D48+D54+D59</f>
        <v>8590775</v>
      </c>
      <c r="E61" s="367"/>
    </row>
  </sheetData>
  <mergeCells count="26">
    <mergeCell ref="D58:E58"/>
    <mergeCell ref="D48:E48"/>
    <mergeCell ref="D61:E61"/>
    <mergeCell ref="D53:E53"/>
    <mergeCell ref="D54:E54"/>
    <mergeCell ref="D51:E51"/>
    <mergeCell ref="D59:E59"/>
    <mergeCell ref="D52:E52"/>
    <mergeCell ref="D57:E57"/>
    <mergeCell ref="D56:E56"/>
    <mergeCell ref="A36:C36"/>
    <mergeCell ref="A44:B44"/>
    <mergeCell ref="A61:C61"/>
    <mergeCell ref="A46:C46"/>
    <mergeCell ref="A48:C48"/>
    <mergeCell ref="A54:C54"/>
    <mergeCell ref="A50:C50"/>
    <mergeCell ref="A59:C59"/>
    <mergeCell ref="A1:C1"/>
    <mergeCell ref="A3:C3"/>
    <mergeCell ref="A13:B13"/>
    <mergeCell ref="A10:B10"/>
    <mergeCell ref="A33:B33"/>
    <mergeCell ref="A15:C15"/>
    <mergeCell ref="A26:B26"/>
    <mergeCell ref="A28:C28"/>
  </mergeCells>
  <printOptions/>
  <pageMargins left="0.7874015748031497" right="0.7874015748031497" top="0.984251968503937" bottom="0.984251968503937" header="0.5118110236220472" footer="0.5118110236220472"/>
  <pageSetup firstPageNumber="4" useFirstPageNumber="1" fitToHeight="0" fitToWidth="1" horizontalDpi="600" verticalDpi="600" orientation="landscape" paperSize="9" r:id="rId1"/>
  <headerFooter alignWithMargins="0">
    <oddFooter>&amp;C&amp;P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zoomScaleSheetLayoutView="75" workbookViewId="0" topLeftCell="A175">
      <selection activeCell="D130" sqref="D130"/>
    </sheetView>
  </sheetViews>
  <sheetFormatPr defaultColWidth="9.00390625" defaultRowHeight="12.75"/>
  <cols>
    <col min="1" max="2" width="8.00390625" style="0" customWidth="1"/>
    <col min="3" max="3" width="51.875" style="0" customWidth="1"/>
    <col min="4" max="6" width="14.25390625" style="0" customWidth="1"/>
    <col min="7" max="7" width="14.25390625" style="40" customWidth="1"/>
  </cols>
  <sheetData>
    <row r="1" spans="1:3" ht="27.75">
      <c r="A1" s="325" t="s">
        <v>482</v>
      </c>
      <c r="B1" s="325"/>
      <c r="C1" s="325"/>
    </row>
    <row r="2" spans="1:3" ht="15" customHeight="1">
      <c r="A2" s="129"/>
      <c r="B2" s="129"/>
      <c r="C2" s="129"/>
    </row>
    <row r="3" spans="1:3" ht="15.75">
      <c r="A3" s="38" t="s">
        <v>180</v>
      </c>
      <c r="B3" s="1"/>
      <c r="C3" s="1"/>
    </row>
    <row r="4" spans="1:7" ht="12.75">
      <c r="A4" s="244" t="s">
        <v>181</v>
      </c>
      <c r="B4" s="244" t="s">
        <v>182</v>
      </c>
      <c r="C4" s="245" t="s">
        <v>183</v>
      </c>
      <c r="D4" s="246" t="s">
        <v>483</v>
      </c>
      <c r="E4" s="274" t="s">
        <v>484</v>
      </c>
      <c r="F4" s="274" t="s">
        <v>485</v>
      </c>
      <c r="G4" s="275" t="s">
        <v>210</v>
      </c>
    </row>
    <row r="5" spans="1:7" ht="12.75">
      <c r="A5" s="3" t="s">
        <v>184</v>
      </c>
      <c r="B5" s="4">
        <v>2399</v>
      </c>
      <c r="C5" s="5" t="s">
        <v>185</v>
      </c>
      <c r="D5" s="6">
        <v>200</v>
      </c>
      <c r="E5" s="247"/>
      <c r="F5" s="247"/>
      <c r="G5" s="14">
        <f aca="true" t="shared" si="0" ref="G5:G11">D5+E5+F5</f>
        <v>200</v>
      </c>
    </row>
    <row r="6" spans="1:7" ht="12.75">
      <c r="A6" s="3" t="s">
        <v>184</v>
      </c>
      <c r="B6" s="4">
        <v>1039</v>
      </c>
      <c r="C6" s="5" t="s">
        <v>186</v>
      </c>
      <c r="D6" s="7">
        <v>250</v>
      </c>
      <c r="E6" s="248"/>
      <c r="F6" s="248"/>
      <c r="G6" s="14">
        <f t="shared" si="0"/>
        <v>250</v>
      </c>
    </row>
    <row r="7" spans="1:7" ht="12.75">
      <c r="A7" s="3" t="s">
        <v>184</v>
      </c>
      <c r="B7" s="4">
        <v>1019</v>
      </c>
      <c r="C7" s="5" t="s">
        <v>187</v>
      </c>
      <c r="D7" s="7">
        <v>1100</v>
      </c>
      <c r="E7" s="248"/>
      <c r="F7" s="248"/>
      <c r="G7" s="14">
        <f t="shared" si="0"/>
        <v>1100</v>
      </c>
    </row>
    <row r="8" spans="1:7" ht="12.75" customHeight="1">
      <c r="A8" s="3" t="s">
        <v>184</v>
      </c>
      <c r="B8" s="4" t="s">
        <v>188</v>
      </c>
      <c r="C8" s="5" t="s">
        <v>211</v>
      </c>
      <c r="D8" s="14">
        <v>22500</v>
      </c>
      <c r="E8" s="248"/>
      <c r="F8" s="248"/>
      <c r="G8" s="14">
        <f t="shared" si="0"/>
        <v>22500</v>
      </c>
    </row>
    <row r="9" spans="1:7" ht="12.75">
      <c r="A9" s="249" t="s">
        <v>184</v>
      </c>
      <c r="B9" s="228">
        <v>2399</v>
      </c>
      <c r="C9" s="250" t="s">
        <v>185</v>
      </c>
      <c r="D9" s="14">
        <v>165</v>
      </c>
      <c r="E9" s="248"/>
      <c r="F9" s="248"/>
      <c r="G9" s="14">
        <f t="shared" si="0"/>
        <v>165</v>
      </c>
    </row>
    <row r="10" spans="1:7" ht="12.75">
      <c r="A10" s="3" t="s">
        <v>184</v>
      </c>
      <c r="B10" s="4">
        <v>2321</v>
      </c>
      <c r="C10" s="5" t="s">
        <v>212</v>
      </c>
      <c r="D10" s="14"/>
      <c r="E10" s="247">
        <v>42000</v>
      </c>
      <c r="F10" s="247"/>
      <c r="G10" s="14">
        <f t="shared" si="0"/>
        <v>42000</v>
      </c>
    </row>
    <row r="11" spans="1:7" s="113" customFormat="1" ht="12.75">
      <c r="A11" s="249" t="s">
        <v>184</v>
      </c>
      <c r="B11" s="228">
        <v>2310</v>
      </c>
      <c r="C11" s="250" t="s">
        <v>189</v>
      </c>
      <c r="D11" s="251"/>
      <c r="E11" s="251">
        <v>7000</v>
      </c>
      <c r="F11" s="251"/>
      <c r="G11" s="14">
        <f t="shared" si="0"/>
        <v>7000</v>
      </c>
    </row>
    <row r="12" spans="1:8" ht="12.75">
      <c r="A12" s="374" t="s">
        <v>191</v>
      </c>
      <c r="B12" s="374"/>
      <c r="C12" s="374"/>
      <c r="D12" s="19">
        <f>SUM(D5:D11)</f>
        <v>24215</v>
      </c>
      <c r="E12" s="19">
        <f>SUM(E5:E11)</f>
        <v>49000</v>
      </c>
      <c r="F12" s="19">
        <f>SUM(F5:F11)</f>
        <v>0</v>
      </c>
      <c r="G12" s="19">
        <f>SUM(G5:G11)</f>
        <v>73215</v>
      </c>
      <c r="H12" s="10"/>
    </row>
    <row r="13" spans="1:8" ht="12.75">
      <c r="A13" s="113"/>
      <c r="B13" s="113"/>
      <c r="C13" s="113"/>
      <c r="D13" s="113"/>
      <c r="E13" s="113"/>
      <c r="F13" s="113"/>
      <c r="G13" s="252"/>
      <c r="H13" s="11"/>
    </row>
    <row r="14" spans="1:7" ht="15" customHeight="1">
      <c r="A14" s="253" t="s">
        <v>193</v>
      </c>
      <c r="B14" s="254"/>
      <c r="C14" s="254"/>
      <c r="D14" s="113"/>
      <c r="E14" s="113"/>
      <c r="F14" s="113"/>
      <c r="G14" s="252"/>
    </row>
    <row r="15" spans="1:7" ht="12.75">
      <c r="A15" s="244" t="s">
        <v>181</v>
      </c>
      <c r="B15" s="244" t="s">
        <v>182</v>
      </c>
      <c r="C15" s="245" t="s">
        <v>183</v>
      </c>
      <c r="D15" s="246" t="s">
        <v>483</v>
      </c>
      <c r="E15" s="274" t="s">
        <v>484</v>
      </c>
      <c r="F15" s="274" t="s">
        <v>485</v>
      </c>
      <c r="G15" s="275" t="s">
        <v>210</v>
      </c>
    </row>
    <row r="16" spans="1:7" ht="12.75" customHeight="1">
      <c r="A16" s="389" t="s">
        <v>194</v>
      </c>
      <c r="B16" s="12">
        <v>3114</v>
      </c>
      <c r="C16" s="255" t="s">
        <v>195</v>
      </c>
      <c r="D16" s="14">
        <v>13832</v>
      </c>
      <c r="E16" s="256"/>
      <c r="F16" s="256"/>
      <c r="G16" s="6">
        <f aca="true" t="shared" si="1" ref="G16:G25">D16+E16+F16</f>
        <v>13832</v>
      </c>
    </row>
    <row r="17" spans="1:7" ht="12.75">
      <c r="A17" s="390"/>
      <c r="B17" s="15">
        <v>3121</v>
      </c>
      <c r="C17" s="13" t="s">
        <v>196</v>
      </c>
      <c r="D17" s="14">
        <v>52767</v>
      </c>
      <c r="E17" s="256"/>
      <c r="F17" s="256"/>
      <c r="G17" s="6">
        <f t="shared" si="1"/>
        <v>52767</v>
      </c>
    </row>
    <row r="18" spans="1:7" ht="12.75">
      <c r="A18" s="390"/>
      <c r="B18" s="15">
        <v>3122</v>
      </c>
      <c r="C18" s="13" t="s">
        <v>197</v>
      </c>
      <c r="D18" s="14">
        <v>96491</v>
      </c>
      <c r="E18" s="256"/>
      <c r="F18" s="256"/>
      <c r="G18" s="6">
        <f t="shared" si="1"/>
        <v>96491</v>
      </c>
    </row>
    <row r="19" spans="1:7" ht="12.75">
      <c r="A19" s="390"/>
      <c r="B19" s="15">
        <v>3123</v>
      </c>
      <c r="C19" s="13" t="s">
        <v>57</v>
      </c>
      <c r="D19" s="14">
        <v>115819</v>
      </c>
      <c r="E19" s="256"/>
      <c r="F19" s="256"/>
      <c r="G19" s="6">
        <f t="shared" si="1"/>
        <v>115819</v>
      </c>
    </row>
    <row r="20" spans="1:7" s="113" customFormat="1" ht="25.5">
      <c r="A20" s="390"/>
      <c r="B20" s="15">
        <v>3124</v>
      </c>
      <c r="C20" s="13" t="s">
        <v>253</v>
      </c>
      <c r="D20" s="14">
        <v>3250</v>
      </c>
      <c r="E20" s="256"/>
      <c r="F20" s="256"/>
      <c r="G20" s="6">
        <f t="shared" si="1"/>
        <v>3250</v>
      </c>
    </row>
    <row r="21" spans="1:7" ht="12.75">
      <c r="A21" s="390"/>
      <c r="B21" s="15">
        <v>3125</v>
      </c>
      <c r="C21" s="13" t="s">
        <v>254</v>
      </c>
      <c r="D21" s="14">
        <v>1643</v>
      </c>
      <c r="E21" s="256"/>
      <c r="F21" s="256"/>
      <c r="G21" s="6">
        <f t="shared" si="1"/>
        <v>1643</v>
      </c>
    </row>
    <row r="22" spans="1:8" ht="12.75">
      <c r="A22" s="390"/>
      <c r="B22" s="15">
        <v>3146</v>
      </c>
      <c r="C22" s="13" t="s">
        <v>255</v>
      </c>
      <c r="D22" s="14">
        <v>3612</v>
      </c>
      <c r="E22" s="256"/>
      <c r="F22" s="256"/>
      <c r="G22" s="6">
        <f t="shared" si="1"/>
        <v>3612</v>
      </c>
      <c r="H22" t="s">
        <v>192</v>
      </c>
    </row>
    <row r="23" spans="1:7" ht="12.75">
      <c r="A23" s="390"/>
      <c r="B23" s="15">
        <v>3147</v>
      </c>
      <c r="C23" s="13" t="s">
        <v>256</v>
      </c>
      <c r="D23" s="14">
        <v>3645</v>
      </c>
      <c r="E23" s="256"/>
      <c r="F23" s="256"/>
      <c r="G23" s="6">
        <f t="shared" si="1"/>
        <v>3645</v>
      </c>
    </row>
    <row r="24" spans="1:7" ht="12.75">
      <c r="A24" s="390"/>
      <c r="B24" s="15">
        <v>4322</v>
      </c>
      <c r="C24" s="13" t="s">
        <v>257</v>
      </c>
      <c r="D24" s="14">
        <v>20980</v>
      </c>
      <c r="E24" s="256"/>
      <c r="F24" s="256"/>
      <c r="G24" s="6">
        <f t="shared" si="1"/>
        <v>20980</v>
      </c>
    </row>
    <row r="25" spans="1:7" ht="12.75">
      <c r="A25" s="391"/>
      <c r="B25" s="15">
        <v>3299</v>
      </c>
      <c r="C25" s="13" t="s">
        <v>258</v>
      </c>
      <c r="D25" s="14">
        <v>4533</v>
      </c>
      <c r="E25" s="256"/>
      <c r="F25" s="256"/>
      <c r="G25" s="6">
        <f t="shared" si="1"/>
        <v>4533</v>
      </c>
    </row>
    <row r="26" spans="1:7" ht="12.75">
      <c r="A26" s="388" t="s">
        <v>179</v>
      </c>
      <c r="B26" s="388"/>
      <c r="C26" s="388"/>
      <c r="D26" s="16">
        <f>SUM(D16:D25)</f>
        <v>316572</v>
      </c>
      <c r="E26" s="14"/>
      <c r="F26" s="256"/>
      <c r="G26" s="6">
        <f>SUM(G16:G25)</f>
        <v>316572</v>
      </c>
    </row>
    <row r="27" spans="1:7" ht="25.5">
      <c r="A27" s="3">
        <v>3000</v>
      </c>
      <c r="B27" s="15">
        <v>3421</v>
      </c>
      <c r="C27" s="13" t="s">
        <v>178</v>
      </c>
      <c r="D27" s="14">
        <v>1099</v>
      </c>
      <c r="E27" s="256"/>
      <c r="F27" s="256"/>
      <c r="G27" s="6">
        <f>D27+E27+F27</f>
        <v>1099</v>
      </c>
    </row>
    <row r="28" spans="1:7" ht="12.75">
      <c r="A28" s="3" t="s">
        <v>259</v>
      </c>
      <c r="B28" s="4" t="s">
        <v>260</v>
      </c>
      <c r="C28" s="13" t="s">
        <v>261</v>
      </c>
      <c r="D28" s="14">
        <v>3686780</v>
      </c>
      <c r="E28" s="256"/>
      <c r="F28" s="256"/>
      <c r="G28" s="6">
        <f>D28+E28+F28</f>
        <v>3686780</v>
      </c>
    </row>
    <row r="29" spans="1:7" ht="12.75">
      <c r="A29" s="3" t="s">
        <v>259</v>
      </c>
      <c r="B29" s="4">
        <v>3299</v>
      </c>
      <c r="C29" s="13" t="s">
        <v>113</v>
      </c>
      <c r="D29" s="14">
        <v>4661</v>
      </c>
      <c r="E29" s="256"/>
      <c r="F29" s="256"/>
      <c r="G29" s="6">
        <f>D29+E29+F29</f>
        <v>4661</v>
      </c>
    </row>
    <row r="30" spans="1:7" s="113" customFormat="1" ht="25.5">
      <c r="A30" s="3" t="s">
        <v>259</v>
      </c>
      <c r="B30" s="4" t="s">
        <v>262</v>
      </c>
      <c r="C30" s="255" t="s">
        <v>263</v>
      </c>
      <c r="D30" s="14">
        <v>4735</v>
      </c>
      <c r="E30" s="256"/>
      <c r="F30" s="256"/>
      <c r="G30" s="6">
        <f>D30+E30+F30</f>
        <v>4735</v>
      </c>
    </row>
    <row r="31" spans="1:7" s="113" customFormat="1" ht="12.75">
      <c r="A31" s="3" t="s">
        <v>259</v>
      </c>
      <c r="B31" s="4">
        <v>3419</v>
      </c>
      <c r="C31" s="255" t="s">
        <v>264</v>
      </c>
      <c r="D31" s="14">
        <v>12260</v>
      </c>
      <c r="E31" s="256"/>
      <c r="F31" s="256"/>
      <c r="G31" s="6">
        <f>D31+E31+F31</f>
        <v>12260</v>
      </c>
    </row>
    <row r="32" spans="1:7" s="113" customFormat="1" ht="12.75">
      <c r="A32" s="244" t="s">
        <v>181</v>
      </c>
      <c r="B32" s="244" t="s">
        <v>182</v>
      </c>
      <c r="C32" s="245" t="s">
        <v>183</v>
      </c>
      <c r="D32" s="246" t="s">
        <v>483</v>
      </c>
      <c r="E32" s="274" t="s">
        <v>484</v>
      </c>
      <c r="F32" s="274" t="s">
        <v>485</v>
      </c>
      <c r="G32" s="275" t="s">
        <v>210</v>
      </c>
    </row>
    <row r="33" spans="1:7" s="113" customFormat="1" ht="12.75">
      <c r="A33" s="4">
        <v>3000</v>
      </c>
      <c r="B33" s="4" t="s">
        <v>260</v>
      </c>
      <c r="C33" s="13" t="s">
        <v>265</v>
      </c>
      <c r="D33" s="14">
        <v>12412</v>
      </c>
      <c r="E33" s="256"/>
      <c r="F33" s="256"/>
      <c r="G33" s="6">
        <f aca="true" t="shared" si="2" ref="G33:G39">D33+E33+F33</f>
        <v>12412</v>
      </c>
    </row>
    <row r="34" spans="1:7" ht="12.75">
      <c r="A34" s="3" t="s">
        <v>259</v>
      </c>
      <c r="B34" s="4" t="s">
        <v>260</v>
      </c>
      <c r="C34" s="13" t="s">
        <v>266</v>
      </c>
      <c r="D34" s="256"/>
      <c r="E34" s="14">
        <v>5500</v>
      </c>
      <c r="F34" s="256"/>
      <c r="G34" s="6">
        <f t="shared" si="2"/>
        <v>5500</v>
      </c>
    </row>
    <row r="35" spans="1:7" s="113" customFormat="1" ht="25.5">
      <c r="A35" s="3" t="s">
        <v>259</v>
      </c>
      <c r="B35" s="4">
        <v>3231</v>
      </c>
      <c r="C35" s="13" t="s">
        <v>267</v>
      </c>
      <c r="D35" s="256"/>
      <c r="E35" s="14"/>
      <c r="F35" s="14">
        <v>500</v>
      </c>
      <c r="G35" s="6">
        <f t="shared" si="2"/>
        <v>500</v>
      </c>
    </row>
    <row r="36" spans="1:7" s="113" customFormat="1" ht="38.25">
      <c r="A36" s="3" t="s">
        <v>259</v>
      </c>
      <c r="B36" s="4">
        <v>3146</v>
      </c>
      <c r="C36" s="13" t="s">
        <v>213</v>
      </c>
      <c r="D36" s="256"/>
      <c r="E36" s="14"/>
      <c r="F36" s="14">
        <v>500</v>
      </c>
      <c r="G36" s="6">
        <f t="shared" si="2"/>
        <v>500</v>
      </c>
    </row>
    <row r="37" spans="1:7" s="113" customFormat="1" ht="25.5">
      <c r="A37" s="4">
        <v>3000</v>
      </c>
      <c r="B37" s="4">
        <v>3299</v>
      </c>
      <c r="C37" s="255" t="s">
        <v>117</v>
      </c>
      <c r="D37" s="256"/>
      <c r="E37" s="14"/>
      <c r="F37" s="6">
        <v>500</v>
      </c>
      <c r="G37" s="6">
        <f t="shared" si="2"/>
        <v>500</v>
      </c>
    </row>
    <row r="38" spans="1:7" s="113" customFormat="1" ht="25.5">
      <c r="A38" s="257" t="s">
        <v>60</v>
      </c>
      <c r="B38" s="20">
        <v>3122</v>
      </c>
      <c r="C38" s="255" t="s">
        <v>137</v>
      </c>
      <c r="D38" s="256"/>
      <c r="E38" s="14"/>
      <c r="F38" s="6">
        <v>6000</v>
      </c>
      <c r="G38" s="6">
        <f t="shared" si="2"/>
        <v>6000</v>
      </c>
    </row>
    <row r="39" spans="1:7" s="113" customFormat="1" ht="12.75">
      <c r="A39" s="257">
        <v>3000</v>
      </c>
      <c r="B39" s="20" t="s">
        <v>260</v>
      </c>
      <c r="C39" s="255" t="s">
        <v>278</v>
      </c>
      <c r="D39" s="256"/>
      <c r="E39" s="14"/>
      <c r="F39" s="6">
        <v>2735</v>
      </c>
      <c r="G39" s="6">
        <f t="shared" si="2"/>
        <v>2735</v>
      </c>
    </row>
    <row r="40" spans="1:7" ht="12.75">
      <c r="A40" s="374" t="s">
        <v>138</v>
      </c>
      <c r="B40" s="374"/>
      <c r="C40" s="374"/>
      <c r="D40" s="19">
        <f>D26+D27+D28+D29+D30+D31+D33+D34+D35+D36+D37+D38+D39</f>
        <v>4038519</v>
      </c>
      <c r="E40" s="19">
        <f>E26+E27+E28+E29+E30+E31+E33+E34+E35+E36+E37+E38+E39</f>
        <v>5500</v>
      </c>
      <c r="F40" s="19">
        <f>F26+F27+F28+F29+F30+F31+F33+F34+F35+F36+F37+F38+F39</f>
        <v>10235</v>
      </c>
      <c r="G40" s="19">
        <f>G26+G27+G28+G29+G30+G31+G33+G34+G35+G36+G37+G38+G39</f>
        <v>4054254</v>
      </c>
    </row>
    <row r="41" spans="1:7" ht="12.75">
      <c r="A41" s="113"/>
      <c r="B41" s="113"/>
      <c r="C41" s="113"/>
      <c r="D41" s="113"/>
      <c r="E41" s="113"/>
      <c r="F41" s="113"/>
      <c r="G41" s="252"/>
    </row>
    <row r="42" spans="1:7" ht="15.75">
      <c r="A42" s="392" t="s">
        <v>139</v>
      </c>
      <c r="B42" s="392"/>
      <c r="C42" s="392"/>
      <c r="D42" s="392"/>
      <c r="E42" s="113"/>
      <c r="F42" s="113"/>
      <c r="G42" s="252"/>
    </row>
    <row r="43" spans="1:7" ht="12.75">
      <c r="A43" s="244" t="s">
        <v>181</v>
      </c>
      <c r="B43" s="244" t="s">
        <v>182</v>
      </c>
      <c r="C43" s="245" t="s">
        <v>183</v>
      </c>
      <c r="D43" s="246" t="s">
        <v>483</v>
      </c>
      <c r="E43" s="274" t="s">
        <v>484</v>
      </c>
      <c r="F43" s="274" t="s">
        <v>485</v>
      </c>
      <c r="G43" s="275" t="s">
        <v>210</v>
      </c>
    </row>
    <row r="44" spans="1:7" ht="12.75">
      <c r="A44" s="21">
        <v>4000</v>
      </c>
      <c r="B44" s="21">
        <v>3311</v>
      </c>
      <c r="C44" s="29" t="s">
        <v>214</v>
      </c>
      <c r="D44" s="14">
        <v>26227</v>
      </c>
      <c r="E44" s="14"/>
      <c r="F44" s="14"/>
      <c r="G44" s="14">
        <f aca="true" t="shared" si="3" ref="G44:G53">D44+E44+F44</f>
        <v>26227</v>
      </c>
    </row>
    <row r="45" spans="1:7" ht="12.75">
      <c r="A45" s="21">
        <v>4000</v>
      </c>
      <c r="B45" s="21">
        <v>3319</v>
      </c>
      <c r="C45" s="29" t="s">
        <v>145</v>
      </c>
      <c r="D45" s="14">
        <v>450</v>
      </c>
      <c r="E45" s="14"/>
      <c r="F45" s="14"/>
      <c r="G45" s="14">
        <f t="shared" si="3"/>
        <v>450</v>
      </c>
    </row>
    <row r="46" spans="1:7" ht="12.75">
      <c r="A46" s="21">
        <v>4000</v>
      </c>
      <c r="B46" s="21">
        <v>3314</v>
      </c>
      <c r="C46" s="22" t="s">
        <v>141</v>
      </c>
      <c r="D46" s="14">
        <v>28283</v>
      </c>
      <c r="E46" s="14"/>
      <c r="F46" s="14"/>
      <c r="G46" s="14">
        <f t="shared" si="3"/>
        <v>28283</v>
      </c>
    </row>
    <row r="47" spans="1:7" ht="12.75">
      <c r="A47" s="3" t="s">
        <v>142</v>
      </c>
      <c r="B47" s="4">
        <v>3315</v>
      </c>
      <c r="C47" s="22" t="s">
        <v>143</v>
      </c>
      <c r="D47" s="14">
        <v>59327</v>
      </c>
      <c r="E47" s="14"/>
      <c r="F47" s="14"/>
      <c r="G47" s="14">
        <f t="shared" si="3"/>
        <v>59327</v>
      </c>
    </row>
    <row r="48" spans="1:7" ht="12.75">
      <c r="A48" s="3" t="s">
        <v>142</v>
      </c>
      <c r="B48" s="4">
        <v>3317</v>
      </c>
      <c r="C48" s="22" t="s">
        <v>144</v>
      </c>
      <c r="D48" s="14">
        <v>800</v>
      </c>
      <c r="E48" s="14"/>
      <c r="F48" s="14"/>
      <c r="G48" s="14">
        <f t="shared" si="3"/>
        <v>800</v>
      </c>
    </row>
    <row r="49" spans="1:7" ht="12.75">
      <c r="A49" s="3" t="s">
        <v>142</v>
      </c>
      <c r="B49" s="4">
        <v>3319</v>
      </c>
      <c r="C49" s="22" t="s">
        <v>145</v>
      </c>
      <c r="D49" s="14">
        <v>860</v>
      </c>
      <c r="E49" s="14"/>
      <c r="F49" s="14"/>
      <c r="G49" s="14">
        <f t="shared" si="3"/>
        <v>860</v>
      </c>
    </row>
    <row r="50" spans="1:7" ht="25.5">
      <c r="A50" s="21">
        <v>4000</v>
      </c>
      <c r="B50" s="21">
        <v>3399</v>
      </c>
      <c r="C50" s="22" t="s">
        <v>61</v>
      </c>
      <c r="D50" s="6">
        <v>1000</v>
      </c>
      <c r="E50" s="14"/>
      <c r="F50" s="14"/>
      <c r="G50" s="14">
        <f t="shared" si="3"/>
        <v>1000</v>
      </c>
    </row>
    <row r="51" spans="1:7" ht="12.75">
      <c r="A51" s="272">
        <v>4000</v>
      </c>
      <c r="B51" s="273">
        <v>2143</v>
      </c>
      <c r="C51" s="22" t="s">
        <v>443</v>
      </c>
      <c r="D51" s="6">
        <v>21920</v>
      </c>
      <c r="E51" s="14"/>
      <c r="F51" s="14">
        <v>2000</v>
      </c>
      <c r="G51" s="14">
        <f t="shared" si="3"/>
        <v>23920</v>
      </c>
    </row>
    <row r="52" spans="1:7" s="113" customFormat="1" ht="25.5">
      <c r="A52" s="384" t="s">
        <v>142</v>
      </c>
      <c r="B52" s="386">
        <v>3322</v>
      </c>
      <c r="C52" s="22" t="s">
        <v>146</v>
      </c>
      <c r="D52" s="6"/>
      <c r="E52" s="14"/>
      <c r="F52" s="14">
        <v>500</v>
      </c>
      <c r="G52" s="14">
        <f t="shared" si="3"/>
        <v>500</v>
      </c>
    </row>
    <row r="53" spans="1:7" ht="25.5">
      <c r="A53" s="385"/>
      <c r="B53" s="387"/>
      <c r="C53" s="22" t="s">
        <v>327</v>
      </c>
      <c r="D53" s="7"/>
      <c r="E53" s="14"/>
      <c r="F53" s="14">
        <v>13000</v>
      </c>
      <c r="G53" s="14">
        <f t="shared" si="3"/>
        <v>13000</v>
      </c>
    </row>
    <row r="54" spans="1:7" ht="12.75">
      <c r="A54" s="374" t="s">
        <v>147</v>
      </c>
      <c r="B54" s="374"/>
      <c r="C54" s="374"/>
      <c r="D54" s="19">
        <f>SUM(D44:D53)</f>
        <v>138867</v>
      </c>
      <c r="E54" s="19">
        <f>SUM(E44:E53)</f>
        <v>0</v>
      </c>
      <c r="F54" s="19">
        <f>SUM(F44:F53)</f>
        <v>15500</v>
      </c>
      <c r="G54" s="19">
        <f>SUM(G44:G53)</f>
        <v>154367</v>
      </c>
    </row>
    <row r="55" spans="1:7" ht="12.75">
      <c r="A55" s="113"/>
      <c r="B55" s="113"/>
      <c r="C55" s="113"/>
      <c r="D55" s="113"/>
      <c r="E55" s="113"/>
      <c r="F55" s="113"/>
      <c r="G55" s="252"/>
    </row>
    <row r="56" spans="1:7" ht="15.75">
      <c r="A56" s="253" t="s">
        <v>148</v>
      </c>
      <c r="B56" s="254"/>
      <c r="C56" s="254"/>
      <c r="D56" s="113"/>
      <c r="E56" s="113"/>
      <c r="F56" s="113"/>
      <c r="G56" s="252"/>
    </row>
    <row r="57" spans="1:7" ht="12.75">
      <c r="A57" s="244" t="s">
        <v>181</v>
      </c>
      <c r="B57" s="244" t="s">
        <v>182</v>
      </c>
      <c r="C57" s="245" t="s">
        <v>183</v>
      </c>
      <c r="D57" s="246" t="s">
        <v>483</v>
      </c>
      <c r="E57" s="274" t="s">
        <v>484</v>
      </c>
      <c r="F57" s="274" t="s">
        <v>485</v>
      </c>
      <c r="G57" s="275" t="s">
        <v>210</v>
      </c>
    </row>
    <row r="58" spans="1:7" ht="12.75">
      <c r="A58" s="3" t="s">
        <v>149</v>
      </c>
      <c r="B58" s="4">
        <v>3539</v>
      </c>
      <c r="C58" s="29" t="s">
        <v>7</v>
      </c>
      <c r="D58" s="26">
        <v>4780</v>
      </c>
      <c r="E58" s="256"/>
      <c r="F58" s="256"/>
      <c r="G58" s="14">
        <f aca="true" t="shared" si="4" ref="G58:G69">D58+E58+F58</f>
        <v>4780</v>
      </c>
    </row>
    <row r="59" spans="1:7" ht="12.75">
      <c r="A59" s="3" t="s">
        <v>149</v>
      </c>
      <c r="B59" s="4">
        <v>3569</v>
      </c>
      <c r="C59" s="29" t="s">
        <v>8</v>
      </c>
      <c r="D59" s="14">
        <v>1050</v>
      </c>
      <c r="E59" s="256"/>
      <c r="F59" s="256"/>
      <c r="G59" s="14">
        <f t="shared" si="4"/>
        <v>1050</v>
      </c>
    </row>
    <row r="60" spans="1:7" ht="12.75">
      <c r="A60" s="3" t="s">
        <v>149</v>
      </c>
      <c r="B60" s="4" t="s">
        <v>262</v>
      </c>
      <c r="C60" s="29" t="s">
        <v>9</v>
      </c>
      <c r="D60" s="14">
        <v>11241</v>
      </c>
      <c r="E60" s="256"/>
      <c r="F60" s="256"/>
      <c r="G60" s="14">
        <f t="shared" si="4"/>
        <v>11241</v>
      </c>
    </row>
    <row r="61" spans="1:7" ht="12.75">
      <c r="A61" s="3" t="s">
        <v>149</v>
      </c>
      <c r="B61" s="4">
        <v>3721</v>
      </c>
      <c r="C61" s="29" t="s">
        <v>114</v>
      </c>
      <c r="D61" s="14">
        <v>370</v>
      </c>
      <c r="E61" s="256"/>
      <c r="F61" s="256"/>
      <c r="G61" s="14">
        <f t="shared" si="4"/>
        <v>370</v>
      </c>
    </row>
    <row r="62" spans="1:7" ht="12.75">
      <c r="A62" s="30" t="s">
        <v>149</v>
      </c>
      <c r="B62" s="31">
        <v>3549</v>
      </c>
      <c r="C62" s="29" t="s">
        <v>200</v>
      </c>
      <c r="D62" s="26">
        <v>300</v>
      </c>
      <c r="E62" s="256"/>
      <c r="F62" s="256"/>
      <c r="G62" s="14">
        <f t="shared" si="4"/>
        <v>300</v>
      </c>
    </row>
    <row r="63" spans="1:7" ht="12.75">
      <c r="A63" s="30" t="s">
        <v>149</v>
      </c>
      <c r="B63" s="31">
        <v>3592</v>
      </c>
      <c r="C63" s="29" t="s">
        <v>201</v>
      </c>
      <c r="D63" s="14">
        <v>2000</v>
      </c>
      <c r="E63" s="256"/>
      <c r="F63" s="256"/>
      <c r="G63" s="14">
        <f t="shared" si="4"/>
        <v>2000</v>
      </c>
    </row>
    <row r="64" spans="1:7" ht="12.75">
      <c r="A64" s="30" t="s">
        <v>149</v>
      </c>
      <c r="B64" s="31" t="s">
        <v>202</v>
      </c>
      <c r="C64" s="29" t="s">
        <v>203</v>
      </c>
      <c r="D64" s="26">
        <v>171868</v>
      </c>
      <c r="E64" s="256"/>
      <c r="F64" s="256"/>
      <c r="G64" s="14">
        <f t="shared" si="4"/>
        <v>171868</v>
      </c>
    </row>
    <row r="65" spans="1:7" ht="12.75">
      <c r="A65" s="30" t="s">
        <v>149</v>
      </c>
      <c r="B65" s="31" t="s">
        <v>202</v>
      </c>
      <c r="C65" s="111" t="s">
        <v>116</v>
      </c>
      <c r="D65" s="50">
        <v>1643</v>
      </c>
      <c r="E65" s="259"/>
      <c r="F65" s="259"/>
      <c r="G65" s="14">
        <f t="shared" si="4"/>
        <v>1643</v>
      </c>
    </row>
    <row r="66" spans="1:7" ht="12.75">
      <c r="A66" s="30" t="s">
        <v>149</v>
      </c>
      <c r="B66" s="31" t="s">
        <v>202</v>
      </c>
      <c r="C66" s="111" t="s">
        <v>68</v>
      </c>
      <c r="D66" s="50"/>
      <c r="E66" s="259"/>
      <c r="F66" s="51">
        <v>55000</v>
      </c>
      <c r="G66" s="14">
        <f t="shared" si="4"/>
        <v>55000</v>
      </c>
    </row>
    <row r="67" spans="1:7" ht="12.75">
      <c r="A67" s="110" t="s">
        <v>149</v>
      </c>
      <c r="B67" s="20">
        <v>3522</v>
      </c>
      <c r="C67" s="111" t="s">
        <v>328</v>
      </c>
      <c r="D67" s="50"/>
      <c r="E67" s="259"/>
      <c r="F67" s="51">
        <v>20000</v>
      </c>
      <c r="G67" s="14">
        <f t="shared" si="4"/>
        <v>20000</v>
      </c>
    </row>
    <row r="68" spans="1:7" ht="12.75">
      <c r="A68" s="30" t="s">
        <v>149</v>
      </c>
      <c r="B68" s="31">
        <v>3522</v>
      </c>
      <c r="C68" s="111" t="s">
        <v>68</v>
      </c>
      <c r="D68" s="50"/>
      <c r="E68" s="259"/>
      <c r="F68" s="50">
        <v>41400</v>
      </c>
      <c r="G68" s="14">
        <f t="shared" si="4"/>
        <v>41400</v>
      </c>
    </row>
    <row r="69" spans="1:7" ht="12.75">
      <c r="A69" s="30" t="s">
        <v>149</v>
      </c>
      <c r="B69" s="31" t="s">
        <v>202</v>
      </c>
      <c r="C69" s="111" t="s">
        <v>115</v>
      </c>
      <c r="D69" s="50"/>
      <c r="E69" s="259"/>
      <c r="F69" s="50">
        <v>20000</v>
      </c>
      <c r="G69" s="14">
        <f t="shared" si="4"/>
        <v>20000</v>
      </c>
    </row>
    <row r="70" spans="1:7" ht="12.75">
      <c r="A70" s="374" t="s">
        <v>69</v>
      </c>
      <c r="B70" s="374"/>
      <c r="C70" s="374"/>
      <c r="D70" s="19">
        <f>SUM(D58:D69)</f>
        <v>193252</v>
      </c>
      <c r="E70" s="19">
        <f>SUM(E58:E69)</f>
        <v>0</v>
      </c>
      <c r="F70" s="19">
        <f>SUM(F58:F69)</f>
        <v>136400</v>
      </c>
      <c r="G70" s="19">
        <f>SUM(G58:G69)</f>
        <v>329652</v>
      </c>
    </row>
    <row r="71" spans="1:7" ht="12.75">
      <c r="A71" s="113"/>
      <c r="B71" s="113"/>
      <c r="C71" s="113"/>
      <c r="D71" s="113"/>
      <c r="E71" s="113"/>
      <c r="F71" s="113"/>
      <c r="G71" s="252"/>
    </row>
    <row r="72" spans="1:7" ht="15.75">
      <c r="A72" s="253" t="s">
        <v>70</v>
      </c>
      <c r="B72" s="254"/>
      <c r="C72" s="254"/>
      <c r="D72" s="113"/>
      <c r="E72" s="113"/>
      <c r="F72" s="113"/>
      <c r="G72" s="252"/>
    </row>
    <row r="73" spans="1:7" ht="12.75">
      <c r="A73" s="244" t="s">
        <v>181</v>
      </c>
      <c r="B73" s="244" t="s">
        <v>182</v>
      </c>
      <c r="C73" s="245" t="s">
        <v>183</v>
      </c>
      <c r="D73" s="246" t="s">
        <v>483</v>
      </c>
      <c r="E73" s="274" t="s">
        <v>484</v>
      </c>
      <c r="F73" s="274" t="s">
        <v>485</v>
      </c>
      <c r="G73" s="275" t="s">
        <v>210</v>
      </c>
    </row>
    <row r="74" spans="1:7" ht="12.75">
      <c r="A74" s="3" t="s">
        <v>71</v>
      </c>
      <c r="B74" s="4">
        <v>3719</v>
      </c>
      <c r="C74" s="5" t="s">
        <v>72</v>
      </c>
      <c r="D74" s="14">
        <v>350</v>
      </c>
      <c r="E74" s="14"/>
      <c r="F74" s="256"/>
      <c r="G74" s="14">
        <f aca="true" t="shared" si="5" ref="G74:G80">D74+E74+F74</f>
        <v>350</v>
      </c>
    </row>
    <row r="75" spans="1:7" ht="12.75">
      <c r="A75" s="3" t="s">
        <v>71</v>
      </c>
      <c r="B75" s="4">
        <v>3729</v>
      </c>
      <c r="C75" s="5" t="s">
        <v>73</v>
      </c>
      <c r="D75" s="14">
        <v>100</v>
      </c>
      <c r="E75" s="14"/>
      <c r="F75" s="256"/>
      <c r="G75" s="14">
        <f t="shared" si="5"/>
        <v>100</v>
      </c>
    </row>
    <row r="76" spans="1:7" ht="12.75">
      <c r="A76" s="3" t="s">
        <v>71</v>
      </c>
      <c r="B76" s="4">
        <v>3799</v>
      </c>
      <c r="C76" s="5" t="s">
        <v>53</v>
      </c>
      <c r="D76" s="14">
        <v>300</v>
      </c>
      <c r="E76" s="256"/>
      <c r="F76" s="256"/>
      <c r="G76" s="14">
        <f t="shared" si="5"/>
        <v>300</v>
      </c>
    </row>
    <row r="77" spans="1:7" ht="12.75">
      <c r="A77" s="3" t="s">
        <v>71</v>
      </c>
      <c r="B77" s="4">
        <v>3792</v>
      </c>
      <c r="C77" s="5" t="s">
        <v>74</v>
      </c>
      <c r="D77" s="14">
        <v>90</v>
      </c>
      <c r="E77" s="256"/>
      <c r="F77" s="256"/>
      <c r="G77" s="14">
        <f t="shared" si="5"/>
        <v>90</v>
      </c>
    </row>
    <row r="78" spans="1:7" ht="12.75">
      <c r="A78" s="3" t="s">
        <v>71</v>
      </c>
      <c r="B78" s="4">
        <v>3742</v>
      </c>
      <c r="C78" s="5" t="s">
        <v>75</v>
      </c>
      <c r="D78" s="14">
        <v>4150</v>
      </c>
      <c r="E78" s="256"/>
      <c r="F78" s="256"/>
      <c r="G78" s="14">
        <f t="shared" si="5"/>
        <v>4150</v>
      </c>
    </row>
    <row r="79" spans="1:7" ht="12.75">
      <c r="A79" s="3" t="s">
        <v>71</v>
      </c>
      <c r="B79" s="4">
        <v>3741</v>
      </c>
      <c r="C79" s="5" t="s">
        <v>76</v>
      </c>
      <c r="D79" s="14">
        <v>1620</v>
      </c>
      <c r="E79" s="14">
        <v>800</v>
      </c>
      <c r="F79" s="256"/>
      <c r="G79" s="14">
        <f t="shared" si="5"/>
        <v>2420</v>
      </c>
    </row>
    <row r="80" spans="1:7" ht="12.75">
      <c r="A80" s="3" t="s">
        <v>71</v>
      </c>
      <c r="B80" s="4">
        <v>3727</v>
      </c>
      <c r="C80" s="5" t="s">
        <v>54</v>
      </c>
      <c r="D80" s="14">
        <v>1300</v>
      </c>
      <c r="E80" s="256"/>
      <c r="F80" s="256"/>
      <c r="G80" s="14">
        <f t="shared" si="5"/>
        <v>1300</v>
      </c>
    </row>
    <row r="81" spans="1:7" ht="12.75">
      <c r="A81" s="374" t="s">
        <v>77</v>
      </c>
      <c r="B81" s="374"/>
      <c r="C81" s="374"/>
      <c r="D81" s="19">
        <f>SUM(D74:D80)</f>
        <v>7910</v>
      </c>
      <c r="E81" s="19">
        <f>SUM(E74:E79)</f>
        <v>800</v>
      </c>
      <c r="F81" s="19">
        <f>SUM(F74:F79)</f>
        <v>0</v>
      </c>
      <c r="G81" s="19">
        <f>SUM(G74:G80)</f>
        <v>8710</v>
      </c>
    </row>
    <row r="82" spans="1:7" ht="12.75">
      <c r="A82" s="113"/>
      <c r="B82" s="113"/>
      <c r="C82" s="113"/>
      <c r="D82" s="113"/>
      <c r="E82" s="113"/>
      <c r="F82" s="113"/>
      <c r="G82" s="252"/>
    </row>
    <row r="83" spans="1:7" ht="15.75">
      <c r="A83" s="253" t="s">
        <v>78</v>
      </c>
      <c r="B83" s="254"/>
      <c r="C83" s="254"/>
      <c r="D83" s="113"/>
      <c r="E83" s="113"/>
      <c r="F83" s="113"/>
      <c r="G83" s="252"/>
    </row>
    <row r="84" spans="1:7" ht="12.75">
      <c r="A84" s="244" t="s">
        <v>181</v>
      </c>
      <c r="B84" s="244" t="s">
        <v>182</v>
      </c>
      <c r="C84" s="245" t="s">
        <v>183</v>
      </c>
      <c r="D84" s="246" t="s">
        <v>483</v>
      </c>
      <c r="E84" s="274" t="s">
        <v>484</v>
      </c>
      <c r="F84" s="274" t="s">
        <v>485</v>
      </c>
      <c r="G84" s="275" t="s">
        <v>210</v>
      </c>
    </row>
    <row r="85" spans="1:7" ht="12.75">
      <c r="A85" s="3" t="s">
        <v>79</v>
      </c>
      <c r="B85" s="4">
        <v>3635</v>
      </c>
      <c r="C85" s="260" t="s">
        <v>80</v>
      </c>
      <c r="D85" s="14">
        <v>877</v>
      </c>
      <c r="E85" s="14">
        <v>600</v>
      </c>
      <c r="F85" s="14">
        <v>3513</v>
      </c>
      <c r="G85" s="14">
        <f>D85+E85+F85</f>
        <v>4990</v>
      </c>
    </row>
    <row r="86" spans="1:7" ht="12.75">
      <c r="A86" s="381" t="s">
        <v>404</v>
      </c>
      <c r="B86" s="382"/>
      <c r="C86" s="383"/>
      <c r="D86" s="19">
        <f>D85</f>
        <v>877</v>
      </c>
      <c r="E86" s="19">
        <f>E85</f>
        <v>600</v>
      </c>
      <c r="F86" s="19">
        <f>F85</f>
        <v>3513</v>
      </c>
      <c r="G86" s="19">
        <f>G85</f>
        <v>4990</v>
      </c>
    </row>
    <row r="87" spans="1:7" ht="12.75">
      <c r="A87" s="113"/>
      <c r="B87" s="113"/>
      <c r="C87" s="113"/>
      <c r="D87" s="113"/>
      <c r="E87" s="113"/>
      <c r="F87" s="113"/>
      <c r="G87" s="252"/>
    </row>
    <row r="88" spans="1:7" ht="15.75">
      <c r="A88" s="253" t="s">
        <v>405</v>
      </c>
      <c r="B88" s="113"/>
      <c r="C88" s="113"/>
      <c r="D88" s="113"/>
      <c r="E88" s="113"/>
      <c r="F88" s="113"/>
      <c r="G88" s="252"/>
    </row>
    <row r="89" spans="1:7" ht="12.75">
      <c r="A89" s="244" t="s">
        <v>181</v>
      </c>
      <c r="B89" s="244" t="s">
        <v>182</v>
      </c>
      <c r="C89" s="245" t="s">
        <v>183</v>
      </c>
      <c r="D89" s="246" t="s">
        <v>483</v>
      </c>
      <c r="E89" s="274" t="s">
        <v>484</v>
      </c>
      <c r="F89" s="274" t="s">
        <v>485</v>
      </c>
      <c r="G89" s="275" t="s">
        <v>210</v>
      </c>
    </row>
    <row r="90" spans="1:7" s="113" customFormat="1" ht="12.75">
      <c r="A90" s="34" t="s">
        <v>406</v>
      </c>
      <c r="B90" s="25">
        <v>2212</v>
      </c>
      <c r="C90" s="35" t="s">
        <v>215</v>
      </c>
      <c r="D90" s="14">
        <v>3757</v>
      </c>
      <c r="E90" s="256"/>
      <c r="F90" s="256"/>
      <c r="G90" s="14">
        <f aca="true" t="shared" si="6" ref="G90:G98">D90+E90+F90</f>
        <v>3757</v>
      </c>
    </row>
    <row r="91" spans="1:7" s="113" customFormat="1" ht="12.75">
      <c r="A91" s="34" t="s">
        <v>406</v>
      </c>
      <c r="B91" s="25">
        <v>2212</v>
      </c>
      <c r="C91" s="35" t="s">
        <v>216</v>
      </c>
      <c r="D91" s="14">
        <v>1000</v>
      </c>
      <c r="E91" s="256"/>
      <c r="F91" s="256"/>
      <c r="G91" s="14">
        <f t="shared" si="6"/>
        <v>1000</v>
      </c>
    </row>
    <row r="92" spans="1:7" ht="12.75">
      <c r="A92" s="34" t="s">
        <v>406</v>
      </c>
      <c r="B92" s="25">
        <v>2212</v>
      </c>
      <c r="C92" s="35" t="s">
        <v>407</v>
      </c>
      <c r="D92" s="7">
        <v>701822</v>
      </c>
      <c r="E92" s="256"/>
      <c r="F92" s="256"/>
      <c r="G92" s="14">
        <f t="shared" si="6"/>
        <v>701822</v>
      </c>
    </row>
    <row r="93" spans="1:7" ht="12.75">
      <c r="A93" s="36" t="s">
        <v>406</v>
      </c>
      <c r="B93" s="21">
        <v>2223</v>
      </c>
      <c r="C93" s="5" t="s">
        <v>408</v>
      </c>
      <c r="D93" s="14">
        <v>170</v>
      </c>
      <c r="E93" s="256"/>
      <c r="F93" s="256"/>
      <c r="G93" s="14">
        <f t="shared" si="6"/>
        <v>170</v>
      </c>
    </row>
    <row r="94" spans="1:7" ht="12.75">
      <c r="A94" s="36" t="s">
        <v>406</v>
      </c>
      <c r="B94" s="21">
        <v>2242</v>
      </c>
      <c r="C94" s="5" t="s">
        <v>81</v>
      </c>
      <c r="D94" s="14">
        <v>262145</v>
      </c>
      <c r="E94" s="256"/>
      <c r="F94" s="256"/>
      <c r="G94" s="14">
        <f t="shared" si="6"/>
        <v>262145</v>
      </c>
    </row>
    <row r="95" spans="1:7" ht="12.75">
      <c r="A95" s="36" t="s">
        <v>406</v>
      </c>
      <c r="B95" s="21">
        <v>2221</v>
      </c>
      <c r="C95" s="5" t="s">
        <v>82</v>
      </c>
      <c r="D95" s="14">
        <v>281553</v>
      </c>
      <c r="E95" s="256"/>
      <c r="F95" s="256"/>
      <c r="G95" s="14">
        <f t="shared" si="6"/>
        <v>281553</v>
      </c>
    </row>
    <row r="96" spans="1:7" ht="12.75">
      <c r="A96" s="36" t="s">
        <v>406</v>
      </c>
      <c r="B96" s="39">
        <v>2212</v>
      </c>
      <c r="C96" s="5" t="s">
        <v>217</v>
      </c>
      <c r="D96" s="256"/>
      <c r="E96" s="14">
        <v>2000</v>
      </c>
      <c r="F96" s="256"/>
      <c r="G96" s="14">
        <f t="shared" si="6"/>
        <v>2000</v>
      </c>
    </row>
    <row r="97" spans="1:7" ht="12.75">
      <c r="A97" s="34" t="s">
        <v>219</v>
      </c>
      <c r="B97" s="39">
        <v>2212</v>
      </c>
      <c r="C97" s="5" t="s">
        <v>291</v>
      </c>
      <c r="D97" s="256"/>
      <c r="E97" s="14">
        <v>197700</v>
      </c>
      <c r="F97" s="256"/>
      <c r="G97" s="14">
        <f t="shared" si="6"/>
        <v>197700</v>
      </c>
    </row>
    <row r="98" spans="1:7" ht="12.75">
      <c r="A98" s="261" t="s">
        <v>406</v>
      </c>
      <c r="B98" s="39">
        <v>2212</v>
      </c>
      <c r="C98" s="262" t="s">
        <v>367</v>
      </c>
      <c r="D98" s="256"/>
      <c r="E98" s="14">
        <v>18500</v>
      </c>
      <c r="F98" s="256"/>
      <c r="G98" s="14">
        <f t="shared" si="6"/>
        <v>18500</v>
      </c>
    </row>
    <row r="99" spans="1:7" ht="12.75">
      <c r="A99" s="375" t="s">
        <v>296</v>
      </c>
      <c r="B99" s="376"/>
      <c r="C99" s="377"/>
      <c r="D99" s="19">
        <f>SUM(D90:D98)</f>
        <v>1250447</v>
      </c>
      <c r="E99" s="19">
        <f>SUM(E90:E98)</f>
        <v>218200</v>
      </c>
      <c r="F99" s="19">
        <f>SUM(F90:F98)</f>
        <v>0</v>
      </c>
      <c r="G99" s="19">
        <f>SUM(G90:G98)</f>
        <v>1468647</v>
      </c>
    </row>
    <row r="100" spans="1:7" ht="12.75">
      <c r="A100" s="113"/>
      <c r="B100" s="113"/>
      <c r="C100" s="113"/>
      <c r="D100" s="113"/>
      <c r="E100" s="113"/>
      <c r="F100" s="113"/>
      <c r="G100" s="252"/>
    </row>
    <row r="101" spans="1:7" ht="15.75">
      <c r="A101" s="253" t="s">
        <v>297</v>
      </c>
      <c r="B101" s="254"/>
      <c r="C101" s="254"/>
      <c r="D101" s="113"/>
      <c r="E101" s="113"/>
      <c r="F101" s="113"/>
      <c r="G101" s="252"/>
    </row>
    <row r="102" spans="1:7" ht="12.75">
      <c r="A102" s="244" t="s">
        <v>181</v>
      </c>
      <c r="B102" s="244" t="s">
        <v>182</v>
      </c>
      <c r="C102" s="245" t="s">
        <v>183</v>
      </c>
      <c r="D102" s="246" t="s">
        <v>483</v>
      </c>
      <c r="E102" s="274" t="s">
        <v>484</v>
      </c>
      <c r="F102" s="274" t="s">
        <v>485</v>
      </c>
      <c r="G102" s="275" t="s">
        <v>210</v>
      </c>
    </row>
    <row r="103" spans="1:7" s="113" customFormat="1" ht="25.5">
      <c r="A103" s="36" t="s">
        <v>298</v>
      </c>
      <c r="B103" s="21">
        <v>4399</v>
      </c>
      <c r="C103" s="5" t="s">
        <v>62</v>
      </c>
      <c r="D103" s="14">
        <v>560</v>
      </c>
      <c r="E103" s="14"/>
      <c r="F103" s="14"/>
      <c r="G103" s="14">
        <f aca="true" t="shared" si="7" ref="G103:G113">D103+E103+F103</f>
        <v>560</v>
      </c>
    </row>
    <row r="104" spans="1:7" s="113" customFormat="1" ht="12.75">
      <c r="A104" s="36" t="s">
        <v>298</v>
      </c>
      <c r="B104" s="21">
        <v>4392</v>
      </c>
      <c r="C104" s="5" t="s">
        <v>198</v>
      </c>
      <c r="D104" s="14">
        <v>400</v>
      </c>
      <c r="E104" s="14"/>
      <c r="F104" s="14"/>
      <c r="G104" s="14">
        <f t="shared" si="7"/>
        <v>400</v>
      </c>
    </row>
    <row r="105" spans="1:7" s="113" customFormat="1" ht="25.5">
      <c r="A105" s="36" t="s">
        <v>298</v>
      </c>
      <c r="B105" s="21">
        <v>4357</v>
      </c>
      <c r="C105" s="5" t="s">
        <v>299</v>
      </c>
      <c r="D105" s="14">
        <v>9664</v>
      </c>
      <c r="E105" s="14"/>
      <c r="F105" s="14"/>
      <c r="G105" s="14">
        <f t="shared" si="7"/>
        <v>9664</v>
      </c>
    </row>
    <row r="106" spans="1:7" s="113" customFormat="1" ht="25.5">
      <c r="A106" s="36" t="s">
        <v>298</v>
      </c>
      <c r="B106" s="21">
        <v>4357</v>
      </c>
      <c r="C106" s="5" t="s">
        <v>45</v>
      </c>
      <c r="D106" s="14">
        <v>6312</v>
      </c>
      <c r="E106" s="14"/>
      <c r="F106" s="14"/>
      <c r="G106" s="14">
        <f t="shared" si="7"/>
        <v>6312</v>
      </c>
    </row>
    <row r="107" spans="1:7" s="113" customFormat="1" ht="25.5">
      <c r="A107" s="36" t="s">
        <v>298</v>
      </c>
      <c r="B107" s="21">
        <v>4357</v>
      </c>
      <c r="C107" s="5" t="s">
        <v>300</v>
      </c>
      <c r="D107" s="14">
        <v>18945</v>
      </c>
      <c r="E107" s="14"/>
      <c r="F107" s="14"/>
      <c r="G107" s="14">
        <f t="shared" si="7"/>
        <v>18945</v>
      </c>
    </row>
    <row r="108" spans="1:7" s="113" customFormat="1" ht="25.5">
      <c r="A108" s="36" t="s">
        <v>298</v>
      </c>
      <c r="B108" s="21">
        <v>4357</v>
      </c>
      <c r="C108" s="5" t="s">
        <v>467</v>
      </c>
      <c r="D108" s="14">
        <v>10310</v>
      </c>
      <c r="E108" s="14"/>
      <c r="F108" s="14"/>
      <c r="G108" s="14">
        <f t="shared" si="7"/>
        <v>10310</v>
      </c>
    </row>
    <row r="109" spans="1:7" s="113" customFormat="1" ht="25.5">
      <c r="A109" s="36" t="s">
        <v>298</v>
      </c>
      <c r="B109" s="21">
        <v>4339</v>
      </c>
      <c r="C109" s="5" t="s">
        <v>301</v>
      </c>
      <c r="D109" s="14">
        <v>1978</v>
      </c>
      <c r="E109" s="14"/>
      <c r="F109" s="14"/>
      <c r="G109" s="14">
        <f t="shared" si="7"/>
        <v>1978</v>
      </c>
    </row>
    <row r="110" spans="1:7" ht="12.75">
      <c r="A110" s="36" t="s">
        <v>298</v>
      </c>
      <c r="B110" s="21">
        <v>4339</v>
      </c>
      <c r="C110" s="5" t="s">
        <v>302</v>
      </c>
      <c r="D110" s="14">
        <v>1700</v>
      </c>
      <c r="E110" s="14"/>
      <c r="F110" s="14"/>
      <c r="G110" s="14">
        <f t="shared" si="7"/>
        <v>1700</v>
      </c>
    </row>
    <row r="111" spans="1:7" ht="12.75">
      <c r="A111" s="36" t="s">
        <v>298</v>
      </c>
      <c r="B111" s="21" t="s">
        <v>468</v>
      </c>
      <c r="C111" s="5" t="s">
        <v>303</v>
      </c>
      <c r="D111" s="14">
        <v>29336</v>
      </c>
      <c r="E111" s="14"/>
      <c r="F111" s="14"/>
      <c r="G111" s="14">
        <f t="shared" si="7"/>
        <v>29336</v>
      </c>
    </row>
    <row r="112" spans="1:7" ht="12.75">
      <c r="A112" s="36" t="s">
        <v>298</v>
      </c>
      <c r="B112" s="21">
        <v>4332</v>
      </c>
      <c r="C112" s="5" t="s">
        <v>112</v>
      </c>
      <c r="D112" s="14">
        <v>1000</v>
      </c>
      <c r="E112" s="14"/>
      <c r="F112" s="14"/>
      <c r="G112" s="14">
        <f t="shared" si="7"/>
        <v>1000</v>
      </c>
    </row>
    <row r="113" spans="1:7" ht="25.5">
      <c r="A113" s="36" t="s">
        <v>298</v>
      </c>
      <c r="B113" s="21">
        <v>4357</v>
      </c>
      <c r="C113" s="5" t="s">
        <v>304</v>
      </c>
      <c r="D113" s="26"/>
      <c r="E113" s="14">
        <v>3000</v>
      </c>
      <c r="F113" s="14">
        <v>15000</v>
      </c>
      <c r="G113" s="14">
        <f t="shared" si="7"/>
        <v>18000</v>
      </c>
    </row>
    <row r="114" spans="1:7" ht="12.75">
      <c r="A114" s="374" t="s">
        <v>305</v>
      </c>
      <c r="B114" s="374"/>
      <c r="C114" s="374"/>
      <c r="D114" s="19">
        <f>SUM(D103:D113)</f>
        <v>80205</v>
      </c>
      <c r="E114" s="19">
        <f>SUM(E103:E113)</f>
        <v>3000</v>
      </c>
      <c r="F114" s="19">
        <f>SUM(F103:F113)</f>
        <v>15000</v>
      </c>
      <c r="G114" s="19">
        <f>SUM(G103:G113)</f>
        <v>98205</v>
      </c>
    </row>
    <row r="115" spans="1:7" ht="12.75">
      <c r="A115" s="113"/>
      <c r="B115" s="113"/>
      <c r="C115" s="113"/>
      <c r="D115" s="113"/>
      <c r="E115" s="113"/>
      <c r="F115" s="113"/>
      <c r="G115" s="252"/>
    </row>
    <row r="116" spans="1:7" ht="15.75">
      <c r="A116" s="263" t="s">
        <v>306</v>
      </c>
      <c r="B116" s="264"/>
      <c r="C116" s="264"/>
      <c r="D116" s="115"/>
      <c r="E116" s="115"/>
      <c r="F116" s="115"/>
      <c r="G116" s="115"/>
    </row>
    <row r="117" spans="1:7" ht="12.75">
      <c r="A117" s="244" t="s">
        <v>181</v>
      </c>
      <c r="B117" s="244" t="s">
        <v>182</v>
      </c>
      <c r="C117" s="245" t="s">
        <v>183</v>
      </c>
      <c r="D117" s="246" t="s">
        <v>483</v>
      </c>
      <c r="E117" s="274" t="s">
        <v>484</v>
      </c>
      <c r="F117" s="274" t="s">
        <v>485</v>
      </c>
      <c r="G117" s="275" t="s">
        <v>210</v>
      </c>
    </row>
    <row r="118" spans="1:7" ht="12.75">
      <c r="A118" s="4">
        <v>1500</v>
      </c>
      <c r="B118" s="4">
        <v>5399</v>
      </c>
      <c r="C118" s="256" t="s">
        <v>308</v>
      </c>
      <c r="D118" s="43">
        <v>30</v>
      </c>
      <c r="E118" s="43"/>
      <c r="F118" s="43">
        <v>1500</v>
      </c>
      <c r="G118" s="43">
        <f>D118+E118+F118</f>
        <v>1530</v>
      </c>
    </row>
    <row r="119" spans="1:7" s="113" customFormat="1" ht="25.5">
      <c r="A119" s="41" t="s">
        <v>307</v>
      </c>
      <c r="B119" s="42">
        <v>5529</v>
      </c>
      <c r="C119" s="5" t="s">
        <v>309</v>
      </c>
      <c r="D119" s="43">
        <v>200</v>
      </c>
      <c r="E119" s="43"/>
      <c r="F119" s="43"/>
      <c r="G119" s="43">
        <f>D119+E119+F119</f>
        <v>200</v>
      </c>
    </row>
    <row r="120" spans="1:7" ht="12.75">
      <c r="A120" s="41" t="s">
        <v>307</v>
      </c>
      <c r="B120" s="42">
        <v>5512</v>
      </c>
      <c r="C120" s="5" t="s">
        <v>310</v>
      </c>
      <c r="D120" s="43">
        <v>6000</v>
      </c>
      <c r="E120" s="43"/>
      <c r="F120" s="43"/>
      <c r="G120" s="43">
        <f>D120+E120+F120</f>
        <v>6000</v>
      </c>
    </row>
    <row r="121" spans="1:7" ht="12.75">
      <c r="A121" s="41" t="s">
        <v>307</v>
      </c>
      <c r="B121" s="42">
        <v>5511</v>
      </c>
      <c r="C121" s="5" t="s">
        <v>311</v>
      </c>
      <c r="D121" s="260"/>
      <c r="E121" s="260"/>
      <c r="F121" s="45">
        <v>4500</v>
      </c>
      <c r="G121" s="43">
        <f>D121+E121+F121</f>
        <v>4500</v>
      </c>
    </row>
    <row r="122" spans="1:7" ht="26.25" customHeight="1">
      <c r="A122" s="378" t="s">
        <v>218</v>
      </c>
      <c r="B122" s="379"/>
      <c r="C122" s="380"/>
      <c r="D122" s="44">
        <f>SUM(D118:D121)</f>
        <v>6230</v>
      </c>
      <c r="E122" s="44">
        <f>SUM(E119:E121)</f>
        <v>0</v>
      </c>
      <c r="F122" s="44">
        <f>SUM(F118:F121)</f>
        <v>6000</v>
      </c>
      <c r="G122" s="44">
        <f>SUM(G118:G121)</f>
        <v>12230</v>
      </c>
    </row>
    <row r="123" spans="1:7" ht="12.75">
      <c r="A123" s="113"/>
      <c r="B123" s="113"/>
      <c r="C123" s="113"/>
      <c r="D123" s="113"/>
      <c r="E123" s="113"/>
      <c r="F123" s="113"/>
      <c r="G123" s="252"/>
    </row>
    <row r="124" spans="1:7" ht="15.75">
      <c r="A124" s="114" t="s">
        <v>312</v>
      </c>
      <c r="B124" s="113"/>
      <c r="C124" s="113"/>
      <c r="D124" s="113"/>
      <c r="E124" s="113"/>
      <c r="F124" s="113"/>
      <c r="G124" s="252"/>
    </row>
    <row r="125" spans="1:7" ht="12.75">
      <c r="A125" s="244" t="s">
        <v>181</v>
      </c>
      <c r="B125" s="244" t="s">
        <v>182</v>
      </c>
      <c r="C125" s="245" t="s">
        <v>183</v>
      </c>
      <c r="D125" s="246" t="s">
        <v>483</v>
      </c>
      <c r="E125" s="274" t="s">
        <v>484</v>
      </c>
      <c r="F125" s="274" t="s">
        <v>485</v>
      </c>
      <c r="G125" s="275" t="s">
        <v>210</v>
      </c>
    </row>
    <row r="126" spans="1:7" ht="12.75">
      <c r="A126" s="46" t="s">
        <v>313</v>
      </c>
      <c r="B126" s="21">
        <v>6113</v>
      </c>
      <c r="C126" s="5" t="s">
        <v>314</v>
      </c>
      <c r="D126" s="14">
        <v>38424</v>
      </c>
      <c r="E126" s="14"/>
      <c r="F126" s="14"/>
      <c r="G126" s="14">
        <f>D126+E126+F126</f>
        <v>38424</v>
      </c>
    </row>
    <row r="127" spans="1:7" s="113" customFormat="1" ht="38.25">
      <c r="A127" s="46" t="s">
        <v>313</v>
      </c>
      <c r="B127" s="21">
        <v>6223</v>
      </c>
      <c r="C127" s="265" t="s">
        <v>223</v>
      </c>
      <c r="D127" s="26">
        <v>8450</v>
      </c>
      <c r="E127" s="14"/>
      <c r="F127" s="14"/>
      <c r="G127" s="14">
        <f>D127+E127+F127</f>
        <v>8450</v>
      </c>
    </row>
    <row r="128" spans="1:7" s="113" customFormat="1" ht="25.5">
      <c r="A128" s="36" t="s">
        <v>313</v>
      </c>
      <c r="B128" s="25" t="s">
        <v>260</v>
      </c>
      <c r="C128" s="5" t="s">
        <v>315</v>
      </c>
      <c r="D128" s="26">
        <v>4600</v>
      </c>
      <c r="E128" s="14"/>
      <c r="F128" s="14"/>
      <c r="G128" s="14">
        <f>D128+E128+F128</f>
        <v>4600</v>
      </c>
    </row>
    <row r="129" spans="1:7" ht="12.75">
      <c r="A129" s="36" t="s">
        <v>313</v>
      </c>
      <c r="B129" s="21">
        <v>6113</v>
      </c>
      <c r="C129" s="5" t="s">
        <v>369</v>
      </c>
      <c r="D129" s="14">
        <v>700</v>
      </c>
      <c r="E129" s="14"/>
      <c r="F129" s="14"/>
      <c r="G129" s="14">
        <f>D129+E129+F129</f>
        <v>700</v>
      </c>
    </row>
    <row r="130" spans="1:7" ht="12.75">
      <c r="A130" s="375" t="s">
        <v>58</v>
      </c>
      <c r="B130" s="376"/>
      <c r="C130" s="377"/>
      <c r="D130" s="19">
        <f>SUM(D126:D129)</f>
        <v>52174</v>
      </c>
      <c r="E130" s="19">
        <f>SUM(E126:E129)</f>
        <v>0</v>
      </c>
      <c r="F130" s="19">
        <f>SUM(F126:F129)</f>
        <v>0</v>
      </c>
      <c r="G130" s="19">
        <f>SUM(G126:G129)</f>
        <v>52174</v>
      </c>
    </row>
    <row r="131" spans="1:7" ht="12.75">
      <c r="A131" s="113"/>
      <c r="B131" s="113"/>
      <c r="C131" s="113"/>
      <c r="D131" s="113"/>
      <c r="E131" s="113"/>
      <c r="F131" s="113"/>
      <c r="G131" s="252"/>
    </row>
    <row r="132" spans="1:7" ht="27">
      <c r="A132" s="258" t="s">
        <v>488</v>
      </c>
      <c r="B132" s="266"/>
      <c r="C132" s="267"/>
      <c r="D132" s="113"/>
      <c r="E132" s="113"/>
      <c r="F132" s="113"/>
      <c r="G132" s="252"/>
    </row>
    <row r="133" spans="1:7" ht="12.75">
      <c r="A133" s="244" t="s">
        <v>181</v>
      </c>
      <c r="B133" s="244" t="s">
        <v>182</v>
      </c>
      <c r="C133" s="245" t="s">
        <v>183</v>
      </c>
      <c r="D133" s="246" t="s">
        <v>483</v>
      </c>
      <c r="E133" s="274" t="s">
        <v>484</v>
      </c>
      <c r="F133" s="274" t="s">
        <v>485</v>
      </c>
      <c r="G133" s="275" t="s">
        <v>210</v>
      </c>
    </row>
    <row r="134" spans="1:7" ht="12.75">
      <c r="A134" s="36" t="s">
        <v>279</v>
      </c>
      <c r="B134" s="21">
        <v>6172</v>
      </c>
      <c r="C134" s="262" t="s">
        <v>280</v>
      </c>
      <c r="D134" s="14">
        <v>259512</v>
      </c>
      <c r="E134" s="14">
        <v>1000</v>
      </c>
      <c r="F134" s="14"/>
      <c r="G134" s="14">
        <f>D134+E134+F134</f>
        <v>260512</v>
      </c>
    </row>
    <row r="135" spans="1:7" ht="12.75">
      <c r="A135" s="375" t="s">
        <v>281</v>
      </c>
      <c r="B135" s="376"/>
      <c r="C135" s="377"/>
      <c r="D135" s="19">
        <f>SUM(D134:D134)</f>
        <v>259512</v>
      </c>
      <c r="E135" s="19">
        <f>SUM(E134:E134)</f>
        <v>1000</v>
      </c>
      <c r="F135" s="19">
        <f>SUM(F134:F134)</f>
        <v>0</v>
      </c>
      <c r="G135" s="19">
        <f>SUM(G134:G134)</f>
        <v>260512</v>
      </c>
    </row>
    <row r="136" spans="1:7" ht="12.75">
      <c r="A136" s="113"/>
      <c r="B136" s="113"/>
      <c r="C136" s="113"/>
      <c r="D136" s="113"/>
      <c r="E136" s="113"/>
      <c r="F136" s="113"/>
      <c r="G136" s="252"/>
    </row>
    <row r="137" spans="1:7" ht="15.75">
      <c r="A137" s="253" t="s">
        <v>282</v>
      </c>
      <c r="B137" s="254"/>
      <c r="C137" s="254"/>
      <c r="D137" s="113"/>
      <c r="E137" s="113"/>
      <c r="F137" s="113"/>
      <c r="G137" s="252"/>
    </row>
    <row r="138" spans="1:7" ht="12.75">
      <c r="A138" s="244" t="s">
        <v>181</v>
      </c>
      <c r="B138" s="244" t="s">
        <v>182</v>
      </c>
      <c r="C138" s="245" t="s">
        <v>183</v>
      </c>
      <c r="D138" s="246" t="s">
        <v>483</v>
      </c>
      <c r="E138" s="274" t="s">
        <v>484</v>
      </c>
      <c r="F138" s="274" t="s">
        <v>485</v>
      </c>
      <c r="G138" s="275" t="s">
        <v>210</v>
      </c>
    </row>
    <row r="139" spans="1:7" ht="12.75">
      <c r="A139" s="36" t="s">
        <v>283</v>
      </c>
      <c r="B139" s="21">
        <v>2139</v>
      </c>
      <c r="C139" s="5" t="s">
        <v>0</v>
      </c>
      <c r="D139" s="14"/>
      <c r="E139" s="14"/>
      <c r="F139" s="14">
        <v>860</v>
      </c>
      <c r="G139" s="14">
        <f>D139+E139+F139</f>
        <v>860</v>
      </c>
    </row>
    <row r="140" spans="1:7" s="113" customFormat="1" ht="12.75">
      <c r="A140" s="36" t="s">
        <v>283</v>
      </c>
      <c r="B140" s="46" t="s">
        <v>1</v>
      </c>
      <c r="C140" s="5" t="s">
        <v>2</v>
      </c>
      <c r="D140" s="14"/>
      <c r="E140" s="14"/>
      <c r="F140" s="14">
        <v>665</v>
      </c>
      <c r="G140" s="14">
        <f>D140+E140+F140</f>
        <v>665</v>
      </c>
    </row>
    <row r="141" spans="1:7" s="113" customFormat="1" ht="12.75" customHeight="1">
      <c r="A141" s="36" t="s">
        <v>283</v>
      </c>
      <c r="B141" s="25">
        <v>2199</v>
      </c>
      <c r="C141" s="5" t="s">
        <v>3</v>
      </c>
      <c r="D141" s="14"/>
      <c r="E141" s="14"/>
      <c r="F141" s="14">
        <v>220</v>
      </c>
      <c r="G141" s="14">
        <f>D141+E141+F141</f>
        <v>220</v>
      </c>
    </row>
    <row r="142" spans="1:7" s="113" customFormat="1" ht="25.5">
      <c r="A142" s="3" t="s">
        <v>283</v>
      </c>
      <c r="B142" s="4">
        <v>3699</v>
      </c>
      <c r="C142" s="47" t="s">
        <v>441</v>
      </c>
      <c r="D142" s="14"/>
      <c r="E142" s="14"/>
      <c r="F142" s="26">
        <v>6010</v>
      </c>
      <c r="G142" s="14">
        <f>D142+E142+F142</f>
        <v>6010</v>
      </c>
    </row>
    <row r="143" spans="1:7" s="113" customFormat="1" ht="12.75">
      <c r="A143" s="244" t="s">
        <v>181</v>
      </c>
      <c r="B143" s="244" t="s">
        <v>182</v>
      </c>
      <c r="C143" s="245" t="s">
        <v>183</v>
      </c>
      <c r="D143" s="246" t="s">
        <v>483</v>
      </c>
      <c r="E143" s="274" t="s">
        <v>484</v>
      </c>
      <c r="F143" s="274" t="s">
        <v>485</v>
      </c>
      <c r="G143" s="275" t="s">
        <v>210</v>
      </c>
    </row>
    <row r="144" spans="1:7" ht="25.5">
      <c r="A144" s="34" t="s">
        <v>283</v>
      </c>
      <c r="B144" s="25">
        <v>3699</v>
      </c>
      <c r="C144" s="35" t="s">
        <v>329</v>
      </c>
      <c r="D144" s="14"/>
      <c r="E144" s="14"/>
      <c r="F144" s="26">
        <v>69000</v>
      </c>
      <c r="G144" s="14">
        <f>D144+E144+F144</f>
        <v>69000</v>
      </c>
    </row>
    <row r="145" spans="1:7" ht="12.75">
      <c r="A145" s="34" t="s">
        <v>283</v>
      </c>
      <c r="B145" s="25">
        <v>3636</v>
      </c>
      <c r="C145" s="35" t="s">
        <v>442</v>
      </c>
      <c r="D145" s="14"/>
      <c r="E145" s="14"/>
      <c r="F145" s="26">
        <v>18000</v>
      </c>
      <c r="G145" s="14">
        <f>D145+E145+F145</f>
        <v>18000</v>
      </c>
    </row>
    <row r="146" spans="1:7" ht="12.75">
      <c r="A146" s="34" t="s">
        <v>283</v>
      </c>
      <c r="B146" s="25">
        <v>3299</v>
      </c>
      <c r="C146" s="35" t="s">
        <v>258</v>
      </c>
      <c r="D146" s="14"/>
      <c r="E146" s="14"/>
      <c r="F146" s="26">
        <v>100</v>
      </c>
      <c r="G146" s="14">
        <f>D146+E146+F146</f>
        <v>100</v>
      </c>
    </row>
    <row r="147" spans="1:7" ht="12.75">
      <c r="A147" s="374" t="s">
        <v>444</v>
      </c>
      <c r="B147" s="374"/>
      <c r="C147" s="374"/>
      <c r="D147" s="19">
        <f>SUM(D139:D146)</f>
        <v>0</v>
      </c>
      <c r="E147" s="19">
        <f>SUM(E139:E146)</f>
        <v>0</v>
      </c>
      <c r="F147" s="19">
        <f>SUM(F139:F146)</f>
        <v>94855</v>
      </c>
      <c r="G147" s="19">
        <f>SUM(G139:G146)</f>
        <v>94855</v>
      </c>
    </row>
    <row r="148" spans="1:7" ht="12.75">
      <c r="A148" s="113"/>
      <c r="B148" s="113"/>
      <c r="C148" s="113"/>
      <c r="D148" s="113"/>
      <c r="E148" s="113"/>
      <c r="F148" s="113"/>
      <c r="G148" s="252"/>
    </row>
    <row r="149" spans="1:7" ht="15.75">
      <c r="A149" s="253" t="s">
        <v>445</v>
      </c>
      <c r="B149" s="254"/>
      <c r="C149" s="254"/>
      <c r="D149" s="113"/>
      <c r="E149" s="113"/>
      <c r="F149" s="113"/>
      <c r="G149" s="252"/>
    </row>
    <row r="150" spans="1:7" ht="12.75">
      <c r="A150" s="244" t="s">
        <v>181</v>
      </c>
      <c r="B150" s="244" t="s">
        <v>182</v>
      </c>
      <c r="C150" s="245" t="s">
        <v>183</v>
      </c>
      <c r="D150" s="246" t="s">
        <v>483</v>
      </c>
      <c r="E150" s="274" t="s">
        <v>484</v>
      </c>
      <c r="F150" s="274" t="s">
        <v>485</v>
      </c>
      <c r="G150" s="275" t="s">
        <v>210</v>
      </c>
    </row>
    <row r="151" spans="1:7" ht="12.75">
      <c r="A151" s="36" t="s">
        <v>446</v>
      </c>
      <c r="B151" s="21" t="s">
        <v>260</v>
      </c>
      <c r="C151" s="268" t="s">
        <v>447</v>
      </c>
      <c r="D151" s="26"/>
      <c r="E151" s="26"/>
      <c r="F151" s="26">
        <v>5270</v>
      </c>
      <c r="G151" s="26">
        <f aca="true" t="shared" si="8" ref="G151:G156">D151+E151+F151</f>
        <v>5270</v>
      </c>
    </row>
    <row r="152" spans="1:7" ht="25.5">
      <c r="A152" s="36" t="s">
        <v>446</v>
      </c>
      <c r="B152" s="21">
        <v>3639</v>
      </c>
      <c r="C152" s="268" t="s">
        <v>489</v>
      </c>
      <c r="D152" s="26"/>
      <c r="E152" s="26"/>
      <c r="F152" s="6">
        <v>3000</v>
      </c>
      <c r="G152" s="26">
        <f t="shared" si="8"/>
        <v>3000</v>
      </c>
    </row>
    <row r="153" spans="1:7" s="113" customFormat="1" ht="25.5">
      <c r="A153" s="36" t="s">
        <v>448</v>
      </c>
      <c r="B153" s="21" t="s">
        <v>260</v>
      </c>
      <c r="C153" s="268" t="s">
        <v>449</v>
      </c>
      <c r="D153" s="26"/>
      <c r="E153" s="26"/>
      <c r="F153" s="6">
        <v>110830</v>
      </c>
      <c r="G153" s="26">
        <f t="shared" si="8"/>
        <v>110830</v>
      </c>
    </row>
    <row r="154" spans="1:7" s="113" customFormat="1" ht="25.5">
      <c r="A154" s="36" t="s">
        <v>450</v>
      </c>
      <c r="B154" s="21" t="s">
        <v>260</v>
      </c>
      <c r="C154" s="268" t="s">
        <v>451</v>
      </c>
      <c r="D154" s="26"/>
      <c r="E154" s="26"/>
      <c r="F154" s="6">
        <v>5450</v>
      </c>
      <c r="G154" s="26">
        <f t="shared" si="8"/>
        <v>5450</v>
      </c>
    </row>
    <row r="155" spans="1:7" ht="12.75">
      <c r="A155" s="36">
        <v>8004</v>
      </c>
      <c r="B155" s="21" t="s">
        <v>260</v>
      </c>
      <c r="C155" s="268" t="s">
        <v>458</v>
      </c>
      <c r="D155" s="26"/>
      <c r="E155" s="14"/>
      <c r="F155" s="26">
        <v>47500</v>
      </c>
      <c r="G155" s="26">
        <f t="shared" si="8"/>
        <v>47500</v>
      </c>
    </row>
    <row r="156" spans="1:7" ht="12.75">
      <c r="A156" s="36" t="s">
        <v>452</v>
      </c>
      <c r="B156" s="21" t="s">
        <v>260</v>
      </c>
      <c r="C156" s="268" t="s">
        <v>453</v>
      </c>
      <c r="D156" s="26"/>
      <c r="E156" s="14"/>
      <c r="F156" s="26">
        <v>121000</v>
      </c>
      <c r="G156" s="26">
        <f t="shared" si="8"/>
        <v>121000</v>
      </c>
    </row>
    <row r="157" spans="1:7" ht="25.5">
      <c r="A157" s="36" t="s">
        <v>55</v>
      </c>
      <c r="B157" s="21" t="s">
        <v>260</v>
      </c>
      <c r="C157" s="268" t="s">
        <v>46</v>
      </c>
      <c r="D157" s="26"/>
      <c r="E157" s="26"/>
      <c r="F157" s="6">
        <v>37700</v>
      </c>
      <c r="G157" s="26">
        <f>D157+E157+F157</f>
        <v>37700</v>
      </c>
    </row>
    <row r="158" spans="1:7" ht="12.75">
      <c r="A158" s="36" t="s">
        <v>56</v>
      </c>
      <c r="B158" s="21" t="s">
        <v>260</v>
      </c>
      <c r="C158" s="268" t="s">
        <v>454</v>
      </c>
      <c r="D158" s="26"/>
      <c r="E158" s="14"/>
      <c r="F158" s="26">
        <v>43400</v>
      </c>
      <c r="G158" s="26">
        <f>D158+E158+F158</f>
        <v>43400</v>
      </c>
    </row>
    <row r="159" spans="1:7" ht="12.75">
      <c r="A159" s="36" t="s">
        <v>199</v>
      </c>
      <c r="B159" s="21" t="s">
        <v>260</v>
      </c>
      <c r="C159" s="268" t="s">
        <v>370</v>
      </c>
      <c r="D159" s="26"/>
      <c r="E159" s="26"/>
      <c r="F159" s="14">
        <v>10000</v>
      </c>
      <c r="G159" s="26">
        <f>D159+E159+F159</f>
        <v>10000</v>
      </c>
    </row>
    <row r="160" spans="1:7" ht="12.75">
      <c r="A160" s="36" t="s">
        <v>446</v>
      </c>
      <c r="B160" s="21">
        <v>3639</v>
      </c>
      <c r="C160" s="268" t="s">
        <v>368</v>
      </c>
      <c r="D160" s="26"/>
      <c r="E160" s="26"/>
      <c r="F160" s="14">
        <v>2500</v>
      </c>
      <c r="G160" s="26">
        <f>D160+E160+F160</f>
        <v>2500</v>
      </c>
    </row>
    <row r="161" spans="1:7" ht="12.75">
      <c r="A161" s="375" t="s">
        <v>459</v>
      </c>
      <c r="B161" s="376"/>
      <c r="C161" s="377"/>
      <c r="D161" s="19">
        <f>SUM(D151:D159)</f>
        <v>0</v>
      </c>
      <c r="E161" s="19">
        <f>SUM(E151:E159)</f>
        <v>0</v>
      </c>
      <c r="F161" s="19">
        <f>SUM(F151:F160)</f>
        <v>386650</v>
      </c>
      <c r="G161" s="19">
        <f>SUM(G151:G160)</f>
        <v>386650</v>
      </c>
    </row>
    <row r="162" spans="1:7" ht="12.75">
      <c r="A162" s="113"/>
      <c r="B162" s="113"/>
      <c r="C162" s="113"/>
      <c r="D162" s="113"/>
      <c r="E162" s="113"/>
      <c r="F162" s="113"/>
      <c r="G162" s="252"/>
    </row>
    <row r="163" spans="1:7" ht="15.75">
      <c r="A163" s="253" t="s">
        <v>460</v>
      </c>
      <c r="B163" s="254"/>
      <c r="C163" s="254"/>
      <c r="D163" s="113"/>
      <c r="E163" s="113"/>
      <c r="F163" s="113"/>
      <c r="G163" s="252"/>
    </row>
    <row r="164" spans="1:7" ht="12.75">
      <c r="A164" s="244" t="s">
        <v>181</v>
      </c>
      <c r="B164" s="244" t="s">
        <v>182</v>
      </c>
      <c r="C164" s="245" t="s">
        <v>183</v>
      </c>
      <c r="D164" s="246" t="s">
        <v>483</v>
      </c>
      <c r="E164" s="274" t="s">
        <v>484</v>
      </c>
      <c r="F164" s="274" t="s">
        <v>485</v>
      </c>
      <c r="G164" s="275" t="s">
        <v>210</v>
      </c>
    </row>
    <row r="165" spans="1:7" ht="12.75">
      <c r="A165" s="36" t="s">
        <v>461</v>
      </c>
      <c r="B165" s="21">
        <v>3636</v>
      </c>
      <c r="C165" s="5" t="s">
        <v>442</v>
      </c>
      <c r="D165" s="14">
        <v>5240</v>
      </c>
      <c r="E165" s="14">
        <v>7400</v>
      </c>
      <c r="F165" s="14"/>
      <c r="G165" s="14">
        <f>D165+E165+F165</f>
        <v>12640</v>
      </c>
    </row>
    <row r="166" spans="1:7" ht="12.75">
      <c r="A166" s="36" t="s">
        <v>461</v>
      </c>
      <c r="B166" s="21">
        <v>6172</v>
      </c>
      <c r="C166" s="5" t="s">
        <v>280</v>
      </c>
      <c r="D166" s="14">
        <v>20211</v>
      </c>
      <c r="E166" s="14">
        <v>2725</v>
      </c>
      <c r="F166" s="14"/>
      <c r="G166" s="14">
        <f>D166+E166+F166</f>
        <v>22936</v>
      </c>
    </row>
    <row r="167" spans="1:7" ht="12.75">
      <c r="A167" s="374" t="s">
        <v>462</v>
      </c>
      <c r="B167" s="374"/>
      <c r="C167" s="374"/>
      <c r="D167" s="49">
        <f>SUM(D165:D166)</f>
        <v>25451</v>
      </c>
      <c r="E167" s="49">
        <f>SUM(E165:E166)</f>
        <v>10125</v>
      </c>
      <c r="F167" s="49">
        <f>SUM(F165:F166)</f>
        <v>0</v>
      </c>
      <c r="G167" s="49">
        <f>SUM(G165:G166)</f>
        <v>35576</v>
      </c>
    </row>
    <row r="168" spans="1:7" ht="12.75">
      <c r="A168" s="269"/>
      <c r="B168" s="269"/>
      <c r="C168" s="269"/>
      <c r="D168" s="270"/>
      <c r="E168" s="270"/>
      <c r="F168" s="270"/>
      <c r="G168" s="270"/>
    </row>
    <row r="169" spans="1:7" ht="15.75">
      <c r="A169" s="253" t="s">
        <v>490</v>
      </c>
      <c r="B169" s="254"/>
      <c r="C169" s="254"/>
      <c r="D169" s="113"/>
      <c r="E169" s="113"/>
      <c r="F169" s="113"/>
      <c r="G169" s="252"/>
    </row>
    <row r="170" spans="1:7" ht="12.75">
      <c r="A170" s="244" t="s">
        <v>181</v>
      </c>
      <c r="B170" s="244" t="s">
        <v>182</v>
      </c>
      <c r="C170" s="245" t="s">
        <v>183</v>
      </c>
      <c r="D170" s="246" t="s">
        <v>483</v>
      </c>
      <c r="E170" s="274" t="s">
        <v>484</v>
      </c>
      <c r="F170" s="274" t="s">
        <v>485</v>
      </c>
      <c r="G170" s="275" t="s">
        <v>210</v>
      </c>
    </row>
    <row r="171" spans="1:7" ht="25.5">
      <c r="A171" s="36" t="s">
        <v>292</v>
      </c>
      <c r="B171" s="21">
        <v>6330</v>
      </c>
      <c r="C171" s="5" t="s">
        <v>456</v>
      </c>
      <c r="D171" s="14"/>
      <c r="E171" s="14"/>
      <c r="F171" s="14">
        <v>310</v>
      </c>
      <c r="G171" s="14">
        <f aca="true" t="shared" si="9" ref="G171:G176">D171+E171+F171</f>
        <v>310</v>
      </c>
    </row>
    <row r="172" spans="1:7" ht="25.5">
      <c r="A172" s="36" t="s">
        <v>292</v>
      </c>
      <c r="B172" s="21">
        <v>6330</v>
      </c>
      <c r="C172" s="5" t="s">
        <v>457</v>
      </c>
      <c r="D172" s="14"/>
      <c r="E172" s="14"/>
      <c r="F172" s="14">
        <v>4701</v>
      </c>
      <c r="G172" s="14">
        <f t="shared" si="9"/>
        <v>4701</v>
      </c>
    </row>
    <row r="173" spans="1:7" ht="12.75">
      <c r="A173" s="36" t="s">
        <v>292</v>
      </c>
      <c r="B173" s="21">
        <v>6399</v>
      </c>
      <c r="C173" s="5" t="s">
        <v>491</v>
      </c>
      <c r="D173" s="14"/>
      <c r="E173" s="14"/>
      <c r="F173" s="14">
        <v>40000</v>
      </c>
      <c r="G173" s="14">
        <f t="shared" si="9"/>
        <v>40000</v>
      </c>
    </row>
    <row r="174" spans="1:7" ht="12.75">
      <c r="A174" s="36" t="s">
        <v>292</v>
      </c>
      <c r="B174" s="21">
        <v>6399</v>
      </c>
      <c r="C174" s="5" t="s">
        <v>492</v>
      </c>
      <c r="D174" s="14"/>
      <c r="E174" s="14"/>
      <c r="F174" s="14">
        <v>2000</v>
      </c>
      <c r="G174" s="14">
        <f t="shared" si="9"/>
        <v>2000</v>
      </c>
    </row>
    <row r="175" spans="1:7" ht="25.5">
      <c r="A175" s="36" t="s">
        <v>292</v>
      </c>
      <c r="B175" s="21">
        <v>6310</v>
      </c>
      <c r="C175" s="5" t="s">
        <v>293</v>
      </c>
      <c r="D175" s="14"/>
      <c r="E175" s="14"/>
      <c r="F175" s="14">
        <v>20000</v>
      </c>
      <c r="G175" s="14">
        <f t="shared" si="9"/>
        <v>20000</v>
      </c>
    </row>
    <row r="176" spans="1:7" ht="12.75">
      <c r="A176" s="36" t="s">
        <v>260</v>
      </c>
      <c r="B176" s="21">
        <v>8224</v>
      </c>
      <c r="C176" s="5" t="s">
        <v>295</v>
      </c>
      <c r="D176" s="14"/>
      <c r="E176" s="14"/>
      <c r="F176" s="14">
        <v>24400</v>
      </c>
      <c r="G176" s="14">
        <f t="shared" si="9"/>
        <v>24400</v>
      </c>
    </row>
    <row r="177" spans="1:7" ht="12.75">
      <c r="A177" s="374" t="s">
        <v>470</v>
      </c>
      <c r="B177" s="374"/>
      <c r="C177" s="374"/>
      <c r="D177" s="49">
        <f>SUM(D171:D176)</f>
        <v>0</v>
      </c>
      <c r="E177" s="49">
        <f>SUM(E171:E176)</f>
        <v>0</v>
      </c>
      <c r="F177" s="49">
        <f>SUM(F171:F176)</f>
        <v>91411</v>
      </c>
      <c r="G177" s="49">
        <f>SUM(G171:G176)</f>
        <v>91411</v>
      </c>
    </row>
    <row r="178" spans="1:7" ht="12.75">
      <c r="A178" s="269"/>
      <c r="B178" s="269"/>
      <c r="C178" s="269"/>
      <c r="D178" s="270"/>
      <c r="E178" s="270"/>
      <c r="F178" s="270"/>
      <c r="G178" s="270"/>
    </row>
    <row r="179" spans="1:7" ht="15.75">
      <c r="A179" s="114" t="s">
        <v>47</v>
      </c>
      <c r="B179" s="113"/>
      <c r="C179" s="113"/>
      <c r="D179" s="113"/>
      <c r="E179" s="113"/>
      <c r="F179" s="113"/>
      <c r="G179" s="252"/>
    </row>
    <row r="180" spans="1:7" ht="12.75">
      <c r="A180" s="244" t="s">
        <v>181</v>
      </c>
      <c r="B180" s="244" t="s">
        <v>182</v>
      </c>
      <c r="C180" s="245" t="s">
        <v>183</v>
      </c>
      <c r="D180" s="246" t="s">
        <v>483</v>
      </c>
      <c r="E180" s="274" t="s">
        <v>484</v>
      </c>
      <c r="F180" s="274" t="s">
        <v>485</v>
      </c>
      <c r="G180" s="275" t="s">
        <v>210</v>
      </c>
    </row>
    <row r="181" spans="1:7" ht="12.75">
      <c r="A181" s="36" t="s">
        <v>292</v>
      </c>
      <c r="B181" s="21">
        <v>6409</v>
      </c>
      <c r="C181" s="5" t="s">
        <v>463</v>
      </c>
      <c r="D181" s="14"/>
      <c r="E181" s="14"/>
      <c r="F181" s="14">
        <v>205000</v>
      </c>
      <c r="G181" s="14">
        <f>D181+E181+F181</f>
        <v>205000</v>
      </c>
    </row>
    <row r="182" spans="1:7" ht="12.75" customHeight="1">
      <c r="A182" s="36" t="s">
        <v>292</v>
      </c>
      <c r="B182" s="21">
        <v>6409</v>
      </c>
      <c r="C182" s="5" t="s">
        <v>493</v>
      </c>
      <c r="D182" s="14"/>
      <c r="E182" s="14"/>
      <c r="F182" s="14">
        <v>5000</v>
      </c>
      <c r="G182" s="14">
        <f>D182+E182+F182</f>
        <v>5000</v>
      </c>
    </row>
    <row r="183" spans="1:7" s="113" customFormat="1" ht="25.5">
      <c r="A183" s="36" t="s">
        <v>292</v>
      </c>
      <c r="B183" s="21">
        <v>6409</v>
      </c>
      <c r="C183" s="5" t="s">
        <v>63</v>
      </c>
      <c r="D183" s="14"/>
      <c r="E183" s="14"/>
      <c r="F183" s="14">
        <v>45000</v>
      </c>
      <c r="G183" s="14">
        <f>D183+E183+F183</f>
        <v>45000</v>
      </c>
    </row>
    <row r="184" spans="1:7" ht="12.75">
      <c r="A184" s="374" t="s">
        <v>464</v>
      </c>
      <c r="B184" s="374"/>
      <c r="C184" s="374"/>
      <c r="D184" s="19">
        <f>SUM(D181:D183)</f>
        <v>0</v>
      </c>
      <c r="E184" s="19">
        <f>SUM(E181:E183)</f>
        <v>0</v>
      </c>
      <c r="F184" s="19">
        <f>SUM(F181:F183)</f>
        <v>255000</v>
      </c>
      <c r="G184" s="19">
        <f>SUM(G181:G183)</f>
        <v>255000</v>
      </c>
    </row>
    <row r="185" spans="1:7" ht="12.75">
      <c r="A185" s="113"/>
      <c r="B185" s="113"/>
      <c r="C185" s="113"/>
      <c r="D185" s="113"/>
      <c r="E185" s="113"/>
      <c r="F185" s="113"/>
      <c r="G185" s="252"/>
    </row>
    <row r="186" spans="1:7" ht="15.75">
      <c r="A186" s="114" t="s">
        <v>494</v>
      </c>
      <c r="B186" s="113"/>
      <c r="C186" s="113"/>
      <c r="D186" s="113"/>
      <c r="E186" s="113"/>
      <c r="F186" s="113"/>
      <c r="G186" s="252"/>
    </row>
    <row r="187" spans="1:7" ht="12.75">
      <c r="A187" s="244" t="s">
        <v>181</v>
      </c>
      <c r="B187" s="244" t="s">
        <v>182</v>
      </c>
      <c r="C187" s="245" t="s">
        <v>183</v>
      </c>
      <c r="D187" s="246" t="s">
        <v>483</v>
      </c>
      <c r="E187" s="274" t="s">
        <v>484</v>
      </c>
      <c r="F187" s="274" t="s">
        <v>485</v>
      </c>
      <c r="G187" s="275" t="s">
        <v>210</v>
      </c>
    </row>
    <row r="188" spans="1:7" ht="12.75">
      <c r="A188" s="36" t="s">
        <v>260</v>
      </c>
      <c r="B188" s="21" t="s">
        <v>260</v>
      </c>
      <c r="C188" s="5" t="s">
        <v>465</v>
      </c>
      <c r="D188" s="14"/>
      <c r="E188" s="14"/>
      <c r="F188" s="14">
        <v>1210327</v>
      </c>
      <c r="G188" s="14">
        <f>D188+E188+F188</f>
        <v>1210327</v>
      </c>
    </row>
    <row r="189" spans="1:7" ht="12.75">
      <c r="A189" s="374" t="s">
        <v>466</v>
      </c>
      <c r="B189" s="374"/>
      <c r="C189" s="374"/>
      <c r="D189" s="19">
        <f>SUM(D185:D188)</f>
        <v>0</v>
      </c>
      <c r="E189" s="19">
        <f>SUM(E185:E188)</f>
        <v>0</v>
      </c>
      <c r="F189" s="19">
        <f>SUM(F185:F188)</f>
        <v>1210327</v>
      </c>
      <c r="G189" s="19">
        <f>G188</f>
        <v>1210327</v>
      </c>
    </row>
    <row r="191" spans="1:7" ht="12.75">
      <c r="A191" s="11" t="s">
        <v>366</v>
      </c>
      <c r="B191" s="11"/>
      <c r="C191" s="11"/>
      <c r="D191" s="11"/>
      <c r="E191" s="11"/>
      <c r="G191" s="271"/>
    </row>
    <row r="192" ht="12.75">
      <c r="G192" s="117"/>
    </row>
    <row r="193" ht="12.75">
      <c r="G193" s="271"/>
    </row>
    <row r="194" ht="12.75">
      <c r="G194" s="116"/>
    </row>
  </sheetData>
  <mergeCells count="23">
    <mergeCell ref="A52:A53"/>
    <mergeCell ref="B52:B53"/>
    <mergeCell ref="A12:C12"/>
    <mergeCell ref="A1:C1"/>
    <mergeCell ref="A26:C26"/>
    <mergeCell ref="A16:A25"/>
    <mergeCell ref="A40:C40"/>
    <mergeCell ref="A42:D42"/>
    <mergeCell ref="A54:C54"/>
    <mergeCell ref="A70:C70"/>
    <mergeCell ref="A81:C81"/>
    <mergeCell ref="A86:C86"/>
    <mergeCell ref="A99:C99"/>
    <mergeCell ref="A114:C114"/>
    <mergeCell ref="A122:C122"/>
    <mergeCell ref="A130:C130"/>
    <mergeCell ref="A189:C189"/>
    <mergeCell ref="A184:C184"/>
    <mergeCell ref="A135:C135"/>
    <mergeCell ref="A147:C147"/>
    <mergeCell ref="A161:C161"/>
    <mergeCell ref="A167:C167"/>
    <mergeCell ref="A177:C177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fitToHeight="0" fitToWidth="1" horizontalDpi="600" verticalDpi="600" orientation="landscape" paperSize="9" r:id="rId1"/>
  <headerFooter alignWithMargins="0">
    <oddFooter>&amp;C&amp;P</oddFooter>
  </headerFooter>
  <rowBreaks count="5" manualBreakCount="5">
    <brk id="31" max="6" man="1"/>
    <brk id="55" max="6" man="1"/>
    <brk id="87" max="6" man="1"/>
    <brk id="114" max="6" man="1"/>
    <brk id="16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8"/>
  <sheetViews>
    <sheetView zoomScaleSheetLayoutView="70" workbookViewId="0" topLeftCell="A1">
      <selection activeCell="C20" sqref="C20"/>
    </sheetView>
  </sheetViews>
  <sheetFormatPr defaultColWidth="9.00390625" defaultRowHeight="12.75"/>
  <cols>
    <col min="1" max="1" width="63.375" style="220" customWidth="1"/>
    <col min="2" max="2" width="10.25390625" style="165" customWidth="1"/>
    <col min="3" max="3" width="10.00390625" style="165" customWidth="1"/>
    <col min="4" max="4" width="11.875" style="165" customWidth="1"/>
    <col min="5" max="5" width="11.75390625" style="165" customWidth="1"/>
    <col min="6" max="6" width="9.875" style="165" customWidth="1"/>
    <col min="7" max="7" width="2.375" style="166" customWidth="1"/>
    <col min="8" max="8" width="4.125" style="48" customWidth="1"/>
    <col min="9" max="16384" width="9.125" style="48" customWidth="1"/>
  </cols>
  <sheetData>
    <row r="1" spans="1:7" ht="0.75" customHeight="1">
      <c r="A1" s="130"/>
      <c r="B1" s="131"/>
      <c r="C1" s="131"/>
      <c r="D1" s="131"/>
      <c r="E1" s="131"/>
      <c r="F1" s="131"/>
      <c r="G1" s="132"/>
    </row>
    <row r="2" spans="1:7" ht="20.25" customHeight="1">
      <c r="A2" s="393" t="s">
        <v>150</v>
      </c>
      <c r="B2" s="393"/>
      <c r="C2" s="393"/>
      <c r="D2" s="393"/>
      <c r="E2" s="393"/>
      <c r="F2" s="393"/>
      <c r="G2" s="132"/>
    </row>
    <row r="3" spans="1:7" s="120" customFormat="1" ht="21.75" customHeight="1">
      <c r="A3" s="394" t="s">
        <v>151</v>
      </c>
      <c r="B3" s="394"/>
      <c r="C3" s="394"/>
      <c r="D3" s="394"/>
      <c r="E3" s="394"/>
      <c r="F3" s="394"/>
      <c r="G3" s="133"/>
    </row>
    <row r="4" spans="2:7" s="120" customFormat="1" ht="12.75" customHeight="1">
      <c r="B4" s="134"/>
      <c r="C4" s="134"/>
      <c r="D4" s="134"/>
      <c r="E4" s="134"/>
      <c r="F4" s="134"/>
      <c r="G4" s="133"/>
    </row>
    <row r="5" spans="2:7" s="120" customFormat="1" ht="12.75" customHeight="1" thickBot="1">
      <c r="B5" s="135"/>
      <c r="C5" s="135"/>
      <c r="D5" s="135"/>
      <c r="E5" s="135"/>
      <c r="F5" s="136" t="s">
        <v>209</v>
      </c>
      <c r="G5" s="133"/>
    </row>
    <row r="6" spans="1:7" s="120" customFormat="1" ht="12.75" customHeight="1">
      <c r="A6" s="137"/>
      <c r="B6" s="138"/>
      <c r="C6" s="139" t="s">
        <v>152</v>
      </c>
      <c r="D6" s="140"/>
      <c r="E6" s="138" t="s">
        <v>153</v>
      </c>
      <c r="F6" s="138"/>
      <c r="G6" s="133"/>
    </row>
    <row r="7" spans="1:7" s="120" customFormat="1" ht="12.75" customHeight="1">
      <c r="A7" s="141" t="s">
        <v>154</v>
      </c>
      <c r="B7" s="142" t="s">
        <v>155</v>
      </c>
      <c r="C7" s="142" t="s">
        <v>156</v>
      </c>
      <c r="D7" s="142" t="s">
        <v>157</v>
      </c>
      <c r="E7" s="142" t="s">
        <v>158</v>
      </c>
      <c r="F7" s="142" t="s">
        <v>159</v>
      </c>
      <c r="G7" s="143"/>
    </row>
    <row r="8" spans="1:7" s="120" customFormat="1" ht="12.75" customHeight="1">
      <c r="A8" s="141" t="s">
        <v>472</v>
      </c>
      <c r="B8" s="142" t="s">
        <v>160</v>
      </c>
      <c r="C8" s="142" t="s">
        <v>161</v>
      </c>
      <c r="D8" s="142" t="s">
        <v>162</v>
      </c>
      <c r="E8" s="142" t="s">
        <v>163</v>
      </c>
      <c r="F8" s="142" t="s">
        <v>164</v>
      </c>
      <c r="G8" s="143"/>
    </row>
    <row r="9" spans="1:7" ht="13.5" thickBot="1">
      <c r="A9" s="144"/>
      <c r="B9" s="145"/>
      <c r="C9" s="145" t="s">
        <v>165</v>
      </c>
      <c r="D9" s="145" t="s">
        <v>166</v>
      </c>
      <c r="E9" s="145"/>
      <c r="F9" s="145"/>
      <c r="G9" s="146"/>
    </row>
    <row r="10" spans="1:7" ht="13.5" thickBot="1">
      <c r="A10" s="147"/>
      <c r="B10" s="138"/>
      <c r="C10" s="138"/>
      <c r="D10" s="138"/>
      <c r="E10" s="138"/>
      <c r="F10" s="138"/>
      <c r="G10" s="146"/>
    </row>
    <row r="11" spans="1:7" ht="13.5" thickBot="1">
      <c r="A11" s="127" t="s">
        <v>167</v>
      </c>
      <c r="B11" s="148">
        <f>SUM(B26,B41,B59,B80,B82,B92,B90,B84,B100,B110,B98)</f>
        <v>317671</v>
      </c>
      <c r="C11" s="148">
        <f>SUM(C26,C41,C59,C80,C82,C92,C90,C84,C100,C110,C98)</f>
        <v>700</v>
      </c>
      <c r="D11" s="148">
        <f>SUM(D26,D41,D59,D80,D82,D92,D90,D84,D100,D110,D98)</f>
        <v>0</v>
      </c>
      <c r="E11" s="149">
        <f>SUM(E26,E41,E59,E80,E82,E92,E90,E84,E100,E110,E98)</f>
        <v>280.20000000000005</v>
      </c>
      <c r="F11" s="148">
        <f>SUM(F26,F41,F59,F80,F82,F92,F90,F84,F100,F110,F98)</f>
        <v>31072</v>
      </c>
      <c r="G11" s="146"/>
    </row>
    <row r="12" spans="1:7" ht="12.75">
      <c r="A12" s="150" t="s">
        <v>118</v>
      </c>
      <c r="B12" s="276">
        <v>361</v>
      </c>
      <c r="C12" s="277"/>
      <c r="D12" s="277"/>
      <c r="E12" s="277"/>
      <c r="F12" s="277">
        <v>0</v>
      </c>
      <c r="G12" s="143"/>
    </row>
    <row r="13" spans="1:7" ht="25.5">
      <c r="A13" s="152" t="s">
        <v>119</v>
      </c>
      <c r="B13" s="278">
        <v>1089</v>
      </c>
      <c r="C13" s="279"/>
      <c r="D13" s="277"/>
      <c r="E13" s="277"/>
      <c r="F13" s="279">
        <v>46</v>
      </c>
      <c r="G13" s="143"/>
    </row>
    <row r="14" spans="1:7" ht="25.5">
      <c r="A14" s="152" t="s">
        <v>64</v>
      </c>
      <c r="B14" s="278">
        <v>894</v>
      </c>
      <c r="C14" s="279"/>
      <c r="D14" s="277"/>
      <c r="E14" s="277"/>
      <c r="F14" s="279">
        <v>0</v>
      </c>
      <c r="G14" s="143"/>
    </row>
    <row r="15" spans="1:7" ht="12.75" customHeight="1">
      <c r="A15" s="152" t="s">
        <v>120</v>
      </c>
      <c r="B15" s="278">
        <v>869</v>
      </c>
      <c r="C15" s="279"/>
      <c r="D15" s="277"/>
      <c r="E15" s="277"/>
      <c r="F15" s="279">
        <v>70</v>
      </c>
      <c r="G15" s="143"/>
    </row>
    <row r="16" spans="1:7" ht="12.75">
      <c r="A16" s="152" t="s">
        <v>121</v>
      </c>
      <c r="B16" s="278">
        <v>925</v>
      </c>
      <c r="C16" s="279"/>
      <c r="D16" s="277"/>
      <c r="E16" s="277"/>
      <c r="F16" s="279">
        <v>0</v>
      </c>
      <c r="G16" s="143"/>
    </row>
    <row r="17" spans="1:7" ht="12.75">
      <c r="A17" s="152" t="s">
        <v>123</v>
      </c>
      <c r="B17" s="278">
        <v>694</v>
      </c>
      <c r="C17" s="279"/>
      <c r="D17" s="277"/>
      <c r="E17" s="277"/>
      <c r="F17" s="279">
        <v>0</v>
      </c>
      <c r="G17" s="143"/>
    </row>
    <row r="18" spans="1:7" ht="12.75">
      <c r="A18" s="152" t="s">
        <v>124</v>
      </c>
      <c r="B18" s="278">
        <v>1484</v>
      </c>
      <c r="C18" s="279"/>
      <c r="D18" s="277"/>
      <c r="E18" s="277"/>
      <c r="F18" s="279">
        <v>0</v>
      </c>
      <c r="G18" s="143"/>
    </row>
    <row r="19" spans="1:7" ht="12.75">
      <c r="A19" s="152" t="s">
        <v>125</v>
      </c>
      <c r="B19" s="278">
        <v>2383</v>
      </c>
      <c r="C19" s="279"/>
      <c r="D19" s="277"/>
      <c r="E19" s="277"/>
      <c r="F19" s="279">
        <v>17</v>
      </c>
      <c r="G19" s="143"/>
    </row>
    <row r="20" spans="1:7" ht="12.75">
      <c r="A20" s="152" t="s">
        <v>126</v>
      </c>
      <c r="B20" s="278">
        <v>766</v>
      </c>
      <c r="C20" s="279"/>
      <c r="D20" s="277"/>
      <c r="E20" s="277"/>
      <c r="F20" s="279">
        <v>0</v>
      </c>
      <c r="G20" s="143"/>
    </row>
    <row r="21" spans="1:7" ht="12.75" customHeight="1">
      <c r="A21" s="152" t="s">
        <v>127</v>
      </c>
      <c r="B21" s="278">
        <v>785</v>
      </c>
      <c r="C21" s="279"/>
      <c r="D21" s="277"/>
      <c r="E21" s="277"/>
      <c r="F21" s="279">
        <v>0</v>
      </c>
      <c r="G21" s="143"/>
    </row>
    <row r="22" spans="1:7" ht="12.75">
      <c r="A22" s="152" t="s">
        <v>128</v>
      </c>
      <c r="B22" s="278">
        <v>700</v>
      </c>
      <c r="C22" s="279"/>
      <c r="D22" s="277"/>
      <c r="E22" s="277"/>
      <c r="F22" s="279">
        <v>1</v>
      </c>
      <c r="G22" s="143"/>
    </row>
    <row r="23" spans="1:7" ht="12.75">
      <c r="A23" s="152" t="s">
        <v>129</v>
      </c>
      <c r="B23" s="278">
        <v>382</v>
      </c>
      <c r="C23" s="279"/>
      <c r="D23" s="277"/>
      <c r="E23" s="277"/>
      <c r="F23" s="279">
        <v>0</v>
      </c>
      <c r="G23" s="143"/>
    </row>
    <row r="24" spans="1:7" ht="12.75">
      <c r="A24" s="152" t="s">
        <v>130</v>
      </c>
      <c r="B24" s="278">
        <v>652</v>
      </c>
      <c r="C24" s="279"/>
      <c r="D24" s="277"/>
      <c r="E24" s="277"/>
      <c r="F24" s="279">
        <v>0</v>
      </c>
      <c r="G24" s="143"/>
    </row>
    <row r="25" spans="1:7" ht="12.75">
      <c r="A25" s="152" t="s">
        <v>131</v>
      </c>
      <c r="B25" s="276">
        <v>1848</v>
      </c>
      <c r="C25" s="277">
        <v>200</v>
      </c>
      <c r="D25" s="277"/>
      <c r="E25" s="277"/>
      <c r="F25" s="277">
        <v>364</v>
      </c>
      <c r="G25" s="143"/>
    </row>
    <row r="26" spans="1:7" s="11" customFormat="1" ht="13.5" thickBot="1">
      <c r="A26" s="153" t="s">
        <v>168</v>
      </c>
      <c r="B26" s="280">
        <f>SUM(B12:B25)</f>
        <v>13832</v>
      </c>
      <c r="C26" s="280">
        <f>SUM(C12:C25)</f>
        <v>200</v>
      </c>
      <c r="D26" s="281">
        <f>SUM(D12:D25)</f>
        <v>0</v>
      </c>
      <c r="E26" s="281">
        <f>SUM(E12:E25)</f>
        <v>0</v>
      </c>
      <c r="F26" s="281">
        <f>SUM(F12:F25)</f>
        <v>498</v>
      </c>
      <c r="G26" s="143"/>
    </row>
    <row r="27" spans="1:7" ht="12.75">
      <c r="A27" s="150" t="s">
        <v>132</v>
      </c>
      <c r="B27" s="276">
        <v>3207</v>
      </c>
      <c r="C27" s="277"/>
      <c r="D27" s="277"/>
      <c r="E27" s="277"/>
      <c r="F27" s="277">
        <v>330</v>
      </c>
      <c r="G27" s="143"/>
    </row>
    <row r="28" spans="1:7" ht="12.75">
      <c r="A28" s="152" t="s">
        <v>133</v>
      </c>
      <c r="B28" s="278">
        <v>3651</v>
      </c>
      <c r="C28" s="277"/>
      <c r="D28" s="279"/>
      <c r="E28" s="279"/>
      <c r="F28" s="279">
        <v>1119</v>
      </c>
      <c r="G28" s="143"/>
    </row>
    <row r="29" spans="1:7" ht="25.5">
      <c r="A29" s="152" t="s">
        <v>134</v>
      </c>
      <c r="B29" s="278">
        <v>6589</v>
      </c>
      <c r="C29" s="277">
        <v>125</v>
      </c>
      <c r="D29" s="279"/>
      <c r="E29" s="279"/>
      <c r="F29" s="279">
        <v>887</v>
      </c>
      <c r="G29" s="143"/>
    </row>
    <row r="30" spans="1:7" ht="12.75">
      <c r="A30" s="152" t="s">
        <v>473</v>
      </c>
      <c r="B30" s="278">
        <v>4889</v>
      </c>
      <c r="C30" s="277"/>
      <c r="D30" s="279"/>
      <c r="E30" s="279"/>
      <c r="F30" s="279">
        <v>460</v>
      </c>
      <c r="G30" s="143"/>
    </row>
    <row r="31" spans="1:7" ht="12.75">
      <c r="A31" s="152" t="s">
        <v>409</v>
      </c>
      <c r="B31" s="278">
        <v>5848</v>
      </c>
      <c r="C31" s="277"/>
      <c r="D31" s="279"/>
      <c r="E31" s="279"/>
      <c r="F31" s="279">
        <v>853</v>
      </c>
      <c r="G31" s="143"/>
    </row>
    <row r="32" spans="1:7" ht="12.75">
      <c r="A32" s="152" t="s">
        <v>410</v>
      </c>
      <c r="B32" s="278">
        <v>2692</v>
      </c>
      <c r="C32" s="277"/>
      <c r="D32" s="279"/>
      <c r="E32" s="279"/>
      <c r="F32" s="279">
        <v>345</v>
      </c>
      <c r="G32" s="143"/>
    </row>
    <row r="33" spans="1:7" ht="12.75">
      <c r="A33" s="152" t="s">
        <v>411</v>
      </c>
      <c r="B33" s="278">
        <v>1856</v>
      </c>
      <c r="C33" s="277"/>
      <c r="D33" s="279"/>
      <c r="E33" s="279"/>
      <c r="F33" s="279">
        <v>475</v>
      </c>
      <c r="G33" s="143"/>
    </row>
    <row r="34" spans="1:7" ht="12.75">
      <c r="A34" s="152" t="s">
        <v>412</v>
      </c>
      <c r="B34" s="278">
        <v>2562</v>
      </c>
      <c r="C34" s="277"/>
      <c r="D34" s="279"/>
      <c r="E34" s="279"/>
      <c r="F34" s="279">
        <v>176</v>
      </c>
      <c r="G34" s="143"/>
    </row>
    <row r="35" spans="1:7" ht="12.75">
      <c r="A35" s="152" t="s">
        <v>413</v>
      </c>
      <c r="B35" s="278">
        <v>4789</v>
      </c>
      <c r="C35" s="277"/>
      <c r="D35" s="279"/>
      <c r="E35" s="279"/>
      <c r="F35" s="279">
        <v>699</v>
      </c>
      <c r="G35" s="143"/>
    </row>
    <row r="36" spans="1:7" ht="12.75">
      <c r="A36" s="152" t="s">
        <v>414</v>
      </c>
      <c r="B36" s="278">
        <v>3726</v>
      </c>
      <c r="C36" s="277"/>
      <c r="D36" s="279"/>
      <c r="E36" s="279"/>
      <c r="F36" s="279">
        <v>360</v>
      </c>
      <c r="G36" s="143"/>
    </row>
    <row r="37" spans="1:7" ht="12.75">
      <c r="A37" s="152" t="s">
        <v>415</v>
      </c>
      <c r="B37" s="278">
        <v>3345</v>
      </c>
      <c r="C37" s="277"/>
      <c r="D37" s="279"/>
      <c r="E37" s="279"/>
      <c r="F37" s="279">
        <v>816</v>
      </c>
      <c r="G37" s="143"/>
    </row>
    <row r="38" spans="1:7" ht="25.5">
      <c r="A38" s="152" t="s">
        <v>208</v>
      </c>
      <c r="B38" s="278">
        <v>3785</v>
      </c>
      <c r="C38" s="277"/>
      <c r="D38" s="279"/>
      <c r="E38" s="279"/>
      <c r="F38" s="279">
        <v>390</v>
      </c>
      <c r="G38" s="143"/>
    </row>
    <row r="39" spans="1:7" ht="12.75">
      <c r="A39" s="152" t="s">
        <v>416</v>
      </c>
      <c r="B39" s="278">
        <v>2724</v>
      </c>
      <c r="C39" s="277"/>
      <c r="D39" s="279"/>
      <c r="E39" s="279"/>
      <c r="F39" s="279">
        <v>57</v>
      </c>
      <c r="G39" s="143"/>
    </row>
    <row r="40" spans="1:7" ht="12.75">
      <c r="A40" s="152" t="s">
        <v>207</v>
      </c>
      <c r="B40" s="278">
        <v>3104</v>
      </c>
      <c r="C40" s="277"/>
      <c r="D40" s="279"/>
      <c r="E40" s="279"/>
      <c r="F40" s="279">
        <v>608</v>
      </c>
      <c r="G40" s="143"/>
    </row>
    <row r="41" spans="1:7" s="11" customFormat="1" ht="13.5" thickBot="1">
      <c r="A41" s="153" t="s">
        <v>169</v>
      </c>
      <c r="B41" s="280">
        <f>SUM(B27:B40)</f>
        <v>52767</v>
      </c>
      <c r="C41" s="280">
        <f>SUM(C27:C40)</f>
        <v>125</v>
      </c>
      <c r="D41" s="281">
        <f>SUM(D27:D40)</f>
        <v>0</v>
      </c>
      <c r="E41" s="281">
        <f>SUM(E27:E40)</f>
        <v>0</v>
      </c>
      <c r="F41" s="281">
        <f>SUM(F27:F40)</f>
        <v>7575</v>
      </c>
      <c r="G41" s="143"/>
    </row>
    <row r="42" spans="1:7" ht="12.75">
      <c r="A42" s="150" t="s">
        <v>417</v>
      </c>
      <c r="B42" s="276">
        <v>1932</v>
      </c>
      <c r="C42" s="277"/>
      <c r="D42" s="277"/>
      <c r="E42" s="277"/>
      <c r="F42" s="277">
        <v>240</v>
      </c>
      <c r="G42" s="143"/>
    </row>
    <row r="43" spans="1:7" ht="25.5">
      <c r="A43" s="152" t="s">
        <v>418</v>
      </c>
      <c r="B43" s="278">
        <v>3029</v>
      </c>
      <c r="C43" s="279"/>
      <c r="D43" s="279"/>
      <c r="E43" s="279"/>
      <c r="F43" s="279">
        <v>527</v>
      </c>
      <c r="G43" s="143"/>
    </row>
    <row r="44" spans="1:7" ht="25.5">
      <c r="A44" s="156" t="s">
        <v>419</v>
      </c>
      <c r="B44" s="278">
        <v>2694</v>
      </c>
      <c r="C44" s="279"/>
      <c r="D44" s="279"/>
      <c r="E44" s="279"/>
      <c r="F44" s="279">
        <v>258</v>
      </c>
      <c r="G44" s="143"/>
    </row>
    <row r="45" spans="1:7" ht="25.5">
      <c r="A45" s="152" t="s">
        <v>420</v>
      </c>
      <c r="B45" s="278">
        <v>2112</v>
      </c>
      <c r="C45" s="279"/>
      <c r="D45" s="279"/>
      <c r="E45" s="279"/>
      <c r="F45" s="279">
        <v>236</v>
      </c>
      <c r="G45" s="143"/>
    </row>
    <row r="46" spans="1:7" ht="12.75">
      <c r="A46" s="152" t="s">
        <v>421</v>
      </c>
      <c r="B46" s="278">
        <v>5617</v>
      </c>
      <c r="C46" s="279"/>
      <c r="D46" s="279"/>
      <c r="E46" s="279"/>
      <c r="F46" s="279">
        <v>185</v>
      </c>
      <c r="G46" s="143"/>
    </row>
    <row r="47" spans="1:7" ht="12.75">
      <c r="A47" s="152" t="s">
        <v>422</v>
      </c>
      <c r="B47" s="278">
        <v>6791</v>
      </c>
      <c r="C47" s="279"/>
      <c r="D47" s="279"/>
      <c r="E47" s="279"/>
      <c r="F47" s="279">
        <v>757</v>
      </c>
      <c r="G47" s="143"/>
    </row>
    <row r="48" spans="1:7" ht="12.75">
      <c r="A48" s="152" t="s">
        <v>423</v>
      </c>
      <c r="B48" s="278">
        <v>2016</v>
      </c>
      <c r="C48" s="279"/>
      <c r="D48" s="279"/>
      <c r="E48" s="279"/>
      <c r="F48" s="279">
        <v>212</v>
      </c>
      <c r="G48" s="143"/>
    </row>
    <row r="49" spans="1:7" ht="12.75">
      <c r="A49" s="152" t="s">
        <v>373</v>
      </c>
      <c r="B49" s="278">
        <v>2587</v>
      </c>
      <c r="C49" s="279"/>
      <c r="D49" s="279"/>
      <c r="E49" s="279"/>
      <c r="F49" s="279">
        <v>429</v>
      </c>
      <c r="G49" s="143"/>
    </row>
    <row r="50" spans="1:7" ht="12.75">
      <c r="A50" s="156" t="s">
        <v>374</v>
      </c>
      <c r="B50" s="278">
        <v>15630</v>
      </c>
      <c r="C50" s="279"/>
      <c r="D50" s="279"/>
      <c r="E50" s="279"/>
      <c r="F50" s="279">
        <v>1552</v>
      </c>
      <c r="G50" s="143"/>
    </row>
    <row r="51" spans="1:7" ht="25.5">
      <c r="A51" s="152" t="s">
        <v>225</v>
      </c>
      <c r="B51" s="278">
        <v>2578</v>
      </c>
      <c r="C51" s="279"/>
      <c r="D51" s="279"/>
      <c r="E51" s="279"/>
      <c r="F51" s="279">
        <v>316</v>
      </c>
      <c r="G51" s="143"/>
    </row>
    <row r="52" spans="1:7" ht="12.75">
      <c r="A52" s="152" t="s">
        <v>226</v>
      </c>
      <c r="B52" s="278">
        <v>8005</v>
      </c>
      <c r="C52" s="279"/>
      <c r="D52" s="279"/>
      <c r="E52" s="279"/>
      <c r="F52" s="279">
        <v>854</v>
      </c>
      <c r="G52" s="143"/>
    </row>
    <row r="53" spans="1:7" ht="12.75">
      <c r="A53" s="152" t="s">
        <v>227</v>
      </c>
      <c r="B53" s="278">
        <v>12469</v>
      </c>
      <c r="C53" s="279"/>
      <c r="D53" s="279"/>
      <c r="E53" s="279"/>
      <c r="F53" s="279">
        <v>2424</v>
      </c>
      <c r="G53" s="143"/>
    </row>
    <row r="54" spans="1:7" ht="25.5">
      <c r="A54" s="156" t="s">
        <v>228</v>
      </c>
      <c r="B54" s="278">
        <v>5966</v>
      </c>
      <c r="C54" s="279"/>
      <c r="D54" s="279"/>
      <c r="E54" s="279"/>
      <c r="F54" s="279">
        <v>608</v>
      </c>
      <c r="G54" s="143"/>
    </row>
    <row r="55" spans="1:7" ht="12.75">
      <c r="A55" s="152" t="s">
        <v>204</v>
      </c>
      <c r="B55" s="278">
        <v>5869</v>
      </c>
      <c r="C55" s="279"/>
      <c r="D55" s="279"/>
      <c r="E55" s="279"/>
      <c r="F55" s="279">
        <v>452</v>
      </c>
      <c r="G55" s="143"/>
    </row>
    <row r="56" spans="1:7" ht="25.5">
      <c r="A56" s="152" t="s">
        <v>229</v>
      </c>
      <c r="B56" s="278">
        <v>7537</v>
      </c>
      <c r="C56" s="279"/>
      <c r="D56" s="279"/>
      <c r="E56" s="279"/>
      <c r="F56" s="279">
        <v>480</v>
      </c>
      <c r="G56" s="143"/>
    </row>
    <row r="57" spans="1:7" ht="25.5">
      <c r="A57" s="157" t="s">
        <v>230</v>
      </c>
      <c r="B57" s="278">
        <v>9749</v>
      </c>
      <c r="C57" s="279">
        <v>200</v>
      </c>
      <c r="D57" s="279"/>
      <c r="E57" s="279"/>
      <c r="F57" s="279">
        <v>524</v>
      </c>
      <c r="G57" s="143"/>
    </row>
    <row r="58" spans="1:7" ht="25.5">
      <c r="A58" s="156" t="s">
        <v>205</v>
      </c>
      <c r="B58" s="278">
        <v>1910</v>
      </c>
      <c r="C58" s="279"/>
      <c r="D58" s="279"/>
      <c r="E58" s="279"/>
      <c r="F58" s="279">
        <v>109</v>
      </c>
      <c r="G58" s="143"/>
    </row>
    <row r="59" spans="1:7" s="11" customFormat="1" ht="13.5" thickBot="1">
      <c r="A59" s="153" t="s">
        <v>170</v>
      </c>
      <c r="B59" s="280">
        <f>SUM(B42:B58)</f>
        <v>96491</v>
      </c>
      <c r="C59" s="280">
        <f>SUM(C42:C58)</f>
        <v>200</v>
      </c>
      <c r="D59" s="281">
        <f>SUM(D42:D58)</f>
        <v>0</v>
      </c>
      <c r="E59" s="281">
        <f>SUM(E42:E58)</f>
        <v>0</v>
      </c>
      <c r="F59" s="281">
        <f>SUM(F42:F58)</f>
        <v>10163</v>
      </c>
      <c r="G59" s="143"/>
    </row>
    <row r="60" spans="1:7" ht="12.75">
      <c r="A60" s="150" t="s">
        <v>231</v>
      </c>
      <c r="B60" s="276">
        <v>4623</v>
      </c>
      <c r="C60" s="277">
        <v>125</v>
      </c>
      <c r="D60" s="277"/>
      <c r="E60" s="277"/>
      <c r="F60" s="277">
        <v>351</v>
      </c>
      <c r="G60" s="143"/>
    </row>
    <row r="61" spans="1:7" ht="12.75">
      <c r="A61" s="152" t="s">
        <v>232</v>
      </c>
      <c r="B61" s="278">
        <v>7818</v>
      </c>
      <c r="C61" s="279"/>
      <c r="D61" s="279"/>
      <c r="E61" s="279"/>
      <c r="F61" s="279">
        <v>969</v>
      </c>
      <c r="G61" s="143"/>
    </row>
    <row r="62" spans="1:7" ht="25.5">
      <c r="A62" s="152" t="s">
        <v>233</v>
      </c>
      <c r="B62" s="278">
        <v>9756</v>
      </c>
      <c r="C62" s="279"/>
      <c r="D62" s="279"/>
      <c r="E62" s="279"/>
      <c r="F62" s="279">
        <v>960</v>
      </c>
      <c r="G62" s="143"/>
    </row>
    <row r="63" spans="1:7" ht="12.75">
      <c r="A63" s="152" t="s">
        <v>234</v>
      </c>
      <c r="B63" s="278">
        <v>11763</v>
      </c>
      <c r="C63" s="279"/>
      <c r="D63" s="279"/>
      <c r="E63" s="279"/>
      <c r="F63" s="279">
        <v>753</v>
      </c>
      <c r="G63" s="143"/>
    </row>
    <row r="64" spans="1:7" ht="12.75">
      <c r="A64" s="152" t="s">
        <v>235</v>
      </c>
      <c r="B64" s="278">
        <v>4374</v>
      </c>
      <c r="C64" s="279"/>
      <c r="D64" s="279"/>
      <c r="E64" s="279"/>
      <c r="F64" s="279">
        <v>394</v>
      </c>
      <c r="G64" s="143"/>
    </row>
    <row r="65" spans="1:7" ht="13.5" thickBot="1">
      <c r="A65" s="158" t="s">
        <v>236</v>
      </c>
      <c r="B65" s="282">
        <v>10566</v>
      </c>
      <c r="C65" s="283"/>
      <c r="D65" s="283"/>
      <c r="E65" s="283"/>
      <c r="F65" s="283">
        <v>1844</v>
      </c>
      <c r="G65" s="143"/>
    </row>
    <row r="66" spans="1:7" ht="12.75">
      <c r="A66" s="137"/>
      <c r="B66" s="138"/>
      <c r="C66" s="139" t="s">
        <v>152</v>
      </c>
      <c r="D66" s="140"/>
      <c r="E66" s="138" t="s">
        <v>153</v>
      </c>
      <c r="F66" s="138"/>
      <c r="G66" s="143"/>
    </row>
    <row r="67" spans="1:7" ht="12.75">
      <c r="A67" s="141" t="s">
        <v>154</v>
      </c>
      <c r="B67" s="142" t="s">
        <v>155</v>
      </c>
      <c r="C67" s="142" t="s">
        <v>156</v>
      </c>
      <c r="D67" s="142" t="s">
        <v>157</v>
      </c>
      <c r="E67" s="142" t="s">
        <v>158</v>
      </c>
      <c r="F67" s="142" t="s">
        <v>159</v>
      </c>
      <c r="G67" s="143"/>
    </row>
    <row r="68" spans="1:7" ht="12.75">
      <c r="A68" s="141" t="s">
        <v>472</v>
      </c>
      <c r="B68" s="142" t="s">
        <v>160</v>
      </c>
      <c r="C68" s="142" t="s">
        <v>161</v>
      </c>
      <c r="D68" s="142" t="s">
        <v>162</v>
      </c>
      <c r="E68" s="142" t="s">
        <v>163</v>
      </c>
      <c r="F68" s="142" t="s">
        <v>164</v>
      </c>
      <c r="G68" s="143"/>
    </row>
    <row r="69" spans="1:7" ht="13.5" thickBot="1">
      <c r="A69" s="144"/>
      <c r="B69" s="145"/>
      <c r="C69" s="145" t="s">
        <v>165</v>
      </c>
      <c r="D69" s="145" t="s">
        <v>166</v>
      </c>
      <c r="E69" s="145"/>
      <c r="F69" s="145"/>
      <c r="G69" s="143"/>
    </row>
    <row r="70" spans="1:7" ht="12.75">
      <c r="A70" s="152" t="s">
        <v>237</v>
      </c>
      <c r="B70" s="278">
        <v>5053</v>
      </c>
      <c r="C70" s="279"/>
      <c r="D70" s="279"/>
      <c r="E70" s="279"/>
      <c r="F70" s="279">
        <v>336</v>
      </c>
      <c r="G70" s="143"/>
    </row>
    <row r="71" spans="1:7" ht="12.75">
      <c r="A71" s="152" t="s">
        <v>238</v>
      </c>
      <c r="B71" s="278">
        <v>7188</v>
      </c>
      <c r="C71" s="279"/>
      <c r="D71" s="279"/>
      <c r="E71" s="279"/>
      <c r="F71" s="279">
        <v>773</v>
      </c>
      <c r="G71" s="143"/>
    </row>
    <row r="72" spans="1:7" ht="12.75">
      <c r="A72" s="152" t="s">
        <v>239</v>
      </c>
      <c r="B72" s="278">
        <v>10969</v>
      </c>
      <c r="C72" s="279"/>
      <c r="D72" s="279"/>
      <c r="E72" s="279"/>
      <c r="F72" s="279">
        <v>984</v>
      </c>
      <c r="G72" s="143"/>
    </row>
    <row r="73" spans="1:7" ht="12.75">
      <c r="A73" s="152" t="s">
        <v>240</v>
      </c>
      <c r="B73" s="278">
        <v>6004</v>
      </c>
      <c r="C73" s="279"/>
      <c r="D73" s="279"/>
      <c r="E73" s="279"/>
      <c r="F73" s="279">
        <v>522</v>
      </c>
      <c r="G73" s="143"/>
    </row>
    <row r="74" spans="1:7" ht="12.75">
      <c r="A74" s="152" t="s">
        <v>474</v>
      </c>
      <c r="B74" s="278">
        <v>6401</v>
      </c>
      <c r="C74" s="279"/>
      <c r="D74" s="279"/>
      <c r="E74" s="279"/>
      <c r="F74" s="279">
        <v>526</v>
      </c>
      <c r="G74" s="143"/>
    </row>
    <row r="75" spans="1:7" ht="12.75">
      <c r="A75" s="152" t="s">
        <v>241</v>
      </c>
      <c r="B75" s="278">
        <v>7590</v>
      </c>
      <c r="C75" s="279"/>
      <c r="D75" s="279"/>
      <c r="E75" s="279"/>
      <c r="F75" s="279">
        <v>904</v>
      </c>
      <c r="G75" s="143"/>
    </row>
    <row r="76" spans="1:7" ht="12.75">
      <c r="A76" s="152" t="s">
        <v>242</v>
      </c>
      <c r="B76" s="278">
        <v>5588</v>
      </c>
      <c r="C76" s="279"/>
      <c r="D76" s="279"/>
      <c r="E76" s="279"/>
      <c r="F76" s="279">
        <v>625</v>
      </c>
      <c r="G76" s="143"/>
    </row>
    <row r="77" spans="1:7" ht="12.75">
      <c r="A77" s="152" t="s">
        <v>206</v>
      </c>
      <c r="B77" s="278">
        <v>7329</v>
      </c>
      <c r="C77" s="279"/>
      <c r="D77" s="279"/>
      <c r="E77" s="279"/>
      <c r="F77" s="279">
        <v>674</v>
      </c>
      <c r="G77" s="143"/>
    </row>
    <row r="78" spans="1:7" ht="12.75">
      <c r="A78" s="152" t="s">
        <v>475</v>
      </c>
      <c r="B78" s="278">
        <v>6303</v>
      </c>
      <c r="C78" s="279"/>
      <c r="D78" s="279"/>
      <c r="E78" s="279"/>
      <c r="F78" s="279">
        <v>434</v>
      </c>
      <c r="G78" s="143"/>
    </row>
    <row r="79" spans="1:7" ht="12.75">
      <c r="A79" s="152" t="s">
        <v>243</v>
      </c>
      <c r="B79" s="278">
        <v>4494</v>
      </c>
      <c r="C79" s="279"/>
      <c r="D79" s="279"/>
      <c r="E79" s="279"/>
      <c r="F79" s="279">
        <v>416</v>
      </c>
      <c r="G79" s="143"/>
    </row>
    <row r="80" spans="1:7" s="11" customFormat="1" ht="13.5" thickBot="1">
      <c r="A80" s="153" t="s">
        <v>171</v>
      </c>
      <c r="B80" s="280">
        <f>SUM(B60:B79)</f>
        <v>115819</v>
      </c>
      <c r="C80" s="280">
        <f>SUM(C60:C79)</f>
        <v>125</v>
      </c>
      <c r="D80" s="281">
        <f>SUM(D60:D79)</f>
        <v>0</v>
      </c>
      <c r="E80" s="281">
        <f>SUM(E60:E79)</f>
        <v>0</v>
      </c>
      <c r="F80" s="281">
        <f>SUM(F60:F79)</f>
        <v>11465</v>
      </c>
      <c r="G80" s="143"/>
    </row>
    <row r="81" spans="1:7" ht="12.75">
      <c r="A81" s="159" t="s">
        <v>244</v>
      </c>
      <c r="B81" s="284">
        <v>3250</v>
      </c>
      <c r="C81" s="285"/>
      <c r="D81" s="285"/>
      <c r="E81" s="285"/>
      <c r="F81" s="285">
        <v>177</v>
      </c>
      <c r="G81" s="143"/>
    </row>
    <row r="82" spans="1:7" s="11" customFormat="1" ht="13.5" thickBot="1">
      <c r="A82" s="153" t="s">
        <v>172</v>
      </c>
      <c r="B82" s="280">
        <f>SUM(B81)</f>
        <v>3250</v>
      </c>
      <c r="C82" s="280">
        <f>SUM(C81)</f>
        <v>0</v>
      </c>
      <c r="D82" s="281">
        <f>SUM(D81)</f>
        <v>0</v>
      </c>
      <c r="E82" s="281">
        <f>SUM(E81)</f>
        <v>0</v>
      </c>
      <c r="F82" s="281">
        <f>SUM(F81)</f>
        <v>177</v>
      </c>
      <c r="G82" s="143"/>
    </row>
    <row r="83" spans="1:7" ht="12.75">
      <c r="A83" s="161" t="s">
        <v>173</v>
      </c>
      <c r="B83" s="278">
        <v>1643</v>
      </c>
      <c r="C83" s="279"/>
      <c r="D83" s="279"/>
      <c r="E83" s="279">
        <v>115</v>
      </c>
      <c r="F83" s="279">
        <v>0</v>
      </c>
      <c r="G83" s="162" t="s">
        <v>252</v>
      </c>
    </row>
    <row r="84" spans="1:7" ht="13.5" thickBot="1">
      <c r="A84" s="153" t="s">
        <v>174</v>
      </c>
      <c r="B84" s="280">
        <f>SUM(B83)</f>
        <v>1643</v>
      </c>
      <c r="C84" s="280">
        <f>SUM(C83)</f>
        <v>0</v>
      </c>
      <c r="D84" s="281">
        <f>SUM(D83)</f>
        <v>0</v>
      </c>
      <c r="E84" s="281">
        <f>SUM(E83)</f>
        <v>115</v>
      </c>
      <c r="F84" s="281">
        <f>SUM(F83)</f>
        <v>0</v>
      </c>
      <c r="G84" s="143"/>
    </row>
    <row r="85" spans="1:7" ht="12.75">
      <c r="A85" s="163" t="s">
        <v>245</v>
      </c>
      <c r="B85" s="276">
        <v>480</v>
      </c>
      <c r="C85" s="277"/>
      <c r="D85" s="277"/>
      <c r="E85" s="277"/>
      <c r="F85" s="277">
        <v>18</v>
      </c>
      <c r="G85" s="143"/>
    </row>
    <row r="86" spans="1:7" ht="12.75">
      <c r="A86" s="161" t="s">
        <v>246</v>
      </c>
      <c r="B86" s="278">
        <v>650</v>
      </c>
      <c r="C86" s="279"/>
      <c r="D86" s="279"/>
      <c r="E86" s="279"/>
      <c r="F86" s="279">
        <v>31</v>
      </c>
      <c r="G86" s="143"/>
    </row>
    <row r="87" spans="1:7" ht="12.75">
      <c r="A87" s="161" t="s">
        <v>247</v>
      </c>
      <c r="B87" s="278">
        <v>438</v>
      </c>
      <c r="C87" s="279"/>
      <c r="D87" s="279"/>
      <c r="E87" s="279"/>
      <c r="F87" s="279">
        <v>0</v>
      </c>
      <c r="G87" s="143"/>
    </row>
    <row r="88" spans="1:7" ht="12.75">
      <c r="A88" s="161" t="s">
        <v>248</v>
      </c>
      <c r="B88" s="278">
        <v>905</v>
      </c>
      <c r="C88" s="279"/>
      <c r="D88" s="279"/>
      <c r="E88" s="279"/>
      <c r="F88" s="279">
        <v>0</v>
      </c>
      <c r="G88" s="143"/>
    </row>
    <row r="89" spans="1:7" ht="12.75">
      <c r="A89" s="161" t="s">
        <v>249</v>
      </c>
      <c r="B89" s="278">
        <v>1139</v>
      </c>
      <c r="C89" s="279"/>
      <c r="D89" s="279"/>
      <c r="E89" s="279"/>
      <c r="F89" s="279">
        <v>0</v>
      </c>
      <c r="G89" s="143"/>
    </row>
    <row r="90" spans="1:7" s="11" customFormat="1" ht="13.5" thickBot="1">
      <c r="A90" s="153" t="s">
        <v>175</v>
      </c>
      <c r="B90" s="280">
        <f>SUM(B85:B89)</f>
        <v>3612</v>
      </c>
      <c r="C90" s="280">
        <f>SUM(C85:C89)</f>
        <v>0</v>
      </c>
      <c r="D90" s="281">
        <f>SUM(D85:D89)</f>
        <v>0</v>
      </c>
      <c r="E90" s="281">
        <f>SUM(E85:E89)</f>
        <v>0</v>
      </c>
      <c r="F90" s="281">
        <f>SUM(F85:F89)</f>
        <v>49</v>
      </c>
      <c r="G90" s="143"/>
    </row>
    <row r="91" spans="1:7" ht="12.75">
      <c r="A91" s="164" t="s">
        <v>250</v>
      </c>
      <c r="B91" s="276">
        <v>3645</v>
      </c>
      <c r="C91" s="277"/>
      <c r="D91" s="277"/>
      <c r="E91" s="277"/>
      <c r="F91" s="277">
        <v>315</v>
      </c>
      <c r="G91" s="143"/>
    </row>
    <row r="92" spans="1:7" s="11" customFormat="1" ht="13.5" thickBot="1">
      <c r="A92" s="153" t="s">
        <v>176</v>
      </c>
      <c r="B92" s="280">
        <f>SUM(B91:B91)</f>
        <v>3645</v>
      </c>
      <c r="C92" s="280">
        <f>SUM(C91:C91)</f>
        <v>0</v>
      </c>
      <c r="D92" s="281">
        <f>SUM(D91:D91)</f>
        <v>0</v>
      </c>
      <c r="E92" s="281">
        <f>SUM(E91:E91)</f>
        <v>0</v>
      </c>
      <c r="F92" s="281">
        <f>SUM(F91:F91)</f>
        <v>315</v>
      </c>
      <c r="G92" s="143"/>
    </row>
    <row r="93" spans="1:7" s="11" customFormat="1" ht="25.5">
      <c r="A93" s="159" t="s">
        <v>251</v>
      </c>
      <c r="B93" s="284">
        <v>4533</v>
      </c>
      <c r="C93" s="286"/>
      <c r="D93" s="285"/>
      <c r="E93" s="287">
        <v>36</v>
      </c>
      <c r="F93" s="285">
        <v>0</v>
      </c>
      <c r="G93" s="143" t="s">
        <v>122</v>
      </c>
    </row>
    <row r="94" spans="1:7" s="11" customFormat="1" ht="12.75">
      <c r="A94" s="152" t="s">
        <v>232</v>
      </c>
      <c r="B94" s="278"/>
      <c r="C94" s="288"/>
      <c r="D94" s="279"/>
      <c r="E94" s="289">
        <v>25.2</v>
      </c>
      <c r="F94" s="279"/>
      <c r="G94" s="143" t="s">
        <v>122</v>
      </c>
    </row>
    <row r="95" spans="1:7" s="11" customFormat="1" ht="12.75">
      <c r="A95" s="152" t="s">
        <v>204</v>
      </c>
      <c r="B95" s="278"/>
      <c r="C95" s="288"/>
      <c r="D95" s="279"/>
      <c r="E95" s="289">
        <v>25.2</v>
      </c>
      <c r="F95" s="279"/>
      <c r="G95" s="143" t="s">
        <v>122</v>
      </c>
    </row>
    <row r="96" spans="1:7" s="11" customFormat="1" ht="12.75">
      <c r="A96" s="152" t="s">
        <v>473</v>
      </c>
      <c r="B96" s="278"/>
      <c r="C96" s="288"/>
      <c r="D96" s="279"/>
      <c r="E96" s="289">
        <v>25.2</v>
      </c>
      <c r="F96" s="279"/>
      <c r="G96" s="143" t="s">
        <v>122</v>
      </c>
    </row>
    <row r="97" spans="1:7" s="11" customFormat="1" ht="25.5">
      <c r="A97" s="152" t="s">
        <v>420</v>
      </c>
      <c r="B97" s="278"/>
      <c r="C97" s="288"/>
      <c r="D97" s="279"/>
      <c r="E97" s="289">
        <v>53.6</v>
      </c>
      <c r="F97" s="279"/>
      <c r="G97" s="143" t="s">
        <v>122</v>
      </c>
    </row>
    <row r="98" spans="1:7" s="11" customFormat="1" ht="13.5" thickBot="1">
      <c r="A98" s="153" t="s">
        <v>177</v>
      </c>
      <c r="B98" s="280">
        <f>SUM(B93)</f>
        <v>4533</v>
      </c>
      <c r="C98" s="290">
        <f>SUM(C93:C97)</f>
        <v>0</v>
      </c>
      <c r="D98" s="281">
        <f>SUM(D16:D97)</f>
        <v>0</v>
      </c>
      <c r="E98" s="291">
        <f>SUM(E93:E97)</f>
        <v>165.20000000000002</v>
      </c>
      <c r="F98" s="281">
        <f>SUM(F93)</f>
        <v>0</v>
      </c>
      <c r="G98" s="143"/>
    </row>
    <row r="99" spans="1:7" ht="12.75">
      <c r="A99" s="152" t="s">
        <v>375</v>
      </c>
      <c r="B99" s="278">
        <v>1099</v>
      </c>
      <c r="C99" s="279"/>
      <c r="D99" s="279"/>
      <c r="E99" s="279"/>
      <c r="F99" s="279">
        <v>29</v>
      </c>
      <c r="G99" s="143"/>
    </row>
    <row r="100" spans="1:7" s="11" customFormat="1" ht="13.5" thickBot="1">
      <c r="A100" s="153" t="s">
        <v>20</v>
      </c>
      <c r="B100" s="280">
        <f>SUM(B99)</f>
        <v>1099</v>
      </c>
      <c r="C100" s="280">
        <f>C99</f>
        <v>0</v>
      </c>
      <c r="D100" s="280">
        <f>SUM(C100)</f>
        <v>0</v>
      </c>
      <c r="E100" s="280">
        <f>SUM(E99)</f>
        <v>0</v>
      </c>
      <c r="F100" s="280">
        <f>SUM(F99)</f>
        <v>29</v>
      </c>
      <c r="G100" s="143"/>
    </row>
    <row r="101" spans="1:7" ht="12.75">
      <c r="A101" s="163" t="s">
        <v>11</v>
      </c>
      <c r="B101" s="276">
        <v>2847</v>
      </c>
      <c r="C101" s="277"/>
      <c r="D101" s="277"/>
      <c r="E101" s="277"/>
      <c r="F101" s="277">
        <v>91</v>
      </c>
      <c r="G101" s="143"/>
    </row>
    <row r="102" spans="1:7" ht="12.75">
      <c r="A102" s="161" t="s">
        <v>12</v>
      </c>
      <c r="B102" s="278">
        <v>2014</v>
      </c>
      <c r="C102" s="279"/>
      <c r="D102" s="279"/>
      <c r="E102" s="279"/>
      <c r="F102" s="279">
        <v>80</v>
      </c>
      <c r="G102" s="143"/>
    </row>
    <row r="103" spans="1:7" ht="12.75">
      <c r="A103" s="161" t="s">
        <v>13</v>
      </c>
      <c r="B103" s="278">
        <v>2870</v>
      </c>
      <c r="C103" s="279"/>
      <c r="D103" s="279"/>
      <c r="E103" s="279"/>
      <c r="F103" s="279">
        <v>86</v>
      </c>
      <c r="G103" s="143"/>
    </row>
    <row r="104" spans="1:7" ht="12.75">
      <c r="A104" s="161" t="s">
        <v>14</v>
      </c>
      <c r="B104" s="278">
        <v>4186</v>
      </c>
      <c r="C104" s="279"/>
      <c r="D104" s="279"/>
      <c r="E104" s="279"/>
      <c r="F104" s="279">
        <v>158</v>
      </c>
      <c r="G104" s="143"/>
    </row>
    <row r="105" spans="1:7" ht="12.75">
      <c r="A105" s="161" t="s">
        <v>15</v>
      </c>
      <c r="B105" s="278">
        <v>3520</v>
      </c>
      <c r="C105" s="279"/>
      <c r="D105" s="279"/>
      <c r="E105" s="279"/>
      <c r="F105" s="279">
        <v>163</v>
      </c>
      <c r="G105" s="143"/>
    </row>
    <row r="106" spans="1:7" ht="12.75">
      <c r="A106" s="161" t="s">
        <v>16</v>
      </c>
      <c r="B106" s="278">
        <v>1091</v>
      </c>
      <c r="C106" s="279">
        <v>50</v>
      </c>
      <c r="D106" s="279"/>
      <c r="E106" s="279"/>
      <c r="F106" s="279">
        <v>15</v>
      </c>
      <c r="G106" s="143"/>
    </row>
    <row r="107" spans="1:7" ht="12.75">
      <c r="A107" s="161" t="s">
        <v>17</v>
      </c>
      <c r="B107" s="278">
        <v>1785</v>
      </c>
      <c r="C107" s="279"/>
      <c r="D107" s="279"/>
      <c r="E107" s="279"/>
      <c r="F107" s="279">
        <v>120</v>
      </c>
      <c r="G107" s="143"/>
    </row>
    <row r="108" spans="1:7" ht="12.75">
      <c r="A108" s="161" t="s">
        <v>18</v>
      </c>
      <c r="B108" s="278">
        <v>955</v>
      </c>
      <c r="C108" s="279"/>
      <c r="D108" s="279"/>
      <c r="E108" s="279"/>
      <c r="F108" s="279">
        <v>15</v>
      </c>
      <c r="G108" s="143"/>
    </row>
    <row r="109" spans="1:7" ht="12.75">
      <c r="A109" s="161" t="s">
        <v>19</v>
      </c>
      <c r="B109" s="278">
        <v>1712</v>
      </c>
      <c r="C109" s="279"/>
      <c r="D109" s="279"/>
      <c r="E109" s="279"/>
      <c r="F109" s="279">
        <v>73</v>
      </c>
      <c r="G109" s="143"/>
    </row>
    <row r="110" spans="1:7" s="11" customFormat="1" ht="13.5" thickBot="1">
      <c r="A110" s="153" t="s">
        <v>21</v>
      </c>
      <c r="B110" s="280">
        <f>SUM(B101:B109)</f>
        <v>20980</v>
      </c>
      <c r="C110" s="280">
        <f>SUM(C101:C109)</f>
        <v>50</v>
      </c>
      <c r="D110" s="281">
        <f>SUM(D101:D109)</f>
        <v>0</v>
      </c>
      <c r="E110" s="281">
        <f>SUM(E101:E109)</f>
        <v>0</v>
      </c>
      <c r="F110" s="281">
        <f>SUM(F101:F109)</f>
        <v>801</v>
      </c>
      <c r="G110" s="143"/>
    </row>
    <row r="111" spans="1:7" s="11" customFormat="1" ht="12.75">
      <c r="A111" s="126"/>
      <c r="B111" s="8"/>
      <c r="C111" s="8"/>
      <c r="D111" s="18"/>
      <c r="E111" s="18"/>
      <c r="F111" s="18"/>
      <c r="G111" s="143"/>
    </row>
    <row r="112" spans="1:7" s="11" customFormat="1" ht="12.75">
      <c r="A112" s="27" t="s">
        <v>22</v>
      </c>
      <c r="B112" s="8"/>
      <c r="C112" s="8"/>
      <c r="D112" s="18"/>
      <c r="E112" s="18"/>
      <c r="F112" s="18"/>
      <c r="G112" s="143"/>
    </row>
    <row r="113" spans="1:7" s="11" customFormat="1" ht="12.75">
      <c r="A113" s="27" t="s">
        <v>23</v>
      </c>
      <c r="B113" s="8"/>
      <c r="C113" s="8"/>
      <c r="D113" s="18"/>
      <c r="E113" s="18"/>
      <c r="F113" s="18"/>
      <c r="G113" s="143"/>
    </row>
    <row r="114" spans="1:7" s="11" customFormat="1" ht="12.75">
      <c r="A114" s="27"/>
      <c r="B114" s="8"/>
      <c r="C114" s="8"/>
      <c r="D114" s="18"/>
      <c r="E114" s="18"/>
      <c r="F114" s="18"/>
      <c r="G114" s="143"/>
    </row>
    <row r="115" ht="13.5" thickBot="1">
      <c r="A115" s="165"/>
    </row>
    <row r="116" spans="1:6" ht="12.75">
      <c r="A116" s="167"/>
      <c r="B116" s="168"/>
      <c r="C116" s="169" t="s">
        <v>152</v>
      </c>
      <c r="D116" s="170"/>
      <c r="E116" s="168" t="s">
        <v>153</v>
      </c>
      <c r="F116" s="168"/>
    </row>
    <row r="117" spans="1:6" ht="12.75">
      <c r="A117" s="171" t="s">
        <v>154</v>
      </c>
      <c r="B117" s="172" t="s">
        <v>24</v>
      </c>
      <c r="C117" s="172" t="s">
        <v>156</v>
      </c>
      <c r="D117" s="172" t="s">
        <v>157</v>
      </c>
      <c r="E117" s="172" t="s">
        <v>158</v>
      </c>
      <c r="F117" s="172" t="s">
        <v>159</v>
      </c>
    </row>
    <row r="118" spans="1:6" ht="12.75">
      <c r="A118" s="171" t="s">
        <v>472</v>
      </c>
      <c r="B118" s="172" t="s">
        <v>160</v>
      </c>
      <c r="C118" s="172" t="s">
        <v>161</v>
      </c>
      <c r="D118" s="172" t="s">
        <v>162</v>
      </c>
      <c r="E118" s="172" t="s">
        <v>163</v>
      </c>
      <c r="F118" s="172" t="s">
        <v>164</v>
      </c>
    </row>
    <row r="119" spans="1:6" ht="13.5" thickBot="1">
      <c r="A119" s="173"/>
      <c r="B119" s="174"/>
      <c r="C119" s="174" t="s">
        <v>165</v>
      </c>
      <c r="D119" s="174" t="s">
        <v>166</v>
      </c>
      <c r="E119" s="174"/>
      <c r="F119" s="174"/>
    </row>
    <row r="120" spans="1:6" ht="12.75">
      <c r="A120" s="175"/>
      <c r="B120" s="176"/>
      <c r="C120" s="176"/>
      <c r="D120" s="176"/>
      <c r="E120" s="176"/>
      <c r="F120" s="176"/>
    </row>
    <row r="121" spans="1:6" ht="12.75">
      <c r="A121" s="177" t="s">
        <v>25</v>
      </c>
      <c r="B121" s="178">
        <f>B123+B125+B133+B135</f>
        <v>108833</v>
      </c>
      <c r="C121" s="178">
        <f>C123+C125+C133+C135</f>
        <v>0</v>
      </c>
      <c r="D121" s="178">
        <f>D123+D125+D133+D135</f>
        <v>0</v>
      </c>
      <c r="E121" s="178">
        <f>E123+E125+E133+E135</f>
        <v>2100</v>
      </c>
      <c r="F121" s="178">
        <f>F123+F125+F133+F135</f>
        <v>4650</v>
      </c>
    </row>
    <row r="122" spans="1:6" ht="12.75">
      <c r="A122" s="179" t="s">
        <v>26</v>
      </c>
      <c r="B122" s="180">
        <v>26227</v>
      </c>
      <c r="C122" s="180"/>
      <c r="D122" s="180"/>
      <c r="E122" s="180"/>
      <c r="F122" s="180">
        <v>1427</v>
      </c>
    </row>
    <row r="123" spans="1:6" ht="13.5" thickBot="1">
      <c r="A123" s="181" t="s">
        <v>27</v>
      </c>
      <c r="B123" s="182">
        <f>SUM(B122)</f>
        <v>26227</v>
      </c>
      <c r="C123" s="182">
        <f>SUM(C122)</f>
        <v>0</v>
      </c>
      <c r="D123" s="182">
        <f>SUM(D122)</f>
        <v>0</v>
      </c>
      <c r="E123" s="182">
        <f>SUM(E122)</f>
        <v>0</v>
      </c>
      <c r="F123" s="182">
        <f>SUM(F122)</f>
        <v>1427</v>
      </c>
    </row>
    <row r="124" spans="1:6" ht="12.75">
      <c r="A124" s="183" t="s">
        <v>28</v>
      </c>
      <c r="B124" s="176">
        <v>20689</v>
      </c>
      <c r="C124" s="176"/>
      <c r="D124" s="176"/>
      <c r="E124" s="176">
        <v>500</v>
      </c>
      <c r="F124" s="176">
        <v>0</v>
      </c>
    </row>
    <row r="125" spans="1:6" ht="13.5" thickBot="1">
      <c r="A125" s="181" t="s">
        <v>29</v>
      </c>
      <c r="B125" s="182">
        <f>SUM(B124)</f>
        <v>20689</v>
      </c>
      <c r="C125" s="182">
        <f>SUM(C124)</f>
        <v>0</v>
      </c>
      <c r="D125" s="182">
        <f>SUM(D124)</f>
        <v>0</v>
      </c>
      <c r="E125" s="182">
        <f>SUM(E124)</f>
        <v>500</v>
      </c>
      <c r="F125" s="182">
        <f>SUM(F124)</f>
        <v>0</v>
      </c>
    </row>
    <row r="126" spans="1:6" ht="12.75">
      <c r="A126" s="183" t="s">
        <v>30</v>
      </c>
      <c r="B126" s="176">
        <v>4753</v>
      </c>
      <c r="C126" s="176"/>
      <c r="D126" s="176"/>
      <c r="E126" s="176"/>
      <c r="F126" s="176">
        <v>0</v>
      </c>
    </row>
    <row r="127" spans="1:6" ht="12.75">
      <c r="A127" s="179" t="s">
        <v>31</v>
      </c>
      <c r="B127" s="180">
        <v>7439</v>
      </c>
      <c r="C127" s="180"/>
      <c r="D127" s="180"/>
      <c r="E127" s="180">
        <v>400</v>
      </c>
      <c r="F127" s="180">
        <v>465</v>
      </c>
    </row>
    <row r="128" spans="1:6" ht="12.75">
      <c r="A128" s="179" t="s">
        <v>32</v>
      </c>
      <c r="B128" s="180">
        <v>8157</v>
      </c>
      <c r="C128" s="180"/>
      <c r="D128" s="180"/>
      <c r="E128" s="180"/>
      <c r="F128" s="180">
        <v>1132</v>
      </c>
    </row>
    <row r="129" spans="1:6" ht="12.75">
      <c r="A129" s="179" t="s">
        <v>33</v>
      </c>
      <c r="B129" s="180">
        <v>4277</v>
      </c>
      <c r="C129" s="180"/>
      <c r="D129" s="180"/>
      <c r="E129" s="180">
        <v>500</v>
      </c>
      <c r="F129" s="180">
        <v>0</v>
      </c>
    </row>
    <row r="130" spans="1:6" ht="12.75">
      <c r="A130" s="179" t="s">
        <v>34</v>
      </c>
      <c r="B130" s="180">
        <v>12044</v>
      </c>
      <c r="C130" s="180"/>
      <c r="D130" s="180"/>
      <c r="E130" s="180">
        <v>200</v>
      </c>
      <c r="F130" s="180">
        <v>833</v>
      </c>
    </row>
    <row r="131" spans="1:6" ht="12.75">
      <c r="A131" s="179" t="s">
        <v>35</v>
      </c>
      <c r="B131" s="180">
        <v>14488</v>
      </c>
      <c r="C131" s="180"/>
      <c r="D131" s="180"/>
      <c r="E131" s="180">
        <v>500</v>
      </c>
      <c r="F131" s="180">
        <v>737</v>
      </c>
    </row>
    <row r="132" spans="1:6" ht="12.75">
      <c r="A132" s="179" t="s">
        <v>36</v>
      </c>
      <c r="B132" s="180">
        <v>6569</v>
      </c>
      <c r="C132" s="180"/>
      <c r="D132" s="180"/>
      <c r="E132" s="180"/>
      <c r="F132" s="180">
        <v>56</v>
      </c>
    </row>
    <row r="133" spans="1:6" ht="13.5" thickBot="1">
      <c r="A133" s="181" t="s">
        <v>37</v>
      </c>
      <c r="B133" s="182">
        <f>SUM(B126:B132)</f>
        <v>57727</v>
      </c>
      <c r="C133" s="182">
        <f>SUM(C126:C132)</f>
        <v>0</v>
      </c>
      <c r="D133" s="182">
        <f>SUM(D126:D132)</f>
        <v>0</v>
      </c>
      <c r="E133" s="182">
        <f>SUM(E126:E132)</f>
        <v>1600</v>
      </c>
      <c r="F133" s="182">
        <f>SUM(F126:F132)</f>
        <v>3223</v>
      </c>
    </row>
    <row r="134" spans="1:6" ht="12.75">
      <c r="A134" s="184" t="s">
        <v>38</v>
      </c>
      <c r="B134" s="185">
        <v>4190</v>
      </c>
      <c r="C134" s="179">
        <v>0</v>
      </c>
      <c r="D134" s="180"/>
      <c r="E134" s="185"/>
      <c r="F134" s="180">
        <v>0</v>
      </c>
    </row>
    <row r="135" spans="1:6" ht="13.5" thickBot="1">
      <c r="A135" s="186" t="s">
        <v>330</v>
      </c>
      <c r="B135" s="187">
        <f>SUM(B134)</f>
        <v>4190</v>
      </c>
      <c r="C135" s="187">
        <f>SUM(C134)</f>
        <v>0</v>
      </c>
      <c r="D135" s="187">
        <f>SUM(D134)</f>
        <v>0</v>
      </c>
      <c r="E135" s="187">
        <f>SUM(E134)</f>
        <v>0</v>
      </c>
      <c r="F135" s="187">
        <f>SUM(F134)</f>
        <v>0</v>
      </c>
    </row>
    <row r="136" ht="13.5" thickBot="1">
      <c r="A136" s="165"/>
    </row>
    <row r="137" spans="1:6" ht="12.75">
      <c r="A137" s="137"/>
      <c r="B137" s="188"/>
      <c r="C137" s="139" t="s">
        <v>152</v>
      </c>
      <c r="D137" s="189"/>
      <c r="E137" s="188" t="s">
        <v>153</v>
      </c>
      <c r="F137" s="188"/>
    </row>
    <row r="138" spans="1:6" ht="12.75">
      <c r="A138" s="190" t="s">
        <v>154</v>
      </c>
      <c r="B138" s="191" t="s">
        <v>24</v>
      </c>
      <c r="C138" s="191" t="s">
        <v>156</v>
      </c>
      <c r="D138" s="191" t="s">
        <v>157</v>
      </c>
      <c r="E138" s="191" t="s">
        <v>158</v>
      </c>
      <c r="F138" s="191" t="s">
        <v>159</v>
      </c>
    </row>
    <row r="139" spans="1:6" ht="12.75">
      <c r="A139" s="190" t="s">
        <v>472</v>
      </c>
      <c r="B139" s="191" t="s">
        <v>160</v>
      </c>
      <c r="C139" s="191" t="s">
        <v>161</v>
      </c>
      <c r="D139" s="191" t="s">
        <v>162</v>
      </c>
      <c r="E139" s="142" t="s">
        <v>163</v>
      </c>
      <c r="F139" s="191" t="s">
        <v>164</v>
      </c>
    </row>
    <row r="140" spans="1:6" ht="13.5" thickBot="1">
      <c r="A140" s="192"/>
      <c r="B140" s="193"/>
      <c r="C140" s="193" t="s">
        <v>165</v>
      </c>
      <c r="D140" s="193" t="s">
        <v>331</v>
      </c>
      <c r="E140" s="193"/>
      <c r="F140" s="193"/>
    </row>
    <row r="141" spans="1:6" ht="12.75">
      <c r="A141" s="194"/>
      <c r="B141" s="195"/>
      <c r="C141" s="195"/>
      <c r="D141" s="195"/>
      <c r="E141" s="195"/>
      <c r="F141" s="195"/>
    </row>
    <row r="142" spans="1:6" ht="12.75">
      <c r="A142" s="196" t="s">
        <v>332</v>
      </c>
      <c r="B142" s="197">
        <f>B150+B153+B165+B167</f>
        <v>36899</v>
      </c>
      <c r="C142" s="197">
        <f>C150+C153+C165+C167</f>
        <v>500</v>
      </c>
      <c r="D142" s="197">
        <f>D150+D153+D165+D167</f>
        <v>0</v>
      </c>
      <c r="E142" s="197">
        <f>E150+E153+E165+E167</f>
        <v>0</v>
      </c>
      <c r="F142" s="197">
        <f>F150+F153+F165+F167</f>
        <v>8941</v>
      </c>
    </row>
    <row r="143" spans="1:6" ht="12.75">
      <c r="A143" s="124" t="s">
        <v>333</v>
      </c>
      <c r="B143" s="123">
        <v>1050</v>
      </c>
      <c r="C143" s="121">
        <v>500</v>
      </c>
      <c r="D143" s="121"/>
      <c r="E143" s="121"/>
      <c r="F143" s="121">
        <v>6</v>
      </c>
    </row>
    <row r="144" spans="1:6" ht="12.75">
      <c r="A144" s="124" t="s">
        <v>334</v>
      </c>
      <c r="B144" s="123">
        <v>1401</v>
      </c>
      <c r="C144" s="121"/>
      <c r="D144" s="121"/>
      <c r="E144" s="121"/>
      <c r="F144" s="121">
        <v>108</v>
      </c>
    </row>
    <row r="145" spans="1:6" ht="12.75">
      <c r="A145" s="198" t="s">
        <v>335</v>
      </c>
      <c r="B145" s="199">
        <v>1401</v>
      </c>
      <c r="C145" s="200"/>
      <c r="D145" s="121"/>
      <c r="E145" s="121"/>
      <c r="F145" s="200">
        <v>538</v>
      </c>
    </row>
    <row r="146" spans="1:6" ht="12.75">
      <c r="A146" s="198" t="s">
        <v>336</v>
      </c>
      <c r="B146" s="199">
        <v>1226</v>
      </c>
      <c r="C146" s="200"/>
      <c r="D146" s="121"/>
      <c r="E146" s="121"/>
      <c r="F146" s="200">
        <v>0</v>
      </c>
    </row>
    <row r="147" spans="1:6" ht="12.75">
      <c r="A147" s="198" t="s">
        <v>337</v>
      </c>
      <c r="B147" s="199">
        <v>1576</v>
      </c>
      <c r="C147" s="200"/>
      <c r="D147" s="121"/>
      <c r="E147" s="121"/>
      <c r="F147" s="200">
        <v>192</v>
      </c>
    </row>
    <row r="148" spans="1:6" ht="12.75">
      <c r="A148" s="124" t="s">
        <v>338</v>
      </c>
      <c r="B148" s="123">
        <v>1260</v>
      </c>
      <c r="C148" s="200"/>
      <c r="D148" s="121"/>
      <c r="E148" s="121"/>
      <c r="F148" s="200">
        <v>848</v>
      </c>
    </row>
    <row r="149" spans="1:6" ht="12.75">
      <c r="A149" s="124" t="s">
        <v>339</v>
      </c>
      <c r="B149" s="123">
        <v>1750</v>
      </c>
      <c r="C149" s="200"/>
      <c r="D149" s="121"/>
      <c r="E149" s="121"/>
      <c r="F149" s="200">
        <v>278</v>
      </c>
    </row>
    <row r="150" spans="1:6" ht="13.5" thickBot="1">
      <c r="A150" s="201" t="s">
        <v>39</v>
      </c>
      <c r="B150" s="154">
        <f>SUM(B143:B149)</f>
        <v>9664</v>
      </c>
      <c r="C150" s="154">
        <f>SUM(C143:C149)</f>
        <v>500</v>
      </c>
      <c r="D150" s="202">
        <v>0</v>
      </c>
      <c r="E150" s="202">
        <v>0</v>
      </c>
      <c r="F150" s="202">
        <f>SUM(F143:F149)</f>
        <v>1970</v>
      </c>
    </row>
    <row r="151" spans="1:6" ht="12.75">
      <c r="A151" s="203" t="s">
        <v>340</v>
      </c>
      <c r="B151" s="151">
        <v>3458</v>
      </c>
      <c r="C151" s="204"/>
      <c r="D151" s="204"/>
      <c r="E151" s="204"/>
      <c r="F151" s="204">
        <v>1486</v>
      </c>
    </row>
    <row r="152" spans="1:6" ht="12.75">
      <c r="A152" s="198" t="s">
        <v>341</v>
      </c>
      <c r="B152" s="199">
        <v>2854</v>
      </c>
      <c r="C152" s="200">
        <v>500</v>
      </c>
      <c r="D152" s="200"/>
      <c r="E152" s="200"/>
      <c r="F152" s="200">
        <v>687</v>
      </c>
    </row>
    <row r="153" spans="1:6" ht="13.5" thickBot="1">
      <c r="A153" s="201" t="s">
        <v>39</v>
      </c>
      <c r="B153" s="154">
        <f>SUM(B151:B152)</f>
        <v>6312</v>
      </c>
      <c r="C153" s="154">
        <v>0</v>
      </c>
      <c r="D153" s="154">
        <v>0</v>
      </c>
      <c r="E153" s="154">
        <v>0</v>
      </c>
      <c r="F153" s="154">
        <f>SUM(F151:F152)</f>
        <v>2173</v>
      </c>
    </row>
    <row r="154" spans="1:6" ht="12.75">
      <c r="A154" s="203" t="s">
        <v>486</v>
      </c>
      <c r="B154" s="151">
        <v>1007</v>
      </c>
      <c r="C154" s="204"/>
      <c r="D154" s="204"/>
      <c r="E154" s="204"/>
      <c r="F154" s="204">
        <v>199</v>
      </c>
    </row>
    <row r="155" spans="1:6" ht="12.75">
      <c r="A155" s="124" t="s">
        <v>372</v>
      </c>
      <c r="B155" s="123">
        <v>1978</v>
      </c>
      <c r="C155" s="204"/>
      <c r="D155" s="204"/>
      <c r="E155" s="204"/>
      <c r="F155" s="121">
        <v>306</v>
      </c>
    </row>
    <row r="156" spans="1:6" ht="12.75">
      <c r="A156" s="124" t="s">
        <v>342</v>
      </c>
      <c r="B156" s="123">
        <v>711</v>
      </c>
      <c r="C156" s="204"/>
      <c r="D156" s="204"/>
      <c r="E156" s="204"/>
      <c r="F156" s="121">
        <v>161</v>
      </c>
    </row>
    <row r="157" spans="1:6" ht="12.75">
      <c r="A157" s="124" t="s">
        <v>343</v>
      </c>
      <c r="B157" s="123">
        <v>1036</v>
      </c>
      <c r="C157" s="204"/>
      <c r="D157" s="204"/>
      <c r="E157" s="204"/>
      <c r="F157" s="121">
        <v>166</v>
      </c>
    </row>
    <row r="158" spans="1:6" ht="12.75">
      <c r="A158" s="124" t="s">
        <v>344</v>
      </c>
      <c r="B158" s="123">
        <v>1022</v>
      </c>
      <c r="C158" s="204"/>
      <c r="D158" s="204"/>
      <c r="E158" s="204"/>
      <c r="F158" s="121">
        <v>0</v>
      </c>
    </row>
    <row r="159" spans="1:6" ht="12.75">
      <c r="A159" s="124" t="s">
        <v>345</v>
      </c>
      <c r="B159" s="123">
        <v>3006</v>
      </c>
      <c r="C159" s="204"/>
      <c r="D159" s="204"/>
      <c r="E159" s="204"/>
      <c r="F159" s="121">
        <v>251</v>
      </c>
    </row>
    <row r="160" spans="1:6" ht="12.75">
      <c r="A160" s="124" t="s">
        <v>40</v>
      </c>
      <c r="B160" s="123">
        <v>1925</v>
      </c>
      <c r="C160" s="204"/>
      <c r="D160" s="204"/>
      <c r="E160" s="204"/>
      <c r="F160" s="121">
        <v>408</v>
      </c>
    </row>
    <row r="161" spans="1:6" ht="12.75">
      <c r="A161" s="198" t="s">
        <v>41</v>
      </c>
      <c r="B161" s="199">
        <v>1464</v>
      </c>
      <c r="C161" s="204"/>
      <c r="D161" s="204"/>
      <c r="E161" s="204"/>
      <c r="F161" s="200">
        <v>167</v>
      </c>
    </row>
    <row r="162" spans="1:6" ht="12.75">
      <c r="A162" s="198" t="s">
        <v>346</v>
      </c>
      <c r="B162" s="199">
        <v>2547</v>
      </c>
      <c r="C162" s="204"/>
      <c r="D162" s="204"/>
      <c r="E162" s="204"/>
      <c r="F162" s="200">
        <v>1256</v>
      </c>
    </row>
    <row r="163" spans="1:6" ht="12.75">
      <c r="A163" s="198" t="s">
        <v>42</v>
      </c>
      <c r="B163" s="199">
        <v>2887</v>
      </c>
      <c r="C163" s="204"/>
      <c r="D163" s="204"/>
      <c r="E163" s="204"/>
      <c r="F163" s="200">
        <v>704</v>
      </c>
    </row>
    <row r="164" spans="1:6" ht="12.75">
      <c r="A164" s="198" t="s">
        <v>43</v>
      </c>
      <c r="B164" s="199">
        <v>1362</v>
      </c>
      <c r="C164" s="204"/>
      <c r="D164" s="204"/>
      <c r="E164" s="204"/>
      <c r="F164" s="200">
        <v>1118</v>
      </c>
    </row>
    <row r="165" spans="1:6" ht="13.5" thickBot="1">
      <c r="A165" s="205" t="s">
        <v>39</v>
      </c>
      <c r="B165" s="206">
        <f>SUM(B154:B164)</f>
        <v>18945</v>
      </c>
      <c r="C165" s="206">
        <f>SUM(C154:C164)</f>
        <v>0</v>
      </c>
      <c r="D165" s="206">
        <v>0</v>
      </c>
      <c r="E165" s="206">
        <v>0</v>
      </c>
      <c r="F165" s="206">
        <f>SUM(F154:F164)</f>
        <v>4736</v>
      </c>
    </row>
    <row r="166" spans="1:6" ht="12.75">
      <c r="A166" s="207" t="s">
        <v>347</v>
      </c>
      <c r="B166" s="160">
        <v>1978</v>
      </c>
      <c r="C166" s="160"/>
      <c r="D166" s="160"/>
      <c r="E166" s="160"/>
      <c r="F166" s="160">
        <v>62</v>
      </c>
    </row>
    <row r="167" spans="1:6" ht="13.5" thickBot="1">
      <c r="A167" s="208" t="s">
        <v>348</v>
      </c>
      <c r="B167" s="209">
        <f>SUM(B166)</f>
        <v>1978</v>
      </c>
      <c r="C167" s="209">
        <v>0</v>
      </c>
      <c r="D167" s="209">
        <v>0</v>
      </c>
      <c r="E167" s="209">
        <v>0</v>
      </c>
      <c r="F167" s="209">
        <f>SUM(F166)</f>
        <v>62</v>
      </c>
    </row>
    <row r="168" ht="12.75">
      <c r="A168" s="24"/>
    </row>
    <row r="169" ht="13.5" thickBot="1">
      <c r="A169" s="24"/>
    </row>
    <row r="170" spans="1:6" ht="12.75">
      <c r="A170" s="137"/>
      <c r="B170" s="188"/>
      <c r="C170" s="139" t="s">
        <v>152</v>
      </c>
      <c r="D170" s="189"/>
      <c r="E170" s="188" t="s">
        <v>153</v>
      </c>
      <c r="F170" s="188"/>
    </row>
    <row r="171" spans="1:6" ht="12.75">
      <c r="A171" s="190" t="s">
        <v>154</v>
      </c>
      <c r="B171" s="191" t="s">
        <v>24</v>
      </c>
      <c r="C171" s="191" t="s">
        <v>156</v>
      </c>
      <c r="D171" s="191" t="s">
        <v>157</v>
      </c>
      <c r="E171" s="191" t="s">
        <v>158</v>
      </c>
      <c r="F171" s="191" t="s">
        <v>159</v>
      </c>
    </row>
    <row r="172" spans="1:6" ht="12.75">
      <c r="A172" s="190" t="s">
        <v>472</v>
      </c>
      <c r="B172" s="191" t="s">
        <v>160</v>
      </c>
      <c r="C172" s="191" t="s">
        <v>161</v>
      </c>
      <c r="D172" s="191" t="s">
        <v>162</v>
      </c>
      <c r="E172" s="142" t="s">
        <v>163</v>
      </c>
      <c r="F172" s="191" t="s">
        <v>164</v>
      </c>
    </row>
    <row r="173" spans="1:6" ht="13.5" thickBot="1">
      <c r="A173" s="192"/>
      <c r="B173" s="193"/>
      <c r="C173" s="193" t="s">
        <v>165</v>
      </c>
      <c r="D173" s="193" t="s">
        <v>331</v>
      </c>
      <c r="E173" s="193"/>
      <c r="F173" s="193"/>
    </row>
    <row r="174" spans="1:6" ht="12.75">
      <c r="A174" s="124"/>
      <c r="B174" s="123"/>
      <c r="C174" s="121"/>
      <c r="D174" s="121"/>
      <c r="E174" s="121"/>
      <c r="F174" s="121"/>
    </row>
    <row r="175" spans="1:6" ht="12.75">
      <c r="A175" s="196" t="s">
        <v>349</v>
      </c>
      <c r="B175" s="197">
        <v>701822</v>
      </c>
      <c r="C175" s="197">
        <v>2000</v>
      </c>
      <c r="D175" s="197">
        <f>D177</f>
        <v>0</v>
      </c>
      <c r="E175" s="197">
        <f>E177</f>
        <v>0</v>
      </c>
      <c r="F175" s="197">
        <v>73800</v>
      </c>
    </row>
    <row r="176" spans="1:6" ht="12.75">
      <c r="A176" s="124" t="s">
        <v>65</v>
      </c>
      <c r="B176" s="123">
        <v>701822</v>
      </c>
      <c r="C176" s="122">
        <v>2000</v>
      </c>
      <c r="D176" s="122"/>
      <c r="E176" s="123"/>
      <c r="F176" s="122">
        <v>73800</v>
      </c>
    </row>
    <row r="177" spans="1:6" ht="13.5" thickBot="1">
      <c r="A177" s="210" t="s">
        <v>350</v>
      </c>
      <c r="B177" s="211">
        <v>701822</v>
      </c>
      <c r="C177" s="211">
        <f>SUM(C176)</f>
        <v>2000</v>
      </c>
      <c r="D177" s="211">
        <f>SUM(D176)</f>
        <v>0</v>
      </c>
      <c r="E177" s="211">
        <f>SUM(E176)</f>
        <v>0</v>
      </c>
      <c r="F177" s="211">
        <f>SUM(F176)</f>
        <v>73800</v>
      </c>
    </row>
    <row r="178" ht="12.75">
      <c r="A178" s="24"/>
    </row>
    <row r="179" ht="13.5" thickBot="1">
      <c r="A179" s="24"/>
    </row>
    <row r="180" spans="1:6" ht="12.75">
      <c r="A180" s="137"/>
      <c r="B180" s="188"/>
      <c r="C180" s="139" t="s">
        <v>152</v>
      </c>
      <c r="D180" s="189"/>
      <c r="E180" s="188" t="s">
        <v>153</v>
      </c>
      <c r="F180" s="188"/>
    </row>
    <row r="181" spans="1:6" ht="12.75">
      <c r="A181" s="190" t="s">
        <v>154</v>
      </c>
      <c r="B181" s="191" t="s">
        <v>24</v>
      </c>
      <c r="C181" s="191" t="s">
        <v>156</v>
      </c>
      <c r="D181" s="191" t="s">
        <v>157</v>
      </c>
      <c r="E181" s="191" t="s">
        <v>158</v>
      </c>
      <c r="F181" s="191" t="s">
        <v>159</v>
      </c>
    </row>
    <row r="182" spans="1:6" ht="12.75">
      <c r="A182" s="190" t="s">
        <v>472</v>
      </c>
      <c r="B182" s="191" t="s">
        <v>160</v>
      </c>
      <c r="C182" s="191" t="s">
        <v>161</v>
      </c>
      <c r="D182" s="191" t="s">
        <v>162</v>
      </c>
      <c r="E182" s="142" t="s">
        <v>163</v>
      </c>
      <c r="F182" s="191" t="s">
        <v>164</v>
      </c>
    </row>
    <row r="183" spans="1:6" ht="13.5" thickBot="1">
      <c r="A183" s="192"/>
      <c r="B183" s="193"/>
      <c r="C183" s="193" t="s">
        <v>165</v>
      </c>
      <c r="D183" s="193" t="s">
        <v>331</v>
      </c>
      <c r="E183" s="193"/>
      <c r="F183" s="193"/>
    </row>
    <row r="184" spans="1:6" ht="12.75">
      <c r="A184" s="124"/>
      <c r="B184" s="123"/>
      <c r="C184" s="121"/>
      <c r="D184" s="121"/>
      <c r="E184" s="121"/>
      <c r="F184" s="121"/>
    </row>
    <row r="185" spans="1:6" ht="12.75">
      <c r="A185" s="196" t="s">
        <v>351</v>
      </c>
      <c r="B185" s="197">
        <f>B191+B194+B196</f>
        <v>191868</v>
      </c>
      <c r="C185" s="197">
        <f>C191+C196</f>
        <v>0</v>
      </c>
      <c r="D185" s="197">
        <v>0</v>
      </c>
      <c r="E185" s="197">
        <v>0</v>
      </c>
      <c r="F185" s="197">
        <f>F194</f>
        <v>106</v>
      </c>
    </row>
    <row r="186" spans="1:6" ht="12.75">
      <c r="A186" s="124" t="s">
        <v>352</v>
      </c>
      <c r="B186" s="123">
        <f>1491+4000</f>
        <v>5491</v>
      </c>
      <c r="C186" s="199"/>
      <c r="D186" s="121"/>
      <c r="E186" s="121"/>
      <c r="F186" s="121"/>
    </row>
    <row r="187" spans="1:6" ht="12.75">
      <c r="A187" s="198" t="s">
        <v>353</v>
      </c>
      <c r="B187" s="199">
        <f>1305+4000</f>
        <v>5305</v>
      </c>
      <c r="C187" s="199"/>
      <c r="D187" s="199"/>
      <c r="E187" s="199"/>
      <c r="F187" s="199"/>
    </row>
    <row r="188" spans="1:6" ht="12.75">
      <c r="A188" s="124" t="s">
        <v>354</v>
      </c>
      <c r="B188" s="123">
        <f>836+4000</f>
        <v>4836</v>
      </c>
      <c r="C188" s="199"/>
      <c r="D188" s="121"/>
      <c r="E188" s="121"/>
      <c r="F188" s="121"/>
    </row>
    <row r="189" spans="1:6" ht="12.75">
      <c r="A189" s="124" t="s">
        <v>355</v>
      </c>
      <c r="B189" s="123">
        <f>1479+4000</f>
        <v>5479</v>
      </c>
      <c r="C189" s="199"/>
      <c r="D189" s="122"/>
      <c r="E189" s="121"/>
      <c r="F189" s="121"/>
    </row>
    <row r="190" spans="1:6" ht="12.75">
      <c r="A190" s="124" t="s">
        <v>356</v>
      </c>
      <c r="B190" s="123">
        <f>969+4000</f>
        <v>4969</v>
      </c>
      <c r="C190" s="123"/>
      <c r="D190" s="123"/>
      <c r="E190" s="123"/>
      <c r="F190" s="123"/>
    </row>
    <row r="191" spans="1:6" ht="13.5" thickBot="1">
      <c r="A191" s="201" t="s">
        <v>357</v>
      </c>
      <c r="B191" s="154">
        <f>SUM(B186:B190)</f>
        <v>26080</v>
      </c>
      <c r="C191" s="155">
        <f>SUM(C186:C190)</f>
        <v>0</v>
      </c>
      <c r="D191" s="155">
        <v>0</v>
      </c>
      <c r="E191" s="202">
        <v>0</v>
      </c>
      <c r="F191" s="202">
        <v>0</v>
      </c>
    </row>
    <row r="192" spans="1:6" ht="12.75">
      <c r="A192" s="203" t="s">
        <v>358</v>
      </c>
      <c r="B192" s="151">
        <v>15870</v>
      </c>
      <c r="C192" s="204"/>
      <c r="D192" s="204"/>
      <c r="E192" s="204"/>
      <c r="F192" s="204">
        <v>50</v>
      </c>
    </row>
    <row r="193" spans="1:6" ht="12.75">
      <c r="A193" s="124" t="s">
        <v>359</v>
      </c>
      <c r="B193" s="123">
        <v>10045</v>
      </c>
      <c r="C193" s="121"/>
      <c r="D193" s="121"/>
      <c r="E193" s="121"/>
      <c r="F193" s="121">
        <v>56</v>
      </c>
    </row>
    <row r="194" spans="1:6" ht="13.5" thickBot="1">
      <c r="A194" s="201" t="s">
        <v>360</v>
      </c>
      <c r="B194" s="154">
        <f>SUM(B192:B193)</f>
        <v>25915</v>
      </c>
      <c r="C194" s="202">
        <v>0</v>
      </c>
      <c r="D194" s="202">
        <v>0</v>
      </c>
      <c r="E194" s="202">
        <v>0</v>
      </c>
      <c r="F194" s="202">
        <f>SUM(F192:F193)</f>
        <v>106</v>
      </c>
    </row>
    <row r="195" spans="1:6" ht="12.75">
      <c r="A195" s="203" t="s">
        <v>361</v>
      </c>
      <c r="B195" s="151">
        <v>139873</v>
      </c>
      <c r="C195" s="204"/>
      <c r="D195" s="204"/>
      <c r="E195" s="204"/>
      <c r="F195" s="204"/>
    </row>
    <row r="196" spans="1:6" ht="13.5" thickBot="1">
      <c r="A196" s="201" t="s">
        <v>362</v>
      </c>
      <c r="B196" s="154">
        <f>SUM(B195)</f>
        <v>139873</v>
      </c>
      <c r="C196" s="202">
        <f>C195</f>
        <v>0</v>
      </c>
      <c r="D196" s="202">
        <v>0</v>
      </c>
      <c r="E196" s="202">
        <v>0</v>
      </c>
      <c r="F196" s="202">
        <v>0</v>
      </c>
    </row>
    <row r="197" ht="12.75">
      <c r="A197" s="24"/>
    </row>
    <row r="198" ht="12.75">
      <c r="A198" s="24"/>
    </row>
    <row r="199" ht="13.5" thickBot="1">
      <c r="A199" s="28" t="s">
        <v>363</v>
      </c>
    </row>
    <row r="200" spans="1:2" ht="12.75">
      <c r="A200" s="212" t="s">
        <v>352</v>
      </c>
      <c r="B200" s="213">
        <v>9300</v>
      </c>
    </row>
    <row r="201" spans="1:2" ht="12.75">
      <c r="A201" s="214" t="s">
        <v>353</v>
      </c>
      <c r="B201" s="215">
        <v>8900</v>
      </c>
    </row>
    <row r="202" spans="1:2" ht="12.75">
      <c r="A202" s="161" t="s">
        <v>354</v>
      </c>
      <c r="B202" s="215">
        <v>5400</v>
      </c>
    </row>
    <row r="203" spans="1:2" ht="12.75">
      <c r="A203" s="161" t="s">
        <v>355</v>
      </c>
      <c r="B203" s="215">
        <v>9400</v>
      </c>
    </row>
    <row r="204" spans="1:2" ht="13.5" thickBot="1">
      <c r="A204" s="216" t="s">
        <v>356</v>
      </c>
      <c r="B204" s="217">
        <v>8400</v>
      </c>
    </row>
    <row r="205" ht="12.75">
      <c r="A205" s="218" t="s">
        <v>364</v>
      </c>
    </row>
    <row r="206" ht="12.75">
      <c r="A206" s="219"/>
    </row>
    <row r="208" ht="12.75">
      <c r="A208" s="219" t="s">
        <v>365</v>
      </c>
    </row>
  </sheetData>
  <mergeCells count="2"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rstPageNumber="13" useFirstPageNumber="1" fitToHeight="0" fitToWidth="1" horizontalDpi="600" verticalDpi="600" orientation="portrait" paperSize="9" scale="72" r:id="rId1"/>
  <headerFooter alignWithMargins="0">
    <oddFooter>&amp;C&amp;P</oddFooter>
  </headerFooter>
  <rowBreaks count="2" manualBreakCount="2">
    <brk id="65" max="6" man="1"/>
    <brk id="13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70" workbookViewId="0" topLeftCell="A1">
      <selection activeCell="E10" sqref="E10"/>
    </sheetView>
  </sheetViews>
  <sheetFormatPr defaultColWidth="9.00390625" defaultRowHeight="12.75"/>
  <cols>
    <col min="1" max="1" width="9.625" style="48" bestFit="1" customWidth="1"/>
    <col min="2" max="2" width="26.625" style="48" customWidth="1"/>
    <col min="3" max="3" width="32.875" style="48" customWidth="1"/>
    <col min="4" max="4" width="37.75390625" style="48" customWidth="1"/>
    <col min="5" max="5" width="15.00390625" style="48" customWidth="1"/>
    <col min="6" max="16384" width="9.125" style="48" customWidth="1"/>
  </cols>
  <sheetData>
    <row r="1" ht="20.25">
      <c r="A1" s="2" t="s">
        <v>83</v>
      </c>
    </row>
    <row r="2" ht="20.25">
      <c r="A2" s="2" t="s">
        <v>84</v>
      </c>
    </row>
    <row r="3" ht="15.75" customHeight="1">
      <c r="A3" s="2"/>
    </row>
    <row r="4" spans="1:5" ht="25.5">
      <c r="A4" s="222" t="s">
        <v>85</v>
      </c>
      <c r="B4" s="222" t="s">
        <v>86</v>
      </c>
      <c r="C4" s="222" t="s">
        <v>87</v>
      </c>
      <c r="D4" s="222" t="s">
        <v>88</v>
      </c>
      <c r="E4" s="221" t="s">
        <v>89</v>
      </c>
    </row>
    <row r="5" spans="1:5" ht="38.25">
      <c r="A5" s="223" t="s">
        <v>90</v>
      </c>
      <c r="B5" s="109" t="s">
        <v>91</v>
      </c>
      <c r="C5" s="109" t="s">
        <v>92</v>
      </c>
      <c r="D5" s="109" t="s">
        <v>93</v>
      </c>
      <c r="E5" s="112">
        <v>1653</v>
      </c>
    </row>
    <row r="6" spans="1:5" ht="38.25" customHeight="1">
      <c r="A6" s="223" t="s">
        <v>94</v>
      </c>
      <c r="B6" s="109" t="s">
        <v>497</v>
      </c>
      <c r="C6" s="109" t="s">
        <v>95</v>
      </c>
      <c r="D6" s="109" t="s">
        <v>495</v>
      </c>
      <c r="E6" s="112">
        <v>1653</v>
      </c>
    </row>
    <row r="7" spans="1:5" ht="38.25">
      <c r="A7" s="223" t="s">
        <v>96</v>
      </c>
      <c r="B7" s="108" t="s">
        <v>97</v>
      </c>
      <c r="C7" s="109" t="s">
        <v>98</v>
      </c>
      <c r="D7" s="109" t="s">
        <v>66</v>
      </c>
      <c r="E7" s="112">
        <v>2135</v>
      </c>
    </row>
    <row r="8" spans="1:5" ht="41.25" customHeight="1">
      <c r="A8" s="223" t="s">
        <v>99</v>
      </c>
      <c r="B8" s="109" t="s">
        <v>100</v>
      </c>
      <c r="C8" s="109" t="s">
        <v>101</v>
      </c>
      <c r="D8" s="109" t="s">
        <v>67</v>
      </c>
      <c r="E8" s="112">
        <v>1653</v>
      </c>
    </row>
    <row r="9" spans="1:5" ht="25.5">
      <c r="A9" s="223" t="s">
        <v>102</v>
      </c>
      <c r="B9" s="108" t="s">
        <v>103</v>
      </c>
      <c r="C9" s="109" t="s">
        <v>496</v>
      </c>
      <c r="D9" s="108" t="s">
        <v>104</v>
      </c>
      <c r="E9" s="112">
        <v>700</v>
      </c>
    </row>
    <row r="10" spans="1:5" ht="31.5" customHeight="1">
      <c r="A10" s="224">
        <v>70885184</v>
      </c>
      <c r="B10" s="109" t="s">
        <v>105</v>
      </c>
      <c r="C10" s="108" t="s">
        <v>106</v>
      </c>
      <c r="D10" s="109" t="s">
        <v>107</v>
      </c>
      <c r="E10" s="112">
        <v>4500</v>
      </c>
    </row>
    <row r="11" spans="1:5" ht="25.5">
      <c r="A11" s="223" t="s">
        <v>108</v>
      </c>
      <c r="B11" s="109" t="s">
        <v>109</v>
      </c>
      <c r="C11" s="109" t="s">
        <v>110</v>
      </c>
      <c r="D11" s="109" t="s">
        <v>111</v>
      </c>
      <c r="E11" s="112">
        <v>18000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16" useFirstPageNumber="1" fitToHeight="0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jakoubkova</cp:lastModifiedBy>
  <cp:lastPrinted>2010-11-24T11:59:44Z</cp:lastPrinted>
  <dcterms:created xsi:type="dcterms:W3CDTF">2009-07-16T06:41:57Z</dcterms:created>
  <dcterms:modified xsi:type="dcterms:W3CDTF">2010-12-01T13:26:38Z</dcterms:modified>
  <cp:category/>
  <cp:version/>
  <cp:contentType/>
  <cp:contentStatus/>
</cp:coreProperties>
</file>