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F-01-2011-01, př.2a" sheetId="1" r:id="rId1"/>
    <sheet name="RF-01-2011-01, př.2b" sheetId="2" r:id="rId2"/>
    <sheet name="RF-01-2011-01, př.2c" sheetId="3" r:id="rId3"/>
    <sheet name="RF-01-2011-01, př.2d" sheetId="4" r:id="rId4"/>
  </sheets>
  <definedNames/>
  <calcPr fullCalcOnLoad="1"/>
</workbook>
</file>

<file path=xl/sharedStrings.xml><?xml version="1.0" encoding="utf-8"?>
<sst xmlns="http://schemas.openxmlformats.org/spreadsheetml/2006/main" count="368" uniqueCount="169">
  <si>
    <t xml:space="preserve">Název </t>
  </si>
  <si>
    <t>Objem</t>
  </si>
  <si>
    <t>Nerozděl.</t>
  </si>
  <si>
    <t>Zůstatek</t>
  </si>
  <si>
    <t>Rozdělená</t>
  </si>
  <si>
    <t>Celková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</si>
  <si>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</si>
  <si>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</si>
  <si>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</si>
  <si>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</si>
  <si>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</si>
  <si>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</si>
  <si>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</si>
  <si>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</si>
  <si>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</si>
  <si>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</si>
  <si>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</si>
  <si>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</si>
  <si>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</si>
  <si>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</si>
  <si>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</si>
  <si>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</si>
  <si>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</si>
  <si>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</si>
  <si>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</si>
  <si>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</si>
  <si>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</si>
  <si>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</si>
  <si>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</si>
  <si>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</si>
  <si>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</si>
  <si>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</si>
  <si>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</si>
  <si>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</si>
  <si>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</si>
  <si>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</si>
  <si>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</si>
  <si>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</si>
  <si>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</si>
  <si>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</si>
  <si>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</si>
  <si>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</si>
  <si>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</si>
  <si>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</si>
  <si>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</si>
  <si>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</si>
  <si>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</si>
  <si>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</si>
  <si>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</si>
  <si>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</si>
  <si>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 xml:space="preserve">Alokace </t>
  </si>
  <si>
    <t>Objem všech</t>
  </si>
  <si>
    <t>v roce</t>
  </si>
  <si>
    <t xml:space="preserve"> 2.5</t>
  </si>
  <si>
    <t xml:space="preserve"> 4.5</t>
  </si>
  <si>
    <t>Čerpání prostředků Fondu Vysočiny dle dílčích cílů PRK v roce 2007</t>
  </si>
  <si>
    <t>ROK 2007</t>
  </si>
  <si>
    <t>Rozv. mal. podnik. ve vybr. regionech 2007 - I.</t>
  </si>
  <si>
    <t>Rozv. mal. podnik. ve vybr. regionech 2007 - II.</t>
  </si>
  <si>
    <t>Leader Vysočiny 2007</t>
  </si>
  <si>
    <t>Rozvoj vesnice 2007</t>
  </si>
  <si>
    <t>Doprovodná infrastruktura CR 2007</t>
  </si>
  <si>
    <t>Modernizace ubytovacích zařízení 2007</t>
  </si>
  <si>
    <t>Modernizace ubytovacích zařízení 2007 - II.</t>
  </si>
  <si>
    <t>Prevence kriminality 2007</t>
  </si>
  <si>
    <t>Dobrovolnictví 2007</t>
  </si>
  <si>
    <t>Jednorázové akce 2007</t>
  </si>
  <si>
    <t>Sportoviště 2007</t>
  </si>
  <si>
    <t>Tábory 2007</t>
  </si>
  <si>
    <t>Diagnóza památek</t>
  </si>
  <si>
    <t>Edice Vysočiny V.</t>
  </si>
  <si>
    <t>Líbí se nám v knihovně 2007</t>
  </si>
  <si>
    <t>Metropolitní sítě VII - 2007</t>
  </si>
  <si>
    <t>Veřejně přístupný internet IV - 2007</t>
  </si>
  <si>
    <t>Bezpečnost ICT - III</t>
  </si>
  <si>
    <t>GIS VII - 2007</t>
  </si>
  <si>
    <t>Webové stránky pro všechny II - 2007</t>
  </si>
  <si>
    <t>Čistá voda 2007</t>
  </si>
  <si>
    <t>Systém sběru a třídění odpadu 2007</t>
  </si>
  <si>
    <t>Bioodpady 2007</t>
  </si>
  <si>
    <t>ŽP - zdroj bohatsví Vysočiny 2007</t>
  </si>
  <si>
    <t>změna</t>
  </si>
  <si>
    <t>Dodatečná</t>
  </si>
  <si>
    <t>pro rok 2007</t>
  </si>
  <si>
    <t xml:space="preserve"> 2.1*</t>
  </si>
  <si>
    <t xml:space="preserve"> 4.2**</t>
  </si>
  <si>
    <t xml:space="preserve">**dílčí cíl 4.2 povýšen o částku 2 350 000 Kč od firmy EKO-KOM, a.s. - schváleno usnesením ZK č. 0082/01/2007/ZK </t>
  </si>
  <si>
    <t xml:space="preserve">*dílčí cíl 2.1 ponížen o částku 1 000 000 Kč převodem na Zásady Zastupitelstva kraje Vysočina na podporu certifikace středních škol  - schváleno usnesením ZK č. 0372/05/2007/ZK </t>
  </si>
  <si>
    <t>Vyhlášeno 27 GP</t>
  </si>
  <si>
    <t>Koordinace sociální výpomoci v obcích a hospicová péče</t>
  </si>
  <si>
    <t>Regionální kultura VII.</t>
  </si>
  <si>
    <t xml:space="preserve">***dílčí cíl 2.4 povýšen o částku 1 000 000 Kč převodem z dílčího cíle 2.1 na vyhlášení GP Volný čas 2008  - schváleno usnesením ZK č. 0453/06/2007/ZK </t>
  </si>
  <si>
    <t xml:space="preserve"> 2.4***</t>
  </si>
  <si>
    <t>Volný čas 2008</t>
  </si>
  <si>
    <t>Čerpání prostředků Fondu Vysočiny dle dílčích cílů PRK v roce 2008</t>
  </si>
  <si>
    <t>ROK 2008</t>
  </si>
  <si>
    <t>Rozv. mal. podnik. ve vybr. regionech 2008 - I.</t>
  </si>
  <si>
    <t>Rozv. mal. podnik. ve vybr. regionech 2008 - II.</t>
  </si>
  <si>
    <t>Rozvoj vesnice 2008</t>
  </si>
  <si>
    <t>Doprovodná infrastruktura cest. ruchu 2008</t>
  </si>
  <si>
    <t>Bydlete na venkově 2008</t>
  </si>
  <si>
    <t>Prevence dětských úrazů ve školách 2008</t>
  </si>
  <si>
    <t>Zdravé stravování ve školách 2008</t>
  </si>
  <si>
    <t>Prevence kriminality 2008</t>
  </si>
  <si>
    <t>Vysočina bez bariér 2008</t>
  </si>
  <si>
    <t>Jednorázové akce 2008</t>
  </si>
  <si>
    <t>Sportoviště 2008</t>
  </si>
  <si>
    <t>Mezinárodní projekty 2008</t>
  </si>
  <si>
    <t>Volný čas 2009</t>
  </si>
  <si>
    <t>Diagnóza památek 2008</t>
  </si>
  <si>
    <t>Klenotnice Vysočiny 2008</t>
  </si>
  <si>
    <t>Edice Vysočiny VI.</t>
  </si>
  <si>
    <t>Obnova památkově chráněných území</t>
  </si>
  <si>
    <t>Metropolitní sítě VIII - 2008</t>
  </si>
  <si>
    <t>Popularizace a vzdělávání v oblasti IT - 2008</t>
  </si>
  <si>
    <t>Webové stránky pro všechny - aktivní weby 2008</t>
  </si>
  <si>
    <t>Metropolitní sítě IX 2008</t>
  </si>
  <si>
    <t>Bezpečnost ICT a archivace dat 2008</t>
  </si>
  <si>
    <t>GIS VIII - 2008</t>
  </si>
  <si>
    <t>Podpora dostupnosti služeb veřejné správy 2008</t>
  </si>
  <si>
    <t>Čistá voda 2008</t>
  </si>
  <si>
    <t>Rekultivace starých skládek 2008</t>
  </si>
  <si>
    <t>Bioodpady 2008</t>
  </si>
  <si>
    <t>Bioodpady 2008/II</t>
  </si>
  <si>
    <t>Regionální kultura VIII.</t>
  </si>
  <si>
    <t>Vyhlášeno 29 GP</t>
  </si>
  <si>
    <t>Čerpání prostředků Fondu Vysočiny dle dílčích cílů PRK v roce 2009</t>
  </si>
  <si>
    <t>ROK 2009</t>
  </si>
  <si>
    <t>Původní</t>
  </si>
  <si>
    <t>Upravená</t>
  </si>
  <si>
    <t>Původní alokace schválena dne 27.1.2009 usnesením ZK č. 0013/01/2009/ZK, upravená alokace schválena dne 12.5.2009 usnesením ZK č. 0233/03/2009/ZK</t>
  </si>
  <si>
    <t>Rozvoj malých podnikatelů 2009</t>
  </si>
  <si>
    <t>Rozvoj vesnice 2009</t>
  </si>
  <si>
    <t>Naše školka</t>
  </si>
  <si>
    <t>Doprovodná infrastruktura cest. ruchu 2009</t>
  </si>
  <si>
    <t>Dobrovolnictví a koordinace sociální výpomoci v obcích 2009</t>
  </si>
  <si>
    <t>Jednorázové akce 2009</t>
  </si>
  <si>
    <t>Sportoviště 2009</t>
  </si>
  <si>
    <t>Sport pro všechny 2009</t>
  </si>
  <si>
    <t>Mezinárodní projekty 2009</t>
  </si>
  <si>
    <t>Diagnóza památek 2009</t>
  </si>
  <si>
    <t>Obnova památkově chráněných území 2009</t>
  </si>
  <si>
    <t>Popularizace a vzdělávání v oblasti ICT II - 2009</t>
  </si>
  <si>
    <t>Metropolitní sítě X - 2009</t>
  </si>
  <si>
    <t>Čistá voda 2009</t>
  </si>
  <si>
    <t>Krajina Vysočiny 2009</t>
  </si>
  <si>
    <t>Jdeme příkladem - předcházíme odpadům 2009</t>
  </si>
  <si>
    <t>Vyhlášeno 16 GP</t>
  </si>
  <si>
    <t>Čerpání prostředků Fondu Vysočiny dle dílčích cílů PRK v roce 2010</t>
  </si>
  <si>
    <t>ROK 2010</t>
  </si>
  <si>
    <t>Původní alokace schválena dne 2. 2. 2010 usnesením ZK č. 0016/01/2010/ZK</t>
  </si>
  <si>
    <t>Rozvoj podnikatelů 2010</t>
  </si>
  <si>
    <t>Rozvoj podnikatelů 2010 - II.</t>
  </si>
  <si>
    <t>Rozvoj vesnice 2010</t>
  </si>
  <si>
    <t>Naše školka 2010</t>
  </si>
  <si>
    <t>Investujme v sociálních službách</t>
  </si>
  <si>
    <t>Volný čas 2010</t>
  </si>
  <si>
    <t>Sportoviště 2010</t>
  </si>
  <si>
    <t>Památkově chráněná území 2010</t>
  </si>
  <si>
    <t>Edice Vysočiny VII</t>
  </si>
  <si>
    <t>Bezpečné metropolitní sítě 2010</t>
  </si>
  <si>
    <t>Čistá voda 2010</t>
  </si>
  <si>
    <t>Bioodpady 2010</t>
  </si>
  <si>
    <t>Vyhlášeno 12 GP</t>
  </si>
  <si>
    <t>Upravená alokace schválena dne 22. 6. 2010 usnesením ZK č. 0251/04/2010/ZK (dílčí cíl 1.2 povýšen o 7 mil. Kč)</t>
  </si>
  <si>
    <t>RF-01-2011-01, př.2a</t>
  </si>
  <si>
    <t>RF-01-2011-01, př.2b</t>
  </si>
  <si>
    <t>RF-01-2011-01, př.2c</t>
  </si>
  <si>
    <t>RF-01-2011-01, př.2d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</si>
</sst>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6" fontId="1" fillId="0" borderId="3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2" fillId="0" borderId="3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65" fontId="0" fillId="0" borderId="23" xfId="0" applyNumberFormat="1" applyFont="1" applyFill="1" applyBorder="1" applyAlignment="1">
      <alignment vertical="center"/>
    </xf>
    <xf numFmtId="165" fontId="0" fillId="0" borderId="35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C1">
      <selection activeCell="Q1" sqref="Q1"/>
    </sheetView>
  </sheetViews>
  <sheetFormatPr defaultColWidth="9.00390625" defaultRowHeight="12.75"/>
  <cols>
    <col min="1" max="1" width="5.625" style="0" customWidth="1"/>
    <col min="4" max="4" width="11.125" style="0" customWidth="1"/>
    <col min="5" max="5" width="33.625" style="0" customWidth="1"/>
    <col min="6" max="6" width="9.375" style="0" customWidth="1"/>
    <col min="7" max="7" width="10.00390625" style="0" customWidth="1"/>
    <col min="8" max="8" width="5.875" style="0" customWidth="1"/>
    <col min="9" max="9" width="5.75390625" style="0" customWidth="1"/>
    <col min="10" max="10" width="6.125" style="0" customWidth="1"/>
    <col min="11" max="11" width="7.25390625" style="0" customWidth="1"/>
    <col min="12" max="12" width="7.375" style="0" customWidth="1"/>
    <col min="13" max="13" width="8.875" style="0" customWidth="1"/>
    <col min="14" max="14" width="9.25390625" style="0" customWidth="1"/>
    <col min="15" max="15" width="9.75390625" style="0" customWidth="1"/>
    <col min="16" max="16" width="7.375" style="0" customWidth="1"/>
    <col min="17" max="17" width="11.375" style="0" customWidth="1"/>
    <col min="18" max="18" width="9.375" style="0" customWidth="1"/>
    <col min="19" max="19" width="9.75390625" style="0" customWidth="1"/>
  </cols>
  <sheetData>
    <row r="1" spans="1:18" ht="12.75">
      <c r="A1" s="15" t="s">
        <v>55</v>
      </c>
      <c r="R1" s="15" t="s">
        <v>165</v>
      </c>
    </row>
    <row r="2" ht="13.5" thickBot="1">
      <c r="R2" s="15" t="s">
        <v>29</v>
      </c>
    </row>
    <row r="3" spans="1:20" ht="12.75">
      <c r="A3" s="55" t="s">
        <v>30</v>
      </c>
      <c r="B3" s="56" t="s">
        <v>56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8"/>
    </row>
    <row r="4" spans="1:20" s="37" customFormat="1" ht="12.75">
      <c r="A4" s="16" t="s">
        <v>31</v>
      </c>
      <c r="B4" s="3" t="s">
        <v>50</v>
      </c>
      <c r="C4" s="3" t="s">
        <v>82</v>
      </c>
      <c r="D4" s="3" t="s">
        <v>5</v>
      </c>
      <c r="E4" s="1" t="s">
        <v>0</v>
      </c>
      <c r="F4" s="1" t="s">
        <v>1</v>
      </c>
      <c r="G4" s="1" t="s">
        <v>2</v>
      </c>
      <c r="H4" s="62" t="s">
        <v>17</v>
      </c>
      <c r="I4" s="63"/>
      <c r="J4" s="63"/>
      <c r="K4" s="64"/>
      <c r="L4" s="65"/>
      <c r="M4" s="62" t="s">
        <v>24</v>
      </c>
      <c r="N4" s="66"/>
      <c r="O4" s="66"/>
      <c r="P4" s="67"/>
      <c r="Q4" s="2" t="s">
        <v>51</v>
      </c>
      <c r="R4" s="2" t="s">
        <v>3</v>
      </c>
      <c r="S4" s="1" t="s">
        <v>4</v>
      </c>
      <c r="T4" s="52" t="s">
        <v>4</v>
      </c>
    </row>
    <row r="5" spans="1:20" s="37" customFormat="1" ht="11.25">
      <c r="A5" s="17" t="s">
        <v>32</v>
      </c>
      <c r="B5" s="6" t="s">
        <v>52</v>
      </c>
      <c r="C5" s="6" t="s">
        <v>81</v>
      </c>
      <c r="D5" s="6" t="s">
        <v>11</v>
      </c>
      <c r="E5" s="4" t="s">
        <v>6</v>
      </c>
      <c r="F5" s="4" t="s">
        <v>7</v>
      </c>
      <c r="G5" s="4" t="s">
        <v>8</v>
      </c>
      <c r="H5" s="5"/>
      <c r="I5" s="5"/>
      <c r="J5" s="5" t="s">
        <v>18</v>
      </c>
      <c r="K5" s="5"/>
      <c r="L5" s="5" t="s">
        <v>18</v>
      </c>
      <c r="M5" s="5" t="s">
        <v>25</v>
      </c>
      <c r="N5" s="5" t="s">
        <v>21</v>
      </c>
      <c r="O5" s="5" t="s">
        <v>23</v>
      </c>
      <c r="P5" s="5" t="s">
        <v>27</v>
      </c>
      <c r="Q5" s="5" t="s">
        <v>7</v>
      </c>
      <c r="R5" s="5" t="s">
        <v>9</v>
      </c>
      <c r="S5" s="4" t="s">
        <v>10</v>
      </c>
      <c r="T5" s="53" t="s">
        <v>10</v>
      </c>
    </row>
    <row r="6" spans="1:20" s="40" customFormat="1" ht="12" thickBot="1">
      <c r="A6" s="39"/>
      <c r="B6" s="45">
        <v>2007</v>
      </c>
      <c r="C6" s="6" t="s">
        <v>11</v>
      </c>
      <c r="D6" s="6" t="s">
        <v>83</v>
      </c>
      <c r="E6" s="7" t="s">
        <v>12</v>
      </c>
      <c r="F6" s="7" t="s">
        <v>13</v>
      </c>
      <c r="G6" s="7" t="s">
        <v>13</v>
      </c>
      <c r="H6" s="20" t="s">
        <v>16</v>
      </c>
      <c r="I6" s="20" t="s">
        <v>19</v>
      </c>
      <c r="J6" s="20" t="s">
        <v>19</v>
      </c>
      <c r="K6" s="20" t="s">
        <v>20</v>
      </c>
      <c r="L6" s="20" t="s">
        <v>20</v>
      </c>
      <c r="M6" s="20" t="s">
        <v>10</v>
      </c>
      <c r="N6" s="20" t="s">
        <v>22</v>
      </c>
      <c r="O6" s="20" t="s">
        <v>28</v>
      </c>
      <c r="P6" s="20" t="s">
        <v>26</v>
      </c>
      <c r="Q6" s="20" t="s">
        <v>14</v>
      </c>
      <c r="R6" s="20" t="s">
        <v>13</v>
      </c>
      <c r="S6" s="4" t="s">
        <v>14</v>
      </c>
      <c r="T6" s="53" t="s">
        <v>15</v>
      </c>
    </row>
    <row r="7" spans="1:20" ht="12.75">
      <c r="A7" s="72" t="s">
        <v>33</v>
      </c>
      <c r="B7" s="70">
        <v>0</v>
      </c>
      <c r="C7" s="59"/>
      <c r="D7" s="59">
        <f>B7+C7</f>
        <v>0</v>
      </c>
      <c r="E7" s="8"/>
      <c r="F7" s="8"/>
      <c r="G7" s="8"/>
      <c r="H7" s="21"/>
      <c r="I7" s="21"/>
      <c r="J7" s="28"/>
      <c r="K7" s="21"/>
      <c r="L7" s="28"/>
      <c r="M7" s="13"/>
      <c r="N7" s="13"/>
      <c r="O7" s="13"/>
      <c r="P7" s="28"/>
      <c r="Q7" s="59">
        <v>0</v>
      </c>
      <c r="R7" s="84">
        <f>D7-Q7+G8+G7</f>
        <v>0</v>
      </c>
      <c r="S7" s="95">
        <f>Q7-G7</f>
        <v>0</v>
      </c>
      <c r="T7" s="92">
        <f>S7*100/S62</f>
        <v>0</v>
      </c>
    </row>
    <row r="8" spans="1:20" ht="13.5" thickBot="1">
      <c r="A8" s="69"/>
      <c r="B8" s="71"/>
      <c r="C8" s="60"/>
      <c r="D8" s="60"/>
      <c r="E8" s="9"/>
      <c r="F8" s="9"/>
      <c r="G8" s="9"/>
      <c r="H8" s="22"/>
      <c r="I8" s="22"/>
      <c r="J8" s="29"/>
      <c r="K8" s="22"/>
      <c r="L8" s="29"/>
      <c r="M8" s="9"/>
      <c r="N8" s="9"/>
      <c r="O8" s="9"/>
      <c r="P8" s="29"/>
      <c r="Q8" s="60"/>
      <c r="R8" s="85"/>
      <c r="S8" s="97"/>
      <c r="T8" s="94"/>
    </row>
    <row r="9" spans="1:20" ht="12.75">
      <c r="A9" s="68" t="s">
        <v>34</v>
      </c>
      <c r="B9" s="70">
        <v>9000000</v>
      </c>
      <c r="C9" s="59"/>
      <c r="D9" s="59">
        <f>B9+C9</f>
        <v>9000000</v>
      </c>
      <c r="E9" s="8" t="s">
        <v>57</v>
      </c>
      <c r="F9" s="8">
        <v>4500000</v>
      </c>
      <c r="G9" s="8">
        <v>0</v>
      </c>
      <c r="H9" s="21">
        <v>76</v>
      </c>
      <c r="I9" s="21">
        <v>36</v>
      </c>
      <c r="J9" s="28">
        <f>I9*100/H9</f>
        <v>47.36842105263158</v>
      </c>
      <c r="K9" s="21">
        <f>H9-I9</f>
        <v>40</v>
      </c>
      <c r="L9" s="28">
        <f>K9*100/H9</f>
        <v>52.63157894736842</v>
      </c>
      <c r="M9" s="13">
        <v>4500000</v>
      </c>
      <c r="N9" s="13">
        <v>10219383</v>
      </c>
      <c r="O9" s="13">
        <f>M9+N9</f>
        <v>14719383</v>
      </c>
      <c r="P9" s="28">
        <f>N9*100/O9</f>
        <v>69.42806638022803</v>
      </c>
      <c r="Q9" s="59">
        <v>9000000</v>
      </c>
      <c r="R9" s="84">
        <f>D9-Q9+G9</f>
        <v>0</v>
      </c>
      <c r="S9" s="95">
        <f>Q9-G9-G10</f>
        <v>9000000</v>
      </c>
      <c r="T9" s="92">
        <f>S9*100/S62</f>
        <v>15.290738353906823</v>
      </c>
    </row>
    <row r="10" spans="1:20" ht="13.5" thickBot="1">
      <c r="A10" s="69"/>
      <c r="B10" s="71"/>
      <c r="C10" s="60"/>
      <c r="D10" s="60"/>
      <c r="E10" s="9" t="s">
        <v>58</v>
      </c>
      <c r="F10" s="9">
        <v>4500000</v>
      </c>
      <c r="G10" s="9">
        <v>0</v>
      </c>
      <c r="H10" s="22">
        <v>62</v>
      </c>
      <c r="I10" s="22">
        <v>33</v>
      </c>
      <c r="J10" s="29">
        <f>I10*100/H10</f>
        <v>53.225806451612904</v>
      </c>
      <c r="K10" s="22">
        <f>H10-I10</f>
        <v>29</v>
      </c>
      <c r="L10" s="29">
        <f>K10*100/H10</f>
        <v>46.774193548387096</v>
      </c>
      <c r="M10" s="9">
        <v>4500000</v>
      </c>
      <c r="N10" s="9">
        <v>10876832</v>
      </c>
      <c r="O10" s="9">
        <f>M10+N10</f>
        <v>15376832</v>
      </c>
      <c r="P10" s="29">
        <f>N10*100/O10</f>
        <v>70.73519434952532</v>
      </c>
      <c r="Q10" s="60"/>
      <c r="R10" s="85"/>
      <c r="S10" s="97"/>
      <c r="T10" s="94"/>
    </row>
    <row r="11" spans="1:20" ht="12.75">
      <c r="A11" s="68" t="s">
        <v>35</v>
      </c>
      <c r="B11" s="70">
        <v>7500000</v>
      </c>
      <c r="C11" s="59"/>
      <c r="D11" s="59">
        <f>B11+C11</f>
        <v>7500000</v>
      </c>
      <c r="E11" s="8" t="s">
        <v>59</v>
      </c>
      <c r="F11" s="8">
        <v>1000000</v>
      </c>
      <c r="G11" s="8">
        <v>0</v>
      </c>
      <c r="H11" s="21">
        <v>14</v>
      </c>
      <c r="I11" s="21">
        <v>12</v>
      </c>
      <c r="J11" s="30">
        <f>I11*100/H11</f>
        <v>85.71428571428571</v>
      </c>
      <c r="K11" s="27">
        <f>H11-I11</f>
        <v>2</v>
      </c>
      <c r="L11" s="30">
        <f>K11*100/H11</f>
        <v>14.285714285714286</v>
      </c>
      <c r="M11" s="12">
        <v>1000000</v>
      </c>
      <c r="N11" s="12">
        <v>1414150</v>
      </c>
      <c r="O11" s="12">
        <f>M11+N11</f>
        <v>2414150</v>
      </c>
      <c r="P11" s="30">
        <f>N11*100/O11</f>
        <v>58.57755317606611</v>
      </c>
      <c r="Q11" s="59">
        <v>7500000</v>
      </c>
      <c r="R11" s="84">
        <f>D11-Q11+G11+G12</f>
        <v>53325</v>
      </c>
      <c r="S11" s="95">
        <f>Q11-G11-G12</f>
        <v>7446675</v>
      </c>
      <c r="T11" s="92">
        <f>S11*100/S62</f>
        <v>12.651684336842122</v>
      </c>
    </row>
    <row r="12" spans="1:20" ht="12.75">
      <c r="A12" s="73"/>
      <c r="B12" s="74"/>
      <c r="C12" s="61"/>
      <c r="D12" s="61"/>
      <c r="E12" s="10" t="s">
        <v>60</v>
      </c>
      <c r="F12" s="10">
        <v>6500000</v>
      </c>
      <c r="G12" s="10">
        <v>53325</v>
      </c>
      <c r="H12" s="23">
        <v>76</v>
      </c>
      <c r="I12" s="23">
        <v>45</v>
      </c>
      <c r="J12" s="31">
        <f>I12*100/H12</f>
        <v>59.21052631578947</v>
      </c>
      <c r="K12" s="23">
        <f>H12-I12</f>
        <v>31</v>
      </c>
      <c r="L12" s="31">
        <f>K12*100/H12</f>
        <v>40.78947368421053</v>
      </c>
      <c r="M12" s="10">
        <v>6446675</v>
      </c>
      <c r="N12" s="10">
        <v>11967848</v>
      </c>
      <c r="O12" s="10">
        <f>M12+N12</f>
        <v>18414523</v>
      </c>
      <c r="P12" s="31">
        <f>N12*100/O12</f>
        <v>64.9913549213303</v>
      </c>
      <c r="Q12" s="61"/>
      <c r="R12" s="86"/>
      <c r="S12" s="96"/>
      <c r="T12" s="93"/>
    </row>
    <row r="13" spans="1:20" ht="12.75">
      <c r="A13" s="73"/>
      <c r="B13" s="74"/>
      <c r="C13" s="61"/>
      <c r="D13" s="61"/>
      <c r="E13" s="11"/>
      <c r="F13" s="11"/>
      <c r="G13" s="11"/>
      <c r="H13" s="23"/>
      <c r="I13" s="23"/>
      <c r="J13" s="31"/>
      <c r="K13" s="23"/>
      <c r="L13" s="31"/>
      <c r="M13" s="10"/>
      <c r="N13" s="10"/>
      <c r="O13" s="10"/>
      <c r="P13" s="31"/>
      <c r="Q13" s="61"/>
      <c r="R13" s="86"/>
      <c r="S13" s="96"/>
      <c r="T13" s="93"/>
    </row>
    <row r="14" spans="1:20" ht="13.5" thickBot="1">
      <c r="A14" s="69"/>
      <c r="B14" s="71"/>
      <c r="C14" s="60"/>
      <c r="D14" s="60"/>
      <c r="E14" s="9"/>
      <c r="F14" s="9"/>
      <c r="G14" s="9"/>
      <c r="H14" s="24"/>
      <c r="I14" s="24"/>
      <c r="J14" s="28"/>
      <c r="K14" s="21"/>
      <c r="L14" s="28"/>
      <c r="M14" s="13"/>
      <c r="N14" s="13"/>
      <c r="O14" s="13"/>
      <c r="P14" s="28"/>
      <c r="Q14" s="60"/>
      <c r="R14" s="85"/>
      <c r="S14" s="97"/>
      <c r="T14" s="94"/>
    </row>
    <row r="15" spans="1:20" ht="12.75">
      <c r="A15" s="68" t="s">
        <v>36</v>
      </c>
      <c r="B15" s="70">
        <v>6000000</v>
      </c>
      <c r="C15" s="59"/>
      <c r="D15" s="59">
        <f>B15+C15</f>
        <v>6000000</v>
      </c>
      <c r="E15" s="8" t="s">
        <v>61</v>
      </c>
      <c r="F15" s="8">
        <v>3000000</v>
      </c>
      <c r="G15" s="8">
        <v>358</v>
      </c>
      <c r="H15" s="21">
        <v>50</v>
      </c>
      <c r="I15" s="21">
        <v>24</v>
      </c>
      <c r="J15" s="32">
        <f>I15*100/H15</f>
        <v>48</v>
      </c>
      <c r="K15" s="25">
        <f>H15-I15</f>
        <v>26</v>
      </c>
      <c r="L15" s="32">
        <f>K15*100/H15</f>
        <v>52</v>
      </c>
      <c r="M15" s="19">
        <v>2999642</v>
      </c>
      <c r="N15" s="19">
        <v>6191830</v>
      </c>
      <c r="O15" s="19">
        <f>M15+N15</f>
        <v>9191472</v>
      </c>
      <c r="P15" s="32">
        <f>N15*100/O15</f>
        <v>67.36494437452455</v>
      </c>
      <c r="Q15" s="59">
        <v>6795000</v>
      </c>
      <c r="R15" s="84">
        <f>D15-Q15+G17+G15+G16</f>
        <v>550</v>
      </c>
      <c r="S15" s="95">
        <f>Q15-G15-G16-G17</f>
        <v>5999450</v>
      </c>
      <c r="T15" s="92">
        <f>S15*100/S62</f>
        <v>10.1928911352607</v>
      </c>
    </row>
    <row r="16" spans="1:20" ht="12.75">
      <c r="A16" s="73"/>
      <c r="B16" s="74"/>
      <c r="C16" s="61"/>
      <c r="D16" s="61"/>
      <c r="E16" s="10" t="s">
        <v>62</v>
      </c>
      <c r="F16" s="10">
        <v>3000000</v>
      </c>
      <c r="G16" s="10">
        <v>795192</v>
      </c>
      <c r="H16" s="23">
        <v>19</v>
      </c>
      <c r="I16" s="23">
        <v>15</v>
      </c>
      <c r="J16" s="31">
        <f>I16*100/H16</f>
        <v>78.94736842105263</v>
      </c>
      <c r="K16" s="23">
        <f>H16-I16</f>
        <v>4</v>
      </c>
      <c r="L16" s="31">
        <f>K16*100/H16</f>
        <v>21.05263157894737</v>
      </c>
      <c r="M16" s="10">
        <v>2204808</v>
      </c>
      <c r="N16" s="10">
        <v>3565021</v>
      </c>
      <c r="O16" s="10">
        <f>M16+N16</f>
        <v>5769829</v>
      </c>
      <c r="P16" s="31">
        <f>N16*100/O16</f>
        <v>61.78729040323379</v>
      </c>
      <c r="Q16" s="61"/>
      <c r="R16" s="86"/>
      <c r="S16" s="96"/>
      <c r="T16" s="93"/>
    </row>
    <row r="17" spans="1:20" ht="13.5" thickBot="1">
      <c r="A17" s="69"/>
      <c r="B17" s="71"/>
      <c r="C17" s="60"/>
      <c r="D17" s="60"/>
      <c r="E17" s="9" t="s">
        <v>63</v>
      </c>
      <c r="F17" s="9">
        <v>795000</v>
      </c>
      <c r="G17" s="9">
        <v>0</v>
      </c>
      <c r="H17" s="24">
        <v>9</v>
      </c>
      <c r="I17" s="24">
        <v>8</v>
      </c>
      <c r="J17" s="31">
        <f>I17*100/H17</f>
        <v>88.88888888888889</v>
      </c>
      <c r="K17" s="23">
        <f>H17-I17</f>
        <v>1</v>
      </c>
      <c r="L17" s="31">
        <f>K17*100/H17</f>
        <v>11.11111111111111</v>
      </c>
      <c r="M17" s="13">
        <v>795000</v>
      </c>
      <c r="N17" s="13">
        <v>2053348</v>
      </c>
      <c r="O17" s="10">
        <f>M17+N17</f>
        <v>2848348</v>
      </c>
      <c r="P17" s="31">
        <f>N17*100/O17</f>
        <v>72.08908462027814</v>
      </c>
      <c r="Q17" s="60"/>
      <c r="R17" s="85"/>
      <c r="S17" s="97"/>
      <c r="T17" s="94"/>
    </row>
    <row r="18" spans="1:20" ht="12.75">
      <c r="A18" s="68" t="s">
        <v>84</v>
      </c>
      <c r="B18" s="70">
        <v>2700000</v>
      </c>
      <c r="C18" s="59">
        <v>-2000000</v>
      </c>
      <c r="D18" s="59">
        <f>B18+C18</f>
        <v>700000</v>
      </c>
      <c r="E18" s="12"/>
      <c r="F18" s="12"/>
      <c r="G18" s="12"/>
      <c r="H18" s="25"/>
      <c r="I18" s="25"/>
      <c r="J18" s="30"/>
      <c r="K18" s="27"/>
      <c r="L18" s="30"/>
      <c r="M18" s="12"/>
      <c r="N18" s="12"/>
      <c r="O18" s="12"/>
      <c r="P18" s="30"/>
      <c r="Q18" s="59">
        <v>0</v>
      </c>
      <c r="R18" s="84">
        <f>D18-Q18+G18</f>
        <v>700000</v>
      </c>
      <c r="S18" s="95">
        <f>Q18-G18</f>
        <v>0</v>
      </c>
      <c r="T18" s="92">
        <f>S18*100/S62</f>
        <v>0</v>
      </c>
    </row>
    <row r="19" spans="1:20" ht="12.75">
      <c r="A19" s="73"/>
      <c r="B19" s="74"/>
      <c r="C19" s="61"/>
      <c r="D19" s="61"/>
      <c r="E19" s="10"/>
      <c r="F19" s="10"/>
      <c r="G19" s="10"/>
      <c r="H19" s="23"/>
      <c r="I19" s="23"/>
      <c r="J19" s="31"/>
      <c r="K19" s="23"/>
      <c r="L19" s="31"/>
      <c r="M19" s="10"/>
      <c r="N19" s="10"/>
      <c r="O19" s="10"/>
      <c r="P19" s="31"/>
      <c r="Q19" s="61"/>
      <c r="R19" s="86"/>
      <c r="S19" s="96"/>
      <c r="T19" s="93"/>
    </row>
    <row r="20" spans="1:20" ht="12.75">
      <c r="A20" s="73"/>
      <c r="B20" s="74"/>
      <c r="C20" s="61"/>
      <c r="D20" s="61"/>
      <c r="E20" s="11"/>
      <c r="F20" s="11"/>
      <c r="G20" s="11"/>
      <c r="H20" s="23"/>
      <c r="I20" s="23"/>
      <c r="J20" s="31"/>
      <c r="K20" s="23"/>
      <c r="L20" s="31"/>
      <c r="M20" s="10"/>
      <c r="N20" s="10"/>
      <c r="O20" s="10"/>
      <c r="P20" s="31"/>
      <c r="Q20" s="61"/>
      <c r="R20" s="86"/>
      <c r="S20" s="96"/>
      <c r="T20" s="93"/>
    </row>
    <row r="21" spans="1:20" ht="13.5" thickBot="1">
      <c r="A21" s="69"/>
      <c r="B21" s="71"/>
      <c r="C21" s="60"/>
      <c r="D21" s="60"/>
      <c r="E21" s="9"/>
      <c r="F21" s="9"/>
      <c r="G21" s="9"/>
      <c r="H21" s="24"/>
      <c r="I21" s="24"/>
      <c r="J21" s="29"/>
      <c r="K21" s="22"/>
      <c r="L21" s="29"/>
      <c r="M21" s="9"/>
      <c r="N21" s="9"/>
      <c r="O21" s="9"/>
      <c r="P21" s="29"/>
      <c r="Q21" s="60"/>
      <c r="R21" s="85"/>
      <c r="S21" s="97"/>
      <c r="T21" s="94"/>
    </row>
    <row r="22" spans="1:20" ht="12.75">
      <c r="A22" s="68" t="s">
        <v>38</v>
      </c>
      <c r="B22" s="70">
        <v>0</v>
      </c>
      <c r="C22" s="59"/>
      <c r="D22" s="59">
        <f>B22+C22</f>
        <v>0</v>
      </c>
      <c r="E22" s="12"/>
      <c r="F22" s="12"/>
      <c r="G22" s="12"/>
      <c r="H22" s="25"/>
      <c r="I22" s="25"/>
      <c r="J22" s="34"/>
      <c r="K22" s="35"/>
      <c r="L22" s="34"/>
      <c r="M22" s="13"/>
      <c r="N22" s="13"/>
      <c r="O22" s="8"/>
      <c r="P22" s="34"/>
      <c r="Q22" s="59">
        <v>0</v>
      </c>
      <c r="R22" s="84">
        <f>D22-Q22+G22</f>
        <v>0</v>
      </c>
      <c r="S22" s="95">
        <f>Q22-G22</f>
        <v>0</v>
      </c>
      <c r="T22" s="92">
        <f>S22*100/S62</f>
        <v>0</v>
      </c>
    </row>
    <row r="23" spans="1:20" ht="13.5" thickBot="1">
      <c r="A23" s="75"/>
      <c r="B23" s="76"/>
      <c r="C23" s="82"/>
      <c r="D23" s="82"/>
      <c r="E23" s="9"/>
      <c r="F23" s="9"/>
      <c r="G23" s="9"/>
      <c r="H23" s="22"/>
      <c r="I23" s="22"/>
      <c r="J23" s="33"/>
      <c r="K23" s="26"/>
      <c r="L23" s="33"/>
      <c r="M23" s="11"/>
      <c r="N23" s="11"/>
      <c r="O23" s="11"/>
      <c r="P23" s="33"/>
      <c r="Q23" s="60"/>
      <c r="R23" s="87"/>
      <c r="S23" s="98"/>
      <c r="T23" s="101"/>
    </row>
    <row r="24" spans="1:20" ht="12.75">
      <c r="A24" s="68" t="s">
        <v>39</v>
      </c>
      <c r="B24" s="70">
        <v>4500000</v>
      </c>
      <c r="C24" s="59"/>
      <c r="D24" s="59">
        <f>B24+C24</f>
        <v>4500000</v>
      </c>
      <c r="E24" s="12" t="s">
        <v>64</v>
      </c>
      <c r="F24" s="12">
        <v>1500000</v>
      </c>
      <c r="G24" s="12">
        <v>83981</v>
      </c>
      <c r="H24" s="25">
        <v>22</v>
      </c>
      <c r="I24" s="25">
        <v>15</v>
      </c>
      <c r="J24" s="32">
        <f aca="true" t="shared" si="0" ref="J24:J30">I24*100/H24</f>
        <v>68.18181818181819</v>
      </c>
      <c r="K24" s="25">
        <f aca="true" t="shared" si="1" ref="K24:K30">H24-I24</f>
        <v>7</v>
      </c>
      <c r="L24" s="32">
        <f aca="true" t="shared" si="2" ref="L24:L30">K24*100/H24</f>
        <v>31.818181818181817</v>
      </c>
      <c r="M24" s="19">
        <v>1416019</v>
      </c>
      <c r="N24" s="19">
        <v>1959778</v>
      </c>
      <c r="O24" s="19">
        <f aca="true" t="shared" si="3" ref="O24:O30">M24+N24</f>
        <v>3375797</v>
      </c>
      <c r="P24" s="32">
        <f aca="true" t="shared" si="4" ref="P24:P30">N24*100/O24</f>
        <v>58.053787002002785</v>
      </c>
      <c r="Q24" s="59">
        <v>4500000</v>
      </c>
      <c r="R24" s="84">
        <f>D24-Q24+G24+G25+G26</f>
        <v>83981</v>
      </c>
      <c r="S24" s="95">
        <f>Q24-G24-G25-G26</f>
        <v>4416019</v>
      </c>
      <c r="T24" s="92">
        <f>S24*100/S62</f>
        <v>7.502687899431251</v>
      </c>
    </row>
    <row r="25" spans="1:20" ht="12.75">
      <c r="A25" s="77"/>
      <c r="B25" s="78"/>
      <c r="C25" s="79"/>
      <c r="D25" s="79"/>
      <c r="E25" s="13" t="s">
        <v>65</v>
      </c>
      <c r="F25" s="13">
        <v>1500000</v>
      </c>
      <c r="G25" s="13">
        <v>0</v>
      </c>
      <c r="H25" s="23">
        <v>15</v>
      </c>
      <c r="I25" s="23">
        <v>14</v>
      </c>
      <c r="J25" s="31">
        <f t="shared" si="0"/>
        <v>93.33333333333333</v>
      </c>
      <c r="K25" s="23">
        <f t="shared" si="1"/>
        <v>1</v>
      </c>
      <c r="L25" s="31">
        <f t="shared" si="2"/>
        <v>6.666666666666667</v>
      </c>
      <c r="M25" s="10">
        <v>1500000</v>
      </c>
      <c r="N25" s="10">
        <v>1390675</v>
      </c>
      <c r="O25" s="10">
        <f t="shared" si="3"/>
        <v>2890675</v>
      </c>
      <c r="P25" s="31">
        <f t="shared" si="4"/>
        <v>48.10900568206388</v>
      </c>
      <c r="Q25" s="79"/>
      <c r="R25" s="88"/>
      <c r="S25" s="99"/>
      <c r="T25" s="102"/>
    </row>
    <row r="26" spans="1:20" ht="13.5" thickBot="1">
      <c r="A26" s="69"/>
      <c r="B26" s="71"/>
      <c r="C26" s="60"/>
      <c r="D26" s="60"/>
      <c r="E26" s="9" t="s">
        <v>89</v>
      </c>
      <c r="F26" s="9">
        <v>1500000</v>
      </c>
      <c r="G26" s="9">
        <v>0</v>
      </c>
      <c r="H26" s="22">
        <v>8</v>
      </c>
      <c r="I26" s="22">
        <v>6</v>
      </c>
      <c r="J26" s="29">
        <f t="shared" si="0"/>
        <v>75</v>
      </c>
      <c r="K26" s="22">
        <f t="shared" si="1"/>
        <v>2</v>
      </c>
      <c r="L26" s="29">
        <f t="shared" si="2"/>
        <v>25</v>
      </c>
      <c r="M26" s="9">
        <v>1500000</v>
      </c>
      <c r="N26" s="9">
        <v>598600</v>
      </c>
      <c r="O26" s="9">
        <f t="shared" si="3"/>
        <v>2098600</v>
      </c>
      <c r="P26" s="29">
        <f t="shared" si="4"/>
        <v>28.52377775659964</v>
      </c>
      <c r="Q26" s="60"/>
      <c r="R26" s="87"/>
      <c r="S26" s="98"/>
      <c r="T26" s="101"/>
    </row>
    <row r="27" spans="1:20" ht="12.75">
      <c r="A27" s="72" t="s">
        <v>92</v>
      </c>
      <c r="B27" s="70">
        <v>8500000</v>
      </c>
      <c r="C27" s="59">
        <v>1000000</v>
      </c>
      <c r="D27" s="59">
        <f>B27+C27</f>
        <v>9500000</v>
      </c>
      <c r="E27" s="10" t="s">
        <v>66</v>
      </c>
      <c r="F27" s="10">
        <v>1500000</v>
      </c>
      <c r="G27" s="10">
        <v>100409</v>
      </c>
      <c r="H27" s="21">
        <v>196</v>
      </c>
      <c r="I27" s="21">
        <v>82</v>
      </c>
      <c r="J27" s="28">
        <f t="shared" si="0"/>
        <v>41.83673469387755</v>
      </c>
      <c r="K27" s="21">
        <f t="shared" si="1"/>
        <v>114</v>
      </c>
      <c r="L27" s="28">
        <f t="shared" si="2"/>
        <v>58.16326530612245</v>
      </c>
      <c r="M27" s="13">
        <v>1399591</v>
      </c>
      <c r="N27" s="13">
        <v>3878645</v>
      </c>
      <c r="O27" s="13">
        <f t="shared" si="3"/>
        <v>5278236</v>
      </c>
      <c r="P27" s="28">
        <f t="shared" si="4"/>
        <v>73.48373585417552</v>
      </c>
      <c r="Q27" s="59">
        <v>9600000</v>
      </c>
      <c r="R27" s="84">
        <f>D27-Q27+G28+G27+G29+G30</f>
        <v>17843</v>
      </c>
      <c r="S27" s="95">
        <f>Q27-G27-G28-G29-G30</f>
        <v>9482157</v>
      </c>
      <c r="T27" s="92">
        <f>S27*100/S62</f>
        <v>16.109909079740675</v>
      </c>
    </row>
    <row r="28" spans="1:20" ht="12.75">
      <c r="A28" s="80"/>
      <c r="B28" s="74"/>
      <c r="C28" s="61"/>
      <c r="D28" s="61"/>
      <c r="E28" s="10" t="s">
        <v>67</v>
      </c>
      <c r="F28" s="10">
        <v>3000000</v>
      </c>
      <c r="G28" s="10">
        <v>3658</v>
      </c>
      <c r="H28" s="23">
        <v>180</v>
      </c>
      <c r="I28" s="23">
        <v>68</v>
      </c>
      <c r="J28" s="31">
        <f t="shared" si="0"/>
        <v>37.77777777777778</v>
      </c>
      <c r="K28" s="23">
        <f t="shared" si="1"/>
        <v>112</v>
      </c>
      <c r="L28" s="31">
        <f t="shared" si="2"/>
        <v>62.22222222222222</v>
      </c>
      <c r="M28" s="10">
        <v>2996342</v>
      </c>
      <c r="N28" s="10">
        <v>9606436</v>
      </c>
      <c r="O28" s="10">
        <f t="shared" si="3"/>
        <v>12602778</v>
      </c>
      <c r="P28" s="31">
        <f t="shared" si="4"/>
        <v>76.22474981309676</v>
      </c>
      <c r="Q28" s="61"/>
      <c r="R28" s="89"/>
      <c r="S28" s="100"/>
      <c r="T28" s="93"/>
    </row>
    <row r="29" spans="1:20" ht="12.75">
      <c r="A29" s="80"/>
      <c r="B29" s="74"/>
      <c r="C29" s="61"/>
      <c r="D29" s="61"/>
      <c r="E29" s="10" t="s">
        <v>68</v>
      </c>
      <c r="F29" s="10">
        <v>1000000</v>
      </c>
      <c r="G29" s="10">
        <v>0</v>
      </c>
      <c r="H29" s="23">
        <v>23</v>
      </c>
      <c r="I29" s="23">
        <v>20</v>
      </c>
      <c r="J29" s="31">
        <f t="shared" si="0"/>
        <v>86.95652173913044</v>
      </c>
      <c r="K29" s="23">
        <f t="shared" si="1"/>
        <v>3</v>
      </c>
      <c r="L29" s="31">
        <f t="shared" si="2"/>
        <v>13.043478260869565</v>
      </c>
      <c r="M29" s="10">
        <v>1000000</v>
      </c>
      <c r="N29" s="10">
        <v>819904</v>
      </c>
      <c r="O29" s="10">
        <f t="shared" si="3"/>
        <v>1819904</v>
      </c>
      <c r="P29" s="31">
        <f t="shared" si="4"/>
        <v>45.05204670136447</v>
      </c>
      <c r="Q29" s="61"/>
      <c r="R29" s="89"/>
      <c r="S29" s="100"/>
      <c r="T29" s="93"/>
    </row>
    <row r="30" spans="1:20" ht="12.75">
      <c r="A30" s="80"/>
      <c r="B30" s="74"/>
      <c r="C30" s="61"/>
      <c r="D30" s="61"/>
      <c r="E30" s="10" t="s">
        <v>93</v>
      </c>
      <c r="F30" s="10">
        <v>4100000</v>
      </c>
      <c r="G30" s="10">
        <v>13776</v>
      </c>
      <c r="H30" s="23">
        <v>122</v>
      </c>
      <c r="I30" s="23">
        <v>71</v>
      </c>
      <c r="J30" s="31">
        <f t="shared" si="0"/>
        <v>58.19672131147541</v>
      </c>
      <c r="K30" s="23">
        <f t="shared" si="1"/>
        <v>51</v>
      </c>
      <c r="L30" s="31">
        <f t="shared" si="2"/>
        <v>41.80327868852459</v>
      </c>
      <c r="M30" s="10">
        <v>4086224</v>
      </c>
      <c r="N30" s="10">
        <v>7449206</v>
      </c>
      <c r="O30" s="10">
        <f t="shared" si="3"/>
        <v>11535430</v>
      </c>
      <c r="P30" s="31">
        <f t="shared" si="4"/>
        <v>64.57675179858921</v>
      </c>
      <c r="Q30" s="61"/>
      <c r="R30" s="89"/>
      <c r="S30" s="100"/>
      <c r="T30" s="93"/>
    </row>
    <row r="31" spans="1:20" ht="13.5" thickBot="1">
      <c r="A31" s="80"/>
      <c r="B31" s="74"/>
      <c r="C31" s="61"/>
      <c r="D31" s="61"/>
      <c r="E31" s="11"/>
      <c r="F31" s="11"/>
      <c r="G31" s="11"/>
      <c r="H31" s="21"/>
      <c r="I31" s="21"/>
      <c r="J31" s="29"/>
      <c r="K31" s="22"/>
      <c r="L31" s="29"/>
      <c r="M31" s="9"/>
      <c r="N31" s="9"/>
      <c r="O31" s="9"/>
      <c r="P31" s="29"/>
      <c r="Q31" s="61"/>
      <c r="R31" s="89"/>
      <c r="S31" s="100"/>
      <c r="T31" s="93"/>
    </row>
    <row r="32" spans="1:20" ht="12.75">
      <c r="A32" s="72" t="s">
        <v>53</v>
      </c>
      <c r="B32" s="70">
        <v>6500000</v>
      </c>
      <c r="C32" s="59"/>
      <c r="D32" s="59">
        <f>B32+C32</f>
        <v>6500000</v>
      </c>
      <c r="E32" s="12" t="s">
        <v>69</v>
      </c>
      <c r="F32" s="12">
        <v>500000</v>
      </c>
      <c r="G32" s="12">
        <v>0</v>
      </c>
      <c r="H32" s="25">
        <v>36</v>
      </c>
      <c r="I32" s="25">
        <v>22</v>
      </c>
      <c r="J32" s="28">
        <f>I32*100/H32</f>
        <v>61.111111111111114</v>
      </c>
      <c r="K32" s="21">
        <f>H32-I32</f>
        <v>14</v>
      </c>
      <c r="L32" s="28">
        <f>K32*100/H32</f>
        <v>38.888888888888886</v>
      </c>
      <c r="M32" s="13">
        <v>500000</v>
      </c>
      <c r="N32" s="13">
        <v>766802</v>
      </c>
      <c r="O32" s="13">
        <f>M32+N32</f>
        <v>1266802</v>
      </c>
      <c r="P32" s="28">
        <f>N32*100/O32</f>
        <v>60.53053279044397</v>
      </c>
      <c r="Q32" s="59">
        <v>6500000</v>
      </c>
      <c r="R32" s="84">
        <f>D32-Q32+G32+G33+G34+G35</f>
        <v>119392</v>
      </c>
      <c r="S32" s="95">
        <f>Q32-G32-G33-G34-G35</f>
        <v>6380608</v>
      </c>
      <c r="T32" s="92">
        <f>S32*100/S62</f>
        <v>10.840467496316078</v>
      </c>
    </row>
    <row r="33" spans="1:20" ht="12.75">
      <c r="A33" s="80"/>
      <c r="B33" s="78"/>
      <c r="C33" s="79"/>
      <c r="D33" s="79"/>
      <c r="E33" s="10" t="s">
        <v>70</v>
      </c>
      <c r="F33" s="10">
        <v>2000000</v>
      </c>
      <c r="G33" s="10">
        <v>31152</v>
      </c>
      <c r="H33" s="23">
        <v>48</v>
      </c>
      <c r="I33" s="23">
        <v>29</v>
      </c>
      <c r="J33" s="31">
        <f>I33*100/H33</f>
        <v>60.416666666666664</v>
      </c>
      <c r="K33" s="23">
        <f>H33-I33</f>
        <v>19</v>
      </c>
      <c r="L33" s="31">
        <f>K33*100/H33</f>
        <v>39.583333333333336</v>
      </c>
      <c r="M33" s="10">
        <v>1968848</v>
      </c>
      <c r="N33" s="10">
        <v>4572385</v>
      </c>
      <c r="O33" s="10">
        <f>M33+N33</f>
        <v>6541233</v>
      </c>
      <c r="P33" s="31">
        <f>N33*100/O33</f>
        <v>69.90096515442883</v>
      </c>
      <c r="Q33" s="79"/>
      <c r="R33" s="90"/>
      <c r="S33" s="103"/>
      <c r="T33" s="102"/>
    </row>
    <row r="34" spans="1:20" ht="12.75">
      <c r="A34" s="80"/>
      <c r="B34" s="78"/>
      <c r="C34" s="79"/>
      <c r="D34" s="79"/>
      <c r="E34" s="11" t="s">
        <v>71</v>
      </c>
      <c r="F34" s="11">
        <v>2000000</v>
      </c>
      <c r="G34" s="11">
        <v>40</v>
      </c>
      <c r="H34" s="23">
        <v>88</v>
      </c>
      <c r="I34" s="23">
        <v>65</v>
      </c>
      <c r="J34" s="31">
        <f>I34*100/H34</f>
        <v>73.86363636363636</v>
      </c>
      <c r="K34" s="23">
        <f>H34-I34</f>
        <v>23</v>
      </c>
      <c r="L34" s="31">
        <f>K34*100/H34</f>
        <v>26.136363636363637</v>
      </c>
      <c r="M34" s="10">
        <v>1999960</v>
      </c>
      <c r="N34" s="10">
        <v>912749</v>
      </c>
      <c r="O34" s="10">
        <f>M34+N34</f>
        <v>2912709</v>
      </c>
      <c r="P34" s="31">
        <f>N34*100/O34</f>
        <v>31.336772743174823</v>
      </c>
      <c r="Q34" s="79"/>
      <c r="R34" s="90"/>
      <c r="S34" s="103"/>
      <c r="T34" s="102"/>
    </row>
    <row r="35" spans="1:20" ht="13.5" thickBot="1">
      <c r="A35" s="81"/>
      <c r="B35" s="76"/>
      <c r="C35" s="82"/>
      <c r="D35" s="82"/>
      <c r="E35" s="9" t="s">
        <v>90</v>
      </c>
      <c r="F35" s="9">
        <v>2000000</v>
      </c>
      <c r="G35" s="9">
        <v>88200</v>
      </c>
      <c r="H35" s="24">
        <v>115</v>
      </c>
      <c r="I35" s="24">
        <v>58</v>
      </c>
      <c r="J35" s="38">
        <f>I35*100/H35</f>
        <v>50.43478260869565</v>
      </c>
      <c r="K35" s="24">
        <f>H35-I35</f>
        <v>57</v>
      </c>
      <c r="L35" s="38">
        <f>K35*100/H35</f>
        <v>49.56521739130435</v>
      </c>
      <c r="M35" s="18">
        <v>1911800</v>
      </c>
      <c r="N35" s="18">
        <v>6029436</v>
      </c>
      <c r="O35" s="18">
        <f>M35+N35</f>
        <v>7941236</v>
      </c>
      <c r="P35" s="38">
        <f>N35*100/O35</f>
        <v>75.92566194985264</v>
      </c>
      <c r="Q35" s="82"/>
      <c r="R35" s="91"/>
      <c r="S35" s="104"/>
      <c r="T35" s="101"/>
    </row>
    <row r="36" spans="1:20" ht="12.75">
      <c r="A36" s="68" t="s">
        <v>41</v>
      </c>
      <c r="B36" s="70">
        <v>0</v>
      </c>
      <c r="C36" s="59"/>
      <c r="D36" s="59">
        <f>B36+C36</f>
        <v>0</v>
      </c>
      <c r="E36" s="12"/>
      <c r="F36" s="12"/>
      <c r="G36" s="12"/>
      <c r="H36" s="25"/>
      <c r="I36" s="25"/>
      <c r="J36" s="28"/>
      <c r="K36" s="21"/>
      <c r="L36" s="28"/>
      <c r="M36" s="13"/>
      <c r="N36" s="13"/>
      <c r="O36" s="13"/>
      <c r="P36" s="28"/>
      <c r="Q36" s="59">
        <v>0</v>
      </c>
      <c r="R36" s="84">
        <f>D36-Q36+G37+G36+G38</f>
        <v>0</v>
      </c>
      <c r="S36" s="95">
        <f>Q36-G36</f>
        <v>0</v>
      </c>
      <c r="T36" s="92">
        <f>S36*100/S62</f>
        <v>0</v>
      </c>
    </row>
    <row r="37" spans="1:20" ht="12.75">
      <c r="A37" s="77"/>
      <c r="B37" s="78"/>
      <c r="C37" s="79"/>
      <c r="D37" s="79"/>
      <c r="E37" s="13"/>
      <c r="F37" s="13"/>
      <c r="G37" s="13"/>
      <c r="H37" s="23"/>
      <c r="I37" s="23"/>
      <c r="J37" s="31"/>
      <c r="K37" s="23"/>
      <c r="L37" s="31"/>
      <c r="M37" s="10"/>
      <c r="N37" s="10"/>
      <c r="O37" s="10"/>
      <c r="P37" s="31"/>
      <c r="Q37" s="61"/>
      <c r="R37" s="88"/>
      <c r="S37" s="99"/>
      <c r="T37" s="102"/>
    </row>
    <row r="38" spans="1:20" ht="13.5" thickBot="1">
      <c r="A38" s="69"/>
      <c r="B38" s="71"/>
      <c r="C38" s="60"/>
      <c r="D38" s="60"/>
      <c r="E38" s="9"/>
      <c r="F38" s="9"/>
      <c r="G38" s="9"/>
      <c r="H38" s="24"/>
      <c r="I38" s="24"/>
      <c r="J38" s="28"/>
      <c r="K38" s="21"/>
      <c r="L38" s="28"/>
      <c r="M38" s="13"/>
      <c r="N38" s="13"/>
      <c r="O38" s="13"/>
      <c r="P38" s="28"/>
      <c r="Q38" s="60"/>
      <c r="R38" s="85"/>
      <c r="S38" s="97"/>
      <c r="T38" s="94"/>
    </row>
    <row r="39" spans="1:20" ht="12.75">
      <c r="A39" s="68" t="s">
        <v>42</v>
      </c>
      <c r="B39" s="70">
        <v>5300000</v>
      </c>
      <c r="C39" s="59"/>
      <c r="D39" s="59">
        <f>B39+C39</f>
        <v>5300000</v>
      </c>
      <c r="E39" s="8" t="s">
        <v>72</v>
      </c>
      <c r="F39" s="8">
        <v>2500000</v>
      </c>
      <c r="G39" s="8">
        <v>2</v>
      </c>
      <c r="H39" s="21">
        <v>29</v>
      </c>
      <c r="I39" s="21">
        <v>23</v>
      </c>
      <c r="J39" s="30">
        <f>I39*100/H39</f>
        <v>79.3103448275862</v>
      </c>
      <c r="K39" s="27">
        <f>H39-I39</f>
        <v>6</v>
      </c>
      <c r="L39" s="30">
        <f>K39*100/H39</f>
        <v>20.689655172413794</v>
      </c>
      <c r="M39" s="12">
        <v>2499998</v>
      </c>
      <c r="N39" s="12">
        <v>7319115</v>
      </c>
      <c r="O39" s="12">
        <f>M39+N39</f>
        <v>9819113</v>
      </c>
      <c r="P39" s="30">
        <f>N39*100/O39</f>
        <v>74.53947214987748</v>
      </c>
      <c r="Q39" s="59">
        <v>5490000</v>
      </c>
      <c r="R39" s="84">
        <f>D39-Q39+G39+G40+G41+G42+G43+G44</f>
        <v>14048</v>
      </c>
      <c r="S39" s="95">
        <f>Q39-G39-G40-G41-G42-G43</f>
        <v>5285952</v>
      </c>
      <c r="T39" s="92">
        <f>S39*100/S62</f>
        <v>8.980678775923387</v>
      </c>
    </row>
    <row r="40" spans="1:20" ht="12.75">
      <c r="A40" s="73"/>
      <c r="B40" s="74"/>
      <c r="C40" s="61"/>
      <c r="D40" s="61"/>
      <c r="E40" s="10" t="s">
        <v>73</v>
      </c>
      <c r="F40" s="10">
        <v>1000000</v>
      </c>
      <c r="G40" s="10">
        <v>192112</v>
      </c>
      <c r="H40" s="23">
        <v>45</v>
      </c>
      <c r="I40" s="23">
        <v>36</v>
      </c>
      <c r="J40" s="31">
        <f>I40*100/H40</f>
        <v>80</v>
      </c>
      <c r="K40" s="23">
        <f>H40-I40</f>
        <v>9</v>
      </c>
      <c r="L40" s="31">
        <f>K40*100/H40</f>
        <v>20</v>
      </c>
      <c r="M40" s="10">
        <v>807888</v>
      </c>
      <c r="N40" s="10">
        <v>1236761</v>
      </c>
      <c r="O40" s="10">
        <f>M40+N40</f>
        <v>2044649</v>
      </c>
      <c r="P40" s="31">
        <f>N40*100/O40</f>
        <v>60.48769250859194</v>
      </c>
      <c r="Q40" s="61"/>
      <c r="R40" s="86"/>
      <c r="S40" s="96"/>
      <c r="T40" s="93"/>
    </row>
    <row r="41" spans="1:20" ht="12.75">
      <c r="A41" s="73"/>
      <c r="B41" s="74"/>
      <c r="C41" s="61"/>
      <c r="D41" s="61"/>
      <c r="E41" s="10" t="s">
        <v>74</v>
      </c>
      <c r="F41" s="10">
        <v>400000</v>
      </c>
      <c r="G41" s="10">
        <v>0</v>
      </c>
      <c r="H41" s="23">
        <v>21</v>
      </c>
      <c r="I41" s="23">
        <v>12</v>
      </c>
      <c r="J41" s="31">
        <f>I41*100/H41</f>
        <v>57.142857142857146</v>
      </c>
      <c r="K41" s="23">
        <f>H41-I41</f>
        <v>9</v>
      </c>
      <c r="L41" s="31">
        <f>K41*100/H41</f>
        <v>42.857142857142854</v>
      </c>
      <c r="M41" s="10">
        <v>400000</v>
      </c>
      <c r="N41" s="10">
        <v>552982</v>
      </c>
      <c r="O41" s="10">
        <f>M41+N41</f>
        <v>952982</v>
      </c>
      <c r="P41" s="31">
        <f>N41*100/O41</f>
        <v>58.026489482487605</v>
      </c>
      <c r="Q41" s="61"/>
      <c r="R41" s="86"/>
      <c r="S41" s="96"/>
      <c r="T41" s="93"/>
    </row>
    <row r="42" spans="1:20" ht="12.75">
      <c r="A42" s="73"/>
      <c r="B42" s="74"/>
      <c r="C42" s="61"/>
      <c r="D42" s="61"/>
      <c r="E42" s="10" t="s">
        <v>75</v>
      </c>
      <c r="F42" s="10">
        <v>1000000</v>
      </c>
      <c r="G42" s="10">
        <v>0</v>
      </c>
      <c r="H42" s="23">
        <v>26</v>
      </c>
      <c r="I42" s="23">
        <v>16</v>
      </c>
      <c r="J42" s="31">
        <f>I42*100/H42</f>
        <v>61.53846153846154</v>
      </c>
      <c r="K42" s="23">
        <f>H42-I42</f>
        <v>10</v>
      </c>
      <c r="L42" s="31">
        <f>K42*100/H42</f>
        <v>38.46153846153846</v>
      </c>
      <c r="M42" s="10">
        <v>1000000</v>
      </c>
      <c r="N42" s="10">
        <v>1011102</v>
      </c>
      <c r="O42" s="10">
        <f>M42+N42</f>
        <v>2011102</v>
      </c>
      <c r="P42" s="31">
        <f>N42*100/O42</f>
        <v>50.27601782505313</v>
      </c>
      <c r="Q42" s="61"/>
      <c r="R42" s="86"/>
      <c r="S42" s="96"/>
      <c r="T42" s="93"/>
    </row>
    <row r="43" spans="1:20" ht="12.75">
      <c r="A43" s="73"/>
      <c r="B43" s="74"/>
      <c r="C43" s="61"/>
      <c r="D43" s="61"/>
      <c r="E43" s="11" t="s">
        <v>76</v>
      </c>
      <c r="F43" s="11">
        <v>590000</v>
      </c>
      <c r="G43" s="11">
        <v>11934</v>
      </c>
      <c r="H43" s="23">
        <v>155</v>
      </c>
      <c r="I43" s="23">
        <v>70</v>
      </c>
      <c r="J43" s="31">
        <f>I43*100/H43</f>
        <v>45.16129032258065</v>
      </c>
      <c r="K43" s="23">
        <f>H43-I43</f>
        <v>85</v>
      </c>
      <c r="L43" s="31">
        <f>K43*100/H43</f>
        <v>54.83870967741935</v>
      </c>
      <c r="M43" s="10">
        <v>578066</v>
      </c>
      <c r="N43" s="10">
        <v>1084546</v>
      </c>
      <c r="O43" s="10">
        <f>M43+N43</f>
        <v>1662612</v>
      </c>
      <c r="P43" s="31">
        <f>N43*100/O43</f>
        <v>65.23145508392818</v>
      </c>
      <c r="Q43" s="61"/>
      <c r="R43" s="86"/>
      <c r="S43" s="96"/>
      <c r="T43" s="93"/>
    </row>
    <row r="44" spans="1:20" ht="12.75">
      <c r="A44" s="73"/>
      <c r="B44" s="74"/>
      <c r="C44" s="61"/>
      <c r="D44" s="61"/>
      <c r="E44" s="11"/>
      <c r="F44" s="11"/>
      <c r="G44" s="11"/>
      <c r="H44" s="23"/>
      <c r="I44" s="23"/>
      <c r="J44" s="31"/>
      <c r="K44" s="23"/>
      <c r="L44" s="31"/>
      <c r="M44" s="10"/>
      <c r="N44" s="10"/>
      <c r="O44" s="10"/>
      <c r="P44" s="31"/>
      <c r="Q44" s="61"/>
      <c r="R44" s="86"/>
      <c r="S44" s="96"/>
      <c r="T44" s="93"/>
    </row>
    <row r="45" spans="1:20" ht="12.75">
      <c r="A45" s="73"/>
      <c r="B45" s="74"/>
      <c r="C45" s="61"/>
      <c r="D45" s="61"/>
      <c r="E45" s="11"/>
      <c r="F45" s="11"/>
      <c r="G45" s="11"/>
      <c r="H45" s="23"/>
      <c r="I45" s="23"/>
      <c r="J45" s="31"/>
      <c r="K45" s="23"/>
      <c r="L45" s="31"/>
      <c r="M45" s="10"/>
      <c r="N45" s="10"/>
      <c r="O45" s="10"/>
      <c r="P45" s="31"/>
      <c r="Q45" s="61"/>
      <c r="R45" s="86"/>
      <c r="S45" s="96"/>
      <c r="T45" s="93"/>
    </row>
    <row r="46" spans="1:20" ht="13.5" thickBot="1">
      <c r="A46" s="69"/>
      <c r="B46" s="71"/>
      <c r="C46" s="60"/>
      <c r="D46" s="60"/>
      <c r="E46" s="9"/>
      <c r="F46" s="9"/>
      <c r="G46" s="9"/>
      <c r="H46" s="24"/>
      <c r="I46" s="24"/>
      <c r="J46" s="28"/>
      <c r="K46" s="21"/>
      <c r="L46" s="28"/>
      <c r="M46" s="13"/>
      <c r="N46" s="13"/>
      <c r="O46" s="13"/>
      <c r="P46" s="28"/>
      <c r="Q46" s="60"/>
      <c r="R46" s="85"/>
      <c r="S46" s="97"/>
      <c r="T46" s="94"/>
    </row>
    <row r="47" spans="1:20" ht="12.75">
      <c r="A47" s="68" t="s">
        <v>43</v>
      </c>
      <c r="B47" s="70">
        <v>6500000</v>
      </c>
      <c r="C47" s="59"/>
      <c r="D47" s="59">
        <f>B47+C47</f>
        <v>6500000</v>
      </c>
      <c r="E47" s="8" t="s">
        <v>77</v>
      </c>
      <c r="F47" s="8">
        <v>6500000</v>
      </c>
      <c r="G47" s="8">
        <v>538</v>
      </c>
      <c r="H47" s="21">
        <v>108</v>
      </c>
      <c r="I47" s="21">
        <v>39</v>
      </c>
      <c r="J47" s="32">
        <f>I47*100/H47</f>
        <v>36.111111111111114</v>
      </c>
      <c r="K47" s="25">
        <f>H47-I47</f>
        <v>69</v>
      </c>
      <c r="L47" s="32">
        <f>K47*100/H47</f>
        <v>63.888888888888886</v>
      </c>
      <c r="M47" s="19">
        <v>6499462</v>
      </c>
      <c r="N47" s="19">
        <v>14543804</v>
      </c>
      <c r="O47" s="19">
        <f>M47+N47</f>
        <v>21043266</v>
      </c>
      <c r="P47" s="32">
        <f>N47*100/O47</f>
        <v>69.1138153174512</v>
      </c>
      <c r="Q47" s="59">
        <v>6500000</v>
      </c>
      <c r="R47" s="84">
        <f>D47-Q47+G47</f>
        <v>538</v>
      </c>
      <c r="S47" s="95">
        <f>Q47-G47</f>
        <v>6499462</v>
      </c>
      <c r="T47" s="92">
        <f>S47*100/S62</f>
        <v>11.042396987017773</v>
      </c>
    </row>
    <row r="48" spans="1:20" ht="13.5" thickBot="1">
      <c r="A48" s="69"/>
      <c r="B48" s="71"/>
      <c r="C48" s="60"/>
      <c r="D48" s="60"/>
      <c r="E48" s="9"/>
      <c r="F48" s="9"/>
      <c r="G48" s="9"/>
      <c r="H48" s="22"/>
      <c r="I48" s="22"/>
      <c r="J48" s="29"/>
      <c r="K48" s="22"/>
      <c r="L48" s="29"/>
      <c r="M48" s="9"/>
      <c r="N48" s="9"/>
      <c r="O48" s="9"/>
      <c r="P48" s="29"/>
      <c r="Q48" s="60"/>
      <c r="R48" s="85"/>
      <c r="S48" s="97"/>
      <c r="T48" s="94"/>
    </row>
    <row r="49" spans="1:20" ht="12" customHeight="1">
      <c r="A49" s="68" t="s">
        <v>44</v>
      </c>
      <c r="B49" s="70">
        <v>0</v>
      </c>
      <c r="C49" s="59"/>
      <c r="D49" s="59">
        <f>B49+C49</f>
        <v>0</v>
      </c>
      <c r="E49" s="8"/>
      <c r="F49" s="8"/>
      <c r="G49" s="8"/>
      <c r="H49" s="21"/>
      <c r="I49" s="21"/>
      <c r="J49" s="32"/>
      <c r="K49" s="25"/>
      <c r="L49" s="32"/>
      <c r="M49" s="19"/>
      <c r="N49" s="19"/>
      <c r="O49" s="19"/>
      <c r="P49" s="32"/>
      <c r="Q49" s="59">
        <v>0</v>
      </c>
      <c r="R49" s="84">
        <v>0</v>
      </c>
      <c r="S49" s="95">
        <f>Q49-G49</f>
        <v>0</v>
      </c>
      <c r="T49" s="92">
        <f>S49*100/S62</f>
        <v>0</v>
      </c>
    </row>
    <row r="50" spans="1:20" ht="12" customHeight="1" thickBot="1">
      <c r="A50" s="69"/>
      <c r="B50" s="71"/>
      <c r="C50" s="60"/>
      <c r="D50" s="60"/>
      <c r="E50" s="9"/>
      <c r="F50" s="9"/>
      <c r="G50" s="9"/>
      <c r="H50" s="22"/>
      <c r="I50" s="22"/>
      <c r="J50" s="29"/>
      <c r="K50" s="22"/>
      <c r="L50" s="29"/>
      <c r="M50" s="9"/>
      <c r="N50" s="9"/>
      <c r="O50" s="9"/>
      <c r="P50" s="29"/>
      <c r="Q50" s="60"/>
      <c r="R50" s="85"/>
      <c r="S50" s="97"/>
      <c r="T50" s="94"/>
    </row>
    <row r="51" spans="1:20" ht="12.75">
      <c r="A51" s="68" t="s">
        <v>45</v>
      </c>
      <c r="B51" s="70">
        <v>0</v>
      </c>
      <c r="C51" s="59"/>
      <c r="D51" s="59">
        <f>B51+C51</f>
        <v>0</v>
      </c>
      <c r="E51" s="8"/>
      <c r="F51" s="8"/>
      <c r="G51" s="14"/>
      <c r="H51" s="21"/>
      <c r="I51" s="21"/>
      <c r="J51" s="32"/>
      <c r="K51" s="25"/>
      <c r="L51" s="32"/>
      <c r="M51" s="36"/>
      <c r="N51" s="36"/>
      <c r="O51" s="19"/>
      <c r="P51" s="32"/>
      <c r="Q51" s="83">
        <v>0</v>
      </c>
      <c r="R51" s="84">
        <f>D51-Q51</f>
        <v>0</v>
      </c>
      <c r="S51" s="95">
        <f>Q51-G51</f>
        <v>0</v>
      </c>
      <c r="T51" s="92">
        <f>S51*100*S62</f>
        <v>0</v>
      </c>
    </row>
    <row r="52" spans="1:20" ht="13.5" thickBot="1">
      <c r="A52" s="69"/>
      <c r="B52" s="71"/>
      <c r="C52" s="60"/>
      <c r="D52" s="60"/>
      <c r="E52" s="9"/>
      <c r="F52" s="9"/>
      <c r="G52" s="9"/>
      <c r="H52" s="22"/>
      <c r="I52" s="22"/>
      <c r="J52" s="29"/>
      <c r="K52" s="22"/>
      <c r="L52" s="29"/>
      <c r="M52" s="9"/>
      <c r="N52" s="9"/>
      <c r="O52" s="9"/>
      <c r="P52" s="29"/>
      <c r="Q52" s="60"/>
      <c r="R52" s="85"/>
      <c r="S52" s="97"/>
      <c r="T52" s="94"/>
    </row>
    <row r="53" spans="1:20" ht="12.75">
      <c r="A53" s="68" t="s">
        <v>85</v>
      </c>
      <c r="B53" s="70">
        <v>700000</v>
      </c>
      <c r="C53" s="59">
        <v>2350000</v>
      </c>
      <c r="D53" s="59">
        <f>B53+C53</f>
        <v>3050000</v>
      </c>
      <c r="E53" s="8" t="s">
        <v>78</v>
      </c>
      <c r="F53" s="8">
        <v>2350000</v>
      </c>
      <c r="G53" s="8">
        <v>1164</v>
      </c>
      <c r="H53" s="21">
        <v>165</v>
      </c>
      <c r="I53" s="21">
        <v>90</v>
      </c>
      <c r="J53" s="28">
        <f>I53*100/H53</f>
        <v>54.54545454545455</v>
      </c>
      <c r="K53" s="21">
        <f>H53-I53</f>
        <v>75</v>
      </c>
      <c r="L53" s="28">
        <f>K53*100/H53</f>
        <v>45.45454545454545</v>
      </c>
      <c r="M53" s="13">
        <v>2348836</v>
      </c>
      <c r="N53" s="13">
        <v>2114734</v>
      </c>
      <c r="O53" s="13">
        <f>M53+N53</f>
        <v>4463570</v>
      </c>
      <c r="P53" s="28">
        <f>N53*100/O53</f>
        <v>47.377637182793144</v>
      </c>
      <c r="Q53" s="59">
        <v>3050000</v>
      </c>
      <c r="R53" s="84">
        <f>D53-Q53+G53+G54+G55</f>
        <v>1164</v>
      </c>
      <c r="S53" s="95">
        <f>Q53-G53-G54</f>
        <v>3048836</v>
      </c>
      <c r="T53" s="92">
        <f>S53*100/S62</f>
        <v>5.179883728885763</v>
      </c>
    </row>
    <row r="54" spans="1:20" ht="12.75">
      <c r="A54" s="77"/>
      <c r="B54" s="78"/>
      <c r="C54" s="79"/>
      <c r="D54" s="79"/>
      <c r="E54" s="13" t="s">
        <v>79</v>
      </c>
      <c r="F54" s="13">
        <v>700000</v>
      </c>
      <c r="G54" s="13">
        <v>0</v>
      </c>
      <c r="H54" s="23">
        <v>19</v>
      </c>
      <c r="I54" s="23">
        <v>17</v>
      </c>
      <c r="J54" s="31">
        <f>I54*100/H54</f>
        <v>89.47368421052632</v>
      </c>
      <c r="K54" s="23">
        <f>H54-I54</f>
        <v>2</v>
      </c>
      <c r="L54" s="31">
        <f>K54*100/H54</f>
        <v>10.526315789473685</v>
      </c>
      <c r="M54" s="10">
        <v>700000</v>
      </c>
      <c r="N54" s="10">
        <v>1675296</v>
      </c>
      <c r="O54" s="10">
        <f>M54+N54</f>
        <v>2375296</v>
      </c>
      <c r="P54" s="31">
        <f>N54*100/O54</f>
        <v>70.52998868351565</v>
      </c>
      <c r="Q54" s="79"/>
      <c r="R54" s="88"/>
      <c r="S54" s="99"/>
      <c r="T54" s="102"/>
    </row>
    <row r="55" spans="1:20" ht="13.5" thickBot="1">
      <c r="A55" s="69"/>
      <c r="B55" s="71"/>
      <c r="C55" s="60"/>
      <c r="D55" s="60"/>
      <c r="E55" s="9"/>
      <c r="F55" s="9"/>
      <c r="G55" s="9"/>
      <c r="H55" s="24"/>
      <c r="I55" s="24"/>
      <c r="J55" s="28"/>
      <c r="K55" s="21"/>
      <c r="L55" s="28"/>
      <c r="M55" s="13"/>
      <c r="N55" s="13"/>
      <c r="O55" s="13"/>
      <c r="P55" s="28"/>
      <c r="Q55" s="60"/>
      <c r="R55" s="85"/>
      <c r="S55" s="97"/>
      <c r="T55" s="94"/>
    </row>
    <row r="56" spans="1:20" ht="12.75">
      <c r="A56" s="68" t="s">
        <v>47</v>
      </c>
      <c r="B56" s="70">
        <v>2500000</v>
      </c>
      <c r="C56" s="59"/>
      <c r="D56" s="59">
        <f>B56+C56</f>
        <v>2500000</v>
      </c>
      <c r="E56" s="8"/>
      <c r="F56" s="8"/>
      <c r="G56" s="8"/>
      <c r="H56" s="21"/>
      <c r="I56" s="21"/>
      <c r="J56" s="32"/>
      <c r="K56" s="25"/>
      <c r="L56" s="32"/>
      <c r="M56" s="19"/>
      <c r="N56" s="19"/>
      <c r="O56" s="19"/>
      <c r="P56" s="32"/>
      <c r="Q56" s="59">
        <v>0</v>
      </c>
      <c r="R56" s="84">
        <f>D56-Q56</f>
        <v>2500000</v>
      </c>
      <c r="S56" s="95">
        <f>Q56-G56</f>
        <v>0</v>
      </c>
      <c r="T56" s="92">
        <f>S56*100/S62</f>
        <v>0</v>
      </c>
    </row>
    <row r="57" spans="1:20" ht="13.5" thickBot="1">
      <c r="A57" s="69"/>
      <c r="B57" s="71"/>
      <c r="C57" s="60"/>
      <c r="D57" s="60"/>
      <c r="E57" s="9"/>
      <c r="F57" s="9"/>
      <c r="G57" s="9"/>
      <c r="H57" s="22"/>
      <c r="I57" s="22"/>
      <c r="J57" s="29"/>
      <c r="K57" s="22"/>
      <c r="L57" s="29"/>
      <c r="M57" s="9"/>
      <c r="N57" s="9"/>
      <c r="O57" s="9"/>
      <c r="P57" s="29"/>
      <c r="Q57" s="60"/>
      <c r="R57" s="85"/>
      <c r="S57" s="97"/>
      <c r="T57" s="94"/>
    </row>
    <row r="58" spans="1:20" ht="12.75">
      <c r="A58" s="68" t="s">
        <v>48</v>
      </c>
      <c r="B58" s="70">
        <v>1300000</v>
      </c>
      <c r="C58" s="59"/>
      <c r="D58" s="59">
        <f>B58+C58</f>
        <v>1300000</v>
      </c>
      <c r="E58" s="8" t="s">
        <v>80</v>
      </c>
      <c r="F58" s="8">
        <v>1300000</v>
      </c>
      <c r="G58" s="8">
        <v>0</v>
      </c>
      <c r="H58" s="21">
        <v>31</v>
      </c>
      <c r="I58" s="21">
        <v>24</v>
      </c>
      <c r="J58" s="32">
        <f>I58*100/H58</f>
        <v>77.41935483870968</v>
      </c>
      <c r="K58" s="25">
        <f>H58-I58</f>
        <v>7</v>
      </c>
      <c r="L58" s="32">
        <f>K58*100/H58</f>
        <v>22.580645161290324</v>
      </c>
      <c r="M58" s="19">
        <v>1300000</v>
      </c>
      <c r="N58" s="19">
        <v>839522</v>
      </c>
      <c r="O58" s="19">
        <f>M58+N58</f>
        <v>2139522</v>
      </c>
      <c r="P58" s="32">
        <f>N58*100/O58</f>
        <v>39.23876454647346</v>
      </c>
      <c r="Q58" s="59">
        <v>1300000</v>
      </c>
      <c r="R58" s="84">
        <f>D58-Q58</f>
        <v>0</v>
      </c>
      <c r="S58" s="95">
        <f>Q58-G58</f>
        <v>1300000</v>
      </c>
      <c r="T58" s="92">
        <f>S58*100/S62</f>
        <v>2.20866220667543</v>
      </c>
    </row>
    <row r="59" spans="1:20" ht="13.5" thickBot="1">
      <c r="A59" s="69"/>
      <c r="B59" s="71"/>
      <c r="C59" s="60"/>
      <c r="D59" s="60"/>
      <c r="E59" s="9"/>
      <c r="F59" s="9"/>
      <c r="G59" s="9"/>
      <c r="H59" s="22"/>
      <c r="I59" s="22"/>
      <c r="J59" s="29"/>
      <c r="K59" s="22"/>
      <c r="L59" s="29"/>
      <c r="M59" s="9"/>
      <c r="N59" s="9"/>
      <c r="O59" s="9"/>
      <c r="P59" s="29"/>
      <c r="Q59" s="60"/>
      <c r="R59" s="85"/>
      <c r="S59" s="97"/>
      <c r="T59" s="94"/>
    </row>
    <row r="60" spans="1:20" ht="12.75">
      <c r="A60" s="68" t="s">
        <v>54</v>
      </c>
      <c r="B60" s="70">
        <v>0</v>
      </c>
      <c r="C60" s="59"/>
      <c r="D60" s="59">
        <f>B60+C60</f>
        <v>0</v>
      </c>
      <c r="E60" s="8"/>
      <c r="F60" s="8"/>
      <c r="G60" s="8"/>
      <c r="H60" s="21"/>
      <c r="I60" s="21"/>
      <c r="J60" s="30"/>
      <c r="K60" s="27"/>
      <c r="L60" s="30"/>
      <c r="M60" s="12"/>
      <c r="N60" s="12"/>
      <c r="O60" s="12"/>
      <c r="P60" s="30"/>
      <c r="Q60" s="59">
        <v>0</v>
      </c>
      <c r="R60" s="84">
        <f>D60-Q60</f>
        <v>0</v>
      </c>
      <c r="S60" s="95">
        <f>Q60-G60</f>
        <v>0</v>
      </c>
      <c r="T60" s="92">
        <f>S60*100/S62</f>
        <v>0</v>
      </c>
    </row>
    <row r="61" spans="1:20" ht="13.5" thickBot="1">
      <c r="A61" s="69"/>
      <c r="B61" s="71"/>
      <c r="C61" s="60"/>
      <c r="D61" s="60"/>
      <c r="E61" s="9"/>
      <c r="F61" s="9"/>
      <c r="G61" s="9"/>
      <c r="H61" s="22"/>
      <c r="I61" s="22"/>
      <c r="J61" s="38"/>
      <c r="K61" s="24"/>
      <c r="L61" s="38"/>
      <c r="M61" s="18"/>
      <c r="N61" s="18"/>
      <c r="O61" s="18"/>
      <c r="P61" s="38"/>
      <c r="Q61" s="60"/>
      <c r="R61" s="85"/>
      <c r="S61" s="97"/>
      <c r="T61" s="94"/>
    </row>
    <row r="62" spans="1:20" s="15" customFormat="1" ht="12.75">
      <c r="A62" s="47" t="s">
        <v>49</v>
      </c>
      <c r="B62" s="46">
        <f>SUM(B7:B61)</f>
        <v>61000000</v>
      </c>
      <c r="C62" s="41">
        <f>SUM(C7:C61)</f>
        <v>1350000</v>
      </c>
      <c r="D62" s="41">
        <f>SUM(D7:D61)</f>
        <v>62350000</v>
      </c>
      <c r="E62" s="42" t="s">
        <v>88</v>
      </c>
      <c r="F62" s="41">
        <f>SUM(F7:F58)</f>
        <v>60235000</v>
      </c>
      <c r="G62" s="41">
        <f>SUM(G7:G59)</f>
        <v>1375841</v>
      </c>
      <c r="H62" s="44">
        <f>SUM(H7:H61)</f>
        <v>1758</v>
      </c>
      <c r="I62" s="44">
        <f>SUM(I7:I61)</f>
        <v>950</v>
      </c>
      <c r="J62" s="49">
        <f>I62*100/H62</f>
        <v>54.0386803185438</v>
      </c>
      <c r="K62" s="50">
        <f>H62-I62</f>
        <v>808</v>
      </c>
      <c r="L62" s="49">
        <f>K62*100/H62</f>
        <v>45.9613196814562</v>
      </c>
      <c r="M62" s="48">
        <f>SUM(M7:M61)</f>
        <v>58859159</v>
      </c>
      <c r="N62" s="48">
        <f>SUM(N7:N61)</f>
        <v>114650890</v>
      </c>
      <c r="O62" s="51">
        <f>M62+N62</f>
        <v>173510049</v>
      </c>
      <c r="P62" s="49">
        <f>N62*100/O62</f>
        <v>66.07737745495075</v>
      </c>
      <c r="Q62" s="43">
        <f>SUM(Q7:Q59)</f>
        <v>60235000</v>
      </c>
      <c r="R62" s="43">
        <f>SUM(R7:R59)</f>
        <v>3490841</v>
      </c>
      <c r="S62" s="41">
        <f>SUM(S7:S59)</f>
        <v>58859159</v>
      </c>
      <c r="T62" s="54">
        <f>SUM(T7:T59)</f>
        <v>100</v>
      </c>
    </row>
    <row r="63" ht="12.75">
      <c r="A63" s="40" t="s">
        <v>87</v>
      </c>
    </row>
    <row r="64" spans="1:10" ht="12.75">
      <c r="A64" s="40" t="s">
        <v>86</v>
      </c>
      <c r="I64" s="40" t="s">
        <v>91</v>
      </c>
      <c r="J64" s="40"/>
    </row>
    <row r="65" ht="12.75">
      <c r="A65" s="37"/>
    </row>
    <row r="66" ht="12.75">
      <c r="A66" s="37"/>
    </row>
    <row r="67" ht="12.75">
      <c r="A67" s="37"/>
    </row>
  </sheetData>
  <mergeCells count="147">
    <mergeCell ref="T60:T61"/>
    <mergeCell ref="B3:T3"/>
    <mergeCell ref="T49:T50"/>
    <mergeCell ref="T51:T52"/>
    <mergeCell ref="T53:T55"/>
    <mergeCell ref="T56:T57"/>
    <mergeCell ref="T32:T35"/>
    <mergeCell ref="T36:T38"/>
    <mergeCell ref="T47:T48"/>
    <mergeCell ref="S60:S61"/>
    <mergeCell ref="T7:T8"/>
    <mergeCell ref="T9:T10"/>
    <mergeCell ref="T11:T14"/>
    <mergeCell ref="T15:T17"/>
    <mergeCell ref="T22:T23"/>
    <mergeCell ref="T24:T26"/>
    <mergeCell ref="S58:S59"/>
    <mergeCell ref="T58:T59"/>
    <mergeCell ref="S56:S57"/>
    <mergeCell ref="S32:S35"/>
    <mergeCell ref="S36:S38"/>
    <mergeCell ref="S39:S46"/>
    <mergeCell ref="S47:S48"/>
    <mergeCell ref="S49:S50"/>
    <mergeCell ref="S51:S52"/>
    <mergeCell ref="S53:S55"/>
    <mergeCell ref="T39:T46"/>
    <mergeCell ref="T27:T31"/>
    <mergeCell ref="S7:S8"/>
    <mergeCell ref="S9:S10"/>
    <mergeCell ref="S11:S14"/>
    <mergeCell ref="S15:S17"/>
    <mergeCell ref="S18:S21"/>
    <mergeCell ref="S22:S23"/>
    <mergeCell ref="S24:S26"/>
    <mergeCell ref="S27:S31"/>
    <mergeCell ref="T18:T21"/>
    <mergeCell ref="A60:A61"/>
    <mergeCell ref="B60:B61"/>
    <mergeCell ref="Q60:Q61"/>
    <mergeCell ref="R60:R61"/>
    <mergeCell ref="D60:D61"/>
    <mergeCell ref="C60:C61"/>
    <mergeCell ref="A58:A59"/>
    <mergeCell ref="B58:B59"/>
    <mergeCell ref="Q58:Q59"/>
    <mergeCell ref="R58:R59"/>
    <mergeCell ref="D58:D59"/>
    <mergeCell ref="C58:C59"/>
    <mergeCell ref="A56:A57"/>
    <mergeCell ref="B56:B57"/>
    <mergeCell ref="Q56:Q57"/>
    <mergeCell ref="R56:R57"/>
    <mergeCell ref="D56:D57"/>
    <mergeCell ref="C56:C57"/>
    <mergeCell ref="A53:A55"/>
    <mergeCell ref="B53:B55"/>
    <mergeCell ref="Q53:Q55"/>
    <mergeCell ref="R53:R55"/>
    <mergeCell ref="D53:D55"/>
    <mergeCell ref="C53:C55"/>
    <mergeCell ref="A51:A52"/>
    <mergeCell ref="B51:B52"/>
    <mergeCell ref="Q51:Q52"/>
    <mergeCell ref="R51:R52"/>
    <mergeCell ref="D51:D52"/>
    <mergeCell ref="C51:C52"/>
    <mergeCell ref="A49:A50"/>
    <mergeCell ref="B49:B50"/>
    <mergeCell ref="Q49:Q50"/>
    <mergeCell ref="R49:R50"/>
    <mergeCell ref="D49:D50"/>
    <mergeCell ref="C49:C50"/>
    <mergeCell ref="A47:A48"/>
    <mergeCell ref="B47:B48"/>
    <mergeCell ref="Q47:Q48"/>
    <mergeCell ref="R47:R48"/>
    <mergeCell ref="D47:D48"/>
    <mergeCell ref="C47:C48"/>
    <mergeCell ref="A39:A46"/>
    <mergeCell ref="B39:B46"/>
    <mergeCell ref="Q39:Q46"/>
    <mergeCell ref="R39:R46"/>
    <mergeCell ref="D39:D46"/>
    <mergeCell ref="C39:C46"/>
    <mergeCell ref="A36:A38"/>
    <mergeCell ref="B36:B38"/>
    <mergeCell ref="Q36:Q38"/>
    <mergeCell ref="R36:R38"/>
    <mergeCell ref="D36:D38"/>
    <mergeCell ref="C36:C38"/>
    <mergeCell ref="A32:A35"/>
    <mergeCell ref="B32:B35"/>
    <mergeCell ref="Q32:Q35"/>
    <mergeCell ref="R32:R35"/>
    <mergeCell ref="D32:D35"/>
    <mergeCell ref="C32:C35"/>
    <mergeCell ref="A27:A31"/>
    <mergeCell ref="B27:B31"/>
    <mergeCell ref="Q27:Q31"/>
    <mergeCell ref="R27:R31"/>
    <mergeCell ref="D27:D31"/>
    <mergeCell ref="C27:C31"/>
    <mergeCell ref="A24:A26"/>
    <mergeCell ref="B24:B26"/>
    <mergeCell ref="Q24:Q26"/>
    <mergeCell ref="R24:R26"/>
    <mergeCell ref="D24:D26"/>
    <mergeCell ref="C24:C26"/>
    <mergeCell ref="A22:A23"/>
    <mergeCell ref="B22:B23"/>
    <mergeCell ref="Q22:Q23"/>
    <mergeCell ref="R22:R23"/>
    <mergeCell ref="D22:D23"/>
    <mergeCell ref="C22:C23"/>
    <mergeCell ref="A18:A21"/>
    <mergeCell ref="B18:B21"/>
    <mergeCell ref="Q18:Q21"/>
    <mergeCell ref="R18:R21"/>
    <mergeCell ref="D18:D21"/>
    <mergeCell ref="C18:C21"/>
    <mergeCell ref="A15:A17"/>
    <mergeCell ref="B15:B17"/>
    <mergeCell ref="Q15:Q17"/>
    <mergeCell ref="R15:R17"/>
    <mergeCell ref="D15:D17"/>
    <mergeCell ref="C15:C17"/>
    <mergeCell ref="A11:A14"/>
    <mergeCell ref="B11:B14"/>
    <mergeCell ref="Q11:Q14"/>
    <mergeCell ref="R11:R14"/>
    <mergeCell ref="D11:D14"/>
    <mergeCell ref="C11:C14"/>
    <mergeCell ref="A9:A10"/>
    <mergeCell ref="B9:B10"/>
    <mergeCell ref="Q9:Q10"/>
    <mergeCell ref="R9:R10"/>
    <mergeCell ref="D9:D10"/>
    <mergeCell ref="C9:C10"/>
    <mergeCell ref="Q7:Q8"/>
    <mergeCell ref="R7:R8"/>
    <mergeCell ref="D7:D8"/>
    <mergeCell ref="C7:C8"/>
    <mergeCell ref="H4:L4"/>
    <mergeCell ref="M4:P4"/>
    <mergeCell ref="A7:A8"/>
    <mergeCell ref="B7:B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N1" sqref="N1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</cols>
  <sheetData>
    <row r="1" spans="1:16" ht="12.75">
      <c r="A1" s="15" t="s">
        <v>94</v>
      </c>
      <c r="P1" s="15" t="s">
        <v>166</v>
      </c>
    </row>
    <row r="2" ht="13.5" thickBot="1">
      <c r="P2" s="15" t="s">
        <v>29</v>
      </c>
    </row>
    <row r="3" spans="1:18" ht="12.75">
      <c r="A3" s="55" t="s">
        <v>30</v>
      </c>
      <c r="B3" s="56" t="s">
        <v>95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8"/>
    </row>
    <row r="4" spans="1:18" s="37" customFormat="1" ht="12.75">
      <c r="A4" s="16" t="s">
        <v>31</v>
      </c>
      <c r="B4" s="3" t="s">
        <v>50</v>
      </c>
      <c r="C4" s="1" t="s">
        <v>0</v>
      </c>
      <c r="D4" s="1" t="s">
        <v>1</v>
      </c>
      <c r="E4" s="1" t="s">
        <v>2</v>
      </c>
      <c r="F4" s="62" t="s">
        <v>17</v>
      </c>
      <c r="G4" s="63"/>
      <c r="H4" s="63"/>
      <c r="I4" s="64"/>
      <c r="J4" s="65"/>
      <c r="K4" s="62" t="s">
        <v>24</v>
      </c>
      <c r="L4" s="66"/>
      <c r="M4" s="66"/>
      <c r="N4" s="67"/>
      <c r="O4" s="2" t="s">
        <v>51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32</v>
      </c>
      <c r="B5" s="6" t="s">
        <v>52</v>
      </c>
      <c r="C5" s="4" t="s">
        <v>6</v>
      </c>
      <c r="D5" s="4" t="s">
        <v>7</v>
      </c>
      <c r="E5" s="4" t="s">
        <v>8</v>
      </c>
      <c r="F5" s="5"/>
      <c r="G5" s="5"/>
      <c r="H5" s="5" t="s">
        <v>18</v>
      </c>
      <c r="I5" s="5"/>
      <c r="J5" s="5" t="s">
        <v>18</v>
      </c>
      <c r="K5" s="5" t="s">
        <v>25</v>
      </c>
      <c r="L5" s="5" t="s">
        <v>21</v>
      </c>
      <c r="M5" s="5" t="s">
        <v>23</v>
      </c>
      <c r="N5" s="5" t="s">
        <v>27</v>
      </c>
      <c r="O5" s="5" t="s">
        <v>7</v>
      </c>
      <c r="P5" s="5" t="s">
        <v>9</v>
      </c>
      <c r="Q5" s="4" t="s">
        <v>10</v>
      </c>
      <c r="R5" s="53" t="s">
        <v>10</v>
      </c>
    </row>
    <row r="6" spans="1:18" s="40" customFormat="1" ht="12" thickBot="1">
      <c r="A6" s="39"/>
      <c r="B6" s="45">
        <v>2008</v>
      </c>
      <c r="C6" s="7" t="s">
        <v>12</v>
      </c>
      <c r="D6" s="7" t="s">
        <v>13</v>
      </c>
      <c r="E6" s="7" t="s">
        <v>13</v>
      </c>
      <c r="F6" s="20" t="s">
        <v>16</v>
      </c>
      <c r="G6" s="20" t="s">
        <v>19</v>
      </c>
      <c r="H6" s="20" t="s">
        <v>19</v>
      </c>
      <c r="I6" s="20" t="s">
        <v>20</v>
      </c>
      <c r="J6" s="20" t="s">
        <v>20</v>
      </c>
      <c r="K6" s="20" t="s">
        <v>10</v>
      </c>
      <c r="L6" s="20" t="s">
        <v>22</v>
      </c>
      <c r="M6" s="20" t="s">
        <v>28</v>
      </c>
      <c r="N6" s="20" t="s">
        <v>26</v>
      </c>
      <c r="O6" s="20" t="s">
        <v>14</v>
      </c>
      <c r="P6" s="20" t="s">
        <v>13</v>
      </c>
      <c r="Q6" s="4" t="s">
        <v>14</v>
      </c>
      <c r="R6" s="53" t="s">
        <v>15</v>
      </c>
    </row>
    <row r="7" spans="1:18" ht="12.75">
      <c r="A7" s="72" t="s">
        <v>33</v>
      </c>
      <c r="B7" s="70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59">
        <v>0</v>
      </c>
      <c r="P7" s="84">
        <v>0</v>
      </c>
      <c r="Q7" s="95">
        <f>O7-E7</f>
        <v>0</v>
      </c>
      <c r="R7" s="92">
        <f>Q7*100/Q64</f>
        <v>0</v>
      </c>
    </row>
    <row r="8" spans="1:18" ht="13.5" thickBot="1">
      <c r="A8" s="69"/>
      <c r="B8" s="71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60"/>
      <c r="P8" s="85"/>
      <c r="Q8" s="97"/>
      <c r="R8" s="94"/>
    </row>
    <row r="9" spans="1:18" ht="12.75">
      <c r="A9" s="68" t="s">
        <v>34</v>
      </c>
      <c r="B9" s="70">
        <v>12000000</v>
      </c>
      <c r="C9" s="8" t="s">
        <v>96</v>
      </c>
      <c r="D9" s="8">
        <v>6000000</v>
      </c>
      <c r="E9" s="8">
        <v>0</v>
      </c>
      <c r="F9" s="21">
        <v>93</v>
      </c>
      <c r="G9" s="21">
        <v>46</v>
      </c>
      <c r="H9" s="28">
        <f>G9*100/F9</f>
        <v>49.46236559139785</v>
      </c>
      <c r="I9" s="21">
        <f>F9-G9</f>
        <v>47</v>
      </c>
      <c r="J9" s="28">
        <f>I9*100/F9</f>
        <v>50.53763440860215</v>
      </c>
      <c r="K9" s="13">
        <v>6000000</v>
      </c>
      <c r="L9" s="13">
        <v>16046298</v>
      </c>
      <c r="M9" s="13">
        <f>K9+L9</f>
        <v>22046298</v>
      </c>
      <c r="N9" s="28">
        <f>L9*100/M9</f>
        <v>72.78454641228201</v>
      </c>
      <c r="O9" s="59">
        <v>12000000</v>
      </c>
      <c r="P9" s="84">
        <f>B9-O9+E9+E10</f>
        <v>231724</v>
      </c>
      <c r="Q9" s="95">
        <f>O9-E9-E10</f>
        <v>11768276</v>
      </c>
      <c r="R9" s="92">
        <f>Q9*100/Q64</f>
        <v>17.30213343328188</v>
      </c>
    </row>
    <row r="10" spans="1:18" ht="13.5" thickBot="1">
      <c r="A10" s="69"/>
      <c r="B10" s="71"/>
      <c r="C10" s="9" t="s">
        <v>97</v>
      </c>
      <c r="D10" s="9">
        <v>6000000</v>
      </c>
      <c r="E10" s="9">
        <v>231724</v>
      </c>
      <c r="F10" s="22">
        <v>57</v>
      </c>
      <c r="G10" s="22">
        <v>47</v>
      </c>
      <c r="H10" s="29">
        <f>G10*100/F10</f>
        <v>82.45614035087719</v>
      </c>
      <c r="I10" s="22">
        <f>F10-G10</f>
        <v>10</v>
      </c>
      <c r="J10" s="29">
        <f>I10*100/F10</f>
        <v>17.54385964912281</v>
      </c>
      <c r="K10" s="9">
        <v>5768276</v>
      </c>
      <c r="L10" s="9">
        <v>16139930</v>
      </c>
      <c r="M10" s="9">
        <f>K10+L10</f>
        <v>21908206</v>
      </c>
      <c r="N10" s="29">
        <f>L10*100/M10</f>
        <v>73.67070585332273</v>
      </c>
      <c r="O10" s="60"/>
      <c r="P10" s="85"/>
      <c r="Q10" s="97"/>
      <c r="R10" s="94"/>
    </row>
    <row r="11" spans="1:18" ht="12.75">
      <c r="A11" s="68" t="s">
        <v>35</v>
      </c>
      <c r="B11" s="70">
        <v>10000000</v>
      </c>
      <c r="C11" s="8" t="s">
        <v>98</v>
      </c>
      <c r="D11" s="8">
        <v>10000000</v>
      </c>
      <c r="E11" s="8">
        <v>653777</v>
      </c>
      <c r="F11" s="21">
        <v>63</v>
      </c>
      <c r="G11" s="21">
        <v>52</v>
      </c>
      <c r="H11" s="34">
        <f>G11*100/F11</f>
        <v>82.53968253968254</v>
      </c>
      <c r="I11" s="35">
        <f>F11-G11</f>
        <v>11</v>
      </c>
      <c r="J11" s="34">
        <f>I11*100/F11</f>
        <v>17.46031746031746</v>
      </c>
      <c r="K11" s="8">
        <v>9346223</v>
      </c>
      <c r="L11" s="8">
        <v>13734272</v>
      </c>
      <c r="M11" s="8">
        <f>K11+L11</f>
        <v>23080495</v>
      </c>
      <c r="N11" s="34">
        <f>L11*100/M11</f>
        <v>59.50596813456557</v>
      </c>
      <c r="O11" s="59">
        <v>10000000</v>
      </c>
      <c r="P11" s="84">
        <f>B11-O11+E11+E12</f>
        <v>653777</v>
      </c>
      <c r="Q11" s="95">
        <f>O11-E11</f>
        <v>9346223</v>
      </c>
      <c r="R11" s="92">
        <f>Q11*100/Q64</f>
        <v>13.74114589453953</v>
      </c>
    </row>
    <row r="12" spans="1:18" ht="12.75">
      <c r="A12" s="73"/>
      <c r="B12" s="74"/>
      <c r="C12" s="10"/>
      <c r="D12" s="10"/>
      <c r="E12" s="10"/>
      <c r="F12" s="23"/>
      <c r="G12" s="23"/>
      <c r="H12" s="31"/>
      <c r="I12" s="23"/>
      <c r="J12" s="31"/>
      <c r="K12" s="10"/>
      <c r="L12" s="10"/>
      <c r="M12" s="10"/>
      <c r="N12" s="31"/>
      <c r="O12" s="61"/>
      <c r="P12" s="86"/>
      <c r="Q12" s="96"/>
      <c r="R12" s="93"/>
    </row>
    <row r="13" spans="1:18" ht="12.75">
      <c r="A13" s="73"/>
      <c r="B13" s="74"/>
      <c r="C13" s="11"/>
      <c r="D13" s="11"/>
      <c r="E13" s="11"/>
      <c r="F13" s="23"/>
      <c r="G13" s="23"/>
      <c r="H13" s="31"/>
      <c r="I13" s="23"/>
      <c r="J13" s="31"/>
      <c r="K13" s="10"/>
      <c r="L13" s="10"/>
      <c r="M13" s="10"/>
      <c r="N13" s="31"/>
      <c r="O13" s="61"/>
      <c r="P13" s="86"/>
      <c r="Q13" s="96"/>
      <c r="R13" s="93"/>
    </row>
    <row r="14" spans="1:18" ht="13.5" thickBot="1">
      <c r="A14" s="69"/>
      <c r="B14" s="71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60"/>
      <c r="P14" s="85"/>
      <c r="Q14" s="97"/>
      <c r="R14" s="94"/>
    </row>
    <row r="15" spans="1:18" ht="12.75">
      <c r="A15" s="68" t="s">
        <v>36</v>
      </c>
      <c r="B15" s="70">
        <v>5000000</v>
      </c>
      <c r="C15" s="8" t="s">
        <v>99</v>
      </c>
      <c r="D15" s="8">
        <v>5000000</v>
      </c>
      <c r="E15" s="8">
        <v>87036</v>
      </c>
      <c r="F15" s="21">
        <v>43</v>
      </c>
      <c r="G15" s="21">
        <v>37</v>
      </c>
      <c r="H15" s="32">
        <f>G15*100/F15</f>
        <v>86.04651162790698</v>
      </c>
      <c r="I15" s="25">
        <f>F15-G15</f>
        <v>6</v>
      </c>
      <c r="J15" s="32">
        <f>I15*100/F15</f>
        <v>13.953488372093023</v>
      </c>
      <c r="K15" s="19">
        <v>4912964</v>
      </c>
      <c r="L15" s="19">
        <v>8207407</v>
      </c>
      <c r="M15" s="19">
        <f>K15+L15</f>
        <v>13120371</v>
      </c>
      <c r="N15" s="32">
        <f>L15*100/M15</f>
        <v>62.55468690633824</v>
      </c>
      <c r="O15" s="59">
        <v>5000000</v>
      </c>
      <c r="P15" s="84">
        <f>B15-O15+E17+E15+E16</f>
        <v>87036</v>
      </c>
      <c r="Q15" s="95">
        <f>O15-E15</f>
        <v>4912964</v>
      </c>
      <c r="R15" s="92">
        <f>Q15*100/Q64</f>
        <v>7.223212531802473</v>
      </c>
    </row>
    <row r="16" spans="1:18" ht="12.75">
      <c r="A16" s="73"/>
      <c r="B16" s="74"/>
      <c r="C16" s="10"/>
      <c r="D16" s="10"/>
      <c r="E16" s="10"/>
      <c r="F16" s="23"/>
      <c r="G16" s="23"/>
      <c r="H16" s="31"/>
      <c r="I16" s="23"/>
      <c r="J16" s="31"/>
      <c r="K16" s="10"/>
      <c r="L16" s="10"/>
      <c r="M16" s="10"/>
      <c r="N16" s="31"/>
      <c r="O16" s="61"/>
      <c r="P16" s="86"/>
      <c r="Q16" s="96"/>
      <c r="R16" s="93"/>
    </row>
    <row r="17" spans="1:18" ht="13.5" thickBot="1">
      <c r="A17" s="69"/>
      <c r="B17" s="71"/>
      <c r="C17" s="9"/>
      <c r="D17" s="9"/>
      <c r="E17" s="9"/>
      <c r="F17" s="24"/>
      <c r="G17" s="24"/>
      <c r="H17" s="31"/>
      <c r="I17" s="23"/>
      <c r="J17" s="31"/>
      <c r="K17" s="13"/>
      <c r="L17" s="13"/>
      <c r="M17" s="10"/>
      <c r="N17" s="31"/>
      <c r="O17" s="60"/>
      <c r="P17" s="85"/>
      <c r="Q17" s="97"/>
      <c r="R17" s="94"/>
    </row>
    <row r="18" spans="1:18" ht="12.75">
      <c r="A18" s="68" t="s">
        <v>37</v>
      </c>
      <c r="B18" s="70">
        <v>2000000</v>
      </c>
      <c r="C18" s="12"/>
      <c r="D18" s="12"/>
      <c r="E18" s="12"/>
      <c r="F18" s="25"/>
      <c r="G18" s="25"/>
      <c r="H18" s="30"/>
      <c r="I18" s="27"/>
      <c r="J18" s="30"/>
      <c r="K18" s="12"/>
      <c r="L18" s="12"/>
      <c r="M18" s="12"/>
      <c r="N18" s="30"/>
      <c r="O18" s="59">
        <v>0</v>
      </c>
      <c r="P18" s="84">
        <f>B18-O18+E18</f>
        <v>2000000</v>
      </c>
      <c r="Q18" s="95">
        <f>O18-E18</f>
        <v>0</v>
      </c>
      <c r="R18" s="92">
        <f>Q18*100/Q64</f>
        <v>0</v>
      </c>
    </row>
    <row r="19" spans="1:18" ht="12.75">
      <c r="A19" s="73"/>
      <c r="B19" s="74"/>
      <c r="C19" s="10"/>
      <c r="D19" s="10"/>
      <c r="E19" s="10"/>
      <c r="F19" s="23"/>
      <c r="G19" s="23"/>
      <c r="H19" s="31"/>
      <c r="I19" s="23"/>
      <c r="J19" s="31"/>
      <c r="K19" s="10"/>
      <c r="L19" s="10"/>
      <c r="M19" s="10"/>
      <c r="N19" s="31"/>
      <c r="O19" s="61"/>
      <c r="P19" s="86"/>
      <c r="Q19" s="96"/>
      <c r="R19" s="93"/>
    </row>
    <row r="20" spans="1:18" ht="12.75">
      <c r="A20" s="73"/>
      <c r="B20" s="74"/>
      <c r="C20" s="11"/>
      <c r="D20" s="11"/>
      <c r="E20" s="11"/>
      <c r="F20" s="23"/>
      <c r="G20" s="23"/>
      <c r="H20" s="31"/>
      <c r="I20" s="23"/>
      <c r="J20" s="31"/>
      <c r="K20" s="10"/>
      <c r="L20" s="10"/>
      <c r="M20" s="10"/>
      <c r="N20" s="31"/>
      <c r="O20" s="61"/>
      <c r="P20" s="86"/>
      <c r="Q20" s="96"/>
      <c r="R20" s="93"/>
    </row>
    <row r="21" spans="1:18" ht="13.5" thickBot="1">
      <c r="A21" s="69"/>
      <c r="B21" s="71"/>
      <c r="C21" s="9"/>
      <c r="D21" s="9"/>
      <c r="E21" s="9"/>
      <c r="F21" s="24"/>
      <c r="G21" s="24"/>
      <c r="H21" s="29"/>
      <c r="I21" s="22"/>
      <c r="J21" s="29"/>
      <c r="K21" s="9"/>
      <c r="L21" s="9"/>
      <c r="M21" s="9"/>
      <c r="N21" s="29"/>
      <c r="O21" s="60"/>
      <c r="P21" s="85"/>
      <c r="Q21" s="97"/>
      <c r="R21" s="94"/>
    </row>
    <row r="22" spans="1:18" ht="12.75">
      <c r="A22" s="68" t="s">
        <v>38</v>
      </c>
      <c r="B22" s="70">
        <v>1200000</v>
      </c>
      <c r="C22" s="12" t="s">
        <v>100</v>
      </c>
      <c r="D22" s="12">
        <v>1200000</v>
      </c>
      <c r="E22" s="12">
        <v>8200</v>
      </c>
      <c r="F22" s="25">
        <v>38</v>
      </c>
      <c r="G22" s="25">
        <v>18</v>
      </c>
      <c r="H22" s="34">
        <f>G22*100/F22</f>
        <v>47.36842105263158</v>
      </c>
      <c r="I22" s="35">
        <f>F22-G22</f>
        <v>20</v>
      </c>
      <c r="J22" s="34">
        <f>I22*100/F22</f>
        <v>52.63157894736842</v>
      </c>
      <c r="K22" s="13">
        <v>1191800</v>
      </c>
      <c r="L22" s="13">
        <v>2051446</v>
      </c>
      <c r="M22" s="8">
        <f>K22+L22</f>
        <v>3243246</v>
      </c>
      <c r="N22" s="34">
        <f>L22*100/M22</f>
        <v>63.25286456839845</v>
      </c>
      <c r="O22" s="59">
        <v>1200000</v>
      </c>
      <c r="P22" s="84">
        <f>B22-O22+E22</f>
        <v>8200</v>
      </c>
      <c r="Q22" s="95">
        <f>O22-E22</f>
        <v>1191800</v>
      </c>
      <c r="R22" s="92">
        <f>Q22*100/Q64</f>
        <v>1.7522262926010017</v>
      </c>
    </row>
    <row r="23" spans="1:18" ht="13.5" thickBot="1">
      <c r="A23" s="75"/>
      <c r="B23" s="76"/>
      <c r="C23" s="9"/>
      <c r="D23" s="9"/>
      <c r="E23" s="9"/>
      <c r="F23" s="22"/>
      <c r="G23" s="22"/>
      <c r="H23" s="33"/>
      <c r="I23" s="26"/>
      <c r="J23" s="33"/>
      <c r="K23" s="11"/>
      <c r="L23" s="11"/>
      <c r="M23" s="11"/>
      <c r="N23" s="33"/>
      <c r="O23" s="60"/>
      <c r="P23" s="87"/>
      <c r="Q23" s="98"/>
      <c r="R23" s="101"/>
    </row>
    <row r="24" spans="1:18" ht="12.75">
      <c r="A24" s="68" t="s">
        <v>39</v>
      </c>
      <c r="B24" s="70">
        <v>7500000</v>
      </c>
      <c r="C24" s="12" t="s">
        <v>101</v>
      </c>
      <c r="D24" s="12">
        <v>700000</v>
      </c>
      <c r="E24" s="12">
        <v>6086</v>
      </c>
      <c r="F24" s="25">
        <v>51</v>
      </c>
      <c r="G24" s="25">
        <v>21</v>
      </c>
      <c r="H24" s="32">
        <f aca="true" t="shared" si="0" ref="H24:H31">G24*100/F24</f>
        <v>41.1764705882353</v>
      </c>
      <c r="I24" s="25">
        <f aca="true" t="shared" si="1" ref="I24:I31">F24-G24</f>
        <v>30</v>
      </c>
      <c r="J24" s="32">
        <f aca="true" t="shared" si="2" ref="J24:J31">I24*100/F24</f>
        <v>58.8235294117647</v>
      </c>
      <c r="K24" s="19">
        <v>693914</v>
      </c>
      <c r="L24" s="19">
        <v>577846</v>
      </c>
      <c r="M24" s="19">
        <f aca="true" t="shared" si="3" ref="M24:M31">K24+L24</f>
        <v>1271760</v>
      </c>
      <c r="N24" s="32">
        <f aca="true" t="shared" si="4" ref="N24:N31">L24*100/M24</f>
        <v>45.43671761967667</v>
      </c>
      <c r="O24" s="59">
        <v>7500000</v>
      </c>
      <c r="P24" s="84">
        <f>B24-O24+E24+E25+E26+E27</f>
        <v>2702684</v>
      </c>
      <c r="Q24" s="95">
        <f>O24-E24-E25-E26-E27</f>
        <v>4797316</v>
      </c>
      <c r="R24" s="92">
        <f>Q24*100/Q64</f>
        <v>7.053182773213179</v>
      </c>
    </row>
    <row r="25" spans="1:18" ht="12.75">
      <c r="A25" s="77"/>
      <c r="B25" s="78"/>
      <c r="C25" s="13" t="s">
        <v>102</v>
      </c>
      <c r="D25" s="13">
        <v>800000</v>
      </c>
      <c r="E25" s="13">
        <v>438513</v>
      </c>
      <c r="F25" s="23">
        <v>17</v>
      </c>
      <c r="G25" s="23">
        <v>12</v>
      </c>
      <c r="H25" s="31">
        <f t="shared" si="0"/>
        <v>70.58823529411765</v>
      </c>
      <c r="I25" s="23">
        <f t="shared" si="1"/>
        <v>5</v>
      </c>
      <c r="J25" s="31">
        <f t="shared" si="2"/>
        <v>29.41176470588235</v>
      </c>
      <c r="K25" s="10">
        <v>361487</v>
      </c>
      <c r="L25" s="10">
        <v>156363</v>
      </c>
      <c r="M25" s="10">
        <f t="shared" si="3"/>
        <v>517850</v>
      </c>
      <c r="N25" s="31">
        <f t="shared" si="4"/>
        <v>30.194650960702905</v>
      </c>
      <c r="O25" s="79"/>
      <c r="P25" s="88"/>
      <c r="Q25" s="99"/>
      <c r="R25" s="102"/>
    </row>
    <row r="26" spans="1:18" ht="12.75">
      <c r="A26" s="77"/>
      <c r="B26" s="78"/>
      <c r="C26" s="10" t="s">
        <v>103</v>
      </c>
      <c r="D26" s="10">
        <v>2000000</v>
      </c>
      <c r="E26" s="10">
        <v>331</v>
      </c>
      <c r="F26" s="26">
        <v>31</v>
      </c>
      <c r="G26" s="26">
        <v>20</v>
      </c>
      <c r="H26" s="31">
        <f t="shared" si="0"/>
        <v>64.51612903225806</v>
      </c>
      <c r="I26" s="23">
        <f t="shared" si="1"/>
        <v>11</v>
      </c>
      <c r="J26" s="31">
        <f t="shared" si="2"/>
        <v>35.483870967741936</v>
      </c>
      <c r="K26" s="11">
        <v>1999669</v>
      </c>
      <c r="L26" s="11">
        <v>21390637</v>
      </c>
      <c r="M26" s="10">
        <f t="shared" si="3"/>
        <v>23390306</v>
      </c>
      <c r="N26" s="31">
        <f t="shared" si="4"/>
        <v>91.45086430250207</v>
      </c>
      <c r="O26" s="79"/>
      <c r="P26" s="88"/>
      <c r="Q26" s="99"/>
      <c r="R26" s="102"/>
    </row>
    <row r="27" spans="1:18" ht="13.5" thickBot="1">
      <c r="A27" s="69"/>
      <c r="B27" s="71"/>
      <c r="C27" s="9" t="s">
        <v>104</v>
      </c>
      <c r="D27" s="9">
        <v>4000000</v>
      </c>
      <c r="E27" s="9">
        <v>2257754</v>
      </c>
      <c r="F27" s="22">
        <v>18</v>
      </c>
      <c r="G27" s="22">
        <v>17</v>
      </c>
      <c r="H27" s="29">
        <f t="shared" si="0"/>
        <v>94.44444444444444</v>
      </c>
      <c r="I27" s="22">
        <f t="shared" si="1"/>
        <v>1</v>
      </c>
      <c r="J27" s="29">
        <f t="shared" si="2"/>
        <v>5.555555555555555</v>
      </c>
      <c r="K27" s="9">
        <v>1742246</v>
      </c>
      <c r="L27" s="9">
        <v>4090919</v>
      </c>
      <c r="M27" s="9">
        <f t="shared" si="3"/>
        <v>5833165</v>
      </c>
      <c r="N27" s="29">
        <f t="shared" si="4"/>
        <v>70.13206381098426</v>
      </c>
      <c r="O27" s="60"/>
      <c r="P27" s="87"/>
      <c r="Q27" s="98"/>
      <c r="R27" s="101"/>
    </row>
    <row r="28" spans="1:18" ht="12.75">
      <c r="A28" s="72" t="s">
        <v>40</v>
      </c>
      <c r="B28" s="70">
        <v>11700000</v>
      </c>
      <c r="C28" s="10" t="s">
        <v>105</v>
      </c>
      <c r="D28" s="10">
        <v>2500000</v>
      </c>
      <c r="E28" s="10">
        <v>0</v>
      </c>
      <c r="F28" s="21">
        <v>209</v>
      </c>
      <c r="G28" s="21">
        <v>119</v>
      </c>
      <c r="H28" s="28">
        <f t="shared" si="0"/>
        <v>56.9377990430622</v>
      </c>
      <c r="I28" s="21">
        <f t="shared" si="1"/>
        <v>90</v>
      </c>
      <c r="J28" s="28">
        <f t="shared" si="2"/>
        <v>43.0622009569378</v>
      </c>
      <c r="K28" s="13">
        <v>2500000</v>
      </c>
      <c r="L28" s="13">
        <v>4429870</v>
      </c>
      <c r="M28" s="13">
        <f t="shared" si="3"/>
        <v>6929870</v>
      </c>
      <c r="N28" s="28">
        <f t="shared" si="4"/>
        <v>63.92428717999039</v>
      </c>
      <c r="O28" s="59">
        <v>11722267</v>
      </c>
      <c r="P28" s="84">
        <f>B28-O28+E29+E28+E30+E31</f>
        <v>0</v>
      </c>
      <c r="Q28" s="95">
        <f>O28-E28-E29-E30-E31</f>
        <v>11700000</v>
      </c>
      <c r="R28" s="92">
        <f>Q28*100/Q64</f>
        <v>17.20175165584135</v>
      </c>
    </row>
    <row r="29" spans="1:18" ht="12.75">
      <c r="A29" s="80"/>
      <c r="B29" s="74"/>
      <c r="C29" s="10" t="s">
        <v>106</v>
      </c>
      <c r="D29" s="10">
        <v>4000000</v>
      </c>
      <c r="E29" s="10">
        <v>0</v>
      </c>
      <c r="F29" s="23">
        <v>148</v>
      </c>
      <c r="G29" s="23">
        <v>88</v>
      </c>
      <c r="H29" s="31">
        <f t="shared" si="0"/>
        <v>59.45945945945946</v>
      </c>
      <c r="I29" s="23">
        <f t="shared" si="1"/>
        <v>60</v>
      </c>
      <c r="J29" s="31">
        <f t="shared" si="2"/>
        <v>40.54054054054054</v>
      </c>
      <c r="K29" s="10">
        <v>4000000</v>
      </c>
      <c r="L29" s="10">
        <v>23060091</v>
      </c>
      <c r="M29" s="10">
        <f t="shared" si="3"/>
        <v>27060091</v>
      </c>
      <c r="N29" s="31">
        <f t="shared" si="4"/>
        <v>85.21808370858767</v>
      </c>
      <c r="O29" s="61"/>
      <c r="P29" s="89"/>
      <c r="Q29" s="100"/>
      <c r="R29" s="93"/>
    </row>
    <row r="30" spans="1:18" ht="12.75">
      <c r="A30" s="80"/>
      <c r="B30" s="74"/>
      <c r="C30" s="10" t="s">
        <v>107</v>
      </c>
      <c r="D30" s="10">
        <v>1200000</v>
      </c>
      <c r="E30" s="10">
        <v>22267</v>
      </c>
      <c r="F30" s="23">
        <v>37</v>
      </c>
      <c r="G30" s="23">
        <v>22</v>
      </c>
      <c r="H30" s="31">
        <f t="shared" si="0"/>
        <v>59.45945945945946</v>
      </c>
      <c r="I30" s="23">
        <f t="shared" si="1"/>
        <v>15</v>
      </c>
      <c r="J30" s="31">
        <f t="shared" si="2"/>
        <v>40.54054054054054</v>
      </c>
      <c r="K30" s="10">
        <v>1177733</v>
      </c>
      <c r="L30" s="10">
        <v>1522632</v>
      </c>
      <c r="M30" s="10">
        <f t="shared" si="3"/>
        <v>2700365</v>
      </c>
      <c r="N30" s="31">
        <f t="shared" si="4"/>
        <v>56.386155204944515</v>
      </c>
      <c r="O30" s="61"/>
      <c r="P30" s="89"/>
      <c r="Q30" s="100"/>
      <c r="R30" s="93"/>
    </row>
    <row r="31" spans="1:18" ht="12.75">
      <c r="A31" s="80"/>
      <c r="B31" s="74"/>
      <c r="C31" s="10" t="s">
        <v>108</v>
      </c>
      <c r="D31" s="10">
        <v>4022267</v>
      </c>
      <c r="E31" s="10">
        <v>0</v>
      </c>
      <c r="F31" s="23">
        <v>127</v>
      </c>
      <c r="G31" s="23">
        <v>64</v>
      </c>
      <c r="H31" s="31">
        <f t="shared" si="0"/>
        <v>50.39370078740158</v>
      </c>
      <c r="I31" s="23">
        <f t="shared" si="1"/>
        <v>63</v>
      </c>
      <c r="J31" s="31">
        <f t="shared" si="2"/>
        <v>49.60629921259842</v>
      </c>
      <c r="K31" s="10">
        <v>4022267</v>
      </c>
      <c r="L31" s="10">
        <v>7073473</v>
      </c>
      <c r="M31" s="10">
        <f t="shared" si="3"/>
        <v>11095740</v>
      </c>
      <c r="N31" s="31">
        <f t="shared" si="4"/>
        <v>63.74944798634431</v>
      </c>
      <c r="O31" s="61"/>
      <c r="P31" s="89"/>
      <c r="Q31" s="100"/>
      <c r="R31" s="93"/>
    </row>
    <row r="32" spans="1:18" ht="13.5" thickBot="1">
      <c r="A32" s="80"/>
      <c r="B32" s="74"/>
      <c r="C32" s="11"/>
      <c r="D32" s="11"/>
      <c r="E32" s="11"/>
      <c r="F32" s="21"/>
      <c r="G32" s="21"/>
      <c r="H32" s="29"/>
      <c r="I32" s="22"/>
      <c r="J32" s="29"/>
      <c r="K32" s="9"/>
      <c r="L32" s="9"/>
      <c r="M32" s="9"/>
      <c r="N32" s="29"/>
      <c r="O32" s="61"/>
      <c r="P32" s="89"/>
      <c r="Q32" s="100"/>
      <c r="R32" s="93"/>
    </row>
    <row r="33" spans="1:18" ht="12.75">
      <c r="A33" s="72" t="s">
        <v>53</v>
      </c>
      <c r="B33" s="70">
        <v>7200000</v>
      </c>
      <c r="C33" s="12" t="s">
        <v>109</v>
      </c>
      <c r="D33" s="12">
        <v>700000</v>
      </c>
      <c r="E33" s="12">
        <v>147221</v>
      </c>
      <c r="F33" s="25">
        <v>29</v>
      </c>
      <c r="G33" s="25">
        <v>26</v>
      </c>
      <c r="H33" s="28">
        <f>G33*100/F33</f>
        <v>89.65517241379311</v>
      </c>
      <c r="I33" s="21">
        <f>F33-G33</f>
        <v>3</v>
      </c>
      <c r="J33" s="28">
        <f>I33*100/F33</f>
        <v>10.344827586206897</v>
      </c>
      <c r="K33" s="13">
        <v>552779</v>
      </c>
      <c r="L33" s="13">
        <v>821384</v>
      </c>
      <c r="M33" s="13">
        <f>K33+L33</f>
        <v>1374163</v>
      </c>
      <c r="N33" s="28">
        <f>L33*100/M33</f>
        <v>59.77340388294547</v>
      </c>
      <c r="O33" s="59">
        <v>7347000</v>
      </c>
      <c r="P33" s="84">
        <f>B33-O33+E33+E34+E35+E36+E37</f>
        <v>213620</v>
      </c>
      <c r="Q33" s="95">
        <f>O33-E33-E34-E35-E36-E37</f>
        <v>6986380</v>
      </c>
      <c r="R33" s="92">
        <f>Q33*100/Q64</f>
        <v>10.27162168660999</v>
      </c>
    </row>
    <row r="34" spans="1:18" ht="12.75">
      <c r="A34" s="80"/>
      <c r="B34" s="78"/>
      <c r="C34" s="10" t="s">
        <v>110</v>
      </c>
      <c r="D34" s="10">
        <v>1500000</v>
      </c>
      <c r="E34" s="10">
        <v>0</v>
      </c>
      <c r="F34" s="23">
        <v>21</v>
      </c>
      <c r="G34" s="23">
        <v>19</v>
      </c>
      <c r="H34" s="31">
        <f>G34*100/F34</f>
        <v>90.47619047619048</v>
      </c>
      <c r="I34" s="23">
        <f>F34-G34</f>
        <v>2</v>
      </c>
      <c r="J34" s="31">
        <f>I34*100/F34</f>
        <v>9.523809523809524</v>
      </c>
      <c r="K34" s="10">
        <v>1500000</v>
      </c>
      <c r="L34" s="10">
        <v>2104087</v>
      </c>
      <c r="M34" s="10">
        <f>K34+L34</f>
        <v>3604087</v>
      </c>
      <c r="N34" s="31">
        <f>L34*100/M34</f>
        <v>58.38058293265396</v>
      </c>
      <c r="O34" s="79"/>
      <c r="P34" s="90"/>
      <c r="Q34" s="103"/>
      <c r="R34" s="102"/>
    </row>
    <row r="35" spans="1:18" ht="12.75">
      <c r="A35" s="80"/>
      <c r="B35" s="78"/>
      <c r="C35" s="11" t="s">
        <v>111</v>
      </c>
      <c r="D35" s="11">
        <v>2000000</v>
      </c>
      <c r="E35" s="11">
        <v>25523</v>
      </c>
      <c r="F35" s="23">
        <v>51</v>
      </c>
      <c r="G35" s="23">
        <v>28</v>
      </c>
      <c r="H35" s="31">
        <f>G35*100/F35</f>
        <v>54.90196078431372</v>
      </c>
      <c r="I35" s="23">
        <f>F35-G35</f>
        <v>23</v>
      </c>
      <c r="J35" s="31">
        <f>I35*100/F35</f>
        <v>45.09803921568628</v>
      </c>
      <c r="K35" s="10">
        <v>1974477</v>
      </c>
      <c r="L35" s="10">
        <v>3344084</v>
      </c>
      <c r="M35" s="10">
        <f>K35+L35</f>
        <v>5318561</v>
      </c>
      <c r="N35" s="31">
        <f>L35*100/M35</f>
        <v>62.87572898007563</v>
      </c>
      <c r="O35" s="79"/>
      <c r="P35" s="90"/>
      <c r="Q35" s="103"/>
      <c r="R35" s="102"/>
    </row>
    <row r="36" spans="1:18" ht="12.75">
      <c r="A36" s="80"/>
      <c r="B36" s="78"/>
      <c r="C36" s="11" t="s">
        <v>112</v>
      </c>
      <c r="D36" s="11">
        <v>1147000</v>
      </c>
      <c r="E36" s="11">
        <v>187873</v>
      </c>
      <c r="F36" s="26">
        <v>17</v>
      </c>
      <c r="G36" s="26">
        <v>16</v>
      </c>
      <c r="H36" s="31">
        <f>G36*100/F36</f>
        <v>94.11764705882354</v>
      </c>
      <c r="I36" s="23">
        <f>F36-G36</f>
        <v>1</v>
      </c>
      <c r="J36" s="31">
        <f>I36*100/F36</f>
        <v>5.882352941176471</v>
      </c>
      <c r="K36" s="11">
        <v>959127</v>
      </c>
      <c r="L36" s="11">
        <v>2152624</v>
      </c>
      <c r="M36" s="10">
        <f>K36+L36</f>
        <v>3111751</v>
      </c>
      <c r="N36" s="31">
        <f>L36*100/M36</f>
        <v>69.17725743480118</v>
      </c>
      <c r="O36" s="79"/>
      <c r="P36" s="90"/>
      <c r="Q36" s="103"/>
      <c r="R36" s="102"/>
    </row>
    <row r="37" spans="1:18" ht="13.5" thickBot="1">
      <c r="A37" s="81"/>
      <c r="B37" s="76"/>
      <c r="C37" s="9" t="s">
        <v>124</v>
      </c>
      <c r="D37" s="9">
        <v>2000000</v>
      </c>
      <c r="E37" s="9">
        <v>3</v>
      </c>
      <c r="F37" s="22">
        <v>118</v>
      </c>
      <c r="G37" s="22">
        <v>54</v>
      </c>
      <c r="H37" s="29">
        <f>G37*100/F37</f>
        <v>45.76271186440678</v>
      </c>
      <c r="I37" s="22">
        <f>F37-G37</f>
        <v>64</v>
      </c>
      <c r="J37" s="29">
        <f>I37*100/F37</f>
        <v>54.23728813559322</v>
      </c>
      <c r="K37" s="9">
        <v>1999997</v>
      </c>
      <c r="L37" s="9">
        <v>7735837</v>
      </c>
      <c r="M37" s="9">
        <f>K37+L37</f>
        <v>9735834</v>
      </c>
      <c r="N37" s="29">
        <f>L37*100/M37</f>
        <v>79.45736338561237</v>
      </c>
      <c r="O37" s="82"/>
      <c r="P37" s="91"/>
      <c r="Q37" s="104"/>
      <c r="R37" s="101"/>
    </row>
    <row r="38" spans="1:18" ht="12.75">
      <c r="A38" s="68" t="s">
        <v>41</v>
      </c>
      <c r="B38" s="70">
        <v>0</v>
      </c>
      <c r="C38" s="12"/>
      <c r="D38" s="12"/>
      <c r="E38" s="12"/>
      <c r="F38" s="21"/>
      <c r="G38" s="21"/>
      <c r="H38" s="28"/>
      <c r="I38" s="21"/>
      <c r="J38" s="28"/>
      <c r="K38" s="13"/>
      <c r="L38" s="13"/>
      <c r="M38" s="13"/>
      <c r="N38" s="28"/>
      <c r="O38" s="59">
        <v>0</v>
      </c>
      <c r="P38" s="84">
        <f>B38-O38+E39+E38+E40</f>
        <v>0</v>
      </c>
      <c r="Q38" s="95">
        <f>O38-E38</f>
        <v>0</v>
      </c>
      <c r="R38" s="92">
        <f>Q38*100/Q64</f>
        <v>0</v>
      </c>
    </row>
    <row r="39" spans="1:18" ht="12.75">
      <c r="A39" s="77"/>
      <c r="B39" s="78"/>
      <c r="C39" s="13"/>
      <c r="D39" s="13"/>
      <c r="E39" s="13"/>
      <c r="F39" s="23"/>
      <c r="G39" s="23"/>
      <c r="H39" s="31"/>
      <c r="I39" s="23"/>
      <c r="J39" s="31"/>
      <c r="K39" s="10"/>
      <c r="L39" s="10"/>
      <c r="M39" s="10"/>
      <c r="N39" s="31"/>
      <c r="O39" s="61"/>
      <c r="P39" s="88"/>
      <c r="Q39" s="99"/>
      <c r="R39" s="102"/>
    </row>
    <row r="40" spans="1:18" ht="13.5" thickBot="1">
      <c r="A40" s="69"/>
      <c r="B40" s="71"/>
      <c r="C40" s="9"/>
      <c r="D40" s="9"/>
      <c r="E40" s="9"/>
      <c r="F40" s="24"/>
      <c r="G40" s="24"/>
      <c r="H40" s="28"/>
      <c r="I40" s="21"/>
      <c r="J40" s="28"/>
      <c r="K40" s="13"/>
      <c r="L40" s="13"/>
      <c r="M40" s="13"/>
      <c r="N40" s="28"/>
      <c r="O40" s="60"/>
      <c r="P40" s="85"/>
      <c r="Q40" s="97"/>
      <c r="R40" s="94"/>
    </row>
    <row r="41" spans="1:18" ht="12.75">
      <c r="A41" s="68" t="s">
        <v>42</v>
      </c>
      <c r="B41" s="70">
        <v>6000000</v>
      </c>
      <c r="C41" s="8" t="s">
        <v>113</v>
      </c>
      <c r="D41" s="8">
        <v>1200000</v>
      </c>
      <c r="E41" s="8">
        <v>1022541</v>
      </c>
      <c r="F41" s="21">
        <v>8</v>
      </c>
      <c r="G41" s="21">
        <v>4</v>
      </c>
      <c r="H41" s="30">
        <f aca="true" t="shared" si="5" ref="H41:H47">G41*100/F41</f>
        <v>50</v>
      </c>
      <c r="I41" s="27">
        <f aca="true" t="shared" si="6" ref="I41:I47">F41-G41</f>
        <v>4</v>
      </c>
      <c r="J41" s="30">
        <f aca="true" t="shared" si="7" ref="J41:J47">I41*100/F41</f>
        <v>50</v>
      </c>
      <c r="K41" s="12">
        <v>177459</v>
      </c>
      <c r="L41" s="12">
        <v>271279</v>
      </c>
      <c r="M41" s="12">
        <f aca="true" t="shared" si="8" ref="M41:M47">K41+L41</f>
        <v>448738</v>
      </c>
      <c r="N41" s="30">
        <f aca="true" t="shared" si="9" ref="N41:N47">L41*100/M41</f>
        <v>60.453761437631755</v>
      </c>
      <c r="O41" s="59">
        <v>7020000</v>
      </c>
      <c r="P41" s="84">
        <f>B41-O41+E41+E42+E43+E44+E45+E46+E47</f>
        <v>1279081</v>
      </c>
      <c r="Q41" s="95">
        <f>O41-E41-E42-E43-E44-E45-E46-E47</f>
        <v>4720919</v>
      </c>
      <c r="R41" s="92">
        <f>Q41*100/Q64</f>
        <v>6.940861215841273</v>
      </c>
    </row>
    <row r="42" spans="1:18" ht="12.75">
      <c r="A42" s="73"/>
      <c r="B42" s="74"/>
      <c r="C42" s="10" t="s">
        <v>114</v>
      </c>
      <c r="D42" s="10">
        <v>500000</v>
      </c>
      <c r="E42" s="10">
        <v>0</v>
      </c>
      <c r="F42" s="23">
        <v>27</v>
      </c>
      <c r="G42" s="23">
        <v>13</v>
      </c>
      <c r="H42" s="31">
        <f t="shared" si="5"/>
        <v>48.148148148148145</v>
      </c>
      <c r="I42" s="23">
        <f t="shared" si="6"/>
        <v>14</v>
      </c>
      <c r="J42" s="31">
        <f t="shared" si="7"/>
        <v>51.851851851851855</v>
      </c>
      <c r="K42" s="10">
        <v>500000</v>
      </c>
      <c r="L42" s="10">
        <v>553152</v>
      </c>
      <c r="M42" s="10">
        <f t="shared" si="8"/>
        <v>1053152</v>
      </c>
      <c r="N42" s="31">
        <f t="shared" si="9"/>
        <v>52.523472395247786</v>
      </c>
      <c r="O42" s="61"/>
      <c r="P42" s="86"/>
      <c r="Q42" s="96"/>
      <c r="R42" s="93"/>
    </row>
    <row r="43" spans="1:18" ht="12.75">
      <c r="A43" s="73"/>
      <c r="B43" s="74"/>
      <c r="C43" s="10" t="s">
        <v>115</v>
      </c>
      <c r="D43" s="10">
        <v>500000</v>
      </c>
      <c r="E43" s="10">
        <v>2990</v>
      </c>
      <c r="F43" s="23">
        <v>72</v>
      </c>
      <c r="G43" s="23">
        <v>67</v>
      </c>
      <c r="H43" s="31">
        <f t="shared" si="5"/>
        <v>93.05555555555556</v>
      </c>
      <c r="I43" s="23">
        <f t="shared" si="6"/>
        <v>5</v>
      </c>
      <c r="J43" s="31">
        <f t="shared" si="7"/>
        <v>6.944444444444445</v>
      </c>
      <c r="K43" s="10">
        <v>497010</v>
      </c>
      <c r="L43" s="10">
        <v>845154</v>
      </c>
      <c r="M43" s="10">
        <f t="shared" si="8"/>
        <v>1342164</v>
      </c>
      <c r="N43" s="31">
        <f t="shared" si="9"/>
        <v>62.96950298175186</v>
      </c>
      <c r="O43" s="61"/>
      <c r="P43" s="86"/>
      <c r="Q43" s="96"/>
      <c r="R43" s="93"/>
    </row>
    <row r="44" spans="1:18" ht="12.75">
      <c r="A44" s="73"/>
      <c r="B44" s="74"/>
      <c r="C44" s="10" t="s">
        <v>116</v>
      </c>
      <c r="D44" s="10">
        <v>1020000</v>
      </c>
      <c r="E44" s="10">
        <v>270133</v>
      </c>
      <c r="F44" s="23">
        <v>11</v>
      </c>
      <c r="G44" s="23">
        <v>10</v>
      </c>
      <c r="H44" s="31">
        <f t="shared" si="5"/>
        <v>90.9090909090909</v>
      </c>
      <c r="I44" s="23">
        <f t="shared" si="6"/>
        <v>1</v>
      </c>
      <c r="J44" s="31">
        <f t="shared" si="7"/>
        <v>9.090909090909092</v>
      </c>
      <c r="K44" s="10">
        <v>749867</v>
      </c>
      <c r="L44" s="10">
        <v>1163522</v>
      </c>
      <c r="M44" s="10">
        <f t="shared" si="8"/>
        <v>1913389</v>
      </c>
      <c r="N44" s="31">
        <f t="shared" si="9"/>
        <v>60.80948515957811</v>
      </c>
      <c r="O44" s="61"/>
      <c r="P44" s="86"/>
      <c r="Q44" s="96"/>
      <c r="R44" s="93"/>
    </row>
    <row r="45" spans="1:18" ht="12.75">
      <c r="A45" s="73"/>
      <c r="B45" s="74"/>
      <c r="C45" s="11" t="s">
        <v>117</v>
      </c>
      <c r="D45" s="11">
        <v>1500000</v>
      </c>
      <c r="E45" s="11">
        <v>537461</v>
      </c>
      <c r="F45" s="23">
        <v>18</v>
      </c>
      <c r="G45" s="23">
        <v>14</v>
      </c>
      <c r="H45" s="31">
        <f t="shared" si="5"/>
        <v>77.77777777777777</v>
      </c>
      <c r="I45" s="23">
        <f t="shared" si="6"/>
        <v>4</v>
      </c>
      <c r="J45" s="31">
        <f t="shared" si="7"/>
        <v>22.22222222222222</v>
      </c>
      <c r="K45" s="10">
        <v>962539</v>
      </c>
      <c r="L45" s="10">
        <v>1037201</v>
      </c>
      <c r="M45" s="10">
        <f t="shared" si="8"/>
        <v>1999740</v>
      </c>
      <c r="N45" s="31">
        <f t="shared" si="9"/>
        <v>51.86679268304879</v>
      </c>
      <c r="O45" s="61"/>
      <c r="P45" s="86"/>
      <c r="Q45" s="96"/>
      <c r="R45" s="93"/>
    </row>
    <row r="46" spans="1:18" ht="12.75">
      <c r="A46" s="73"/>
      <c r="B46" s="74"/>
      <c r="C46" s="11" t="s">
        <v>118</v>
      </c>
      <c r="D46" s="11">
        <v>1500000</v>
      </c>
      <c r="E46" s="11">
        <v>254066</v>
      </c>
      <c r="F46" s="23">
        <v>22</v>
      </c>
      <c r="G46" s="23">
        <v>15</v>
      </c>
      <c r="H46" s="31">
        <f t="shared" si="5"/>
        <v>68.18181818181819</v>
      </c>
      <c r="I46" s="23">
        <f t="shared" si="6"/>
        <v>7</v>
      </c>
      <c r="J46" s="31">
        <f t="shared" si="7"/>
        <v>31.818181818181817</v>
      </c>
      <c r="K46" s="10">
        <v>1245934</v>
      </c>
      <c r="L46" s="10">
        <v>1771560</v>
      </c>
      <c r="M46" s="10">
        <f t="shared" si="8"/>
        <v>3017494</v>
      </c>
      <c r="N46" s="31">
        <f t="shared" si="9"/>
        <v>58.70964449307936</v>
      </c>
      <c r="O46" s="61"/>
      <c r="P46" s="86"/>
      <c r="Q46" s="96"/>
      <c r="R46" s="93"/>
    </row>
    <row r="47" spans="1:18" ht="12.75">
      <c r="A47" s="73"/>
      <c r="B47" s="74"/>
      <c r="C47" s="11" t="s">
        <v>119</v>
      </c>
      <c r="D47" s="11">
        <v>800000</v>
      </c>
      <c r="E47" s="11">
        <v>211890</v>
      </c>
      <c r="F47" s="23">
        <v>10</v>
      </c>
      <c r="G47" s="23">
        <v>10</v>
      </c>
      <c r="H47" s="31">
        <f t="shared" si="5"/>
        <v>100</v>
      </c>
      <c r="I47" s="23">
        <f t="shared" si="6"/>
        <v>0</v>
      </c>
      <c r="J47" s="31">
        <f t="shared" si="7"/>
        <v>0</v>
      </c>
      <c r="K47" s="10">
        <v>588110</v>
      </c>
      <c r="L47" s="10">
        <v>653459</v>
      </c>
      <c r="M47" s="10">
        <f t="shared" si="8"/>
        <v>1241569</v>
      </c>
      <c r="N47" s="31">
        <f t="shared" si="9"/>
        <v>52.63171036003637</v>
      </c>
      <c r="O47" s="61"/>
      <c r="P47" s="86"/>
      <c r="Q47" s="96"/>
      <c r="R47" s="93"/>
    </row>
    <row r="48" spans="1:18" ht="13.5" thickBot="1">
      <c r="A48" s="69"/>
      <c r="B48" s="71"/>
      <c r="C48" s="9"/>
      <c r="D48" s="9"/>
      <c r="E48" s="9"/>
      <c r="F48" s="24"/>
      <c r="G48" s="24"/>
      <c r="H48" s="28"/>
      <c r="I48" s="21"/>
      <c r="J48" s="28"/>
      <c r="K48" s="13"/>
      <c r="L48" s="13"/>
      <c r="M48" s="13"/>
      <c r="N48" s="28"/>
      <c r="O48" s="60"/>
      <c r="P48" s="85"/>
      <c r="Q48" s="97"/>
      <c r="R48" s="94"/>
    </row>
    <row r="49" spans="1:18" ht="12.75">
      <c r="A49" s="68" t="s">
        <v>43</v>
      </c>
      <c r="B49" s="70">
        <v>10000000</v>
      </c>
      <c r="C49" s="8" t="s">
        <v>120</v>
      </c>
      <c r="D49" s="8">
        <v>10000000</v>
      </c>
      <c r="E49" s="8">
        <v>0</v>
      </c>
      <c r="F49" s="21">
        <v>106</v>
      </c>
      <c r="G49" s="21">
        <v>53</v>
      </c>
      <c r="H49" s="32">
        <f>G49*100/F49</f>
        <v>50</v>
      </c>
      <c r="I49" s="25">
        <f>F49-G49</f>
        <v>53</v>
      </c>
      <c r="J49" s="32">
        <f>I49*100/F49</f>
        <v>50</v>
      </c>
      <c r="K49" s="19">
        <v>10000000</v>
      </c>
      <c r="L49" s="19">
        <v>14405696</v>
      </c>
      <c r="M49" s="19">
        <f>K49+L49</f>
        <v>24405696</v>
      </c>
      <c r="N49" s="32">
        <f>L49*100/M49</f>
        <v>59.025958530336524</v>
      </c>
      <c r="O49" s="59">
        <v>10000000</v>
      </c>
      <c r="P49" s="84">
        <f>B49-O49+E49</f>
        <v>0</v>
      </c>
      <c r="Q49" s="95">
        <f>O49-E49</f>
        <v>10000000</v>
      </c>
      <c r="R49" s="92">
        <f>Q49*100/Q64</f>
        <v>14.702351842599445</v>
      </c>
    </row>
    <row r="50" spans="1:18" ht="13.5" thickBot="1">
      <c r="A50" s="69"/>
      <c r="B50" s="71"/>
      <c r="C50" s="9"/>
      <c r="D50" s="9"/>
      <c r="E50" s="9"/>
      <c r="F50" s="22"/>
      <c r="G50" s="22"/>
      <c r="H50" s="29"/>
      <c r="I50" s="22"/>
      <c r="J50" s="29"/>
      <c r="K50" s="9"/>
      <c r="L50" s="9"/>
      <c r="M50" s="9"/>
      <c r="N50" s="29"/>
      <c r="O50" s="60"/>
      <c r="P50" s="85"/>
      <c r="Q50" s="97"/>
      <c r="R50" s="94"/>
    </row>
    <row r="51" spans="1:18" ht="12" customHeight="1">
      <c r="A51" s="68" t="s">
        <v>44</v>
      </c>
      <c r="B51" s="70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59">
        <v>0</v>
      </c>
      <c r="P51" s="84">
        <v>0</v>
      </c>
      <c r="Q51" s="95">
        <f>O51-E51</f>
        <v>0</v>
      </c>
      <c r="R51" s="92">
        <f>Q51*100/Q64</f>
        <v>0</v>
      </c>
    </row>
    <row r="52" spans="1:18" ht="12" customHeight="1" thickBot="1">
      <c r="A52" s="69"/>
      <c r="B52" s="71"/>
      <c r="C52" s="9"/>
      <c r="D52" s="9"/>
      <c r="E52" s="9"/>
      <c r="F52" s="22"/>
      <c r="G52" s="22"/>
      <c r="H52" s="29"/>
      <c r="I52" s="22"/>
      <c r="J52" s="29"/>
      <c r="K52" s="9"/>
      <c r="L52" s="9"/>
      <c r="M52" s="9"/>
      <c r="N52" s="29"/>
      <c r="O52" s="60"/>
      <c r="P52" s="85"/>
      <c r="Q52" s="97"/>
      <c r="R52" s="94"/>
    </row>
    <row r="53" spans="1:18" ht="12.75">
      <c r="A53" s="68" t="s">
        <v>45</v>
      </c>
      <c r="B53" s="70">
        <v>0</v>
      </c>
      <c r="C53" s="8"/>
      <c r="D53" s="8"/>
      <c r="E53" s="14"/>
      <c r="F53" s="21"/>
      <c r="G53" s="21"/>
      <c r="H53" s="32"/>
      <c r="I53" s="25"/>
      <c r="J53" s="32"/>
      <c r="K53" s="36"/>
      <c r="L53" s="36"/>
      <c r="M53" s="19"/>
      <c r="N53" s="32"/>
      <c r="O53" s="83">
        <v>0</v>
      </c>
      <c r="P53" s="84">
        <f>B53-O53</f>
        <v>0</v>
      </c>
      <c r="Q53" s="95">
        <f>O53-E53</f>
        <v>0</v>
      </c>
      <c r="R53" s="92">
        <f>Q53*100*Q64</f>
        <v>0</v>
      </c>
    </row>
    <row r="54" spans="1:18" ht="13.5" thickBot="1">
      <c r="A54" s="69"/>
      <c r="B54" s="71"/>
      <c r="C54" s="9"/>
      <c r="D54" s="9"/>
      <c r="E54" s="9"/>
      <c r="F54" s="22"/>
      <c r="G54" s="22"/>
      <c r="H54" s="29"/>
      <c r="I54" s="22"/>
      <c r="J54" s="29"/>
      <c r="K54" s="9"/>
      <c r="L54" s="9"/>
      <c r="M54" s="9"/>
      <c r="N54" s="29"/>
      <c r="O54" s="60"/>
      <c r="P54" s="85"/>
      <c r="Q54" s="97"/>
      <c r="R54" s="94"/>
    </row>
    <row r="55" spans="1:18" ht="12.75">
      <c r="A55" s="68" t="s">
        <v>46</v>
      </c>
      <c r="B55" s="70">
        <v>4500000</v>
      </c>
      <c r="C55" s="8" t="s">
        <v>121</v>
      </c>
      <c r="D55" s="8">
        <v>3000000</v>
      </c>
      <c r="E55" s="8">
        <v>2935000</v>
      </c>
      <c r="F55" s="21">
        <v>1</v>
      </c>
      <c r="G55" s="21">
        <v>1</v>
      </c>
      <c r="H55" s="28">
        <f>G55*100/F55</f>
        <v>100</v>
      </c>
      <c r="I55" s="21">
        <f>F55-G55</f>
        <v>0</v>
      </c>
      <c r="J55" s="28">
        <f>I55*100/F55</f>
        <v>0</v>
      </c>
      <c r="K55" s="13">
        <v>65000</v>
      </c>
      <c r="L55" s="13">
        <v>100000</v>
      </c>
      <c r="M55" s="13">
        <f>K55+L55</f>
        <v>165000</v>
      </c>
      <c r="N55" s="28">
        <f>L55*100/M55</f>
        <v>60.60606060606061</v>
      </c>
      <c r="O55" s="59">
        <v>7435000</v>
      </c>
      <c r="P55" s="84">
        <f>B55-O55+E55+E56+E57</f>
        <v>1907549</v>
      </c>
      <c r="Q55" s="95">
        <f>O55-E55-E56-E57</f>
        <v>2592451</v>
      </c>
      <c r="R55" s="92">
        <f>Q55*100/Q64</f>
        <v>3.8115126736698772</v>
      </c>
    </row>
    <row r="56" spans="1:18" ht="12.75">
      <c r="A56" s="77"/>
      <c r="B56" s="78"/>
      <c r="C56" s="13" t="s">
        <v>122</v>
      </c>
      <c r="D56" s="13">
        <v>1500000</v>
      </c>
      <c r="E56" s="13">
        <v>581178</v>
      </c>
      <c r="F56" s="23">
        <v>25</v>
      </c>
      <c r="G56" s="23">
        <v>22</v>
      </c>
      <c r="H56" s="31">
        <f>G56*100/F56</f>
        <v>88</v>
      </c>
      <c r="I56" s="23">
        <f>F56-G56</f>
        <v>3</v>
      </c>
      <c r="J56" s="31">
        <f>I56*100/F56</f>
        <v>12</v>
      </c>
      <c r="K56" s="10">
        <v>918822</v>
      </c>
      <c r="L56" s="10">
        <v>1104796</v>
      </c>
      <c r="M56" s="10">
        <f>K56+L56</f>
        <v>2023618</v>
      </c>
      <c r="N56" s="31">
        <f>L56*100/M56</f>
        <v>54.59508662207986</v>
      </c>
      <c r="O56" s="79"/>
      <c r="P56" s="88"/>
      <c r="Q56" s="99"/>
      <c r="R56" s="102"/>
    </row>
    <row r="57" spans="1:18" ht="13.5" thickBot="1">
      <c r="A57" s="69"/>
      <c r="B57" s="71"/>
      <c r="C57" s="9" t="s">
        <v>123</v>
      </c>
      <c r="D57" s="9">
        <v>2935000</v>
      </c>
      <c r="E57" s="9">
        <v>1326371</v>
      </c>
      <c r="F57" s="24">
        <v>34</v>
      </c>
      <c r="G57" s="24">
        <v>34</v>
      </c>
      <c r="H57" s="31">
        <f>G57*100/F57</f>
        <v>100</v>
      </c>
      <c r="I57" s="23">
        <f>F57-G57</f>
        <v>0</v>
      </c>
      <c r="J57" s="31">
        <f>I57*100/F57</f>
        <v>0</v>
      </c>
      <c r="K57" s="13">
        <v>1608629</v>
      </c>
      <c r="L57" s="13">
        <v>1802525</v>
      </c>
      <c r="M57" s="10">
        <f>K57+L57</f>
        <v>3411154</v>
      </c>
      <c r="N57" s="31">
        <f>L57*100/M57</f>
        <v>52.84208804410472</v>
      </c>
      <c r="O57" s="60"/>
      <c r="P57" s="85"/>
      <c r="Q57" s="97"/>
      <c r="R57" s="94"/>
    </row>
    <row r="58" spans="1:18" ht="12.75">
      <c r="A58" s="68" t="s">
        <v>47</v>
      </c>
      <c r="B58" s="70">
        <v>0</v>
      </c>
      <c r="C58" s="8"/>
      <c r="D58" s="8"/>
      <c r="E58" s="8"/>
      <c r="F58" s="21"/>
      <c r="G58" s="21"/>
      <c r="H58" s="32"/>
      <c r="I58" s="25"/>
      <c r="J58" s="32"/>
      <c r="K58" s="19"/>
      <c r="L58" s="19"/>
      <c r="M58" s="19"/>
      <c r="N58" s="32"/>
      <c r="O58" s="59">
        <v>0</v>
      </c>
      <c r="P58" s="84">
        <f>B58-O58</f>
        <v>0</v>
      </c>
      <c r="Q58" s="95">
        <f>O58-E58</f>
        <v>0</v>
      </c>
      <c r="R58" s="92">
        <f>Q58*100/Q64</f>
        <v>0</v>
      </c>
    </row>
    <row r="59" spans="1:18" ht="13.5" thickBot="1">
      <c r="A59" s="69"/>
      <c r="B59" s="71"/>
      <c r="C59" s="9"/>
      <c r="D59" s="9"/>
      <c r="E59" s="9"/>
      <c r="F59" s="22"/>
      <c r="G59" s="22"/>
      <c r="H59" s="29"/>
      <c r="I59" s="22"/>
      <c r="J59" s="29"/>
      <c r="K59" s="9"/>
      <c r="L59" s="9"/>
      <c r="M59" s="9"/>
      <c r="N59" s="29"/>
      <c r="O59" s="60"/>
      <c r="P59" s="85"/>
      <c r="Q59" s="97"/>
      <c r="R59" s="94"/>
    </row>
    <row r="60" spans="1:18" ht="12.75">
      <c r="A60" s="68" t="s">
        <v>48</v>
      </c>
      <c r="B60" s="70">
        <v>0</v>
      </c>
      <c r="C60" s="8"/>
      <c r="D60" s="8"/>
      <c r="E60" s="8"/>
      <c r="F60" s="21"/>
      <c r="G60" s="21"/>
      <c r="H60" s="32"/>
      <c r="I60" s="25"/>
      <c r="J60" s="32"/>
      <c r="K60" s="19"/>
      <c r="L60" s="19"/>
      <c r="M60" s="19"/>
      <c r="N60" s="32"/>
      <c r="O60" s="59">
        <v>0</v>
      </c>
      <c r="P60" s="84">
        <f>B60-O60</f>
        <v>0</v>
      </c>
      <c r="Q60" s="95">
        <f>O60-E60</f>
        <v>0</v>
      </c>
      <c r="R60" s="92">
        <f>Q60*100/Q64</f>
        <v>0</v>
      </c>
    </row>
    <row r="61" spans="1:18" ht="13.5" thickBot="1">
      <c r="A61" s="69"/>
      <c r="B61" s="71"/>
      <c r="C61" s="9"/>
      <c r="D61" s="9"/>
      <c r="E61" s="9"/>
      <c r="F61" s="22"/>
      <c r="G61" s="22"/>
      <c r="H61" s="29"/>
      <c r="I61" s="22"/>
      <c r="J61" s="29"/>
      <c r="K61" s="9"/>
      <c r="L61" s="9"/>
      <c r="M61" s="9"/>
      <c r="N61" s="29"/>
      <c r="O61" s="60"/>
      <c r="P61" s="85"/>
      <c r="Q61" s="97"/>
      <c r="R61" s="94"/>
    </row>
    <row r="62" spans="1:18" ht="12.75">
      <c r="A62" s="68" t="s">
        <v>54</v>
      </c>
      <c r="B62" s="70">
        <v>0</v>
      </c>
      <c r="C62" s="8"/>
      <c r="D62" s="8"/>
      <c r="E62" s="8"/>
      <c r="F62" s="21"/>
      <c r="G62" s="21"/>
      <c r="H62" s="30"/>
      <c r="I62" s="27"/>
      <c r="J62" s="30"/>
      <c r="K62" s="12"/>
      <c r="L62" s="12"/>
      <c r="M62" s="12"/>
      <c r="N62" s="30"/>
      <c r="O62" s="59">
        <v>0</v>
      </c>
      <c r="P62" s="84">
        <f>B62-O62</f>
        <v>0</v>
      </c>
      <c r="Q62" s="95">
        <f>O62-E62</f>
        <v>0</v>
      </c>
      <c r="R62" s="92">
        <f>Q62*100/Q64</f>
        <v>0</v>
      </c>
    </row>
    <row r="63" spans="1:18" ht="13.5" thickBot="1">
      <c r="A63" s="69"/>
      <c r="B63" s="71"/>
      <c r="C63" s="9"/>
      <c r="D63" s="9"/>
      <c r="E63" s="9"/>
      <c r="F63" s="22"/>
      <c r="G63" s="22"/>
      <c r="H63" s="38"/>
      <c r="I63" s="24"/>
      <c r="J63" s="38"/>
      <c r="K63" s="18"/>
      <c r="L63" s="18"/>
      <c r="M63" s="18"/>
      <c r="N63" s="38"/>
      <c r="O63" s="60"/>
      <c r="P63" s="85"/>
      <c r="Q63" s="97"/>
      <c r="R63" s="94"/>
    </row>
    <row r="64" spans="1:18" s="15" customFormat="1" ht="12.75">
      <c r="A64" s="47" t="s">
        <v>49</v>
      </c>
      <c r="B64" s="46">
        <f>SUM(B7:B63)</f>
        <v>77100000</v>
      </c>
      <c r="C64" s="42" t="s">
        <v>125</v>
      </c>
      <c r="D64" s="41">
        <f>SUM(D7:D60)</f>
        <v>79224267</v>
      </c>
      <c r="E64" s="41">
        <f>SUM(E7:E61)</f>
        <v>11207938</v>
      </c>
      <c r="F64" s="44">
        <f>SUM(F7:F63)</f>
        <v>1502</v>
      </c>
      <c r="G64" s="44">
        <f>SUM(G7:G63)</f>
        <v>949</v>
      </c>
      <c r="H64" s="49">
        <f>G64*100/F64</f>
        <v>63.18242343541944</v>
      </c>
      <c r="I64" s="50">
        <f>F64-G64</f>
        <v>553</v>
      </c>
      <c r="J64" s="49">
        <f>I64*100/F64</f>
        <v>36.81757656458056</v>
      </c>
      <c r="K64" s="48">
        <f>SUM(K7:K63)</f>
        <v>68016329</v>
      </c>
      <c r="L64" s="48">
        <f>SUM(L7:L63)</f>
        <v>158347544</v>
      </c>
      <c r="M64" s="51">
        <f>K64+L64</f>
        <v>226363873</v>
      </c>
      <c r="N64" s="49">
        <f>L64*100/M64</f>
        <v>69.952657153909</v>
      </c>
      <c r="O64" s="43">
        <f>SUM(O7:O61)</f>
        <v>79224267</v>
      </c>
      <c r="P64" s="43">
        <f>SUM(P7:P61)</f>
        <v>9083671</v>
      </c>
      <c r="Q64" s="41">
        <f>SUM(Q7:Q61)</f>
        <v>68016329</v>
      </c>
      <c r="R64" s="54">
        <f>SUM(R7:R61)</f>
        <v>99.99999999999999</v>
      </c>
    </row>
    <row r="65" ht="12.75">
      <c r="A65" s="40"/>
    </row>
    <row r="66" spans="1:8" ht="12.75">
      <c r="A66" s="40"/>
      <c r="G66" s="40"/>
      <c r="H66" s="40"/>
    </row>
    <row r="67" ht="12.75">
      <c r="A67" s="37"/>
    </row>
    <row r="68" ht="12.75">
      <c r="A68" s="37"/>
    </row>
    <row r="69" ht="12.75">
      <c r="A69" s="37"/>
    </row>
  </sheetData>
  <mergeCells count="111">
    <mergeCell ref="Q62:Q63"/>
    <mergeCell ref="R62:R63"/>
    <mergeCell ref="O60:O61"/>
    <mergeCell ref="P60:P61"/>
    <mergeCell ref="O62:O63"/>
    <mergeCell ref="P62:P63"/>
    <mergeCell ref="A60:A61"/>
    <mergeCell ref="B60:B61"/>
    <mergeCell ref="A62:A63"/>
    <mergeCell ref="B62:B63"/>
    <mergeCell ref="Q58:Q59"/>
    <mergeCell ref="R58:R59"/>
    <mergeCell ref="Q60:Q61"/>
    <mergeCell ref="R60:R61"/>
    <mergeCell ref="O55:O57"/>
    <mergeCell ref="P55:P57"/>
    <mergeCell ref="O58:O59"/>
    <mergeCell ref="P58:P59"/>
    <mergeCell ref="A55:A57"/>
    <mergeCell ref="B55:B57"/>
    <mergeCell ref="A58:A59"/>
    <mergeCell ref="B58:B59"/>
    <mergeCell ref="Q53:Q54"/>
    <mergeCell ref="R53:R54"/>
    <mergeCell ref="Q55:Q57"/>
    <mergeCell ref="R55:R57"/>
    <mergeCell ref="O51:O52"/>
    <mergeCell ref="P51:P52"/>
    <mergeCell ref="O53:O54"/>
    <mergeCell ref="P53:P54"/>
    <mergeCell ref="A51:A52"/>
    <mergeCell ref="B51:B52"/>
    <mergeCell ref="A53:A54"/>
    <mergeCell ref="B53:B54"/>
    <mergeCell ref="Q49:Q50"/>
    <mergeCell ref="R49:R50"/>
    <mergeCell ref="Q51:Q52"/>
    <mergeCell ref="R51:R52"/>
    <mergeCell ref="O41:O48"/>
    <mergeCell ref="P41:P48"/>
    <mergeCell ref="O49:O50"/>
    <mergeCell ref="P49:P50"/>
    <mergeCell ref="A41:A48"/>
    <mergeCell ref="B41:B48"/>
    <mergeCell ref="A49:A50"/>
    <mergeCell ref="B49:B50"/>
    <mergeCell ref="Q38:Q40"/>
    <mergeCell ref="R38:R40"/>
    <mergeCell ref="Q41:Q48"/>
    <mergeCell ref="R41:R48"/>
    <mergeCell ref="O33:O37"/>
    <mergeCell ref="P33:P37"/>
    <mergeCell ref="O38:O40"/>
    <mergeCell ref="P38:P40"/>
    <mergeCell ref="A33:A37"/>
    <mergeCell ref="B33:B37"/>
    <mergeCell ref="A38:A40"/>
    <mergeCell ref="B38:B40"/>
    <mergeCell ref="Q28:Q32"/>
    <mergeCell ref="R28:R32"/>
    <mergeCell ref="Q33:Q37"/>
    <mergeCell ref="R33:R37"/>
    <mergeCell ref="O24:O27"/>
    <mergeCell ref="P24:P27"/>
    <mergeCell ref="O28:O32"/>
    <mergeCell ref="P28:P32"/>
    <mergeCell ref="A24:A27"/>
    <mergeCell ref="B24:B27"/>
    <mergeCell ref="A28:A32"/>
    <mergeCell ref="B28:B32"/>
    <mergeCell ref="Q22:Q23"/>
    <mergeCell ref="R22:R23"/>
    <mergeCell ref="Q24:Q27"/>
    <mergeCell ref="R24:R27"/>
    <mergeCell ref="O18:O21"/>
    <mergeCell ref="P18:P21"/>
    <mergeCell ref="O22:O23"/>
    <mergeCell ref="P22:P23"/>
    <mergeCell ref="A18:A21"/>
    <mergeCell ref="B18:B21"/>
    <mergeCell ref="A22:A23"/>
    <mergeCell ref="B22:B23"/>
    <mergeCell ref="Q15:Q17"/>
    <mergeCell ref="R15:R17"/>
    <mergeCell ref="Q18:Q21"/>
    <mergeCell ref="R18:R21"/>
    <mergeCell ref="O11:O14"/>
    <mergeCell ref="P11:P14"/>
    <mergeCell ref="O15:O17"/>
    <mergeCell ref="P15:P17"/>
    <mergeCell ref="A11:A14"/>
    <mergeCell ref="B11:B14"/>
    <mergeCell ref="A15:A17"/>
    <mergeCell ref="B15:B17"/>
    <mergeCell ref="Q9:Q10"/>
    <mergeCell ref="R9:R10"/>
    <mergeCell ref="Q11:Q14"/>
    <mergeCell ref="R11:R14"/>
    <mergeCell ref="A9:A10"/>
    <mergeCell ref="B9:B10"/>
    <mergeCell ref="O9:O10"/>
    <mergeCell ref="P9:P10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P1" sqref="P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126</v>
      </c>
      <c r="Q1" s="15" t="s">
        <v>167</v>
      </c>
    </row>
    <row r="2" ht="13.5" thickBot="1">
      <c r="Q2" s="15" t="s">
        <v>29</v>
      </c>
    </row>
    <row r="3" spans="1:19" ht="12.75">
      <c r="A3" s="55" t="s">
        <v>30</v>
      </c>
      <c r="B3" s="56" t="s">
        <v>127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/>
    </row>
    <row r="4" spans="1:19" s="37" customFormat="1" ht="12.75">
      <c r="A4" s="16" t="s">
        <v>31</v>
      </c>
      <c r="B4" s="3" t="s">
        <v>128</v>
      </c>
      <c r="C4" s="3" t="s">
        <v>129</v>
      </c>
      <c r="D4" s="1" t="s">
        <v>0</v>
      </c>
      <c r="E4" s="1" t="s">
        <v>1</v>
      </c>
      <c r="F4" s="1" t="s">
        <v>2</v>
      </c>
      <c r="G4" s="62" t="s">
        <v>17</v>
      </c>
      <c r="H4" s="63"/>
      <c r="I4" s="63"/>
      <c r="J4" s="64"/>
      <c r="K4" s="65"/>
      <c r="L4" s="62" t="s">
        <v>24</v>
      </c>
      <c r="M4" s="66"/>
      <c r="N4" s="66"/>
      <c r="O4" s="67"/>
      <c r="P4" s="2" t="s">
        <v>51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32</v>
      </c>
      <c r="B5" s="6" t="s">
        <v>11</v>
      </c>
      <c r="C5" s="6" t="s">
        <v>11</v>
      </c>
      <c r="D5" s="4" t="s">
        <v>6</v>
      </c>
      <c r="E5" s="4" t="s">
        <v>7</v>
      </c>
      <c r="F5" s="4" t="s">
        <v>8</v>
      </c>
      <c r="G5" s="5"/>
      <c r="H5" s="5"/>
      <c r="I5" s="5" t="s">
        <v>18</v>
      </c>
      <c r="J5" s="5"/>
      <c r="K5" s="5" t="s">
        <v>18</v>
      </c>
      <c r="L5" s="5" t="s">
        <v>25</v>
      </c>
      <c r="M5" s="5" t="s">
        <v>21</v>
      </c>
      <c r="N5" s="5" t="s">
        <v>23</v>
      </c>
      <c r="O5" s="5" t="s">
        <v>27</v>
      </c>
      <c r="P5" s="5" t="s">
        <v>7</v>
      </c>
      <c r="Q5" s="5" t="s">
        <v>9</v>
      </c>
      <c r="R5" s="4" t="s">
        <v>10</v>
      </c>
      <c r="S5" s="53" t="s">
        <v>10</v>
      </c>
    </row>
    <row r="6" spans="1:19" s="40" customFormat="1" ht="12" thickBot="1">
      <c r="A6" s="39"/>
      <c r="B6" s="45">
        <v>2009</v>
      </c>
      <c r="C6" s="45">
        <v>2009</v>
      </c>
      <c r="D6" s="7" t="s">
        <v>12</v>
      </c>
      <c r="E6" s="7" t="s">
        <v>13</v>
      </c>
      <c r="F6" s="7" t="s">
        <v>13</v>
      </c>
      <c r="G6" s="20" t="s">
        <v>16</v>
      </c>
      <c r="H6" s="20" t="s">
        <v>19</v>
      </c>
      <c r="I6" s="20" t="s">
        <v>19</v>
      </c>
      <c r="J6" s="20" t="s">
        <v>20</v>
      </c>
      <c r="K6" s="20" t="s">
        <v>20</v>
      </c>
      <c r="L6" s="20" t="s">
        <v>10</v>
      </c>
      <c r="M6" s="20" t="s">
        <v>22</v>
      </c>
      <c r="N6" s="20" t="s">
        <v>28</v>
      </c>
      <c r="O6" s="20" t="s">
        <v>26</v>
      </c>
      <c r="P6" s="20" t="s">
        <v>14</v>
      </c>
      <c r="Q6" s="20" t="s">
        <v>13</v>
      </c>
      <c r="R6" s="4" t="s">
        <v>14</v>
      </c>
      <c r="S6" s="53" t="s">
        <v>15</v>
      </c>
    </row>
    <row r="7" spans="1:19" ht="12.75">
      <c r="A7" s="72" t="s">
        <v>33</v>
      </c>
      <c r="B7" s="70">
        <v>0</v>
      </c>
      <c r="C7" s="70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59">
        <v>0</v>
      </c>
      <c r="Q7" s="84">
        <v>0</v>
      </c>
      <c r="R7" s="95">
        <f>P7-F7</f>
        <v>0</v>
      </c>
      <c r="S7" s="92">
        <f>R7*100/R57</f>
        <v>0</v>
      </c>
    </row>
    <row r="8" spans="1:19" ht="13.5" thickBot="1">
      <c r="A8" s="69"/>
      <c r="B8" s="71"/>
      <c r="C8" s="71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60"/>
      <c r="Q8" s="85"/>
      <c r="R8" s="97"/>
      <c r="S8" s="94"/>
    </row>
    <row r="9" spans="1:19" ht="12.75">
      <c r="A9" s="68" t="s">
        <v>34</v>
      </c>
      <c r="B9" s="70">
        <v>14000000</v>
      </c>
      <c r="C9" s="70">
        <v>14000000</v>
      </c>
      <c r="D9" s="8" t="s">
        <v>131</v>
      </c>
      <c r="E9" s="8">
        <v>14000000</v>
      </c>
      <c r="F9" s="8">
        <v>165542</v>
      </c>
      <c r="G9" s="21">
        <v>131</v>
      </c>
      <c r="H9" s="21">
        <v>111</v>
      </c>
      <c r="I9" s="28">
        <f>H9*100/G9</f>
        <v>84.73282442748092</v>
      </c>
      <c r="J9" s="21">
        <f>G9-H9</f>
        <v>20</v>
      </c>
      <c r="K9" s="28">
        <f>J9*100/G9</f>
        <v>15.267175572519085</v>
      </c>
      <c r="L9" s="13">
        <v>13834458</v>
      </c>
      <c r="M9" s="13">
        <v>34826312</v>
      </c>
      <c r="N9" s="13">
        <f>L9+M9</f>
        <v>48660770</v>
      </c>
      <c r="O9" s="28">
        <f>M9*100/N9</f>
        <v>71.56958675335389</v>
      </c>
      <c r="P9" s="59">
        <v>14000000</v>
      </c>
      <c r="Q9" s="84">
        <f>C9-P9+F9+F10</f>
        <v>165542</v>
      </c>
      <c r="R9" s="95">
        <f>P9-F9-F10</f>
        <v>13834458</v>
      </c>
      <c r="S9" s="92">
        <f>R9*100/R57</f>
        <v>23.27690248222768</v>
      </c>
    </row>
    <row r="10" spans="1:19" ht="13.5" thickBot="1">
      <c r="A10" s="69"/>
      <c r="B10" s="71"/>
      <c r="C10" s="71"/>
      <c r="D10" s="9"/>
      <c r="E10" s="9"/>
      <c r="F10" s="9"/>
      <c r="G10" s="22"/>
      <c r="H10" s="22"/>
      <c r="I10" s="29"/>
      <c r="J10" s="22"/>
      <c r="K10" s="29"/>
      <c r="L10" s="9"/>
      <c r="M10" s="9"/>
      <c r="N10" s="9"/>
      <c r="O10" s="29"/>
      <c r="P10" s="60"/>
      <c r="Q10" s="85"/>
      <c r="R10" s="97"/>
      <c r="S10" s="94"/>
    </row>
    <row r="11" spans="1:19" ht="12.75">
      <c r="A11" s="68" t="s">
        <v>35</v>
      </c>
      <c r="B11" s="70">
        <v>9000000</v>
      </c>
      <c r="C11" s="70">
        <v>14300000</v>
      </c>
      <c r="D11" s="8" t="s">
        <v>132</v>
      </c>
      <c r="E11" s="8">
        <v>9000000</v>
      </c>
      <c r="F11" s="8">
        <v>394396</v>
      </c>
      <c r="G11" s="21">
        <v>50</v>
      </c>
      <c r="H11" s="21">
        <v>47</v>
      </c>
      <c r="I11" s="34">
        <f>H11*100/G11</f>
        <v>94</v>
      </c>
      <c r="J11" s="35">
        <f>G11-H11</f>
        <v>3</v>
      </c>
      <c r="K11" s="34">
        <f>J11*100/G11</f>
        <v>6</v>
      </c>
      <c r="L11" s="8">
        <v>8605604</v>
      </c>
      <c r="M11" s="8">
        <v>14779055</v>
      </c>
      <c r="N11" s="8">
        <f>L11+M11</f>
        <v>23384659</v>
      </c>
      <c r="O11" s="34">
        <f>M11*100/N11</f>
        <v>63.19978837407892</v>
      </c>
      <c r="P11" s="59">
        <v>14300000</v>
      </c>
      <c r="Q11" s="84">
        <f>C11-P11+F11+F12</f>
        <v>417808</v>
      </c>
      <c r="R11" s="95">
        <f>P11-F11-F12</f>
        <v>13882192</v>
      </c>
      <c r="S11" s="92">
        <f>R11*100/R57</f>
        <v>23.357216410181103</v>
      </c>
    </row>
    <row r="12" spans="1:19" ht="12.75">
      <c r="A12" s="73"/>
      <c r="B12" s="74"/>
      <c r="C12" s="74"/>
      <c r="D12" s="10" t="s">
        <v>133</v>
      </c>
      <c r="E12" s="10">
        <v>5300000</v>
      </c>
      <c r="F12" s="10">
        <v>23412</v>
      </c>
      <c r="G12" s="23">
        <v>95</v>
      </c>
      <c r="H12" s="23">
        <v>33</v>
      </c>
      <c r="I12" s="34">
        <f>H12*100/G12</f>
        <v>34.73684210526316</v>
      </c>
      <c r="J12" s="35">
        <f>G12-H12</f>
        <v>62</v>
      </c>
      <c r="K12" s="34">
        <f>J12*100/G12</f>
        <v>65.26315789473684</v>
      </c>
      <c r="L12" s="10">
        <v>5276588</v>
      </c>
      <c r="M12" s="10">
        <v>5408747</v>
      </c>
      <c r="N12" s="8">
        <f>L12+M12</f>
        <v>10685335</v>
      </c>
      <c r="O12" s="34">
        <f>M12*100/N12</f>
        <v>50.61841299313498</v>
      </c>
      <c r="P12" s="61"/>
      <c r="Q12" s="86"/>
      <c r="R12" s="96"/>
      <c r="S12" s="93"/>
    </row>
    <row r="13" spans="1:19" ht="12.75">
      <c r="A13" s="73"/>
      <c r="B13" s="74"/>
      <c r="C13" s="74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61"/>
      <c r="Q13" s="86"/>
      <c r="R13" s="96"/>
      <c r="S13" s="93"/>
    </row>
    <row r="14" spans="1:19" ht="13.5" thickBot="1">
      <c r="A14" s="69"/>
      <c r="B14" s="71"/>
      <c r="C14" s="71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60"/>
      <c r="Q14" s="85"/>
      <c r="R14" s="97"/>
      <c r="S14" s="94"/>
    </row>
    <row r="15" spans="1:19" ht="12.75">
      <c r="A15" s="68" t="s">
        <v>36</v>
      </c>
      <c r="B15" s="70">
        <v>4500000</v>
      </c>
      <c r="C15" s="70">
        <v>4500000</v>
      </c>
      <c r="D15" s="8" t="s">
        <v>134</v>
      </c>
      <c r="E15" s="8">
        <v>4500000</v>
      </c>
      <c r="F15" s="8">
        <v>43204</v>
      </c>
      <c r="G15" s="27">
        <v>44</v>
      </c>
      <c r="H15" s="27">
        <v>35</v>
      </c>
      <c r="I15" s="32">
        <f>H15*100/G15</f>
        <v>79.54545454545455</v>
      </c>
      <c r="J15" s="25">
        <f>G15-H15</f>
        <v>9</v>
      </c>
      <c r="K15" s="32">
        <f>J15*100/G15</f>
        <v>20.454545454545453</v>
      </c>
      <c r="L15" s="19">
        <v>4456796</v>
      </c>
      <c r="M15" s="19">
        <v>6935981</v>
      </c>
      <c r="N15" s="19">
        <f>L15+M15</f>
        <v>11392777</v>
      </c>
      <c r="O15" s="32">
        <f>M15*100/N15</f>
        <v>60.88051227545312</v>
      </c>
      <c r="P15" s="59">
        <v>4500000</v>
      </c>
      <c r="Q15" s="84">
        <f>C15-P15+F16+F15</f>
        <v>43204</v>
      </c>
      <c r="R15" s="95">
        <f>P15-F15</f>
        <v>4456796</v>
      </c>
      <c r="S15" s="92">
        <f>R15*100/R57</f>
        <v>7.498696795724299</v>
      </c>
    </row>
    <row r="16" spans="1:19" ht="13.5" thickBot="1">
      <c r="A16" s="69"/>
      <c r="B16" s="71"/>
      <c r="C16" s="71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60"/>
      <c r="Q16" s="85"/>
      <c r="R16" s="97"/>
      <c r="S16" s="94"/>
    </row>
    <row r="17" spans="1:19" ht="12.75">
      <c r="A17" s="68" t="s">
        <v>37</v>
      </c>
      <c r="B17" s="70">
        <v>1600000</v>
      </c>
      <c r="C17" s="70">
        <v>500000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59">
        <v>0</v>
      </c>
      <c r="Q17" s="84">
        <f>C17-P17+F17</f>
        <v>500000</v>
      </c>
      <c r="R17" s="95">
        <f>P17-F17</f>
        <v>0</v>
      </c>
      <c r="S17" s="92">
        <f>R17*100/R57</f>
        <v>0</v>
      </c>
    </row>
    <row r="18" spans="1:19" ht="13.5" thickBot="1">
      <c r="A18" s="69"/>
      <c r="B18" s="71"/>
      <c r="C18" s="71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60"/>
      <c r="Q18" s="85"/>
      <c r="R18" s="97"/>
      <c r="S18" s="94"/>
    </row>
    <row r="19" spans="1:19" ht="12.75">
      <c r="A19" s="68" t="s">
        <v>38</v>
      </c>
      <c r="B19" s="70">
        <v>1200000</v>
      </c>
      <c r="C19" s="70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59">
        <v>0</v>
      </c>
      <c r="Q19" s="84">
        <f>C19-P19+F19</f>
        <v>0</v>
      </c>
      <c r="R19" s="95">
        <f>P19-F19</f>
        <v>0</v>
      </c>
      <c r="S19" s="92">
        <f>R19*100/R57</f>
        <v>0</v>
      </c>
    </row>
    <row r="20" spans="1:19" ht="13.5" thickBot="1">
      <c r="A20" s="75"/>
      <c r="B20" s="76"/>
      <c r="C20" s="76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60"/>
      <c r="Q20" s="87"/>
      <c r="R20" s="98"/>
      <c r="S20" s="101"/>
    </row>
    <row r="21" spans="1:19" ht="12.75">
      <c r="A21" s="68" t="s">
        <v>39</v>
      </c>
      <c r="B21" s="70">
        <v>7000000</v>
      </c>
      <c r="C21" s="70">
        <v>4500000</v>
      </c>
      <c r="D21" s="12" t="s">
        <v>135</v>
      </c>
      <c r="E21" s="12">
        <v>2500000</v>
      </c>
      <c r="F21" s="12">
        <v>224828</v>
      </c>
      <c r="G21" s="25">
        <v>19</v>
      </c>
      <c r="H21" s="25">
        <v>14</v>
      </c>
      <c r="I21" s="32">
        <f aca="true" t="shared" si="0" ref="I21:I28">H21*100/G21</f>
        <v>73.6842105263158</v>
      </c>
      <c r="J21" s="25">
        <f aca="true" t="shared" si="1" ref="J21:J28">G21-H21</f>
        <v>5</v>
      </c>
      <c r="K21" s="32">
        <f aca="true" t="shared" si="2" ref="K21:K28">J21*100/G21</f>
        <v>26.31578947368421</v>
      </c>
      <c r="L21" s="19">
        <v>2275172</v>
      </c>
      <c r="M21" s="19">
        <v>1196580</v>
      </c>
      <c r="N21" s="19">
        <f aca="true" t="shared" si="3" ref="N21:N28">L21+M21</f>
        <v>3471752</v>
      </c>
      <c r="O21" s="32">
        <f aca="true" t="shared" si="4" ref="O21:O28">M21*100/N21</f>
        <v>34.46617154681556</v>
      </c>
      <c r="P21" s="59">
        <v>2500000</v>
      </c>
      <c r="Q21" s="84">
        <f>C21-P21+F21+F22+F23+F24</f>
        <v>2224828</v>
      </c>
      <c r="R21" s="95">
        <f>P21-F21-F22-F23-F24</f>
        <v>2275172</v>
      </c>
      <c r="S21" s="92">
        <f>R21*100/R57</f>
        <v>3.828047096192342</v>
      </c>
    </row>
    <row r="22" spans="1:19" ht="12.75">
      <c r="A22" s="77"/>
      <c r="B22" s="78"/>
      <c r="C22" s="78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79"/>
      <c r="Q22" s="88"/>
      <c r="R22" s="99"/>
      <c r="S22" s="102"/>
    </row>
    <row r="23" spans="1:19" ht="12.75">
      <c r="A23" s="77"/>
      <c r="B23" s="78"/>
      <c r="C23" s="78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79"/>
      <c r="Q23" s="88"/>
      <c r="R23" s="99"/>
      <c r="S23" s="102"/>
    </row>
    <row r="24" spans="1:19" ht="13.5" thickBot="1">
      <c r="A24" s="69"/>
      <c r="B24" s="71"/>
      <c r="C24" s="71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60"/>
      <c r="Q24" s="87"/>
      <c r="R24" s="98"/>
      <c r="S24" s="101"/>
    </row>
    <row r="25" spans="1:19" ht="12.75">
      <c r="A25" s="72" t="s">
        <v>40</v>
      </c>
      <c r="B25" s="70">
        <v>13500000</v>
      </c>
      <c r="C25" s="70">
        <v>13500000</v>
      </c>
      <c r="D25" s="10" t="s">
        <v>136</v>
      </c>
      <c r="E25" s="10">
        <v>2500000</v>
      </c>
      <c r="F25" s="10">
        <v>0</v>
      </c>
      <c r="G25" s="21">
        <v>224</v>
      </c>
      <c r="H25" s="21">
        <v>120</v>
      </c>
      <c r="I25" s="28">
        <f t="shared" si="0"/>
        <v>53.57142857142857</v>
      </c>
      <c r="J25" s="21">
        <f t="shared" si="1"/>
        <v>104</v>
      </c>
      <c r="K25" s="28">
        <f t="shared" si="2"/>
        <v>46.42857142857143</v>
      </c>
      <c r="L25" s="13">
        <v>2500000</v>
      </c>
      <c r="M25" s="13">
        <v>4799042</v>
      </c>
      <c r="N25" s="13">
        <f t="shared" si="3"/>
        <v>7299042</v>
      </c>
      <c r="O25" s="28">
        <f t="shared" si="4"/>
        <v>65.74892979106025</v>
      </c>
      <c r="P25" s="59">
        <v>9500000</v>
      </c>
      <c r="Q25" s="84">
        <f>C25-P25+F26+F25+F27+F28</f>
        <v>4002596</v>
      </c>
      <c r="R25" s="95">
        <f>P25-F25-F26-F27-F28</f>
        <v>9497404</v>
      </c>
      <c r="S25" s="92">
        <f>R25*100/R57</f>
        <v>15.979675296445953</v>
      </c>
    </row>
    <row r="26" spans="1:19" ht="12.75">
      <c r="A26" s="80"/>
      <c r="B26" s="74"/>
      <c r="C26" s="74"/>
      <c r="D26" s="10" t="s">
        <v>137</v>
      </c>
      <c r="E26" s="10">
        <v>4000000</v>
      </c>
      <c r="F26" s="10">
        <v>0</v>
      </c>
      <c r="G26" s="23">
        <v>140</v>
      </c>
      <c r="H26" s="23">
        <v>83</v>
      </c>
      <c r="I26" s="31">
        <f t="shared" si="0"/>
        <v>59.285714285714285</v>
      </c>
      <c r="J26" s="23">
        <f t="shared" si="1"/>
        <v>57</v>
      </c>
      <c r="K26" s="31">
        <f t="shared" si="2"/>
        <v>40.714285714285715</v>
      </c>
      <c r="L26" s="10">
        <v>4000000</v>
      </c>
      <c r="M26" s="10">
        <v>15641641</v>
      </c>
      <c r="N26" s="10">
        <f t="shared" si="3"/>
        <v>19641641</v>
      </c>
      <c r="O26" s="31">
        <f t="shared" si="4"/>
        <v>79.63510279003674</v>
      </c>
      <c r="P26" s="61"/>
      <c r="Q26" s="89"/>
      <c r="R26" s="100"/>
      <c r="S26" s="93"/>
    </row>
    <row r="27" spans="1:19" ht="12.75">
      <c r="A27" s="80"/>
      <c r="B27" s="74"/>
      <c r="C27" s="74"/>
      <c r="D27" s="10" t="s">
        <v>138</v>
      </c>
      <c r="E27" s="10">
        <v>2000000</v>
      </c>
      <c r="F27" s="10">
        <v>2596</v>
      </c>
      <c r="G27" s="23">
        <v>81</v>
      </c>
      <c r="H27" s="23">
        <v>56</v>
      </c>
      <c r="I27" s="31">
        <f t="shared" si="0"/>
        <v>69.1358024691358</v>
      </c>
      <c r="J27" s="23">
        <f t="shared" si="1"/>
        <v>25</v>
      </c>
      <c r="K27" s="31">
        <f t="shared" si="2"/>
        <v>30.864197530864196</v>
      </c>
      <c r="L27" s="10">
        <v>1997404</v>
      </c>
      <c r="M27" s="10">
        <v>7545266</v>
      </c>
      <c r="N27" s="10">
        <f t="shared" si="3"/>
        <v>9542670</v>
      </c>
      <c r="O27" s="31">
        <f t="shared" si="4"/>
        <v>79.06870928157423</v>
      </c>
      <c r="P27" s="61"/>
      <c r="Q27" s="89"/>
      <c r="R27" s="100"/>
      <c r="S27" s="93"/>
    </row>
    <row r="28" spans="1:19" ht="12.75">
      <c r="A28" s="80"/>
      <c r="B28" s="74"/>
      <c r="C28" s="74"/>
      <c r="D28" s="10" t="s">
        <v>139</v>
      </c>
      <c r="E28" s="10">
        <v>1000000</v>
      </c>
      <c r="F28" s="10">
        <v>0</v>
      </c>
      <c r="G28" s="23">
        <v>30</v>
      </c>
      <c r="H28" s="23">
        <v>17</v>
      </c>
      <c r="I28" s="31">
        <f t="shared" si="0"/>
        <v>56.666666666666664</v>
      </c>
      <c r="J28" s="23">
        <f t="shared" si="1"/>
        <v>13</v>
      </c>
      <c r="K28" s="31">
        <f t="shared" si="2"/>
        <v>43.333333333333336</v>
      </c>
      <c r="L28" s="10">
        <v>1000000</v>
      </c>
      <c r="M28" s="10">
        <v>1114960</v>
      </c>
      <c r="N28" s="10">
        <f t="shared" si="3"/>
        <v>2114960</v>
      </c>
      <c r="O28" s="31">
        <f t="shared" si="4"/>
        <v>52.717781896584334</v>
      </c>
      <c r="P28" s="61"/>
      <c r="Q28" s="89"/>
      <c r="R28" s="100"/>
      <c r="S28" s="93"/>
    </row>
    <row r="29" spans="1:19" ht="13.5" thickBot="1">
      <c r="A29" s="80"/>
      <c r="B29" s="74"/>
      <c r="C29" s="74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61"/>
      <c r="Q29" s="89"/>
      <c r="R29" s="100"/>
      <c r="S29" s="93"/>
    </row>
    <row r="30" spans="1:19" ht="12.75">
      <c r="A30" s="72" t="s">
        <v>53</v>
      </c>
      <c r="B30" s="70">
        <v>7000000</v>
      </c>
      <c r="C30" s="70">
        <v>7000000</v>
      </c>
      <c r="D30" s="12" t="s">
        <v>140</v>
      </c>
      <c r="E30" s="12">
        <v>500000</v>
      </c>
      <c r="F30" s="12">
        <v>0</v>
      </c>
      <c r="G30" s="25">
        <v>34</v>
      </c>
      <c r="H30" s="25">
        <v>21</v>
      </c>
      <c r="I30" s="28">
        <f>H30*100/G30</f>
        <v>61.76470588235294</v>
      </c>
      <c r="J30" s="21">
        <f>G30-H30</f>
        <v>13</v>
      </c>
      <c r="K30" s="28">
        <f>J30*100/G30</f>
        <v>38.23529411764706</v>
      </c>
      <c r="L30" s="13">
        <v>500000</v>
      </c>
      <c r="M30" s="13">
        <v>960020</v>
      </c>
      <c r="N30" s="13">
        <f>L30+M30</f>
        <v>1460020</v>
      </c>
      <c r="O30" s="28">
        <f>M30*100/N30</f>
        <v>65.75389378227696</v>
      </c>
      <c r="P30" s="59">
        <v>2500000</v>
      </c>
      <c r="Q30" s="84">
        <f>C30-P30+F30+F31+F32+F33</f>
        <v>4500000</v>
      </c>
      <c r="R30" s="95">
        <f>P30-F30-F31-F32-F33</f>
        <v>2500000</v>
      </c>
      <c r="S30" s="92">
        <f>R30*100/R57</f>
        <v>4.206327143829501</v>
      </c>
    </row>
    <row r="31" spans="1:19" ht="12.75">
      <c r="A31" s="80"/>
      <c r="B31" s="78"/>
      <c r="C31" s="78"/>
      <c r="D31" s="10" t="s">
        <v>141</v>
      </c>
      <c r="E31" s="10">
        <v>2000000</v>
      </c>
      <c r="F31" s="10">
        <v>0</v>
      </c>
      <c r="G31" s="23">
        <v>43</v>
      </c>
      <c r="H31" s="23">
        <v>26</v>
      </c>
      <c r="I31" s="31">
        <f>H31*100/G31</f>
        <v>60.46511627906977</v>
      </c>
      <c r="J31" s="23">
        <f>G31-H31</f>
        <v>17</v>
      </c>
      <c r="K31" s="31">
        <f>J31*100/G31</f>
        <v>39.53488372093023</v>
      </c>
      <c r="L31" s="10">
        <v>2000000</v>
      </c>
      <c r="M31" s="10">
        <v>3556258</v>
      </c>
      <c r="N31" s="10">
        <f>L31+M31</f>
        <v>5556258</v>
      </c>
      <c r="O31" s="31">
        <f>M31*100/N31</f>
        <v>64.00455126453811</v>
      </c>
      <c r="P31" s="79"/>
      <c r="Q31" s="90"/>
      <c r="R31" s="103"/>
      <c r="S31" s="102"/>
    </row>
    <row r="32" spans="1:19" ht="12.75">
      <c r="A32" s="80"/>
      <c r="B32" s="78"/>
      <c r="C32" s="78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79"/>
      <c r="Q32" s="90"/>
      <c r="R32" s="103"/>
      <c r="S32" s="102"/>
    </row>
    <row r="33" spans="1:19" ht="13.5" thickBot="1">
      <c r="A33" s="81"/>
      <c r="B33" s="76"/>
      <c r="C33" s="76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82"/>
      <c r="Q33" s="91"/>
      <c r="R33" s="104"/>
      <c r="S33" s="101"/>
    </row>
    <row r="34" spans="1:19" ht="12.75">
      <c r="A34" s="68" t="s">
        <v>41</v>
      </c>
      <c r="B34" s="70">
        <v>0</v>
      </c>
      <c r="C34" s="70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59">
        <v>0</v>
      </c>
      <c r="Q34" s="84">
        <f>C34-P34+F34+F35</f>
        <v>0</v>
      </c>
      <c r="R34" s="95">
        <f>P34-F34</f>
        <v>0</v>
      </c>
      <c r="S34" s="92">
        <f>R34*100/R57</f>
        <v>0</v>
      </c>
    </row>
    <row r="35" spans="1:19" ht="13.5" thickBot="1">
      <c r="A35" s="69"/>
      <c r="B35" s="71"/>
      <c r="C35" s="71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60"/>
      <c r="Q35" s="85"/>
      <c r="R35" s="97"/>
      <c r="S35" s="94"/>
    </row>
    <row r="36" spans="1:19" ht="12.75">
      <c r="A36" s="68" t="s">
        <v>42</v>
      </c>
      <c r="B36" s="70">
        <v>5600000</v>
      </c>
      <c r="C36" s="70">
        <v>5100000</v>
      </c>
      <c r="D36" s="8" t="s">
        <v>142</v>
      </c>
      <c r="E36" s="8">
        <v>500000</v>
      </c>
      <c r="F36" s="8">
        <v>1</v>
      </c>
      <c r="G36" s="21">
        <v>20</v>
      </c>
      <c r="H36" s="21">
        <v>15</v>
      </c>
      <c r="I36" s="30">
        <f>H36*100/G36</f>
        <v>75</v>
      </c>
      <c r="J36" s="27">
        <f>G36-H36</f>
        <v>5</v>
      </c>
      <c r="K36" s="30">
        <f>J36*100/G36</f>
        <v>25</v>
      </c>
      <c r="L36" s="12">
        <v>499999</v>
      </c>
      <c r="M36" s="12">
        <v>579392</v>
      </c>
      <c r="N36" s="12">
        <f>L36+M36</f>
        <v>1079391</v>
      </c>
      <c r="O36" s="30">
        <f>M36*100/N36</f>
        <v>53.67767565228912</v>
      </c>
      <c r="P36" s="59">
        <v>2000000</v>
      </c>
      <c r="Q36" s="84">
        <f>C36-P36+F36+F37+F38+F39+F40</f>
        <v>3849055</v>
      </c>
      <c r="R36" s="95">
        <f>P36-F36-F37-F38-F39-F40</f>
        <v>1250945</v>
      </c>
      <c r="S36" s="92">
        <f>R36*100/R57</f>
        <v>2.1047535635751182</v>
      </c>
    </row>
    <row r="37" spans="1:19" ht="12.75">
      <c r="A37" s="73"/>
      <c r="B37" s="74"/>
      <c r="C37" s="74"/>
      <c r="D37" s="10" t="s">
        <v>143</v>
      </c>
      <c r="E37" s="10">
        <v>1500000</v>
      </c>
      <c r="F37" s="10">
        <v>749054</v>
      </c>
      <c r="G37" s="23">
        <v>11</v>
      </c>
      <c r="H37" s="23">
        <v>9</v>
      </c>
      <c r="I37" s="31">
        <f>H37*100/G37</f>
        <v>81.81818181818181</v>
      </c>
      <c r="J37" s="23">
        <f>G37-H37</f>
        <v>2</v>
      </c>
      <c r="K37" s="31">
        <f>J37*100/G37</f>
        <v>18.181818181818183</v>
      </c>
      <c r="L37" s="10">
        <v>750946</v>
      </c>
      <c r="M37" s="10">
        <v>886656</v>
      </c>
      <c r="N37" s="10">
        <f>L37+M37</f>
        <v>1637602</v>
      </c>
      <c r="O37" s="31">
        <f>M37*100/N37</f>
        <v>54.14355869130595</v>
      </c>
      <c r="P37" s="61"/>
      <c r="Q37" s="86"/>
      <c r="R37" s="96"/>
      <c r="S37" s="93"/>
    </row>
    <row r="38" spans="1:19" ht="12.75">
      <c r="A38" s="73"/>
      <c r="B38" s="74"/>
      <c r="C38" s="74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61"/>
      <c r="Q38" s="86"/>
      <c r="R38" s="96"/>
      <c r="S38" s="93"/>
    </row>
    <row r="39" spans="1:19" ht="12.75">
      <c r="A39" s="73"/>
      <c r="B39" s="74"/>
      <c r="C39" s="74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61"/>
      <c r="Q39" s="86"/>
      <c r="R39" s="96"/>
      <c r="S39" s="93"/>
    </row>
    <row r="40" spans="1:19" ht="12.75">
      <c r="A40" s="73"/>
      <c r="B40" s="74"/>
      <c r="C40" s="74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61"/>
      <c r="Q40" s="86"/>
      <c r="R40" s="96"/>
      <c r="S40" s="93"/>
    </row>
    <row r="41" spans="1:19" ht="13.5" thickBot="1">
      <c r="A41" s="69"/>
      <c r="B41" s="71"/>
      <c r="C41" s="71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60"/>
      <c r="Q41" s="85"/>
      <c r="R41" s="97"/>
      <c r="S41" s="94"/>
    </row>
    <row r="42" spans="1:19" ht="12.75">
      <c r="A42" s="68" t="s">
        <v>43</v>
      </c>
      <c r="B42" s="70">
        <v>10000000</v>
      </c>
      <c r="C42" s="70">
        <v>10000000</v>
      </c>
      <c r="D42" s="8" t="s">
        <v>144</v>
      </c>
      <c r="E42" s="8">
        <v>10000000</v>
      </c>
      <c r="F42" s="8">
        <v>0</v>
      </c>
      <c r="G42" s="21">
        <v>81</v>
      </c>
      <c r="H42" s="21">
        <v>61</v>
      </c>
      <c r="I42" s="32">
        <f>H42*100/G42</f>
        <v>75.30864197530865</v>
      </c>
      <c r="J42" s="25">
        <f>G42-H42</f>
        <v>20</v>
      </c>
      <c r="K42" s="32">
        <f>J42*100/G42</f>
        <v>24.691358024691358</v>
      </c>
      <c r="L42" s="19">
        <v>10000000</v>
      </c>
      <c r="M42" s="19">
        <v>15398645</v>
      </c>
      <c r="N42" s="19">
        <f>L42+M42</f>
        <v>25398645</v>
      </c>
      <c r="O42" s="32">
        <f>M42*100/N42</f>
        <v>60.627820893594915</v>
      </c>
      <c r="P42" s="59">
        <v>10000000</v>
      </c>
      <c r="Q42" s="84">
        <f>C42-P42+F42</f>
        <v>0</v>
      </c>
      <c r="R42" s="95">
        <f>P42-F42</f>
        <v>10000000</v>
      </c>
      <c r="S42" s="92">
        <f>R42*100/R57</f>
        <v>16.825308575318005</v>
      </c>
    </row>
    <row r="43" spans="1:19" ht="13.5" thickBot="1">
      <c r="A43" s="69"/>
      <c r="B43" s="71"/>
      <c r="C43" s="71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60"/>
      <c r="Q43" s="85"/>
      <c r="R43" s="97"/>
      <c r="S43" s="94"/>
    </row>
    <row r="44" spans="1:19" ht="12" customHeight="1">
      <c r="A44" s="68" t="s">
        <v>44</v>
      </c>
      <c r="B44" s="70">
        <v>0</v>
      </c>
      <c r="C44" s="70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59">
        <v>0</v>
      </c>
      <c r="Q44" s="84">
        <v>0</v>
      </c>
      <c r="R44" s="95">
        <f>P44-F44</f>
        <v>0</v>
      </c>
      <c r="S44" s="92">
        <f>R44*100/R57</f>
        <v>0</v>
      </c>
    </row>
    <row r="45" spans="1:19" ht="12" customHeight="1" thickBot="1">
      <c r="A45" s="69"/>
      <c r="B45" s="71"/>
      <c r="C45" s="71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60"/>
      <c r="Q45" s="85"/>
      <c r="R45" s="97"/>
      <c r="S45" s="94"/>
    </row>
    <row r="46" spans="1:19" ht="12.75">
      <c r="A46" s="68" t="s">
        <v>45</v>
      </c>
      <c r="B46" s="70">
        <v>1000000</v>
      </c>
      <c r="C46" s="70">
        <v>1000000</v>
      </c>
      <c r="D46" s="8" t="s">
        <v>145</v>
      </c>
      <c r="E46" s="8">
        <v>1000000</v>
      </c>
      <c r="F46" s="14">
        <v>13138</v>
      </c>
      <c r="G46" s="21">
        <v>38</v>
      </c>
      <c r="H46" s="21">
        <v>22</v>
      </c>
      <c r="I46" s="32">
        <f>H46*100/G46</f>
        <v>57.89473684210526</v>
      </c>
      <c r="J46" s="25">
        <f>G46-H46</f>
        <v>16</v>
      </c>
      <c r="K46" s="32">
        <f>J46*100/G46</f>
        <v>42.10526315789474</v>
      </c>
      <c r="L46" s="36">
        <v>986862</v>
      </c>
      <c r="M46" s="36">
        <v>212022</v>
      </c>
      <c r="N46" s="19">
        <f>L46+M46</f>
        <v>1198884</v>
      </c>
      <c r="O46" s="32">
        <f>M46*100/N46</f>
        <v>17.68494700071066</v>
      </c>
      <c r="P46" s="83">
        <v>1000000</v>
      </c>
      <c r="Q46" s="84">
        <f>C46-P46+F46</f>
        <v>13138</v>
      </c>
      <c r="R46" s="95">
        <f>P46-F46</f>
        <v>986862</v>
      </c>
      <c r="S46" s="92">
        <f>R46*100/R57</f>
        <v>1.6604257671255478</v>
      </c>
    </row>
    <row r="47" spans="1:19" ht="13.5" thickBot="1">
      <c r="A47" s="69"/>
      <c r="B47" s="71"/>
      <c r="C47" s="71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60"/>
      <c r="Q47" s="85"/>
      <c r="R47" s="97"/>
      <c r="S47" s="94"/>
    </row>
    <row r="48" spans="1:19" ht="12.75">
      <c r="A48" s="68" t="s">
        <v>46</v>
      </c>
      <c r="B48" s="70">
        <v>3500000</v>
      </c>
      <c r="C48" s="70">
        <v>3500000</v>
      </c>
      <c r="D48" s="8" t="s">
        <v>146</v>
      </c>
      <c r="E48" s="8">
        <v>1500000</v>
      </c>
      <c r="F48" s="8">
        <v>749555</v>
      </c>
      <c r="G48" s="21">
        <v>14</v>
      </c>
      <c r="H48" s="21">
        <v>13</v>
      </c>
      <c r="I48" s="28">
        <f>H48*100/G48</f>
        <v>92.85714285714286</v>
      </c>
      <c r="J48" s="21">
        <f>G48-H48</f>
        <v>1</v>
      </c>
      <c r="K48" s="28">
        <f>J48*100/G48</f>
        <v>7.142857142857143</v>
      </c>
      <c r="L48" s="13">
        <v>750445</v>
      </c>
      <c r="M48" s="13">
        <v>318905</v>
      </c>
      <c r="N48" s="13">
        <f>L48+M48</f>
        <v>1069350</v>
      </c>
      <c r="O48" s="28">
        <f>M48*100/N48</f>
        <v>29.82232197129097</v>
      </c>
      <c r="P48" s="59">
        <v>1500000</v>
      </c>
      <c r="Q48" s="84">
        <f>C48-P48+F48+F49+F50</f>
        <v>2749555</v>
      </c>
      <c r="R48" s="95">
        <f>P48-F48-F49-F50</f>
        <v>750445</v>
      </c>
      <c r="S48" s="92">
        <f>R48*100/R57</f>
        <v>1.262646869380452</v>
      </c>
    </row>
    <row r="49" spans="1:19" ht="12.75">
      <c r="A49" s="77"/>
      <c r="B49" s="78"/>
      <c r="C49" s="78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79"/>
      <c r="Q49" s="88"/>
      <c r="R49" s="99"/>
      <c r="S49" s="102"/>
    </row>
    <row r="50" spans="1:19" ht="13.5" thickBot="1">
      <c r="A50" s="69"/>
      <c r="B50" s="71"/>
      <c r="C50" s="71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60"/>
      <c r="Q50" s="85"/>
      <c r="R50" s="97"/>
      <c r="S50" s="94"/>
    </row>
    <row r="51" spans="1:19" ht="12.75">
      <c r="A51" s="68" t="s">
        <v>47</v>
      </c>
      <c r="B51" s="70">
        <v>0</v>
      </c>
      <c r="C51" s="70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59">
        <v>0</v>
      </c>
      <c r="Q51" s="84">
        <f>C51-P51</f>
        <v>0</v>
      </c>
      <c r="R51" s="95">
        <f>P51-F51</f>
        <v>0</v>
      </c>
      <c r="S51" s="92">
        <f>R51*100/R57</f>
        <v>0</v>
      </c>
    </row>
    <row r="52" spans="1:19" ht="13.5" thickBot="1">
      <c r="A52" s="69"/>
      <c r="B52" s="71"/>
      <c r="C52" s="71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60"/>
      <c r="Q52" s="85"/>
      <c r="R52" s="97"/>
      <c r="S52" s="94"/>
    </row>
    <row r="53" spans="1:19" ht="12.75">
      <c r="A53" s="68" t="s">
        <v>48</v>
      </c>
      <c r="B53" s="70">
        <v>0</v>
      </c>
      <c r="C53" s="70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59">
        <v>0</v>
      </c>
      <c r="Q53" s="84">
        <f>C53-P53</f>
        <v>0</v>
      </c>
      <c r="R53" s="95">
        <f>P53-F53</f>
        <v>0</v>
      </c>
      <c r="S53" s="92">
        <f>R53*100/R57</f>
        <v>0</v>
      </c>
    </row>
    <row r="54" spans="1:19" ht="13.5" thickBot="1">
      <c r="A54" s="69"/>
      <c r="B54" s="71"/>
      <c r="C54" s="71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60"/>
      <c r="Q54" s="85"/>
      <c r="R54" s="97"/>
      <c r="S54" s="94"/>
    </row>
    <row r="55" spans="1:19" ht="12.75">
      <c r="A55" s="68" t="s">
        <v>54</v>
      </c>
      <c r="B55" s="70">
        <v>0</v>
      </c>
      <c r="C55" s="70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59">
        <v>0</v>
      </c>
      <c r="Q55" s="84">
        <f>C55-P55</f>
        <v>0</v>
      </c>
      <c r="R55" s="95">
        <f>P55-F55</f>
        <v>0</v>
      </c>
      <c r="S55" s="92">
        <f>R55*100/R57</f>
        <v>0</v>
      </c>
    </row>
    <row r="56" spans="1:19" ht="13.5" thickBot="1">
      <c r="A56" s="69"/>
      <c r="B56" s="71"/>
      <c r="C56" s="71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60"/>
      <c r="Q56" s="85"/>
      <c r="R56" s="97"/>
      <c r="S56" s="94"/>
    </row>
    <row r="57" spans="1:19" s="15" customFormat="1" ht="12.75">
      <c r="A57" s="47" t="s">
        <v>49</v>
      </c>
      <c r="B57" s="46">
        <f>SUM(B7:B56)</f>
        <v>77900000</v>
      </c>
      <c r="C57" s="46">
        <f>SUM(C7:C56)</f>
        <v>77900000</v>
      </c>
      <c r="D57" s="42" t="s">
        <v>147</v>
      </c>
      <c r="E57" s="41">
        <f>SUM(E7:E53)</f>
        <v>61800000</v>
      </c>
      <c r="F57" s="41">
        <f>SUM(F7:F54)</f>
        <v>2365726</v>
      </c>
      <c r="G57" s="44">
        <f>SUM(G7:G56)</f>
        <v>1055</v>
      </c>
      <c r="H57" s="44">
        <f>SUM(H7:H56)</f>
        <v>683</v>
      </c>
      <c r="I57" s="49">
        <f>H57*100/G57</f>
        <v>64.739336492891</v>
      </c>
      <c r="J57" s="50">
        <f>G57-H57</f>
        <v>372</v>
      </c>
      <c r="K57" s="49">
        <f>J57*100/G57</f>
        <v>35.26066350710901</v>
      </c>
      <c r="L57" s="48">
        <f>SUM(L7:L56)</f>
        <v>59434274</v>
      </c>
      <c r="M57" s="48">
        <f>SUM(M7:M56)</f>
        <v>114159482</v>
      </c>
      <c r="N57" s="51">
        <f>L57+M57</f>
        <v>173593756</v>
      </c>
      <c r="O57" s="49">
        <f>M57*100/N57</f>
        <v>65.76243560281051</v>
      </c>
      <c r="P57" s="43">
        <f>SUM(P7:P54)</f>
        <v>61800000</v>
      </c>
      <c r="Q57" s="43">
        <f>SUM(Q7:Q54)</f>
        <v>18465726</v>
      </c>
      <c r="R57" s="41">
        <f>SUM(R7:R54)</f>
        <v>59434274</v>
      </c>
      <c r="S57" s="54">
        <f>SUM(S7:S54)</f>
        <v>99.99999999999999</v>
      </c>
    </row>
    <row r="58" ht="12.75">
      <c r="A58" s="40" t="s">
        <v>130</v>
      </c>
    </row>
    <row r="59" spans="1:9" ht="12.75">
      <c r="A59" s="40"/>
      <c r="H59" s="40"/>
      <c r="I59" s="40"/>
    </row>
    <row r="60" ht="12.75">
      <c r="A60" s="37"/>
    </row>
    <row r="61" ht="12.75">
      <c r="A61" s="37"/>
    </row>
    <row r="62" ht="12.75">
      <c r="A62" s="37"/>
    </row>
  </sheetData>
  <mergeCells count="129">
    <mergeCell ref="B3:S3"/>
    <mergeCell ref="G4:K4"/>
    <mergeCell ref="L4:O4"/>
    <mergeCell ref="A7:A8"/>
    <mergeCell ref="B7:B8"/>
    <mergeCell ref="P7:P8"/>
    <mergeCell ref="Q7:Q8"/>
    <mergeCell ref="R7:R8"/>
    <mergeCell ref="S7:S8"/>
    <mergeCell ref="A9:A10"/>
    <mergeCell ref="B9:B10"/>
    <mergeCell ref="P9:P10"/>
    <mergeCell ref="Q9:Q10"/>
    <mergeCell ref="R15:R16"/>
    <mergeCell ref="S15:S16"/>
    <mergeCell ref="A11:A14"/>
    <mergeCell ref="B11:B14"/>
    <mergeCell ref="P11:P14"/>
    <mergeCell ref="Q11:Q14"/>
    <mergeCell ref="R9:R10"/>
    <mergeCell ref="S9:S10"/>
    <mergeCell ref="R11:R14"/>
    <mergeCell ref="S11:S14"/>
    <mergeCell ref="R17:R18"/>
    <mergeCell ref="S17:S18"/>
    <mergeCell ref="A15:A16"/>
    <mergeCell ref="B15:B16"/>
    <mergeCell ref="A17:A18"/>
    <mergeCell ref="B17:B18"/>
    <mergeCell ref="P17:P18"/>
    <mergeCell ref="Q17:Q18"/>
    <mergeCell ref="P15:P16"/>
    <mergeCell ref="Q15:Q16"/>
    <mergeCell ref="S19:S20"/>
    <mergeCell ref="A21:A24"/>
    <mergeCell ref="B21:B24"/>
    <mergeCell ref="P21:P24"/>
    <mergeCell ref="Q21:Q24"/>
    <mergeCell ref="R21:R24"/>
    <mergeCell ref="S21:S24"/>
    <mergeCell ref="A19:A20"/>
    <mergeCell ref="B19:B20"/>
    <mergeCell ref="P19:P20"/>
    <mergeCell ref="P25:P29"/>
    <mergeCell ref="Q25:Q29"/>
    <mergeCell ref="R19:R20"/>
    <mergeCell ref="Q19:Q20"/>
    <mergeCell ref="R25:R29"/>
    <mergeCell ref="S25:S29"/>
    <mergeCell ref="A30:A33"/>
    <mergeCell ref="B30:B33"/>
    <mergeCell ref="P30:P33"/>
    <mergeCell ref="Q30:Q33"/>
    <mergeCell ref="R30:R33"/>
    <mergeCell ref="S30:S33"/>
    <mergeCell ref="C30:C33"/>
    <mergeCell ref="A25:A29"/>
    <mergeCell ref="B25:B29"/>
    <mergeCell ref="A34:A35"/>
    <mergeCell ref="B34:B35"/>
    <mergeCell ref="P34:P35"/>
    <mergeCell ref="Q34:Q35"/>
    <mergeCell ref="R34:R35"/>
    <mergeCell ref="S34:S35"/>
    <mergeCell ref="A36:A41"/>
    <mergeCell ref="B36:B41"/>
    <mergeCell ref="P36:P41"/>
    <mergeCell ref="Q36:Q41"/>
    <mergeCell ref="R36:R41"/>
    <mergeCell ref="S36:S41"/>
    <mergeCell ref="C34:C35"/>
    <mergeCell ref="C36:C41"/>
    <mergeCell ref="A42:A43"/>
    <mergeCell ref="B42:B43"/>
    <mergeCell ref="P42:P43"/>
    <mergeCell ref="Q42:Q43"/>
    <mergeCell ref="R42:R43"/>
    <mergeCell ref="S42:S43"/>
    <mergeCell ref="A44:A45"/>
    <mergeCell ref="B44:B45"/>
    <mergeCell ref="P44:P45"/>
    <mergeCell ref="Q44:Q45"/>
    <mergeCell ref="R44:R45"/>
    <mergeCell ref="S44:S45"/>
    <mergeCell ref="C42:C43"/>
    <mergeCell ref="C44:C45"/>
    <mergeCell ref="A46:A47"/>
    <mergeCell ref="B46:B47"/>
    <mergeCell ref="P46:P47"/>
    <mergeCell ref="Q46:Q47"/>
    <mergeCell ref="R46:R47"/>
    <mergeCell ref="S46:S47"/>
    <mergeCell ref="A48:A50"/>
    <mergeCell ref="B48:B50"/>
    <mergeCell ref="P48:P50"/>
    <mergeCell ref="Q48:Q50"/>
    <mergeCell ref="R48:R50"/>
    <mergeCell ref="S48:S50"/>
    <mergeCell ref="C46:C47"/>
    <mergeCell ref="C48:C50"/>
    <mergeCell ref="A51:A52"/>
    <mergeCell ref="B51:B52"/>
    <mergeCell ref="P51:P52"/>
    <mergeCell ref="Q51:Q52"/>
    <mergeCell ref="R51:R52"/>
    <mergeCell ref="S51:S52"/>
    <mergeCell ref="A53:A54"/>
    <mergeCell ref="B53:B54"/>
    <mergeCell ref="P53:P54"/>
    <mergeCell ref="Q53:Q54"/>
    <mergeCell ref="R53:R54"/>
    <mergeCell ref="S53:S54"/>
    <mergeCell ref="C51:C52"/>
    <mergeCell ref="C53:C54"/>
    <mergeCell ref="A55:A56"/>
    <mergeCell ref="B55:B56"/>
    <mergeCell ref="P55:P56"/>
    <mergeCell ref="Q55:Q56"/>
    <mergeCell ref="C55:C56"/>
    <mergeCell ref="R55:R56"/>
    <mergeCell ref="S55:S56"/>
    <mergeCell ref="C7:C8"/>
    <mergeCell ref="C9:C10"/>
    <mergeCell ref="C11:C14"/>
    <mergeCell ref="C15:C16"/>
    <mergeCell ref="C17:C18"/>
    <mergeCell ref="C19:C20"/>
    <mergeCell ref="C21:C24"/>
    <mergeCell ref="C25:C29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N1" sqref="N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148</v>
      </c>
      <c r="Q1" s="15" t="s">
        <v>168</v>
      </c>
    </row>
    <row r="2" ht="13.5" thickBot="1">
      <c r="Q2" s="15" t="s">
        <v>29</v>
      </c>
    </row>
    <row r="3" spans="1:19" ht="12.75">
      <c r="A3" s="55" t="s">
        <v>30</v>
      </c>
      <c r="B3" s="56" t="s">
        <v>149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/>
    </row>
    <row r="4" spans="1:19" s="37" customFormat="1" ht="12.75">
      <c r="A4" s="16" t="s">
        <v>31</v>
      </c>
      <c r="B4" s="3" t="s">
        <v>128</v>
      </c>
      <c r="C4" s="3" t="s">
        <v>129</v>
      </c>
      <c r="D4" s="1" t="s">
        <v>0</v>
      </c>
      <c r="E4" s="1" t="s">
        <v>1</v>
      </c>
      <c r="F4" s="1" t="s">
        <v>2</v>
      </c>
      <c r="G4" s="62" t="s">
        <v>17</v>
      </c>
      <c r="H4" s="63"/>
      <c r="I4" s="63"/>
      <c r="J4" s="64"/>
      <c r="K4" s="65"/>
      <c r="L4" s="62" t="s">
        <v>24</v>
      </c>
      <c r="M4" s="66"/>
      <c r="N4" s="66"/>
      <c r="O4" s="67"/>
      <c r="P4" s="2" t="s">
        <v>51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32</v>
      </c>
      <c r="B5" s="6" t="s">
        <v>11</v>
      </c>
      <c r="C5" s="6" t="s">
        <v>11</v>
      </c>
      <c r="D5" s="4" t="s">
        <v>6</v>
      </c>
      <c r="E5" s="4" t="s">
        <v>7</v>
      </c>
      <c r="F5" s="4" t="s">
        <v>8</v>
      </c>
      <c r="G5" s="5"/>
      <c r="H5" s="5"/>
      <c r="I5" s="5" t="s">
        <v>18</v>
      </c>
      <c r="J5" s="5"/>
      <c r="K5" s="5" t="s">
        <v>18</v>
      </c>
      <c r="L5" s="5" t="s">
        <v>25</v>
      </c>
      <c r="M5" s="5" t="s">
        <v>21</v>
      </c>
      <c r="N5" s="5" t="s">
        <v>23</v>
      </c>
      <c r="O5" s="5" t="s">
        <v>27</v>
      </c>
      <c r="P5" s="5" t="s">
        <v>7</v>
      </c>
      <c r="Q5" s="5" t="s">
        <v>9</v>
      </c>
      <c r="R5" s="4" t="s">
        <v>10</v>
      </c>
      <c r="S5" s="53" t="s">
        <v>10</v>
      </c>
    </row>
    <row r="6" spans="1:19" s="40" customFormat="1" ht="12" thickBot="1">
      <c r="A6" s="39"/>
      <c r="B6" s="45">
        <v>2010</v>
      </c>
      <c r="C6" s="45">
        <v>2010</v>
      </c>
      <c r="D6" s="7" t="s">
        <v>12</v>
      </c>
      <c r="E6" s="7" t="s">
        <v>13</v>
      </c>
      <c r="F6" s="7" t="s">
        <v>13</v>
      </c>
      <c r="G6" s="20" t="s">
        <v>16</v>
      </c>
      <c r="H6" s="20" t="s">
        <v>19</v>
      </c>
      <c r="I6" s="20" t="s">
        <v>19</v>
      </c>
      <c r="J6" s="20" t="s">
        <v>20</v>
      </c>
      <c r="K6" s="20" t="s">
        <v>20</v>
      </c>
      <c r="L6" s="20" t="s">
        <v>10</v>
      </c>
      <c r="M6" s="20" t="s">
        <v>22</v>
      </c>
      <c r="N6" s="20" t="s">
        <v>28</v>
      </c>
      <c r="O6" s="20" t="s">
        <v>26</v>
      </c>
      <c r="P6" s="20" t="s">
        <v>14</v>
      </c>
      <c r="Q6" s="20" t="s">
        <v>13</v>
      </c>
      <c r="R6" s="4" t="s">
        <v>14</v>
      </c>
      <c r="S6" s="53" t="s">
        <v>15</v>
      </c>
    </row>
    <row r="7" spans="1:19" ht="12.75">
      <c r="A7" s="72" t="s">
        <v>33</v>
      </c>
      <c r="B7" s="70">
        <v>0</v>
      </c>
      <c r="C7" s="70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59">
        <v>0</v>
      </c>
      <c r="Q7" s="84">
        <v>0</v>
      </c>
      <c r="R7" s="95">
        <f>P7-F7</f>
        <v>0</v>
      </c>
      <c r="S7" s="92">
        <f>R7*100/R57</f>
        <v>0</v>
      </c>
    </row>
    <row r="8" spans="1:19" ht="13.5" thickBot="1">
      <c r="A8" s="69"/>
      <c r="B8" s="71"/>
      <c r="C8" s="71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60"/>
      <c r="Q8" s="85"/>
      <c r="R8" s="97"/>
      <c r="S8" s="94"/>
    </row>
    <row r="9" spans="1:19" ht="12.75">
      <c r="A9" s="68" t="s">
        <v>34</v>
      </c>
      <c r="B9" s="70">
        <v>10000000</v>
      </c>
      <c r="C9" s="70">
        <v>17000000</v>
      </c>
      <c r="D9" s="8" t="s">
        <v>151</v>
      </c>
      <c r="E9" s="8">
        <v>10000000</v>
      </c>
      <c r="F9" s="8">
        <v>0</v>
      </c>
      <c r="G9" s="21">
        <v>165</v>
      </c>
      <c r="H9" s="21">
        <v>85</v>
      </c>
      <c r="I9" s="28">
        <f>H9*100/G9</f>
        <v>51.515151515151516</v>
      </c>
      <c r="J9" s="21">
        <f>G9-H9</f>
        <v>80</v>
      </c>
      <c r="K9" s="28">
        <f>J9*100/G9</f>
        <v>48.484848484848484</v>
      </c>
      <c r="L9" s="13">
        <v>10000000</v>
      </c>
      <c r="M9" s="13">
        <v>22383456</v>
      </c>
      <c r="N9" s="13">
        <f>L9+M9</f>
        <v>32383456</v>
      </c>
      <c r="O9" s="28">
        <f>M9*100/N9</f>
        <v>69.12003462508757</v>
      </c>
      <c r="P9" s="59">
        <v>17000000</v>
      </c>
      <c r="Q9" s="84">
        <f>C9-P9+F9+F10</f>
        <v>0</v>
      </c>
      <c r="R9" s="95">
        <f>P9-F9-F10</f>
        <v>17000000</v>
      </c>
      <c r="S9" s="92">
        <f>R9*100/R57</f>
        <v>39.78809422728818</v>
      </c>
    </row>
    <row r="10" spans="1:19" ht="13.5" thickBot="1">
      <c r="A10" s="69"/>
      <c r="B10" s="71"/>
      <c r="C10" s="71"/>
      <c r="D10" s="9" t="s">
        <v>152</v>
      </c>
      <c r="E10" s="9">
        <v>7000000</v>
      </c>
      <c r="F10" s="9">
        <v>0</v>
      </c>
      <c r="G10" s="22">
        <v>102</v>
      </c>
      <c r="H10" s="22">
        <v>54</v>
      </c>
      <c r="I10" s="29">
        <f>H10*100/G10</f>
        <v>52.94117647058823</v>
      </c>
      <c r="J10" s="22">
        <f>G10-H10</f>
        <v>48</v>
      </c>
      <c r="K10" s="29">
        <f>J10*100/G10</f>
        <v>47.05882352941177</v>
      </c>
      <c r="L10" s="9">
        <v>7000000</v>
      </c>
      <c r="M10" s="9">
        <v>15200773</v>
      </c>
      <c r="N10" s="9">
        <f>L10+M10</f>
        <v>22200773</v>
      </c>
      <c r="O10" s="29">
        <f>M10*100/N10</f>
        <v>68.46956635248692</v>
      </c>
      <c r="P10" s="60"/>
      <c r="Q10" s="85"/>
      <c r="R10" s="97"/>
      <c r="S10" s="94"/>
    </row>
    <row r="11" spans="1:19" ht="12.75">
      <c r="A11" s="68" t="s">
        <v>35</v>
      </c>
      <c r="B11" s="70">
        <v>10400000</v>
      </c>
      <c r="C11" s="70">
        <v>10400000</v>
      </c>
      <c r="D11" s="8" t="s">
        <v>154</v>
      </c>
      <c r="E11" s="8">
        <v>5000000</v>
      </c>
      <c r="F11" s="8">
        <v>23764</v>
      </c>
      <c r="G11" s="21">
        <v>68</v>
      </c>
      <c r="H11" s="21">
        <v>46</v>
      </c>
      <c r="I11" s="34">
        <f>H11*100/G11</f>
        <v>67.6470588235294</v>
      </c>
      <c r="J11" s="35">
        <f>G11-H11</f>
        <v>22</v>
      </c>
      <c r="K11" s="34">
        <f>J11*100/G11</f>
        <v>32.35294117647059</v>
      </c>
      <c r="L11" s="8">
        <v>4976236</v>
      </c>
      <c r="M11" s="8">
        <v>6517429</v>
      </c>
      <c r="N11" s="8">
        <f>L11+M11</f>
        <v>11493665</v>
      </c>
      <c r="O11" s="34">
        <f>M11*100/N11</f>
        <v>56.704532453312325</v>
      </c>
      <c r="P11" s="59">
        <v>10400000</v>
      </c>
      <c r="Q11" s="84">
        <f>C11-P11+F11+F12</f>
        <v>23764</v>
      </c>
      <c r="R11" s="95">
        <f>P11-F11-F12</f>
        <v>10376236</v>
      </c>
      <c r="S11" s="92">
        <f>R11*100/R57</f>
        <v>24.28533268779881</v>
      </c>
    </row>
    <row r="12" spans="1:19" ht="12.75">
      <c r="A12" s="73"/>
      <c r="B12" s="74"/>
      <c r="C12" s="74"/>
      <c r="D12" s="10" t="s">
        <v>153</v>
      </c>
      <c r="E12" s="10">
        <v>5400000</v>
      </c>
      <c r="F12" s="10">
        <v>0</v>
      </c>
      <c r="G12" s="23">
        <v>44</v>
      </c>
      <c r="H12" s="23">
        <v>38</v>
      </c>
      <c r="I12" s="34">
        <f>H12*100/G12</f>
        <v>86.36363636363636</v>
      </c>
      <c r="J12" s="35">
        <f>G12-H12</f>
        <v>6</v>
      </c>
      <c r="K12" s="34">
        <f>J12*100/G12</f>
        <v>13.636363636363637</v>
      </c>
      <c r="L12" s="10">
        <v>5400000</v>
      </c>
      <c r="M12" s="10">
        <v>9317674</v>
      </c>
      <c r="N12" s="8">
        <f>L12+M12</f>
        <v>14717674</v>
      </c>
      <c r="O12" s="34">
        <f>M12*100/N12</f>
        <v>63.309419681398026</v>
      </c>
      <c r="P12" s="61"/>
      <c r="Q12" s="86"/>
      <c r="R12" s="96"/>
      <c r="S12" s="93"/>
    </row>
    <row r="13" spans="1:19" ht="12.75">
      <c r="A13" s="73"/>
      <c r="B13" s="74"/>
      <c r="C13" s="74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61"/>
      <c r="Q13" s="86"/>
      <c r="R13" s="96"/>
      <c r="S13" s="93"/>
    </row>
    <row r="14" spans="1:19" ht="13.5" thickBot="1">
      <c r="A14" s="69"/>
      <c r="B14" s="71"/>
      <c r="C14" s="71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60"/>
      <c r="Q14" s="85"/>
      <c r="R14" s="97"/>
      <c r="S14" s="94"/>
    </row>
    <row r="15" spans="1:19" ht="12.75">
      <c r="A15" s="68" t="s">
        <v>36</v>
      </c>
      <c r="B15" s="70">
        <v>0</v>
      </c>
      <c r="C15" s="70">
        <v>0</v>
      </c>
      <c r="D15" s="8"/>
      <c r="E15" s="8"/>
      <c r="F15" s="8"/>
      <c r="G15" s="27"/>
      <c r="H15" s="27"/>
      <c r="I15" s="32"/>
      <c r="J15" s="25"/>
      <c r="K15" s="32"/>
      <c r="L15" s="19"/>
      <c r="M15" s="19"/>
      <c r="N15" s="19"/>
      <c r="O15" s="32"/>
      <c r="P15" s="59">
        <v>0</v>
      </c>
      <c r="Q15" s="84">
        <f>C15-P15+F16+F15</f>
        <v>0</v>
      </c>
      <c r="R15" s="95">
        <f>P15-F15</f>
        <v>0</v>
      </c>
      <c r="S15" s="92">
        <f>R15*100/R57</f>
        <v>0</v>
      </c>
    </row>
    <row r="16" spans="1:19" ht="13.5" thickBot="1">
      <c r="A16" s="69"/>
      <c r="B16" s="71"/>
      <c r="C16" s="71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60"/>
      <c r="Q16" s="85"/>
      <c r="R16" s="97"/>
      <c r="S16" s="94"/>
    </row>
    <row r="17" spans="1:19" ht="12.75">
      <c r="A17" s="68" t="s">
        <v>37</v>
      </c>
      <c r="B17" s="70">
        <v>0</v>
      </c>
      <c r="C17" s="70">
        <v>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59">
        <v>0</v>
      </c>
      <c r="Q17" s="84">
        <f>C17-P17+F17</f>
        <v>0</v>
      </c>
      <c r="R17" s="95">
        <f>P17-F17</f>
        <v>0</v>
      </c>
      <c r="S17" s="92">
        <f>R17*100/R57</f>
        <v>0</v>
      </c>
    </row>
    <row r="18" spans="1:19" ht="13.5" thickBot="1">
      <c r="A18" s="69"/>
      <c r="B18" s="71"/>
      <c r="C18" s="71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60"/>
      <c r="Q18" s="85"/>
      <c r="R18" s="97"/>
      <c r="S18" s="94"/>
    </row>
    <row r="19" spans="1:19" ht="12.75">
      <c r="A19" s="68" t="s">
        <v>38</v>
      </c>
      <c r="B19" s="70">
        <v>0</v>
      </c>
      <c r="C19" s="70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59">
        <v>0</v>
      </c>
      <c r="Q19" s="84">
        <f>C19-P19+F19</f>
        <v>0</v>
      </c>
      <c r="R19" s="95">
        <f>P19-F19</f>
        <v>0</v>
      </c>
      <c r="S19" s="92">
        <f>R19*100/R57</f>
        <v>0</v>
      </c>
    </row>
    <row r="20" spans="1:19" ht="13.5" thickBot="1">
      <c r="A20" s="75"/>
      <c r="B20" s="76"/>
      <c r="C20" s="76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60"/>
      <c r="Q20" s="87"/>
      <c r="R20" s="98"/>
      <c r="S20" s="101"/>
    </row>
    <row r="21" spans="1:19" ht="12.75">
      <c r="A21" s="68" t="s">
        <v>39</v>
      </c>
      <c r="B21" s="70">
        <v>2500000</v>
      </c>
      <c r="C21" s="70">
        <v>2500000</v>
      </c>
      <c r="D21" s="12" t="s">
        <v>155</v>
      </c>
      <c r="E21" s="12">
        <v>2500000</v>
      </c>
      <c r="F21" s="12">
        <v>476342</v>
      </c>
      <c r="G21" s="25">
        <v>22</v>
      </c>
      <c r="H21" s="25">
        <v>14</v>
      </c>
      <c r="I21" s="32">
        <f>H21*100/G21</f>
        <v>63.63636363636363</v>
      </c>
      <c r="J21" s="25">
        <f>G21-H21</f>
        <v>8</v>
      </c>
      <c r="K21" s="32">
        <f>J21*100/G21</f>
        <v>36.36363636363637</v>
      </c>
      <c r="L21" s="19">
        <v>2023658</v>
      </c>
      <c r="M21" s="19">
        <v>3882525</v>
      </c>
      <c r="N21" s="19">
        <f>L21+M21</f>
        <v>5906183</v>
      </c>
      <c r="O21" s="32">
        <f>M21*100/N21</f>
        <v>65.73661872651084</v>
      </c>
      <c r="P21" s="59">
        <v>2500000</v>
      </c>
      <c r="Q21" s="84">
        <f>C21-P21+F21+F22+F23+F24</f>
        <v>476342</v>
      </c>
      <c r="R21" s="95">
        <f>P21-F21-F22-F23-F24</f>
        <v>2023658</v>
      </c>
      <c r="S21" s="92">
        <f>R21*100/R57</f>
        <v>4.736323246341502</v>
      </c>
    </row>
    <row r="22" spans="1:19" ht="12.75">
      <c r="A22" s="77"/>
      <c r="B22" s="78"/>
      <c r="C22" s="78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79"/>
      <c r="Q22" s="88"/>
      <c r="R22" s="99"/>
      <c r="S22" s="102"/>
    </row>
    <row r="23" spans="1:19" ht="12.75">
      <c r="A23" s="77"/>
      <c r="B23" s="78"/>
      <c r="C23" s="78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79"/>
      <c r="Q23" s="88"/>
      <c r="R23" s="99"/>
      <c r="S23" s="102"/>
    </row>
    <row r="24" spans="1:19" ht="13.5" thickBot="1">
      <c r="A24" s="69"/>
      <c r="B24" s="71"/>
      <c r="C24" s="71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60"/>
      <c r="Q24" s="87"/>
      <c r="R24" s="98"/>
      <c r="S24" s="101"/>
    </row>
    <row r="25" spans="1:19" ht="12.75">
      <c r="A25" s="72" t="s">
        <v>40</v>
      </c>
      <c r="B25" s="70">
        <v>4000000</v>
      </c>
      <c r="C25" s="70">
        <v>4000000</v>
      </c>
      <c r="D25" s="10" t="s">
        <v>156</v>
      </c>
      <c r="E25" s="10">
        <v>2000000</v>
      </c>
      <c r="F25" s="10">
        <v>0</v>
      </c>
      <c r="G25" s="21">
        <v>128</v>
      </c>
      <c r="H25" s="21">
        <v>40</v>
      </c>
      <c r="I25" s="28">
        <f>H25*100/G25</f>
        <v>31.25</v>
      </c>
      <c r="J25" s="21">
        <f>G25-H25</f>
        <v>88</v>
      </c>
      <c r="K25" s="28">
        <f>J25*100/G25</f>
        <v>68.75</v>
      </c>
      <c r="L25" s="13">
        <v>2000000</v>
      </c>
      <c r="M25" s="13">
        <v>3600941</v>
      </c>
      <c r="N25" s="13">
        <f>L25+M25</f>
        <v>5600941</v>
      </c>
      <c r="O25" s="28">
        <f>M25*100/N25</f>
        <v>64.2917145529653</v>
      </c>
      <c r="P25" s="59">
        <v>4000000</v>
      </c>
      <c r="Q25" s="84">
        <f>C25-P25+F26+F25+F27+F28</f>
        <v>0</v>
      </c>
      <c r="R25" s="95">
        <f>P25-F25-F26-F27-F28</f>
        <v>4000000</v>
      </c>
      <c r="S25" s="92">
        <f>R25*100/R57</f>
        <v>9.361904524067807</v>
      </c>
    </row>
    <row r="26" spans="1:19" ht="12.75">
      <c r="A26" s="80"/>
      <c r="B26" s="74"/>
      <c r="C26" s="74"/>
      <c r="D26" s="10" t="s">
        <v>157</v>
      </c>
      <c r="E26" s="10">
        <v>2000000</v>
      </c>
      <c r="F26" s="10">
        <v>0</v>
      </c>
      <c r="G26" s="23">
        <v>120</v>
      </c>
      <c r="H26" s="23">
        <v>54</v>
      </c>
      <c r="I26" s="31">
        <f>H26*100/G26</f>
        <v>45</v>
      </c>
      <c r="J26" s="23">
        <f>G26-H26</f>
        <v>66</v>
      </c>
      <c r="K26" s="31">
        <f>J26*100/G26</f>
        <v>55</v>
      </c>
      <c r="L26" s="10">
        <v>2000000</v>
      </c>
      <c r="M26" s="10">
        <v>7723825</v>
      </c>
      <c r="N26" s="10">
        <f>L26+M26</f>
        <v>9723825</v>
      </c>
      <c r="O26" s="31">
        <f>M26*100/N26</f>
        <v>79.43196221651459</v>
      </c>
      <c r="P26" s="61"/>
      <c r="Q26" s="89"/>
      <c r="R26" s="100"/>
      <c r="S26" s="93"/>
    </row>
    <row r="27" spans="1:19" ht="12.75">
      <c r="A27" s="80"/>
      <c r="B27" s="74"/>
      <c r="C27" s="74"/>
      <c r="D27" s="10"/>
      <c r="E27" s="10"/>
      <c r="F27" s="10"/>
      <c r="G27" s="23"/>
      <c r="H27" s="23"/>
      <c r="I27" s="31"/>
      <c r="J27" s="23"/>
      <c r="K27" s="31"/>
      <c r="L27" s="10"/>
      <c r="M27" s="10"/>
      <c r="N27" s="10"/>
      <c r="O27" s="31"/>
      <c r="P27" s="61"/>
      <c r="Q27" s="89"/>
      <c r="R27" s="100"/>
      <c r="S27" s="93"/>
    </row>
    <row r="28" spans="1:19" ht="12.75">
      <c r="A28" s="80"/>
      <c r="B28" s="74"/>
      <c r="C28" s="74"/>
      <c r="D28" s="10"/>
      <c r="E28" s="10"/>
      <c r="F28" s="10"/>
      <c r="G28" s="23"/>
      <c r="H28" s="23"/>
      <c r="I28" s="31"/>
      <c r="J28" s="23"/>
      <c r="K28" s="31"/>
      <c r="L28" s="10"/>
      <c r="M28" s="10"/>
      <c r="N28" s="10"/>
      <c r="O28" s="31"/>
      <c r="P28" s="61"/>
      <c r="Q28" s="89"/>
      <c r="R28" s="100"/>
      <c r="S28" s="93"/>
    </row>
    <row r="29" spans="1:19" ht="13.5" thickBot="1">
      <c r="A29" s="80"/>
      <c r="B29" s="74"/>
      <c r="C29" s="74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61"/>
      <c r="Q29" s="89"/>
      <c r="R29" s="100"/>
      <c r="S29" s="93"/>
    </row>
    <row r="30" spans="1:19" ht="12.75">
      <c r="A30" s="72" t="s">
        <v>53</v>
      </c>
      <c r="B30" s="70">
        <v>2000000</v>
      </c>
      <c r="C30" s="70">
        <v>2000000</v>
      </c>
      <c r="D30" s="12" t="s">
        <v>158</v>
      </c>
      <c r="E30" s="12">
        <v>1500000</v>
      </c>
      <c r="F30" s="12">
        <v>0</v>
      </c>
      <c r="G30" s="25">
        <v>30</v>
      </c>
      <c r="H30" s="25">
        <v>21</v>
      </c>
      <c r="I30" s="28">
        <f>H30*100/G30</f>
        <v>70</v>
      </c>
      <c r="J30" s="21">
        <f>G30-H30</f>
        <v>9</v>
      </c>
      <c r="K30" s="28">
        <f>J30*100/G30</f>
        <v>30</v>
      </c>
      <c r="L30" s="13">
        <v>1500000</v>
      </c>
      <c r="M30" s="13">
        <v>3605216</v>
      </c>
      <c r="N30" s="13">
        <f>L30+M30</f>
        <v>5105216</v>
      </c>
      <c r="O30" s="28">
        <f>M30*100/N30</f>
        <v>70.61828529880029</v>
      </c>
      <c r="P30" s="59">
        <v>2000000</v>
      </c>
      <c r="Q30" s="84">
        <f>C30-P30+F30+F31+F32+F33</f>
        <v>14212</v>
      </c>
      <c r="R30" s="95">
        <f>P30-F30-F31-F32-F33</f>
        <v>1985788</v>
      </c>
      <c r="S30" s="92">
        <f>R30*100/R57</f>
        <v>4.64768941525989</v>
      </c>
    </row>
    <row r="31" spans="1:19" ht="12.75">
      <c r="A31" s="80"/>
      <c r="B31" s="78"/>
      <c r="C31" s="78"/>
      <c r="D31" s="10" t="s">
        <v>159</v>
      </c>
      <c r="E31" s="10">
        <v>500000</v>
      </c>
      <c r="F31" s="10">
        <v>14212</v>
      </c>
      <c r="G31" s="23">
        <v>40</v>
      </c>
      <c r="H31" s="23">
        <v>8</v>
      </c>
      <c r="I31" s="31">
        <f>H31*100/G31</f>
        <v>20</v>
      </c>
      <c r="J31" s="23">
        <f>G31-H31</f>
        <v>32</v>
      </c>
      <c r="K31" s="31">
        <f>J31*100/G31</f>
        <v>80</v>
      </c>
      <c r="L31" s="10">
        <v>485788</v>
      </c>
      <c r="M31" s="10">
        <v>804158</v>
      </c>
      <c r="N31" s="10">
        <f>L31+M31</f>
        <v>1289946</v>
      </c>
      <c r="O31" s="31">
        <f>M31*100/N31</f>
        <v>62.34043905713882</v>
      </c>
      <c r="P31" s="79"/>
      <c r="Q31" s="90"/>
      <c r="R31" s="103"/>
      <c r="S31" s="102"/>
    </row>
    <row r="32" spans="1:19" ht="12.75">
      <c r="A32" s="80"/>
      <c r="B32" s="78"/>
      <c r="C32" s="78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79"/>
      <c r="Q32" s="90"/>
      <c r="R32" s="103"/>
      <c r="S32" s="102"/>
    </row>
    <row r="33" spans="1:19" ht="13.5" thickBot="1">
      <c r="A33" s="81"/>
      <c r="B33" s="76"/>
      <c r="C33" s="76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82"/>
      <c r="Q33" s="91"/>
      <c r="R33" s="104"/>
      <c r="S33" s="101"/>
    </row>
    <row r="34" spans="1:19" ht="12.75">
      <c r="A34" s="68" t="s">
        <v>41</v>
      </c>
      <c r="B34" s="70">
        <v>0</v>
      </c>
      <c r="C34" s="70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59">
        <v>0</v>
      </c>
      <c r="Q34" s="84">
        <f>C34-P34+F34+F35</f>
        <v>0</v>
      </c>
      <c r="R34" s="95">
        <f>P34-F34</f>
        <v>0</v>
      </c>
      <c r="S34" s="92">
        <f>R34*100/R57</f>
        <v>0</v>
      </c>
    </row>
    <row r="35" spans="1:19" ht="13.5" thickBot="1">
      <c r="A35" s="69"/>
      <c r="B35" s="71"/>
      <c r="C35" s="71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60"/>
      <c r="Q35" s="85"/>
      <c r="R35" s="97"/>
      <c r="S35" s="94"/>
    </row>
    <row r="36" spans="1:19" ht="12.75">
      <c r="A36" s="68" t="s">
        <v>42</v>
      </c>
      <c r="B36" s="70">
        <v>1000000</v>
      </c>
      <c r="C36" s="70">
        <v>1000000</v>
      </c>
      <c r="D36" s="8" t="s">
        <v>160</v>
      </c>
      <c r="E36" s="8">
        <v>1000000</v>
      </c>
      <c r="F36" s="8">
        <v>0</v>
      </c>
      <c r="G36" s="21">
        <v>13</v>
      </c>
      <c r="H36" s="21">
        <v>9</v>
      </c>
      <c r="I36" s="30">
        <f>H36*100/G36</f>
        <v>69.23076923076923</v>
      </c>
      <c r="J36" s="27">
        <f>G36-H36</f>
        <v>4</v>
      </c>
      <c r="K36" s="30">
        <f>J36*100/G36</f>
        <v>30.76923076923077</v>
      </c>
      <c r="L36" s="12">
        <v>1000000</v>
      </c>
      <c r="M36" s="12">
        <v>1681445</v>
      </c>
      <c r="N36" s="12">
        <f>L36+M36</f>
        <v>2681445</v>
      </c>
      <c r="O36" s="30">
        <f>M36*100/N36</f>
        <v>62.706674945784826</v>
      </c>
      <c r="P36" s="59">
        <v>1000000</v>
      </c>
      <c r="Q36" s="84">
        <f>C36-P36+F36+F37+F38+F39+F40</f>
        <v>0</v>
      </c>
      <c r="R36" s="95">
        <f>P36-F36-F37-F38-F39-F40</f>
        <v>1000000</v>
      </c>
      <c r="S36" s="92">
        <f>R36*100/R57</f>
        <v>2.3404761310169517</v>
      </c>
    </row>
    <row r="37" spans="1:19" ht="12.75">
      <c r="A37" s="73"/>
      <c r="B37" s="74"/>
      <c r="C37" s="74"/>
      <c r="D37" s="10"/>
      <c r="E37" s="10"/>
      <c r="F37" s="10"/>
      <c r="G37" s="23"/>
      <c r="H37" s="23"/>
      <c r="I37" s="31"/>
      <c r="J37" s="23"/>
      <c r="K37" s="31"/>
      <c r="L37" s="10"/>
      <c r="M37" s="10"/>
      <c r="N37" s="10"/>
      <c r="O37" s="31"/>
      <c r="P37" s="61"/>
      <c r="Q37" s="86"/>
      <c r="R37" s="96"/>
      <c r="S37" s="93"/>
    </row>
    <row r="38" spans="1:19" ht="12.75">
      <c r="A38" s="73"/>
      <c r="B38" s="74"/>
      <c r="C38" s="74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61"/>
      <c r="Q38" s="86"/>
      <c r="R38" s="96"/>
      <c r="S38" s="93"/>
    </row>
    <row r="39" spans="1:19" ht="12.75">
      <c r="A39" s="73"/>
      <c r="B39" s="74"/>
      <c r="C39" s="74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61"/>
      <c r="Q39" s="86"/>
      <c r="R39" s="96"/>
      <c r="S39" s="93"/>
    </row>
    <row r="40" spans="1:19" ht="12.75">
      <c r="A40" s="73"/>
      <c r="B40" s="74"/>
      <c r="C40" s="74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61"/>
      <c r="Q40" s="86"/>
      <c r="R40" s="96"/>
      <c r="S40" s="93"/>
    </row>
    <row r="41" spans="1:19" ht="13.5" thickBot="1">
      <c r="A41" s="69"/>
      <c r="B41" s="71"/>
      <c r="C41" s="71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60"/>
      <c r="Q41" s="85"/>
      <c r="R41" s="97"/>
      <c r="S41" s="94"/>
    </row>
    <row r="42" spans="1:19" ht="12.75">
      <c r="A42" s="68" t="s">
        <v>43</v>
      </c>
      <c r="B42" s="70">
        <v>6000000</v>
      </c>
      <c r="C42" s="70">
        <v>6000000</v>
      </c>
      <c r="D42" s="8" t="s">
        <v>161</v>
      </c>
      <c r="E42" s="8">
        <v>6000000</v>
      </c>
      <c r="F42" s="8">
        <v>89372</v>
      </c>
      <c r="G42" s="21">
        <v>50</v>
      </c>
      <c r="H42" s="21">
        <v>41</v>
      </c>
      <c r="I42" s="32">
        <f>H42*100/G42</f>
        <v>82</v>
      </c>
      <c r="J42" s="25">
        <f>G42-H42</f>
        <v>9</v>
      </c>
      <c r="K42" s="32">
        <f>J42*100/G42</f>
        <v>18</v>
      </c>
      <c r="L42" s="19">
        <v>5910628</v>
      </c>
      <c r="M42" s="19">
        <v>8408251</v>
      </c>
      <c r="N42" s="19">
        <f>L42+M42</f>
        <v>14318879</v>
      </c>
      <c r="O42" s="32">
        <f>M42*100/N42</f>
        <v>58.72143343064775</v>
      </c>
      <c r="P42" s="59">
        <v>6000000</v>
      </c>
      <c r="Q42" s="84">
        <f>C42-P42+F42</f>
        <v>89372</v>
      </c>
      <c r="R42" s="95">
        <f>P42-F42</f>
        <v>5910628</v>
      </c>
      <c r="S42" s="92">
        <f>R42*100/R57</f>
        <v>13.833683753320463</v>
      </c>
    </row>
    <row r="43" spans="1:19" ht="13.5" thickBot="1">
      <c r="A43" s="69"/>
      <c r="B43" s="71"/>
      <c r="C43" s="71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60"/>
      <c r="Q43" s="85"/>
      <c r="R43" s="97"/>
      <c r="S43" s="94"/>
    </row>
    <row r="44" spans="1:19" ht="12" customHeight="1">
      <c r="A44" s="68" t="s">
        <v>44</v>
      </c>
      <c r="B44" s="70">
        <v>0</v>
      </c>
      <c r="C44" s="70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59">
        <v>0</v>
      </c>
      <c r="Q44" s="84">
        <v>0</v>
      </c>
      <c r="R44" s="95">
        <f>P44-F44</f>
        <v>0</v>
      </c>
      <c r="S44" s="92">
        <f>R44*100/R57</f>
        <v>0</v>
      </c>
    </row>
    <row r="45" spans="1:19" ht="12" customHeight="1" thickBot="1">
      <c r="A45" s="69"/>
      <c r="B45" s="71"/>
      <c r="C45" s="71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60"/>
      <c r="Q45" s="85"/>
      <c r="R45" s="97"/>
      <c r="S45" s="94"/>
    </row>
    <row r="46" spans="1:19" ht="12.75">
      <c r="A46" s="68" t="s">
        <v>45</v>
      </c>
      <c r="B46" s="70">
        <v>0</v>
      </c>
      <c r="C46" s="70">
        <v>0</v>
      </c>
      <c r="D46" s="8"/>
      <c r="E46" s="8"/>
      <c r="F46" s="14"/>
      <c r="G46" s="21"/>
      <c r="H46" s="21"/>
      <c r="I46" s="32"/>
      <c r="J46" s="25"/>
      <c r="K46" s="32"/>
      <c r="L46" s="36"/>
      <c r="M46" s="36"/>
      <c r="N46" s="19"/>
      <c r="O46" s="32"/>
      <c r="P46" s="83">
        <v>0</v>
      </c>
      <c r="Q46" s="84">
        <f>C46-P46+F46</f>
        <v>0</v>
      </c>
      <c r="R46" s="95">
        <f>P46-F46</f>
        <v>0</v>
      </c>
      <c r="S46" s="92">
        <f>R46*100/R57</f>
        <v>0</v>
      </c>
    </row>
    <row r="47" spans="1:19" ht="13.5" thickBot="1">
      <c r="A47" s="69"/>
      <c r="B47" s="71"/>
      <c r="C47" s="71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60"/>
      <c r="Q47" s="85"/>
      <c r="R47" s="97"/>
      <c r="S47" s="94"/>
    </row>
    <row r="48" spans="1:19" ht="12.75">
      <c r="A48" s="68" t="s">
        <v>46</v>
      </c>
      <c r="B48" s="70">
        <v>500000</v>
      </c>
      <c r="C48" s="70">
        <v>500000</v>
      </c>
      <c r="D48" s="8" t="s">
        <v>162</v>
      </c>
      <c r="E48" s="8">
        <v>500000</v>
      </c>
      <c r="F48" s="8">
        <v>69961</v>
      </c>
      <c r="G48" s="21">
        <v>21</v>
      </c>
      <c r="H48" s="21">
        <v>19</v>
      </c>
      <c r="I48" s="28">
        <f>H48*100/G48</f>
        <v>90.47619047619048</v>
      </c>
      <c r="J48" s="21">
        <f>G48-H48</f>
        <v>2</v>
      </c>
      <c r="K48" s="28">
        <f>J48*100/G48</f>
        <v>9.523809523809524</v>
      </c>
      <c r="L48" s="13">
        <v>430039</v>
      </c>
      <c r="M48" s="13">
        <v>859570</v>
      </c>
      <c r="N48" s="13">
        <f>L48+M48</f>
        <v>1289609</v>
      </c>
      <c r="O48" s="28">
        <f>M48*100/N48</f>
        <v>66.65353607178609</v>
      </c>
      <c r="P48" s="59">
        <v>500000</v>
      </c>
      <c r="Q48" s="84">
        <f>C48-P48+F48+F49+F50</f>
        <v>69961</v>
      </c>
      <c r="R48" s="95">
        <f>P48-F48-F49-F50</f>
        <v>430039</v>
      </c>
      <c r="S48" s="92">
        <f>R48*100/R57</f>
        <v>1.0064960149063988</v>
      </c>
    </row>
    <row r="49" spans="1:19" ht="12.75">
      <c r="A49" s="77"/>
      <c r="B49" s="78"/>
      <c r="C49" s="78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79"/>
      <c r="Q49" s="88"/>
      <c r="R49" s="99"/>
      <c r="S49" s="102"/>
    </row>
    <row r="50" spans="1:19" ht="13.5" thickBot="1">
      <c r="A50" s="69"/>
      <c r="B50" s="71"/>
      <c r="C50" s="71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60"/>
      <c r="Q50" s="85"/>
      <c r="R50" s="97"/>
      <c r="S50" s="94"/>
    </row>
    <row r="51" spans="1:19" ht="12.75">
      <c r="A51" s="68" t="s">
        <v>47</v>
      </c>
      <c r="B51" s="70">
        <v>0</v>
      </c>
      <c r="C51" s="70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59">
        <v>0</v>
      </c>
      <c r="Q51" s="84">
        <f>C51-P51</f>
        <v>0</v>
      </c>
      <c r="R51" s="95">
        <f>P51-F51</f>
        <v>0</v>
      </c>
      <c r="S51" s="92">
        <f>R51*100/R57</f>
        <v>0</v>
      </c>
    </row>
    <row r="52" spans="1:19" ht="13.5" thickBot="1">
      <c r="A52" s="69"/>
      <c r="B52" s="71"/>
      <c r="C52" s="71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60"/>
      <c r="Q52" s="85"/>
      <c r="R52" s="97"/>
      <c r="S52" s="94"/>
    </row>
    <row r="53" spans="1:19" ht="12.75">
      <c r="A53" s="68" t="s">
        <v>48</v>
      </c>
      <c r="B53" s="70">
        <v>0</v>
      </c>
      <c r="C53" s="70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59">
        <v>0</v>
      </c>
      <c r="Q53" s="84">
        <f>C53-P53</f>
        <v>0</v>
      </c>
      <c r="R53" s="95">
        <f>P53-F53</f>
        <v>0</v>
      </c>
      <c r="S53" s="92">
        <f>R53*100/R57</f>
        <v>0</v>
      </c>
    </row>
    <row r="54" spans="1:19" ht="13.5" thickBot="1">
      <c r="A54" s="69"/>
      <c r="B54" s="71"/>
      <c r="C54" s="71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60"/>
      <c r="Q54" s="85"/>
      <c r="R54" s="97"/>
      <c r="S54" s="94"/>
    </row>
    <row r="55" spans="1:19" ht="12.75">
      <c r="A55" s="68" t="s">
        <v>54</v>
      </c>
      <c r="B55" s="70">
        <v>0</v>
      </c>
      <c r="C55" s="70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59">
        <v>0</v>
      </c>
      <c r="Q55" s="84">
        <f>C55-P55</f>
        <v>0</v>
      </c>
      <c r="R55" s="95">
        <f>P55-F55</f>
        <v>0</v>
      </c>
      <c r="S55" s="92">
        <f>R55*100/R57</f>
        <v>0</v>
      </c>
    </row>
    <row r="56" spans="1:19" ht="13.5" thickBot="1">
      <c r="A56" s="69"/>
      <c r="B56" s="71"/>
      <c r="C56" s="71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60"/>
      <c r="Q56" s="85"/>
      <c r="R56" s="97"/>
      <c r="S56" s="94"/>
    </row>
    <row r="57" spans="1:19" s="15" customFormat="1" ht="12.75">
      <c r="A57" s="47" t="s">
        <v>49</v>
      </c>
      <c r="B57" s="46">
        <f>SUM(B7:B56)</f>
        <v>36400000</v>
      </c>
      <c r="C57" s="46">
        <f>SUM(C7:C56)</f>
        <v>43400000</v>
      </c>
      <c r="D57" s="42" t="s">
        <v>163</v>
      </c>
      <c r="E57" s="41">
        <f>SUM(E7:E53)</f>
        <v>43400000</v>
      </c>
      <c r="F57" s="41">
        <f>SUM(F7:F54)</f>
        <v>673651</v>
      </c>
      <c r="G57" s="44">
        <f>SUM(G7:G56)</f>
        <v>803</v>
      </c>
      <c r="H57" s="44">
        <f>SUM(H7:H56)</f>
        <v>429</v>
      </c>
      <c r="I57" s="49">
        <f>H57*100/G57</f>
        <v>53.42465753424658</v>
      </c>
      <c r="J57" s="50">
        <f>G57-H57</f>
        <v>374</v>
      </c>
      <c r="K57" s="49">
        <f>J57*100/G57</f>
        <v>46.57534246575342</v>
      </c>
      <c r="L57" s="48">
        <f>SUM(L7:L56)</f>
        <v>42726349</v>
      </c>
      <c r="M57" s="48">
        <f>SUM(M7:M56)</f>
        <v>83985263</v>
      </c>
      <c r="N57" s="51">
        <f>L57+M57</f>
        <v>126711612</v>
      </c>
      <c r="O57" s="49">
        <f>M57*100/N57</f>
        <v>66.28063653708391</v>
      </c>
      <c r="P57" s="43">
        <f>SUM(P7:P54)</f>
        <v>43400000</v>
      </c>
      <c r="Q57" s="43">
        <f>SUM(Q7:Q54)</f>
        <v>673651</v>
      </c>
      <c r="R57" s="41">
        <f>SUM(R7:R54)</f>
        <v>42726349</v>
      </c>
      <c r="S57" s="54">
        <f>SUM(S7:S54)</f>
        <v>100</v>
      </c>
    </row>
    <row r="58" ht="12.75">
      <c r="A58" s="40" t="s">
        <v>150</v>
      </c>
    </row>
    <row r="59" spans="1:9" ht="12.75">
      <c r="A59" s="40" t="s">
        <v>164</v>
      </c>
      <c r="H59" s="40"/>
      <c r="I59" s="40"/>
    </row>
    <row r="60" ht="12.75">
      <c r="A60" s="37"/>
    </row>
    <row r="61" ht="12.75">
      <c r="A61" s="37"/>
    </row>
    <row r="62" ht="12.75">
      <c r="A62" s="37"/>
    </row>
  </sheetData>
  <mergeCells count="129">
    <mergeCell ref="Q55:Q56"/>
    <mergeCell ref="R55:R56"/>
    <mergeCell ref="S55:S56"/>
    <mergeCell ref="A55:A56"/>
    <mergeCell ref="B55:B56"/>
    <mergeCell ref="C55:C56"/>
    <mergeCell ref="P55:P56"/>
    <mergeCell ref="Q51:Q52"/>
    <mergeCell ref="R51:R52"/>
    <mergeCell ref="S51:S52"/>
    <mergeCell ref="A53:A54"/>
    <mergeCell ref="B53:B54"/>
    <mergeCell ref="C53:C54"/>
    <mergeCell ref="P53:P54"/>
    <mergeCell ref="Q53:Q54"/>
    <mergeCell ref="R53:R54"/>
    <mergeCell ref="S53:S54"/>
    <mergeCell ref="A51:A52"/>
    <mergeCell ref="B51:B52"/>
    <mergeCell ref="C51:C52"/>
    <mergeCell ref="P51:P52"/>
    <mergeCell ref="Q46:Q47"/>
    <mergeCell ref="R46:R47"/>
    <mergeCell ref="S46:S47"/>
    <mergeCell ref="A48:A50"/>
    <mergeCell ref="B48:B50"/>
    <mergeCell ref="C48:C50"/>
    <mergeCell ref="P48:P50"/>
    <mergeCell ref="Q48:Q50"/>
    <mergeCell ref="R48:R50"/>
    <mergeCell ref="S48:S50"/>
    <mergeCell ref="A46:A47"/>
    <mergeCell ref="B46:B47"/>
    <mergeCell ref="C46:C47"/>
    <mergeCell ref="P46:P47"/>
    <mergeCell ref="Q42:Q43"/>
    <mergeCell ref="R42:R43"/>
    <mergeCell ref="S42:S43"/>
    <mergeCell ref="A44:A45"/>
    <mergeCell ref="B44:B45"/>
    <mergeCell ref="C44:C45"/>
    <mergeCell ref="P44:P45"/>
    <mergeCell ref="Q44:Q45"/>
    <mergeCell ref="R44:R45"/>
    <mergeCell ref="S44:S45"/>
    <mergeCell ref="A42:A43"/>
    <mergeCell ref="B42:B43"/>
    <mergeCell ref="C42:C43"/>
    <mergeCell ref="P42:P43"/>
    <mergeCell ref="Q34:Q35"/>
    <mergeCell ref="R34:R35"/>
    <mergeCell ref="S34:S35"/>
    <mergeCell ref="A36:A41"/>
    <mergeCell ref="B36:B41"/>
    <mergeCell ref="C36:C41"/>
    <mergeCell ref="P36:P41"/>
    <mergeCell ref="Q36:Q41"/>
    <mergeCell ref="R36:R41"/>
    <mergeCell ref="S36:S41"/>
    <mergeCell ref="A34:A35"/>
    <mergeCell ref="B34:B35"/>
    <mergeCell ref="C34:C35"/>
    <mergeCell ref="P34:P35"/>
    <mergeCell ref="Q25:Q29"/>
    <mergeCell ref="R25:R29"/>
    <mergeCell ref="S25:S29"/>
    <mergeCell ref="A30:A33"/>
    <mergeCell ref="B30:B33"/>
    <mergeCell ref="C30:C33"/>
    <mergeCell ref="P30:P33"/>
    <mergeCell ref="Q30:Q33"/>
    <mergeCell ref="R30:R33"/>
    <mergeCell ref="S30:S33"/>
    <mergeCell ref="A25:A29"/>
    <mergeCell ref="B25:B29"/>
    <mergeCell ref="C25:C29"/>
    <mergeCell ref="P25:P29"/>
    <mergeCell ref="Q19:Q20"/>
    <mergeCell ref="R19:R20"/>
    <mergeCell ref="S19:S20"/>
    <mergeCell ref="A21:A24"/>
    <mergeCell ref="B21:B24"/>
    <mergeCell ref="C21:C24"/>
    <mergeCell ref="P21:P24"/>
    <mergeCell ref="Q21:Q24"/>
    <mergeCell ref="R21:R24"/>
    <mergeCell ref="S21:S24"/>
    <mergeCell ref="A19:A20"/>
    <mergeCell ref="B19:B20"/>
    <mergeCell ref="C19:C20"/>
    <mergeCell ref="P19:P20"/>
    <mergeCell ref="Q15:Q16"/>
    <mergeCell ref="R15:R16"/>
    <mergeCell ref="S15:S16"/>
    <mergeCell ref="A17:A18"/>
    <mergeCell ref="B17:B18"/>
    <mergeCell ref="C17:C18"/>
    <mergeCell ref="P17:P18"/>
    <mergeCell ref="Q17:Q18"/>
    <mergeCell ref="R17:R18"/>
    <mergeCell ref="S17:S18"/>
    <mergeCell ref="A15:A16"/>
    <mergeCell ref="B15:B16"/>
    <mergeCell ref="C15:C16"/>
    <mergeCell ref="P15:P16"/>
    <mergeCell ref="Q9:Q10"/>
    <mergeCell ref="R9:R10"/>
    <mergeCell ref="S9:S10"/>
    <mergeCell ref="A11:A14"/>
    <mergeCell ref="B11:B14"/>
    <mergeCell ref="C11:C14"/>
    <mergeCell ref="P11:P14"/>
    <mergeCell ref="Q11:Q14"/>
    <mergeCell ref="R11:R14"/>
    <mergeCell ref="S11:S14"/>
    <mergeCell ref="A9:A10"/>
    <mergeCell ref="B9:B10"/>
    <mergeCell ref="C9:C10"/>
    <mergeCell ref="P9:P10"/>
    <mergeCell ref="B3:S3"/>
    <mergeCell ref="G4:K4"/>
    <mergeCell ref="L4:O4"/>
    <mergeCell ref="A7:A8"/>
    <mergeCell ref="B7:B8"/>
    <mergeCell ref="C7:C8"/>
    <mergeCell ref="P7:P8"/>
    <mergeCell ref="Q7:Q8"/>
    <mergeCell ref="R7:R8"/>
    <mergeCell ref="S7:S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</cp:lastModifiedBy>
  <cp:lastPrinted>2010-12-15T07:42:03Z</cp:lastPrinted>
  <dcterms:created xsi:type="dcterms:W3CDTF">2006-01-18T08:42:04Z</dcterms:created>
  <dcterms:modified xsi:type="dcterms:W3CDTF">2010-12-15T07:42:06Z</dcterms:modified>
  <cp:category/>
  <cp:version/>
  <cp:contentType/>
  <cp:contentStatus/>
</cp:coreProperties>
</file>