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6930" windowHeight="4575" tabRatio="944" activeTab="0"/>
  </bookViews>
  <sheets>
    <sheet name="REKAP." sheetId="1" r:id="rId1"/>
    <sheet name="PLNĚNÍ PŘÍJMŮ" sheetId="2" r:id="rId2"/>
    <sheet name="dane" sheetId="3" r:id="rId3"/>
    <sheet name="VÝDAJE - kapitoly" sheetId="4" r:id="rId4"/>
    <sheet name="čerpání KÚ" sheetId="5" r:id="rId5"/>
    <sheet name="čerpání zastupitelstva" sheetId="6" r:id="rId6"/>
    <sheet name="Čerpání EU" sheetId="7" r:id="rId7"/>
    <sheet name="Čerpání EU - půjčka" sheetId="8" r:id="rId8"/>
    <sheet name="kontokorent" sheetId="9" r:id="rId9"/>
    <sheet name="SOCIÁLNÍ FOND" sheetId="10" r:id="rId10"/>
    <sheet name="FOND VYSOČINY" sheetId="11" r:id="rId11"/>
    <sheet name="FV GP" sheetId="12" r:id="rId12"/>
    <sheet name="Fond strateg.rez." sheetId="13" r:id="rId13"/>
    <sheet name="UŽITÍ" sheetId="14" r:id="rId14"/>
  </sheets>
  <definedNames>
    <definedName name="_468">#REF!</definedName>
    <definedName name="_469">#REF!</definedName>
    <definedName name="_470">#REF!</definedName>
    <definedName name="_471">#REF!</definedName>
    <definedName name="_472">#REF!</definedName>
    <definedName name="_473">#REF!</definedName>
    <definedName name="_474">#REF!</definedName>
    <definedName name="_475">#REF!</definedName>
    <definedName name="_476">#REF!</definedName>
    <definedName name="_477">#REF!</definedName>
    <definedName name="_478">#REF!</definedName>
    <definedName name="_479">#REF!</definedName>
    <definedName name="_480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>#REF!</definedName>
    <definedName name="_487">#REF!</definedName>
    <definedName name="_488">#REF!</definedName>
    <definedName name="_489">#REF!</definedName>
    <definedName name="_490" localSheetId="2">'dane'!$C$45</definedName>
    <definedName name="_490">#REF!</definedName>
    <definedName name="_491" localSheetId="2">'dane'!$D$45</definedName>
    <definedName name="_491">#REF!</definedName>
    <definedName name="_492" localSheetId="2">'dane'!$E$45</definedName>
    <definedName name="_492">#REF!</definedName>
    <definedName name="_493" localSheetId="2">'dane'!$F$45</definedName>
    <definedName name="_493">#REF!</definedName>
    <definedName name="_494" localSheetId="2">'dane'!$G$45</definedName>
    <definedName name="_494">#REF!</definedName>
    <definedName name="_495" localSheetId="2">'dane'!$H$45</definedName>
    <definedName name="_495">#REF!</definedName>
    <definedName name="_496" localSheetId="2">'dane'!$I$45</definedName>
    <definedName name="_496">#REF!</definedName>
    <definedName name="_497" localSheetId="2">'dane'!$L$45</definedName>
    <definedName name="_497">#REF!</definedName>
    <definedName name="_498" localSheetId="2">'dane'!$M$45</definedName>
    <definedName name="_498">#REF!</definedName>
    <definedName name="_499" localSheetId="2">'dane'!$N$45</definedName>
    <definedName name="_499">#REF!</definedName>
    <definedName name="_500" localSheetId="2">'dane'!$O$45</definedName>
    <definedName name="_500">#REF!</definedName>
    <definedName name="_501" localSheetId="2">'dane'!$P$45</definedName>
    <definedName name="_501">#REF!</definedName>
    <definedName name="_502" localSheetId="2">'dane'!$Q$45</definedName>
    <definedName name="_502">#REF!</definedName>
    <definedName name="_503" localSheetId="2">'dane'!$T$45</definedName>
    <definedName name="_503">#REF!</definedName>
    <definedName name="_504">#REF!</definedName>
    <definedName name="_505">#REF!</definedName>
    <definedName name="_506">#REF!</definedName>
    <definedName name="_507">#REF!</definedName>
    <definedName name="_508" localSheetId="2">'dane'!$C$40</definedName>
    <definedName name="_508">#REF!</definedName>
    <definedName name="_509" localSheetId="2">'dane'!$D$40</definedName>
    <definedName name="_509">#REF!</definedName>
    <definedName name="_510" localSheetId="2">'dane'!$E$40</definedName>
    <definedName name="_510">#REF!</definedName>
    <definedName name="_511" localSheetId="2">'dane'!$F$40</definedName>
    <definedName name="_511">#REF!</definedName>
    <definedName name="_512" localSheetId="2">'dane'!$G$40</definedName>
    <definedName name="_512">#REF!</definedName>
    <definedName name="_513" localSheetId="2">'dane'!$H$40</definedName>
    <definedName name="_513">#REF!</definedName>
    <definedName name="_514" localSheetId="2">'dane'!$I$40</definedName>
    <definedName name="_514">#REF!</definedName>
    <definedName name="_515" localSheetId="2">'dane'!$L$40</definedName>
    <definedName name="_515">#REF!</definedName>
    <definedName name="_516" localSheetId="2">'dane'!$M$40</definedName>
    <definedName name="_516">#REF!</definedName>
    <definedName name="_517" localSheetId="2">'dane'!$N$40</definedName>
    <definedName name="_517">#REF!</definedName>
    <definedName name="_518" localSheetId="2">'dane'!$O$40</definedName>
    <definedName name="_518">#REF!</definedName>
    <definedName name="_519" localSheetId="2">'dane'!$P$40</definedName>
    <definedName name="_519">#REF!</definedName>
    <definedName name="_520" localSheetId="2">'dane'!$Q$40</definedName>
    <definedName name="_520">#REF!</definedName>
    <definedName name="_521" localSheetId="2">'dane'!$T$40</definedName>
    <definedName name="_521">#REF!</definedName>
    <definedName name="_522">#REF!</definedName>
    <definedName name="_523">#REF!</definedName>
    <definedName name="_524">#REF!</definedName>
    <definedName name="_525">#REF!</definedName>
    <definedName name="_526" localSheetId="2">'dane'!$C$41</definedName>
    <definedName name="_526">#REF!</definedName>
    <definedName name="_527" localSheetId="2">'dane'!$D$41</definedName>
    <definedName name="_527">#REF!</definedName>
    <definedName name="_528" localSheetId="2">'dane'!$E$41</definedName>
    <definedName name="_528">#REF!</definedName>
    <definedName name="_529" localSheetId="2">'dane'!$F$41</definedName>
    <definedName name="_529">#REF!</definedName>
    <definedName name="_530" localSheetId="2">'dane'!$G$41</definedName>
    <definedName name="_530">#REF!</definedName>
    <definedName name="_531" localSheetId="2">'dane'!$H$41</definedName>
    <definedName name="_531">#REF!</definedName>
    <definedName name="_532" localSheetId="2">'dane'!$I$41</definedName>
    <definedName name="_532">#REF!</definedName>
    <definedName name="_533" localSheetId="2">'dane'!$L$41</definedName>
    <definedName name="_533">#REF!</definedName>
    <definedName name="_534" localSheetId="2">'dane'!$M$41</definedName>
    <definedName name="_534">#REF!</definedName>
    <definedName name="_535" localSheetId="2">'dane'!$N$41</definedName>
    <definedName name="_535">#REF!</definedName>
    <definedName name="_536" localSheetId="2">'dane'!$O$41</definedName>
    <definedName name="_536">#REF!</definedName>
    <definedName name="_537" localSheetId="2">'dane'!$P$41</definedName>
    <definedName name="_537">#REF!</definedName>
    <definedName name="_538" localSheetId="2">'dane'!$Q$41</definedName>
    <definedName name="_538">#REF!</definedName>
    <definedName name="_539" localSheetId="2">'dane'!$T$41</definedName>
    <definedName name="_539">#REF!</definedName>
    <definedName name="_540">#REF!</definedName>
    <definedName name="_541">#REF!</definedName>
    <definedName name="_542">#REF!</definedName>
    <definedName name="_543">#REF!</definedName>
    <definedName name="_544" localSheetId="2">'dane'!$C$42</definedName>
    <definedName name="_544">#REF!</definedName>
    <definedName name="_545" localSheetId="2">'dane'!$D$42</definedName>
    <definedName name="_545">#REF!</definedName>
    <definedName name="_546" localSheetId="2">'dane'!$E$42</definedName>
    <definedName name="_546">#REF!</definedName>
    <definedName name="_547" localSheetId="2">'dane'!$F$42</definedName>
    <definedName name="_547">#REF!</definedName>
    <definedName name="_548" localSheetId="2">'dane'!$G$42</definedName>
    <definedName name="_548">#REF!</definedName>
    <definedName name="_549" localSheetId="2">'dane'!$H$42</definedName>
    <definedName name="_549">#REF!</definedName>
    <definedName name="_550" localSheetId="2">'dane'!$I$42</definedName>
    <definedName name="_550">#REF!</definedName>
    <definedName name="_551" localSheetId="2">'dane'!$L$42</definedName>
    <definedName name="_551">#REF!</definedName>
    <definedName name="_552" localSheetId="2">'dane'!$M$42</definedName>
    <definedName name="_552">#REF!</definedName>
    <definedName name="_553" localSheetId="2">'dane'!$N$42</definedName>
    <definedName name="_553">#REF!</definedName>
    <definedName name="_554" localSheetId="2">'dane'!$O$42</definedName>
    <definedName name="_554">#REF!</definedName>
    <definedName name="_555" localSheetId="2">'dane'!$P$42</definedName>
    <definedName name="_555">#REF!</definedName>
    <definedName name="_556" localSheetId="2">'dane'!$Q$42</definedName>
    <definedName name="_556">#REF!</definedName>
    <definedName name="_557" localSheetId="2">'dane'!$T$42</definedName>
    <definedName name="_557">#REF!</definedName>
    <definedName name="_558">#REF!</definedName>
    <definedName name="_559">#REF!</definedName>
    <definedName name="_560">#REF!</definedName>
    <definedName name="_561">#REF!</definedName>
    <definedName name="_562" localSheetId="2">'dane'!$C$43</definedName>
    <definedName name="_562">#REF!</definedName>
    <definedName name="_563" localSheetId="2">'dane'!$D$43</definedName>
    <definedName name="_563">#REF!</definedName>
    <definedName name="_564" localSheetId="2">'dane'!$E$43</definedName>
    <definedName name="_564">#REF!</definedName>
    <definedName name="_565" localSheetId="2">'dane'!$F$43</definedName>
    <definedName name="_565">#REF!</definedName>
    <definedName name="_566" localSheetId="2">'dane'!$G$43</definedName>
    <definedName name="_566">#REF!</definedName>
    <definedName name="_567" localSheetId="2">'dane'!$H$43</definedName>
    <definedName name="_567">#REF!</definedName>
    <definedName name="_568" localSheetId="2">'dane'!$I$43</definedName>
    <definedName name="_568">#REF!</definedName>
    <definedName name="_569" localSheetId="2">'dane'!$L$43</definedName>
    <definedName name="_569">#REF!</definedName>
    <definedName name="_570" localSheetId="2">'dane'!$M$43</definedName>
    <definedName name="_570">#REF!</definedName>
    <definedName name="_571" localSheetId="2">'dane'!$N$43</definedName>
    <definedName name="_571">#REF!</definedName>
    <definedName name="_572" localSheetId="2">'dane'!$O$43</definedName>
    <definedName name="_572">#REF!</definedName>
    <definedName name="_573" localSheetId="2">'dane'!$P$43</definedName>
    <definedName name="_573">#REF!</definedName>
    <definedName name="_574" localSheetId="2">'dane'!$Q$43</definedName>
    <definedName name="_574">#REF!</definedName>
    <definedName name="_575" localSheetId="2">'dane'!$T$43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 localSheetId="2">'dane'!$C$44</definedName>
    <definedName name="_580">#REF!</definedName>
    <definedName name="_581" localSheetId="2">'dane'!$D$44</definedName>
    <definedName name="_581">#REF!</definedName>
    <definedName name="_582" localSheetId="2">'dane'!$E$44</definedName>
    <definedName name="_582">#REF!</definedName>
    <definedName name="_583" localSheetId="2">'dane'!$F$44</definedName>
    <definedName name="_583">#REF!</definedName>
    <definedName name="_584" localSheetId="2">'dane'!$G$44</definedName>
    <definedName name="_584">#REF!</definedName>
    <definedName name="_585" localSheetId="2">'dane'!$H$44</definedName>
    <definedName name="_585">#REF!</definedName>
    <definedName name="_586" localSheetId="2">'dane'!$I$44</definedName>
    <definedName name="_586">#REF!</definedName>
    <definedName name="_587" localSheetId="2">'dane'!$L$44</definedName>
    <definedName name="_587">#REF!</definedName>
    <definedName name="_588" localSheetId="2">'dane'!$M$44</definedName>
    <definedName name="_588">#REF!</definedName>
    <definedName name="_589" localSheetId="2">'dane'!$N$44</definedName>
    <definedName name="_589">#REF!</definedName>
    <definedName name="_590" localSheetId="2">'dane'!$O$44</definedName>
    <definedName name="_590">#REF!</definedName>
    <definedName name="_591" localSheetId="2">'dane'!$P$44</definedName>
    <definedName name="_591">#REF!</definedName>
    <definedName name="_592" localSheetId="2">'dane'!$Q$44</definedName>
    <definedName name="_592">#REF!</definedName>
    <definedName name="_593" localSheetId="2">'dane'!$T$44</definedName>
    <definedName name="_593">#REF!</definedName>
    <definedName name="_594">#REF!</definedName>
    <definedName name="_595">#REF!</definedName>
    <definedName name="_596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>#REF!</definedName>
    <definedName name="_613">#REF!</definedName>
    <definedName name="_614">#REF!</definedName>
    <definedName name="_615">#REF!</definedName>
    <definedName name="_616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6">#REF!</definedName>
    <definedName name="_636" localSheetId="7">#REF!</definedName>
    <definedName name="_636" localSheetId="8">#REF!</definedName>
    <definedName name="_636">#REF!</definedName>
    <definedName name="_637" localSheetId="6">#REF!</definedName>
    <definedName name="_637" localSheetId="7">#REF!</definedName>
    <definedName name="_637" localSheetId="8">#REF!</definedName>
    <definedName name="_637">#REF!</definedName>
    <definedName name="_638" localSheetId="6">#REF!</definedName>
    <definedName name="_638" localSheetId="7">#REF!</definedName>
    <definedName name="_638" localSheetId="8">#REF!</definedName>
    <definedName name="_638">#REF!</definedName>
    <definedName name="_639" localSheetId="6">#REF!</definedName>
    <definedName name="_639" localSheetId="7">#REF!</definedName>
    <definedName name="_639" localSheetId="8">#REF!</definedName>
    <definedName name="_639">#REF!</definedName>
    <definedName name="_640" localSheetId="6">#REF!</definedName>
    <definedName name="_640" localSheetId="7">#REF!</definedName>
    <definedName name="_640" localSheetId="8">#REF!</definedName>
    <definedName name="_640">#REF!</definedName>
    <definedName name="_641" localSheetId="6">#REF!</definedName>
    <definedName name="_641" localSheetId="7">#REF!</definedName>
    <definedName name="_641" localSheetId="8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xlnm.Print_Titles" localSheetId="6">'Čerpání EU'!$3:$4</definedName>
    <definedName name="_xlnm.Print_Area" localSheetId="6">'Čerpání EU'!$A$1:$N$137</definedName>
    <definedName name="_xlnm.Print_Area" localSheetId="4">'čerpání KÚ'!$A$1:$F$86</definedName>
    <definedName name="_xlnm.Print_Area" localSheetId="5">'čerpání zastupitelstva'!$A$1:$F$86</definedName>
    <definedName name="_xlnm.Print_Area" localSheetId="2">'dane'!$A$1:$AA$50</definedName>
    <definedName name="_xlnm.Print_Area" localSheetId="12">'Fond strateg.rez.'!$A$1:$G$151</definedName>
    <definedName name="_xlnm.Print_Area" localSheetId="10">'FOND VYSOČINY'!$A$1:$E$30</definedName>
    <definedName name="_xlnm.Print_Area" localSheetId="11">'FV GP'!$A$1:$H$114</definedName>
    <definedName name="_xlnm.Print_Area" localSheetId="8">'kontokorent'!$A$1:$G$15</definedName>
    <definedName name="_xlnm.Print_Area" localSheetId="1">'PLNĚNÍ PŘÍJMŮ'!$A$1:$E$110</definedName>
    <definedName name="_xlnm.Print_Area" localSheetId="0">'REKAP.'!$A$1:$E$53</definedName>
    <definedName name="_xlnm.Print_Area" localSheetId="9">'SOCIÁLNÍ FOND'!$A$1:$E$40</definedName>
    <definedName name="_xlnm.Print_Area" localSheetId="13">'UŽITÍ'!$A$1:$E$61</definedName>
    <definedName name="_xlnm.Print_Area" localSheetId="3">'VÝDAJE - kapitoly'!$A$1:$G$573</definedName>
  </definedNames>
  <calcPr fullCalcOnLoad="1"/>
</workbook>
</file>

<file path=xl/sharedStrings.xml><?xml version="1.0" encoding="utf-8"?>
<sst xmlns="http://schemas.openxmlformats.org/spreadsheetml/2006/main" count="2153" uniqueCount="1096">
  <si>
    <t xml:space="preserve">   ** údaje jsou orientační, převod z FSR schválen v celkové výši 1 200 mil. Kč dle usnesení 0361/05/2007/ZK</t>
  </si>
  <si>
    <t>b) Čerpání projektů EU spolufinancovaných z půjčky SFDI k 31. 3. 2010 (v tis. Kč)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</si>
  <si>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</si>
  <si>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</si>
  <si>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</si>
  <si>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</si>
  <si>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na zvl. účty</t>
  </si>
  <si>
    <t>Převedeno na zvláštní účty z FSR 2005 - 2009</t>
  </si>
  <si>
    <t>Převody na zvl. účty  1-3 2010</t>
  </si>
  <si>
    <t>Skutečné výdaje za trvání projektu 2005 - 2009</t>
  </si>
  <si>
    <t>skutečné výdaje                1-3 2010</t>
  </si>
  <si>
    <t>Přijatá půjčka ze SFDI 2006 - 2009 skutečnost</t>
  </si>
  <si>
    <t>Vrácení půjčky do SFDI</t>
  </si>
  <si>
    <t>Přijatá půjčka ze SFDI                     1-3 2010              (dle smlouvy)</t>
  </si>
  <si>
    <t>Čerpání půjčky   1-3 2010</t>
  </si>
  <si>
    <t>Přijaté dotace 2005 - 2009</t>
  </si>
  <si>
    <t>Přijaté dotace             1-3 2010</t>
  </si>
  <si>
    <t>231 75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</si>
  <si>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</si>
  <si>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</si>
  <si>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231 73</t>
  </si>
  <si>
    <t>Rekonstrukce silnice III/35114 a III/03821 Havlíčkův Brod, Lidická - Havířská, 2. stavba - ukončen</t>
  </si>
  <si>
    <t>231 82</t>
  </si>
  <si>
    <t>Rekonstrukce silnice II/150 Pavlíkov - Vilémovice - ukončen</t>
  </si>
  <si>
    <t>II/360 Oslavička - obchvat, 2. stavba*</t>
  </si>
  <si>
    <t>*</t>
  </si>
  <si>
    <t>II/353 Bohdalov - obchvat*</t>
  </si>
  <si>
    <t>II/405 Brtnice - Zašovice*</t>
  </si>
  <si>
    <t>II/602 hr. kraje - Pelhřimov, 2. stavba* - ukončen</t>
  </si>
  <si>
    <t>II/602 hr. kraje - Pelhřimov, 1. stavba* - ukončen</t>
  </si>
  <si>
    <t>c) Čerpání kontokorentního úvěru k 31. 3. 2010 (v tis. Kč)</t>
  </si>
  <si>
    <t>Čerpání úvěru k 31. 12. 2009</t>
  </si>
  <si>
    <t>Úroky k 31. 12. 2009</t>
  </si>
  <si>
    <t>Stav úvěru k 31. 12. 2009</t>
  </si>
  <si>
    <t>Čerpání úvěru leden - březen 2010</t>
  </si>
  <si>
    <t>Splátky úvěru leden - březen 2010</t>
  </si>
  <si>
    <t>Stav úvěru k 31. 3. 2010</t>
  </si>
  <si>
    <t>Dotace obcím - na údržbu zeleně v průjezdních úsecích obcí</t>
  </si>
  <si>
    <t>Celkem dotace obcím</t>
  </si>
  <si>
    <t>Celkem ostatní výdaje</t>
  </si>
  <si>
    <t>Vysočina 21 - podíl MŽP</t>
  </si>
  <si>
    <t>Regionální rada regionu soudržnosti NUTS II Jihovýchod - spolufinancování projektů v rámci ROP (kryto z FSR)</t>
  </si>
  <si>
    <t xml:space="preserve">Střední škola řemesel a služeb Mor. Budějovice - půjčka do projektu "Rozvoj klastru přesného strojíerenství Vysočina" </t>
  </si>
  <si>
    <t>MA 21 a Zdraví 21 v kraji Vysočina (dle Zásad zastupitelstva kraje)</t>
  </si>
  <si>
    <t>Podpora činnosti KOUS Vysočina a členský příspěvek kraje na Národní síť zdravých měst</t>
  </si>
  <si>
    <t xml:space="preserve">Dofinancování projektů NNO v kraji Vysočina, vzdělávání NNO, Seminář grantového schématu 1.1. a další semináře, konference školení, analýzy propagace </t>
  </si>
  <si>
    <t>Divadelní činnost - Horácké divadlo Jihlava</t>
  </si>
  <si>
    <t>Činnost ve zdravotnictví</t>
  </si>
  <si>
    <t>Vratky nevyčerpaných přísp. z grant. programů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</si>
  <si>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</si>
  <si>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</si>
  <si>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</si>
  <si>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</si>
  <si>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Energetická agentura Vysočiny - půjčka na realizaci projektu ENERGY FUTURE</t>
  </si>
  <si>
    <t>Prezentace kraje, obchodní mise a prezentace v zahraničí, veletrhy investičních příležitostí, tištěné materiály na podporu exportu a investic</t>
  </si>
  <si>
    <t xml:space="preserve">Analýza hospodaření průmyslových podniků v kraji Vysočina, databáze  HBI CREDITINFO </t>
  </si>
  <si>
    <t>Zkvalitnění marketingu turistické nabídky kraje Vysočina, Vybudování sitě hipotras, Marketing turistické nabídky</t>
  </si>
  <si>
    <t>Školení, anylýzy studie, mzdové náklady a informační kampaně k prostředkům EU v oblasti lidských zdrojů</t>
  </si>
  <si>
    <t>Financování kanceláře zastoupení kraje Vysočina v Bruselu.</t>
  </si>
  <si>
    <t>Příspěvek na provoz Vysočina TOURISM, příspěvková organizace kraje Vysočina</t>
  </si>
  <si>
    <t>Dotace obcím dle Zásad zastupitelstva kraje v rámci Programu obnovy venkova Vysočiny</t>
  </si>
  <si>
    <t>Kulturní dědictví Vysočiny FM/EHP Norsko - subprojekty</t>
  </si>
  <si>
    <t>103X</t>
  </si>
  <si>
    <t>Pěstební činnost</t>
  </si>
  <si>
    <t>Podpora ostatních produkčních činností</t>
  </si>
  <si>
    <t>Ostatní záležitosti lesního hospodářství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</si>
  <si>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</si>
  <si>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</si>
  <si>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</si>
  <si>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</si>
  <si>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</si>
  <si>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</si>
  <si>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33435</t>
  </si>
  <si>
    <t>Bezplatná příprava dětí azylantů, účastníků řízení o azyl (státu EU k začlenění do ZV)</t>
  </si>
  <si>
    <t xml:space="preserve">Asistenti pedagogů pro děti, žáky a studenty se sociálním znevýhodněním </t>
  </si>
  <si>
    <t>34070</t>
  </si>
  <si>
    <t>Kulturní aktivity</t>
  </si>
  <si>
    <t xml:space="preserve">Ekologická výchova a osvěta </t>
  </si>
  <si>
    <t>Zimní olympiáda pro děti a mládež ČR</t>
  </si>
  <si>
    <t xml:space="preserve">Podpora reprezentace kraje Vysočina v ČR, Evropy a světa </t>
  </si>
  <si>
    <t>Podpora orgsnizátorů mistrovství ČR, Evropy a světa v kraji Vysočina</t>
  </si>
  <si>
    <t>Podpora koordinace výchovy sportovní mládeže</t>
  </si>
  <si>
    <t>Podpora Všesportovního kolegia kraje Vysočina</t>
  </si>
  <si>
    <t>Investiční přijaté transfery od obcí</t>
  </si>
  <si>
    <t>Příjmy z prodeje krátk.a drobného dlouhodobého majetku (pol.2310)</t>
  </si>
  <si>
    <t>Příjmy z prodeje  zboží (pol.2112)</t>
  </si>
  <si>
    <t xml:space="preserve">Podpora učebních oborů </t>
  </si>
  <si>
    <t>Soutěž "S Vysočinou do Evropy"</t>
  </si>
  <si>
    <t>Úhrada ztrát na provoz veřejné železniční dopravy</t>
  </si>
  <si>
    <t>22XX</t>
  </si>
  <si>
    <t>Realizované kurzové zisky (pol.2143)</t>
  </si>
  <si>
    <t>VÝDAJE CELKEM</t>
  </si>
  <si>
    <t>Dosud nerealizované převody aktivních projektů EU :</t>
  </si>
  <si>
    <t>Schválené dosud neotevřené účty projektů EU :</t>
  </si>
  <si>
    <t>Ostatní nemocnice</t>
  </si>
  <si>
    <t>Centrum maternofetální medicíny - Nemocnice Jihlava - příslib poskytnutí návratných finančních prostředků</t>
  </si>
  <si>
    <t>v Kč</t>
  </si>
  <si>
    <t>Výdaje (Kč):</t>
  </si>
  <si>
    <t>3419</t>
  </si>
  <si>
    <t>3299</t>
  </si>
  <si>
    <t>3421</t>
  </si>
  <si>
    <t>Vázané zdroje na projekty EU celkem</t>
  </si>
  <si>
    <t>FINANCOVÁNÍ KRAJ (-)</t>
  </si>
  <si>
    <t>231 89</t>
  </si>
  <si>
    <t>231 90</t>
  </si>
  <si>
    <t>231 99</t>
  </si>
  <si>
    <t>Úspora energií v objektech kraje Vysočina II.</t>
  </si>
  <si>
    <t>231 92</t>
  </si>
  <si>
    <t>231 93</t>
  </si>
  <si>
    <t>231 94</t>
  </si>
  <si>
    <t>231 95</t>
  </si>
  <si>
    <t>231 96</t>
  </si>
  <si>
    <r>
      <t>II/602 hr. kraje - Pelhřimov, 3.stavba</t>
    </r>
    <r>
      <rPr>
        <sz val="10"/>
        <rFont val="Arial CE"/>
        <family val="2"/>
      </rPr>
      <t xml:space="preserve">      </t>
    </r>
  </si>
  <si>
    <t>231 98</t>
  </si>
  <si>
    <t>231 84</t>
  </si>
  <si>
    <t xml:space="preserve">II/602 hr. kraje - Pelhřimov, 5.stavba </t>
  </si>
  <si>
    <t xml:space="preserve">II/602 hr. kraje - Pelhřimov, 4. stavba </t>
  </si>
  <si>
    <t>eCitizen II.</t>
  </si>
  <si>
    <t>OSEPA</t>
  </si>
  <si>
    <t>III/03810 Hesov - mosty</t>
  </si>
  <si>
    <t>DE-LAN</t>
  </si>
  <si>
    <t>Posilování partnerství regionů</t>
  </si>
  <si>
    <t>Kvalita 10</t>
  </si>
  <si>
    <t>Rozšíření datového skladu</t>
  </si>
  <si>
    <t>Spolupráce mezi místní agendou 21 v kraji Vysočina a programem Gemeinde 21 v Dolním Rakousku</t>
  </si>
  <si>
    <t>Snižování energetické náročnosti</t>
  </si>
  <si>
    <t>Centrum popularizace vědy Vysočina</t>
  </si>
  <si>
    <t>Ostatní</t>
  </si>
  <si>
    <t xml:space="preserve">PŘÍJMY CELKEM VČETNĚ UČTU   EU </t>
  </si>
  <si>
    <t>Převody na zvláštní účty  - předfinancování a spolufinancování evropských projektů</t>
  </si>
  <si>
    <t>Zemědělství</t>
  </si>
  <si>
    <t xml:space="preserve">Vázané zdroje - schválených dosud neotevřených účtů projektů EU celkem : </t>
  </si>
  <si>
    <t>SU</t>
  </si>
  <si>
    <t>Název projektu, grantového schématu</t>
  </si>
  <si>
    <t>Vázané zdroje - aktivních projektů EU celkem :</t>
  </si>
  <si>
    <t>z toho :</t>
  </si>
  <si>
    <t>Druh příjmu</t>
  </si>
  <si>
    <t>Skutečnost</t>
  </si>
  <si>
    <t>Správní poplatky</t>
  </si>
  <si>
    <t>Odvody příspěvkových organizací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</si>
  <si>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</si>
  <si>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</si>
  <si>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</si>
  <si>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</si>
  <si>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</si>
  <si>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</si>
  <si>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</si>
  <si>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</si>
  <si>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</si>
  <si>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</si>
  <si>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</si>
  <si>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</si>
  <si>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</si>
  <si>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</si>
  <si>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</si>
  <si>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Léky a zdravotnický materiál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</si>
  <si>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</si>
  <si>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</si>
  <si>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</si>
  <si>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</si>
  <si>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>II/344 Havlíčkův Brod-Chotěboř, 3.stavba</t>
  </si>
  <si>
    <t>II/347 Světlá nad Sázavou - D1, 2.stavba</t>
  </si>
  <si>
    <t>Orj</t>
  </si>
  <si>
    <t>Paragraf</t>
  </si>
  <si>
    <t>312X</t>
  </si>
  <si>
    <t xml:space="preserve">Vybavení nových a rekonstruovaných kapacit </t>
  </si>
  <si>
    <t>Název</t>
  </si>
  <si>
    <t>Daň z příjmů pravnických osob za kraje</t>
  </si>
  <si>
    <t>8004</t>
  </si>
  <si>
    <t>8006</t>
  </si>
  <si>
    <t>Zůstatek účtu k 31. 12. 2009</t>
  </si>
  <si>
    <t xml:space="preserve">Převod z FSR (prostředky na spolufinancování projektů v rámci ROP Regionální radě regionu soudržnosti NUTS II Jihovýchod), zapojení části předpokládaného zůstatku na ZBÚ - podzemní vody dle § 42 vod. Zákona k 31.12.2009 do rozpočtu roku 2010 </t>
  </si>
  <si>
    <t xml:space="preserve">SCHVÁLENÝ   ROZPOČET   ROK   2010    </t>
  </si>
  <si>
    <t>SCHVÁLENÝ   ROZPOČET   ROK   2010</t>
  </si>
  <si>
    <t>Ostatní příjmy z pronájmu majetku</t>
  </si>
  <si>
    <t>Převod z FSR (prostředky na spolufinancování projektů v rámci ROP Regionální radě regionu soudržnosti NUTS II Jihovýchod)</t>
  </si>
  <si>
    <t>Evropské projekty</t>
  </si>
  <si>
    <t xml:space="preserve">Zapojení části předpokládaného zůstatku na ZBÚ  -  podzemní vody dle § 42 vod. zákona k 31.12.2009 do rozpočtu roku 2010 </t>
  </si>
  <si>
    <t>Finanční vypořádání min. let rok 2009</t>
  </si>
  <si>
    <t>Speciální předškolní zařízení</t>
  </si>
  <si>
    <t>Speciální základní školy</t>
  </si>
  <si>
    <t>Gymnázia</t>
  </si>
  <si>
    <t>Střední odborné školy</t>
  </si>
  <si>
    <t>Příprava budoucích osvojitelů, pěstounů a poradních sborů</t>
  </si>
  <si>
    <t>Úroky</t>
  </si>
  <si>
    <t xml:space="preserve">11)  ČERPÁNÍ REZERVY, NEROZDĚLENÝCH POLOŽEK V OBDOBÍ </t>
  </si>
  <si>
    <t>Dotace obcím</t>
  </si>
  <si>
    <t xml:space="preserve">Podpora zemědělství v kraji Vysočina (zemědělské akce dle notifikovaných zásad) </t>
  </si>
  <si>
    <t>Technologické centrum kraje Vysočina</t>
  </si>
  <si>
    <t>Na poskytnutí finančních darů 5 subjektům z kapitoly Zastupitelstvo kraje</t>
  </si>
  <si>
    <t>Na real.zakázky "Dodávky a implementace řešení (systému) pro měření kvality a efektivity poskytované zdravotní péče"</t>
  </si>
  <si>
    <t>Rada seniorů ČR - dotace na činnost Krajské rady seniorů v kraji Vysočina</t>
  </si>
  <si>
    <t>DIAMANT FILM Praha - dotace na výrobu dokumentu Arnošt Lustig - devět životů</t>
  </si>
  <si>
    <t>Na realizaci akčního plánu eHealth pro rok 2010</t>
  </si>
  <si>
    <t>Spolufinancování ve výši 10% nákladů na akce - program 229 310 MZe ČR "Výstavba a obnova infrastruktury vodovodů a kanalizací"</t>
  </si>
  <si>
    <t>Program prevence kriminality 2009-2011 a výdaje v oblasti národnostních menšin</t>
  </si>
  <si>
    <t>Požární ochrana dobrovolná část příspěvek obcím kraje Vysočina na požární ochranu</t>
  </si>
  <si>
    <t>Ostatní složky a činnosti integrovaného záchranného systému</t>
  </si>
  <si>
    <t>Ostatní činnosti - odborné podklady znečištění ovzduší (emise, posudky, studie)</t>
  </si>
  <si>
    <t>Ostatní nakládání s odpady Plán odpadové  hospodářství kraje Vysočina</t>
  </si>
  <si>
    <t>Platby úroků z úvěru EIB (1. a 2. tranže)</t>
  </si>
  <si>
    <t>Silnice - režijní výdaje, odstraňování reklam, analýzy silniční sítě</t>
  </si>
  <si>
    <t>Aktualizace-Systém pro podporu dopr. obsl.</t>
  </si>
  <si>
    <t>Neinvestiční přijaté transfery ze státních fondů (pol.4113)</t>
  </si>
  <si>
    <t>Dotace obcím a dobrovolným svazkům obcí</t>
  </si>
  <si>
    <t>Dotace na územně plánovací činnost obcí</t>
  </si>
  <si>
    <t xml:space="preserve">Dotace na drobné vodohospodářské ekologické akce </t>
  </si>
  <si>
    <r>
      <t>II/602 hr. kraje - Pelhřimov, 1.stavba  (</t>
    </r>
    <r>
      <rPr>
        <sz val="8"/>
        <rFont val="Arial CE"/>
        <family val="2"/>
      </rPr>
      <t>Velké Meziříčí- Jihlava)</t>
    </r>
  </si>
  <si>
    <t>8009</t>
  </si>
  <si>
    <t>8008</t>
  </si>
  <si>
    <t>Sídlo kraje rozpis akcí - příloha M9</t>
  </si>
  <si>
    <t>Investice v sociálních věcech - příloha M8</t>
  </si>
  <si>
    <t>8007</t>
  </si>
  <si>
    <t>Technická zhodnocení a opravy v sociálních organizacích - příloha M7</t>
  </si>
  <si>
    <t>Technická zhodnocení a opravy v kultuře - příloha M3</t>
  </si>
  <si>
    <t>Dotace DSO na úhradu nákladů na přezkoumání hospodaření rok 2009</t>
  </si>
  <si>
    <t>Mateřská a rodinná centra</t>
  </si>
  <si>
    <t>Investiční dotace pro ÚSP Nové Syrovice - obnova vozového parku</t>
  </si>
  <si>
    <t xml:space="preserve">Inspekce poskytování sociálních služeb - zabezpečení výkonu inspekcí </t>
  </si>
  <si>
    <t>Domov pro senioty - vybavení objektu bývalé chirurgie Nemocnice Havlíčkův Brod</t>
  </si>
  <si>
    <t>KAPITOLA EVROPSKÉ PROJEKTY</t>
  </si>
  <si>
    <t>Finanční dar od města Velká Bíteš</t>
  </si>
  <si>
    <t>Domovy pro seniory - zřizovatelská působnost kraje</t>
  </si>
  <si>
    <t>DOTACE CELKEM</t>
  </si>
  <si>
    <t>Splátka jistiny úvěru od EIB</t>
  </si>
  <si>
    <t>Čerpání SF dle příkazu ředitele č. 26/09 a směrnice o osobních kontech zaměstnanců č. 13/09</t>
  </si>
  <si>
    <t>PŘÍSPĚVKY NA PROVOZ CELKEM</t>
  </si>
  <si>
    <t>PŘÍSPĚVKY A INVESTICE CELKEM</t>
  </si>
  <si>
    <t>PŘÍSPĚVKY A INVESTICE PO CELKEM</t>
  </si>
  <si>
    <t xml:space="preserve"> BĚŽNĚ A KAPITÁLOVÉ VÝDAJE CELKEM</t>
  </si>
  <si>
    <t xml:space="preserve">KAPITOLA OSTATNÍ FINANČNÍ OPERACE </t>
  </si>
  <si>
    <t>AKCE VIP CELKEM</t>
  </si>
  <si>
    <t>Volby do zastupitelstev ÚSC</t>
  </si>
  <si>
    <t>Transfery obecním PO - pověřeným knihovnám zajišťujícím výkon regionálních funkcí v kraji Vysočina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</si>
  <si>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</si>
  <si>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</si>
  <si>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</si>
  <si>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</si>
  <si>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</si>
  <si>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</si>
  <si>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Běžné výdaje</t>
  </si>
  <si>
    <t>Kapitálové výdaje</t>
  </si>
  <si>
    <t>KAPITOLA KULTURA</t>
  </si>
  <si>
    <t>KAPITOLA ŽIVOTNÍ PROSTŘEDÍ</t>
  </si>
  <si>
    <t>KAPITOLA SOCIÁLNÍ VĚCI</t>
  </si>
  <si>
    <t>KAPITOLA POŽÁRNÍ OCHRANA A IZS</t>
  </si>
  <si>
    <t>KAPITOLA REGIONÁLNÍ ROZVOJ</t>
  </si>
  <si>
    <t>xx</t>
  </si>
  <si>
    <t>Péče o lidské zdroje a majetek kraje</t>
  </si>
  <si>
    <t>CELKEM</t>
  </si>
  <si>
    <t>NÁZEV KAPITOLY</t>
  </si>
  <si>
    <t>KAPITOLA ZASTUPITELSTVO KRAJE</t>
  </si>
  <si>
    <t>KAPITOLA KRAJSKÝ ÚŘAD</t>
  </si>
  <si>
    <t>KAPITOLA REZERVA A ROZVOJ KRAJE</t>
  </si>
  <si>
    <t>Kč</t>
  </si>
  <si>
    <t>Příjmy (Kč):</t>
  </si>
  <si>
    <t>33017</t>
  </si>
  <si>
    <t>33160</t>
  </si>
  <si>
    <t>Výdaje(Kč):</t>
  </si>
  <si>
    <t>Dotace kraje na zajištění provozu Stanice ochrany fauny Pavlov o.p.s. rok 2010</t>
  </si>
  <si>
    <t>Finanční prostředky rok 2010 - spoluúčast kraje Vysočina na projektu "Rekonstrukce Stanice ochrany fauny Pavlov"</t>
  </si>
  <si>
    <t>Finanční prostředky - spoluúčast kraje Vysočina na projektu "Rybník Ficků - obnova objektů rybníka"</t>
  </si>
  <si>
    <t>Investice do mostů příloha D2</t>
  </si>
  <si>
    <t>Zpracování odborných podkladů (správní činnost, návrhy změn, plány území)</t>
  </si>
  <si>
    <t>Zásady územního rozvoje rok 2010, technická pomoc při pořizování územně plánovacích podkladů a plánovací dokumentace</t>
  </si>
  <si>
    <t xml:space="preserve">Územní studie I/38 - II/405, Územní studie zadávané v průběhu kalendářního roku  </t>
  </si>
  <si>
    <t>Výdaje na IT - oddělení správy sítě, správy databází a aplikací, správy GIS (příloha I1)</t>
  </si>
  <si>
    <t>Provozní náklady sitě ROWANet, konference DIS-V4, spoluúčast na centrálních projektech, projekt TIIZ a ostatní (příloha I1)</t>
  </si>
  <si>
    <t>Oddělení správy sitě, správy databází, aplikací správy GIS a telefonie KrÚ a ostatní (příloha I1)</t>
  </si>
  <si>
    <t>Ostatní režijní výdaje ve zdravotnictví</t>
  </si>
  <si>
    <t>Spoluúčast na centrálních projektech, průzkumy a studie na projekty IOP, ROP jiné EU projekty, projekt IZS, investice do ROWANet a MAN a SomtNet-MAX (příloha I1) a dotace pro nemocnice zřizované krajem na ICT vybavení příspěvkových organizací</t>
  </si>
  <si>
    <t>Převody vlastním fondům SF - uvolnění zastupitelé (příloha OFO1)</t>
  </si>
  <si>
    <t xml:space="preserve">Fin. dar Městu Ledeč n/Sáz. - převod vzděl. činnosti DDM z kraje na město  </t>
  </si>
  <si>
    <t>Převody vlastním fondům SF - pracovníci zařazení do KrÚ (příloha OFO1)</t>
  </si>
  <si>
    <t>Předškolní zařízení</t>
  </si>
  <si>
    <t>Školní stravování při předškolním a školním stravování</t>
  </si>
  <si>
    <t xml:space="preserve">Kapitálové příjmy </t>
  </si>
  <si>
    <t>(tis.Kč)</t>
  </si>
  <si>
    <t>Celkem přímé náklady</t>
  </si>
  <si>
    <t>Celkem dotace soukromým školám</t>
  </si>
  <si>
    <t>2)  PLNĚNÍ PŘÍJMŮ ROZPOČTU KRAJE V OBDOBÍ 1 - 3/2010</t>
  </si>
  <si>
    <t>4)  ČERPÁNÍ VÝDAJŮ ROZPOČTU KRAJE PODLE KAPITOL V OBDOBÍ 1 - 3/2010</t>
  </si>
  <si>
    <t>5)  ČERPÁNÍ VÝDAJŮ NA KAPITOLE KRAJSKÝ ÚŘAD V 1 - 3/2010</t>
  </si>
  <si>
    <t>6)  ČERPÁNÍ VÝDAJŮ NA KAPITOLE ZASTUPITELSTVO V 1 - 3/2010</t>
  </si>
  <si>
    <t xml:space="preserve">        1 - 3/2010</t>
  </si>
  <si>
    <t>CELKOVÉ HOSPODAŘENÍ (tis.Kč)</t>
  </si>
  <si>
    <t>Základní školy</t>
  </si>
  <si>
    <t>Schválený rozpočet</t>
  </si>
  <si>
    <t>Upravený rozpočet</t>
  </si>
  <si>
    <t>% z upr.rozpočtu</t>
  </si>
  <si>
    <t>Příjmy z prodeje pozemků</t>
  </si>
  <si>
    <t>Příjmy z prodeje ostatních nemovitostí a jejich částí</t>
  </si>
  <si>
    <t>KAPITOLA NEMOVITÝ MAJETEK</t>
  </si>
  <si>
    <t>Školní stravování</t>
  </si>
  <si>
    <t>Datum schválení</t>
  </si>
  <si>
    <t>Popis rozpočtového opatření</t>
  </si>
  <si>
    <t>Zůstatek položky</t>
  </si>
  <si>
    <t xml:space="preserve">Přijaté nekapitálové příspěvky a náhrady </t>
  </si>
  <si>
    <t>FINANCOVÁNÍ EU (+)</t>
  </si>
  <si>
    <t>Strategické a koncepční materiály</t>
  </si>
  <si>
    <t>Nespecifikovaná rezerva</t>
  </si>
  <si>
    <t xml:space="preserve"> </t>
  </si>
  <si>
    <t>RK-13-2010-30, př. 1</t>
  </si>
  <si>
    <t>Příspěvky na provoz a investiční dotace zřizovaným příspěvkovým organizacím kraje</t>
  </si>
  <si>
    <t>Opravy silnic a mostů příloha D1</t>
  </si>
  <si>
    <t>Sčítní dopravy</t>
  </si>
  <si>
    <t xml:space="preserve">Koncepce dopravy v kraji Vysočina, Územní studie nového vedení trasy I/37 </t>
  </si>
  <si>
    <t>Dotace Městysu Dolní Cerekev na spolufinancování postsanačního manitoringu</t>
  </si>
  <si>
    <t xml:space="preserve">Transfery obcím  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</si>
  <si>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</si>
  <si>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</si>
  <si>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</si>
  <si>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</si>
  <si>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</si>
  <si>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</si>
  <si>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Schválený příslib poskytnutí návratných finančních prostředků :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</si>
  <si>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</si>
  <si>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</si>
  <si>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</si>
  <si>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</si>
  <si>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Celkem seskupení položek 41xx                                        neinvestiční přijaté transfery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</si>
  <si>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</si>
  <si>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</si>
  <si>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</si>
  <si>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</si>
  <si>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</si>
  <si>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</si>
  <si>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</si>
  <si>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</si>
  <si>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</si>
  <si>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</si>
  <si>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</si>
  <si>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</si>
  <si>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</si>
  <si>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</si>
  <si>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</si>
  <si>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</si>
  <si>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</si>
  <si>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</si>
  <si>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</si>
  <si>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</si>
  <si>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</si>
  <si>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</si>
  <si>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</si>
  <si>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sesk. 52</t>
  </si>
  <si>
    <t>1900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</si>
  <si>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</si>
  <si>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</si>
  <si>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</si>
  <si>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</si>
  <si>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</si>
  <si>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</si>
  <si>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</si>
  <si>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</si>
  <si>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</si>
  <si>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</si>
  <si>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</si>
  <si>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</si>
  <si>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</si>
  <si>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</si>
  <si>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</si>
  <si>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</si>
  <si>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</si>
  <si>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</si>
  <si>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</si>
  <si>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</si>
  <si>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</si>
  <si>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</si>
  <si>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</si>
  <si>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</si>
  <si>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</si>
  <si>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</si>
  <si>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</si>
  <si>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</si>
  <si>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</si>
  <si>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</si>
  <si>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</si>
  <si>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</si>
  <si>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</si>
  <si>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</si>
  <si>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</si>
  <si>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</si>
  <si>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</si>
  <si>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</si>
  <si>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</si>
  <si>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>Dosud nerealizované převody v Kč</t>
  </si>
  <si>
    <t>Předpokládané spolufinancování EU a SR v Kč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</si>
  <si>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</si>
  <si>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</si>
  <si>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</si>
  <si>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</si>
  <si>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</si>
  <si>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</si>
  <si>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</si>
  <si>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</si>
  <si>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pol 5000-5999</t>
  </si>
  <si>
    <t>org 1701, § 6330</t>
  </si>
  <si>
    <t>minus § 6113,§ 3636, § 4319, § 5299 orj 18xx</t>
  </si>
  <si>
    <t>su 231, org 1702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</si>
  <si>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</si>
  <si>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</si>
  <si>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</si>
  <si>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</si>
  <si>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</si>
  <si>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</si>
  <si>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</si>
  <si>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</si>
  <si>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II/360 Oslavice - Oslavička</t>
  </si>
  <si>
    <t>II/360 Pocoucov</t>
  </si>
  <si>
    <t>Vzdělávání v eGovernmentu</t>
  </si>
  <si>
    <t>Mediální kampaň turistického regionu Vysočina</t>
  </si>
  <si>
    <t>Kulturní a přírodní dědictví Vysočiny</t>
  </si>
  <si>
    <t>Muzea a galerie na Vysočině on-line</t>
  </si>
  <si>
    <t>II/345 Golčův Jeníkov - Chotěboř</t>
  </si>
  <si>
    <t>II/131 Petrovice - most ev. č. 131 - 001</t>
  </si>
  <si>
    <t>II/409 Panské Dubénky - most ev. č. 409 - 016</t>
  </si>
  <si>
    <t>III/34775 Bystrá - most ev. č. 34775 - 1</t>
  </si>
  <si>
    <t>III/13035 Hořice - most ev. č. 13035 - 2</t>
  </si>
  <si>
    <t>III/12936 Jiřice - most ev. č. 12936 - 1</t>
  </si>
  <si>
    <t>II/390 Lhotka - most ev. č. 390 - 005A</t>
  </si>
  <si>
    <t>II/150 Okrouhlice - mosty ev. č. 150 - 021, 022</t>
  </si>
  <si>
    <t>II/360 Trnava - Rudíkov</t>
  </si>
  <si>
    <t>II/128 Lukavec - obchvat</t>
  </si>
  <si>
    <t>II/602 hr. kraje - Pelhřimov, 7. stavba</t>
  </si>
  <si>
    <t>II/410 Jemnice - Menhartice</t>
  </si>
  <si>
    <t>II/410 Menhartice - hranice kraje</t>
  </si>
  <si>
    <t>II/130 Miletín - most ev. č. 130 - 011</t>
  </si>
  <si>
    <t>II/361 Příštpo - mosty ev. č. 361 - 003,  004</t>
  </si>
  <si>
    <t>II/129 Březina - most ev. č. 129 - 003</t>
  </si>
  <si>
    <t>II/128, II/150 Lukavec - hranice kraje</t>
  </si>
  <si>
    <t>II/405 Jihlava (Pančava) - most ev. č. 405 - 001</t>
  </si>
  <si>
    <t>Rovné příležitosti v regionálních a komunálních rozpočtech</t>
  </si>
  <si>
    <t>MORE</t>
  </si>
  <si>
    <t>KAPITOLA ŠKOLSTVÍ, MLÁDEŽE A SPORTU</t>
  </si>
  <si>
    <t>§ 4313 - 12.600 tis. 8000 běž. a 2.700 tis. 8000 kap.</t>
  </si>
  <si>
    <t>§ 4311 - 1.400 tis. 8000 bež. a 50.100 tis. 8000 kap.</t>
  </si>
  <si>
    <t>§ 4316 - 3.700 tis.  8000 běž. a 16.400 tis. 8000 kap.</t>
  </si>
  <si>
    <t xml:space="preserve">                péče o lidské zdroje a majetek kraje</t>
  </si>
  <si>
    <t>OSTATNÍ VÝDAJE CELKEM</t>
  </si>
  <si>
    <t>Neinvestiční příspěvky na provoz KSÚS</t>
  </si>
  <si>
    <t>Investiční dotace KSÚS</t>
  </si>
  <si>
    <t xml:space="preserve">Zařízení pro výkon pěstounské péče </t>
  </si>
  <si>
    <t>Sociální péče a pomoc rodině a manželství - Psychocentrum</t>
  </si>
  <si>
    <t>Dotace na sociální služby z rozpočtu kraje Vysočina</t>
  </si>
  <si>
    <t xml:space="preserve">VÝDAJE včetně FINANCOVÁNÍ (-) </t>
  </si>
  <si>
    <t xml:space="preserve">PŘÍJMY včetně FINANCOVÁNÍ (+) </t>
  </si>
  <si>
    <t>PŘÍJMY včetně FINANCOVÁNÍ (+)</t>
  </si>
  <si>
    <t>Neinvestiční přijaté transfery z VPS SR (pol.4111)</t>
  </si>
  <si>
    <t>Přijaté dotace ze SR - souhrnný dotační vztah (pol.4112)</t>
  </si>
  <si>
    <t>Technická pomoc v rámci OP Vzdělávání pro konkurenceschopnost, oblast podpory 5.1 Řízení, kontrola, monitorování a hodnocení programu</t>
  </si>
  <si>
    <t>Ostat. neinv. přijaté trans.ze SR - přímé výdaje ve školství (pol.4116)</t>
  </si>
  <si>
    <t>Ostat. neinv. přijaté transfery ze SR (pol.4116)</t>
  </si>
  <si>
    <t>Neinvestiční přijaté transfery od mezinár. institicí (pol.4152)</t>
  </si>
  <si>
    <t>Neinvestiční přijaté transfery</t>
  </si>
  <si>
    <t>Investiční přijaté transfery</t>
  </si>
  <si>
    <t>Ostatní nedaňové příjmy  - provize ze smluv na penzijní připojištění</t>
  </si>
  <si>
    <t>Příspěvky na podporu krajských a národních postupových přehlídek, Zlatá jeřabina - Kulturní aktivita, cena za nejkrásnější naučnou knihu a výročí oslav Gustava Mahlera</t>
  </si>
  <si>
    <t>II/602 hr. kraje - Pelhřimov, 6. stavba</t>
  </si>
  <si>
    <t xml:space="preserve">Celkem - mimořádné příjmy </t>
  </si>
  <si>
    <t>Celkem seskupení položek 42xx                                            investiční přijaté transfery</t>
  </si>
  <si>
    <t>Daňové příjmy</t>
  </si>
  <si>
    <t>Nedaňové příjmy</t>
  </si>
  <si>
    <t>Třída  1 - DAŇOVÉ PŘÍJMY CELKEM</t>
  </si>
  <si>
    <t>Příspěvek na penzijní připojištění zaměstnanců a uvolněných členů RK</t>
  </si>
  <si>
    <t>Příspěvek na stravenky zaměstnanců  a uvolněných členů RK</t>
  </si>
  <si>
    <t>Věcné dary k životnímu jubileu 50 let a k prvnímu odchodu do důchodu</t>
  </si>
  <si>
    <t>Třída 2 - NEDAŇOVÉ PŘÍJMY CELKEM</t>
  </si>
  <si>
    <t>Třída 3 - KAPITÁLOVÉ PŘÍJMY CELKEM</t>
  </si>
  <si>
    <t>Přijaté transfery</t>
  </si>
  <si>
    <t>Třída 4 - PŘIJATÉ TRANSFERY CELKEM</t>
  </si>
  <si>
    <t>Nemocnice Jihlava - Pavilon urgentní a intenzivní péče</t>
  </si>
  <si>
    <t>Kvalita 09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</si>
  <si>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</si>
  <si>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</si>
  <si>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</si>
  <si>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</si>
  <si>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</si>
  <si>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</si>
  <si>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</si>
  <si>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</si>
  <si>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</si>
  <si>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  </t>
  </si>
  <si>
    <t>Celkem třída 1 - daňové příjmy</t>
  </si>
  <si>
    <t>Celkem třída 2 - nedaňové příjmy</t>
  </si>
  <si>
    <t>v tis. Kč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</si>
  <si>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</si>
  <si>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</si>
  <si>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</si>
  <si>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</si>
  <si>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Celkem třída 3 - kapitálové příjmy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</si>
  <si>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</si>
  <si>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</si>
  <si>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</si>
  <si>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</si>
  <si>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</si>
  <si>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</si>
  <si>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</si>
  <si>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</si>
  <si>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</si>
  <si>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>% z upr.rozpoč.</t>
  </si>
  <si>
    <t>rozpočet na 4.čtvrtletí bude narozpočtován</t>
  </si>
  <si>
    <t>KAPITOLA INFORMATIKA</t>
  </si>
  <si>
    <t>Dotace obcím na podporu převodu zřizovatelských kompetencí</t>
  </si>
  <si>
    <t>Daň z příjmů FO ze SVČ</t>
  </si>
  <si>
    <t>Daň z příjmů PO</t>
  </si>
  <si>
    <t>sesk. 54</t>
  </si>
  <si>
    <t>Neinvestiční transfery obyvatelstvu</t>
  </si>
  <si>
    <t>3146</t>
  </si>
  <si>
    <t>Konkurzy</t>
  </si>
  <si>
    <t>*Protiradonová opatření</t>
  </si>
  <si>
    <t>*Monitoring k zajišťování radioaktivního zaření</t>
  </si>
  <si>
    <t>b) ČERPÁNÍ  FONDU VYSOČINY DLE GRANTOVÝCH PROGRAMŮ           (Kč)  BŘEZEN 2010</t>
  </si>
  <si>
    <t xml:space="preserve">a dotace na realizaci radonového monitoringu a průzkumu protiradonová  opatření v bytech a veřejných vodovodech v rámci </t>
  </si>
  <si>
    <t xml:space="preserve">Zdroje celkem   </t>
  </si>
  <si>
    <t>První stpeň základních škol</t>
  </si>
  <si>
    <t>II/360 Oslavička - obchvat, 2.stavba</t>
  </si>
  <si>
    <t>II/353 Bohdalov - obchvat</t>
  </si>
  <si>
    <t>II/405 Brtnice - Zašovice</t>
  </si>
  <si>
    <t>Převody ze zvláštních účtů ukončených projektů, jednotlivých etap projektů, nebo na základě usnesení orgánů kraje</t>
  </si>
  <si>
    <t>Převod na projekty kofinancované EU</t>
  </si>
  <si>
    <t>Příjmy z fin. vypořádání min. let mezi krajem a obcemi (pol.2222-3)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</si>
  <si>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</si>
  <si>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</si>
  <si>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II/360 Štěpánovice - Vacenovice</t>
  </si>
  <si>
    <t xml:space="preserve">Úhrada ztrát na provoz veřejné silniční dopravy a účelová neinvestiční dotace z MF ČR 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</si>
  <si>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</si>
  <si>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</si>
  <si>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II/360 ul. Rafaelova - Pocoucov</t>
  </si>
  <si>
    <t>II/128 Pacov - Lukavec, 1.stavba</t>
  </si>
  <si>
    <t>II/150 Havlíčkův Brod - Okrouhlice</t>
  </si>
  <si>
    <t>=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</si>
  <si>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</si>
  <si>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</si>
  <si>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</si>
  <si>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</si>
  <si>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</si>
  <si>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</si>
  <si>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</si>
  <si>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II/129 Humpolec - most ev. č. 129-011</t>
  </si>
  <si>
    <t>II/409 Počátky - průtah</t>
  </si>
  <si>
    <t>*Ochrana druhů stanovišť, Zpracování dokumentace záměrů projektu Biodiverzita</t>
  </si>
  <si>
    <t>II/360 Jimramov - Horka</t>
  </si>
  <si>
    <t>III/01926, III/01928, III/01929 v Nové Cerekvi</t>
  </si>
  <si>
    <t>III/3993 Naloučany - most</t>
  </si>
  <si>
    <t>II/405 Okříšky - průtah</t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</si>
  <si>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</si>
  <si>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Centrum Vysočina, o.p.s. - fin.dar na financ.cen v soutěží Mladý web Vysočiny</t>
  </si>
  <si>
    <t>Část 7 připravila : H. Sošková</t>
  </si>
  <si>
    <t>Část 9 b) připravila : R. Tesařová</t>
  </si>
  <si>
    <t>Nemocnice Jihlava - na úhradu osob.nákladů MUDr. Zachové po dobu povinných stáží na klinických odděleních nemocnice</t>
  </si>
  <si>
    <t>3) VÝVOJ DAŇOVÝCH PŘÍJMŮ KRAJE V OBDOBÍ   leden - březen      2010</t>
  </si>
  <si>
    <t>(v tis.Kč)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</si>
  <si>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</si>
  <si>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</si>
  <si>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</si>
  <si>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</si>
  <si>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</si>
  <si>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</si>
  <si>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</si>
  <si>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</si>
  <si>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</si>
  <si>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</si>
  <si>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</si>
  <si>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</si>
  <si>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</si>
  <si>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Roz.sch.</t>
  </si>
  <si>
    <t>Roz.upr.</t>
  </si>
  <si>
    <t>%</t>
  </si>
  <si>
    <t>daň z příjmů FO ze závislé činnosti</t>
  </si>
  <si>
    <t>daň z příjmů FO ze SVČ</t>
  </si>
  <si>
    <t>daň z příjmů FO zvláštní sazbou</t>
  </si>
  <si>
    <t>daň z příjmů PO</t>
  </si>
  <si>
    <t>DPH</t>
  </si>
  <si>
    <t>Příjmy z daní celkem (tis.Kč)</t>
  </si>
  <si>
    <t>Daň placená krajem</t>
  </si>
  <si>
    <t>Celkem období skutečnost</t>
  </si>
  <si>
    <t>Roz.sch</t>
  </si>
  <si>
    <t>% RU</t>
  </si>
  <si>
    <t>daň placená krajem</t>
  </si>
  <si>
    <t>SROVNÁNÍ VÝVOJE DAŇOVÝCH PŘÍJMŮ V ROCE 2010 A 2009   (bez daně placené krajem)</t>
  </si>
  <si>
    <t>ROK 2010</t>
  </si>
  <si>
    <t>Rozpočet</t>
  </si>
  <si>
    <t>Poznámka:</t>
  </si>
  <si>
    <t>Ve sledovaném období by alikvotní plnění daň. příjmů mělo činit 25%, tj.  784 517 tis. Kč. , což je o  152 414 tis. Kč méně než skutečnost.</t>
  </si>
  <si>
    <t>Skutečné plnění daňových příjmů za sledované období činí  936 931 tis. Kč, což je o  83 374 tis. Kč více než ze stejné období minulého roku, tj. 110 %.</t>
  </si>
  <si>
    <t>ROK 2009</t>
  </si>
  <si>
    <t>Celkem celý rok - skutečnost</t>
  </si>
  <si>
    <t>Na poskytnutí půjčky MUDr. Zachové (vzdělávání praktických lékařů)</t>
  </si>
  <si>
    <t>Nemocnice Jihlava - investiční dotace na úhradu stavebních nákladů souvisejících s instalací lineárního urychlovače a magnetické rezonance</t>
  </si>
  <si>
    <t>Nemocnice Havlíčkův Brod - na úhradu osob.nákladů MUDr. Kubáta po dobu povinných stáží na klinickém oddělení nemocnice</t>
  </si>
  <si>
    <t>Zdroje (Kč):</t>
  </si>
  <si>
    <t>Zdroje celkem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</si>
  <si>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</si>
  <si>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</si>
  <si>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</si>
  <si>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</si>
  <si>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</si>
  <si>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 xml:space="preserve">Hrad Kámen - příspěvek na provoz </t>
  </si>
  <si>
    <t>Rodinné pasy  - volný čas rodin s dětmi</t>
  </si>
  <si>
    <t>Osobní a věcné výdaje krajského úřadu - příloha KR1</t>
  </si>
  <si>
    <t>Poplatky za odběr podzemních vod</t>
  </si>
  <si>
    <t>Částka v tis.Kč</t>
  </si>
  <si>
    <t>Částka  v tis. Kč</t>
  </si>
  <si>
    <t>Částka v  tis. Kč</t>
  </si>
  <si>
    <t>Bezpečnost silničního provozu</t>
  </si>
  <si>
    <t>8000</t>
  </si>
  <si>
    <t>8001</t>
  </si>
  <si>
    <t>8003</t>
  </si>
  <si>
    <t>8005</t>
  </si>
  <si>
    <t>Rozpis mimořádných (nerozpočtovaných) příjmů</t>
  </si>
  <si>
    <t>Nerozpočtované příjmy</t>
  </si>
  <si>
    <t>XXXX</t>
  </si>
  <si>
    <t>z toho 1031</t>
  </si>
  <si>
    <t>Příspěvky na lesní hospodářství</t>
  </si>
  <si>
    <t>z toho 1032</t>
  </si>
  <si>
    <t>Dotace městu Přibyslav  a městysu Nové Veselí na pořízení cisternových automobilových stříkaček</t>
  </si>
  <si>
    <t>Na realizaci elektronického rezervačního systému pro krajské nemocnice</t>
  </si>
  <si>
    <t>Vysočina Tourism - půjčka na projekt "Mezinárodní aktivace turistických trhů v České Republice a Rakousku pro regiony Vysočina, Jižní Morava a Dolní Rakousko - NEWMARKETS"</t>
  </si>
  <si>
    <t xml:space="preserve">Fin.dar městu Ledeč nad Sázavou  - převod vzdělávací činnosti DDM z kraje na město </t>
  </si>
  <si>
    <t>Dotace poskytovatelům sociálních služeb (hospicové péče)</t>
  </si>
  <si>
    <t>z toho 1039</t>
  </si>
  <si>
    <t>Ostatní zemědělská činnost - režijní výdaje</t>
  </si>
  <si>
    <t>ÚZ</t>
  </si>
  <si>
    <t>Vzdělávací programy EU</t>
  </si>
  <si>
    <t xml:space="preserve">Podpora neziskového sektoru </t>
  </si>
  <si>
    <t>Ostatní činnosti ve školství</t>
  </si>
  <si>
    <t>Jaroměřice - Hrotovice</t>
  </si>
  <si>
    <t>Základní umělecké školy - pořízení a opravy učebních pomůcek ZUŠ</t>
  </si>
  <si>
    <t>Zajištění provozu LSPP</t>
  </si>
  <si>
    <t>2212</t>
  </si>
  <si>
    <t>Kapitálové výdaje příloha D2</t>
  </si>
  <si>
    <t>Investice do silnic II. III. tříd příloha D2</t>
  </si>
  <si>
    <t>BĚŽNÉ A KAPITÁLOVÉ VÝDAJE CELKEM</t>
  </si>
  <si>
    <t xml:space="preserve">*,jedná se o státní účelové dotace na poskytovaní náhrady škod způsobených vybranými zvláště chráněnými živočichy </t>
  </si>
  <si>
    <t>Radonového programu ČR v kraji Vysočina - rozpočtová opatření budou prováděna vždy po ukončení I. a II. pololetí</t>
  </si>
  <si>
    <t>Ostatní neinvestiční transfery neziskovým organ.</t>
  </si>
  <si>
    <t>Zvýšení nenárokových složek platů pedag. prac.</t>
  </si>
  <si>
    <t>z toho 3549</t>
  </si>
  <si>
    <t>Dotace obcím a ostatním poskytovatelům sociálních služeb</t>
  </si>
  <si>
    <t>Pokusné ověřování ŠVP u vybraných ZŠ speciálních</t>
  </si>
  <si>
    <t>Hustota a specifika</t>
  </si>
  <si>
    <t>Program sociální prevence a prevence kriminality</t>
  </si>
  <si>
    <r>
      <t xml:space="preserve">8)  SOCIÁLNÍ FOND V OBDOBÍ 1 - 3/2010    </t>
    </r>
    <r>
      <rPr>
        <b/>
        <sz val="10"/>
        <rFont val="Arial CE"/>
        <family val="2"/>
      </rPr>
      <t>(Kč)</t>
    </r>
  </si>
  <si>
    <r>
      <t xml:space="preserve">9 a)  FOND VYSOČINY V OBDOBÍ 1 - 3/2010    </t>
    </r>
    <r>
      <rPr>
        <b/>
        <sz val="10"/>
        <rFont val="Arial CE"/>
        <family val="2"/>
      </rPr>
      <t>(Kč)</t>
    </r>
  </si>
  <si>
    <r>
      <t xml:space="preserve">10)  FOND STRATEGICKÝCH REZERV V OBDOBÍ 1 - 3/2010   </t>
    </r>
    <r>
      <rPr>
        <b/>
        <sz val="10"/>
        <rFont val="Arial CE"/>
        <family val="2"/>
      </rPr>
      <t>(Kč)</t>
    </r>
  </si>
  <si>
    <t>Program protidrogové politiky</t>
  </si>
  <si>
    <t>Neinvestiční transfery neziskovým organizacím</t>
  </si>
  <si>
    <t>Zapojení disponibilního zůstatku ZBÚ kraje Vysočina za rok 2009 do rozpočtu kraje Vysočina na rok 2010 (kapitola Doprava, kapitola Nemovitý majetek a kapitola Zastupitelstvo kraje) na úhradu neuhrazených závazků z roku 2009</t>
  </si>
  <si>
    <t>Ostatní záležtosti lesního hosp.-režijní  výdaje</t>
  </si>
  <si>
    <t xml:space="preserve">Ostatní záležitosti vodního hosp.-režijní výdaje. </t>
  </si>
  <si>
    <t>Daň z příjmů FO ze závislé činnosti a funkčních požitků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</si>
  <si>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</si>
  <si>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</si>
  <si>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</si>
  <si>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</si>
  <si>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Třída 1 - daňové příjmy</t>
  </si>
  <si>
    <t>Třída 3 - kapitálové příjmy</t>
  </si>
  <si>
    <t>PŘÍJMY</t>
  </si>
  <si>
    <t>Třída 2 - nedaňové příjmy</t>
  </si>
  <si>
    <t>Třída 4 - přijaté transfery</t>
  </si>
  <si>
    <t>PŘÍJMY CELKEM</t>
  </si>
  <si>
    <t>VÝDAJE</t>
  </si>
  <si>
    <t>Třídy 5 - běžné výdaje</t>
  </si>
  <si>
    <t>Třída 6 - kapitálové výdaje</t>
  </si>
  <si>
    <t xml:space="preserve"> VÝDAJE CELKEM včetně financování (-)</t>
  </si>
  <si>
    <t>TRANSFERY CELKEM</t>
  </si>
  <si>
    <t>HOSPODAŘENÍ BEZ TRANSFERŮ NA PŘÍMÉ NÁKLADY VE ŠKOLSTVÍ (tis.Kč)</t>
  </si>
  <si>
    <t xml:space="preserve">z toho     nespecifikovaná rezerva       </t>
  </si>
  <si>
    <t>FINANCOVÁNÍ (-)</t>
  </si>
  <si>
    <t>35XX</t>
  </si>
  <si>
    <t>SALDO ZDROJŮ A VÝDAJŮ</t>
  </si>
  <si>
    <t>Příjmy z poskytování služeb a výrobků (záchyty)</t>
  </si>
  <si>
    <t>Ostatní příjmy z vlastní činnosti (věcná břemena)</t>
  </si>
  <si>
    <t>Vědeckotechnologický park Jihlava 2</t>
  </si>
  <si>
    <t>Systémová podpora zvyšování kvality vzdělávání ve středních školách - certifikace</t>
  </si>
  <si>
    <t>FINANCOVÁNÍ (+)</t>
  </si>
  <si>
    <t>Implementace soustavy NATURA 2000 - Vysočina</t>
  </si>
  <si>
    <t>Technická pomoc OP Přeshraniční spolupráce Rakousko - Česká republika 2007 - 2013 v kraji Vysočina</t>
  </si>
  <si>
    <t>ICHNOS Plus</t>
  </si>
  <si>
    <t>Zdravotnické přístroje Nemocnice Havlíčkův Brod</t>
  </si>
  <si>
    <t>Přímé výdaje na vzdělávání (UZ 33353)</t>
  </si>
  <si>
    <t xml:space="preserve">Podpora soutěží a přehlídek - příloha Š2 </t>
  </si>
  <si>
    <t>Zařízení výchovného poradenství a preventivně výchovné péče - kompenzační pomůcky</t>
  </si>
  <si>
    <t>Krajská knihovna Vysočiny HB</t>
  </si>
  <si>
    <t>Chráněné části přírody (kosení)</t>
  </si>
  <si>
    <t>Úhrada ztrát z poskytování slevy žákovského jízdného (autobusy a dráha )</t>
  </si>
  <si>
    <t>Poskytované zálohy vlastní pokladně</t>
  </si>
  <si>
    <t>CELKEM FINANCOVÁNÍ KRAJ (+)</t>
  </si>
  <si>
    <t>Dotace obcím v rámci Programu prevence kriminality kraje Vysočina</t>
  </si>
  <si>
    <t>33487</t>
  </si>
  <si>
    <t>:</t>
  </si>
  <si>
    <t xml:space="preserve">počet stran: 38 </t>
  </si>
  <si>
    <t xml:space="preserve">Náhrady stravování dětí, žáků a studentů krajského a obecního školství                                            </t>
  </si>
  <si>
    <t xml:space="preserve">Příspěvek kraje Asociaci krajů </t>
  </si>
  <si>
    <t>Zajištění spolupráce kraje Vysočina s partnerskými zahraničními regiony</t>
  </si>
  <si>
    <t>Běžné a kapitálové výdaje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</si>
  <si>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</si>
  <si>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</si>
  <si>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</si>
  <si>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1001</t>
  </si>
  <si>
    <t>1002</t>
  </si>
  <si>
    <t>CELKEM FINANCOVÁNÍ KRAJ (-)</t>
  </si>
  <si>
    <t>Kancelář zastoupení v Bruselu - mezinárodní spolupráce</t>
  </si>
  <si>
    <t>Veletrhy investičních příležitostí, konference a semináře GS cestovního ruchu 4.1.2. a 4.2.2.</t>
  </si>
  <si>
    <t>Výstavy a výdaje s Dolnorakouskou zemskou výstavou</t>
  </si>
  <si>
    <t>Finanční prostředky na poskytování dotací na výročí obcí a měst v kraji Vysočina</t>
  </si>
  <si>
    <t xml:space="preserve">Projekt "Rozvoj sběru použitých elektrozařízení" a projekt "Intenzifikace odděleného sběru a zajištění využití komunálních odpadů včetně jejich obalové složky" </t>
  </si>
  <si>
    <t xml:space="preserve">Ostatní finanční operace - DPPO placená krajem </t>
  </si>
  <si>
    <t>Ostatní finanční operace - DPH placená krajem</t>
  </si>
  <si>
    <t>roku 2010 (dle schválených zásad)</t>
  </si>
  <si>
    <t>Ostatní platby za provedenou práci</t>
  </si>
  <si>
    <t xml:space="preserve">Příspěvky na provoz zřizovaným příspěvkovým organizacím kraje </t>
  </si>
  <si>
    <t>Propojení systému Rodinných pasů v kraji Vysočina se systémem NO Familienpass v Dolním Rakousku</t>
  </si>
  <si>
    <t>Neinvestiční přijaté transfery z Národního fondu a od obcí (pol.4121)</t>
  </si>
  <si>
    <t>Náhrady mezd v době nemoci</t>
  </si>
  <si>
    <t xml:space="preserve">Školní potřeby pro žáky 1. ročníku základního vzdělávání </t>
  </si>
  <si>
    <t>Neinvestiční výdaje spojené s majetkem kraje - režijní výdaje a pojištění 2. úrovně rizik PO kraje Vysočina</t>
  </si>
  <si>
    <t>Dotace Městu Přibyslav a Městysu Nové Veselí - cisternové stříkačky</t>
  </si>
  <si>
    <t>Dotace Městu Žďár nad Sázavou na projekt "Umění baroka ze sbírek Národní galerie v Praze"</t>
  </si>
  <si>
    <t>Technická zhodnocení a opravy ve školství - příloha M1</t>
  </si>
  <si>
    <t>Splátky půjčených prostředků od příspěvkových organizací</t>
  </si>
  <si>
    <t>Investice ve zdravotnictví - příloha M4</t>
  </si>
  <si>
    <t>Investice ve školství - příloha M5</t>
  </si>
  <si>
    <t>Investice v kultuře - příloha M6</t>
  </si>
  <si>
    <t>Příspěvek HZS kraje Vysočina - repasi a pořízení požární techniky a zařízení</t>
  </si>
  <si>
    <t>Požární ochrana profesionální část HZS Jihlava - repasi a pořízení požární techniky a zařízení</t>
  </si>
  <si>
    <t>Přímé náklady na vzdělávání - sportovní gymnázia</t>
  </si>
  <si>
    <t xml:space="preserve">Posílení úrovně odměňování nepedagogických pracovníků </t>
  </si>
  <si>
    <t>Soutěže</t>
  </si>
  <si>
    <t xml:space="preserve"> ZDROJE CELKEM včetně financování  (+)</t>
  </si>
  <si>
    <t>Dotace vlastníkům kulturních památek v kraji Vysočina</t>
  </si>
  <si>
    <t xml:space="preserve">Příspěvky na provoz zřizovaným příspěvkovýn organizacím kraje </t>
  </si>
  <si>
    <t>33122</t>
  </si>
  <si>
    <t>33163</t>
  </si>
  <si>
    <t>Ostatní správa ve zdravotnictví - znalecké komise</t>
  </si>
  <si>
    <t>3XXX</t>
  </si>
  <si>
    <t>Nájemné ze smluv o nájmu u  5 zdravotnických zařízení</t>
  </si>
  <si>
    <t>Podpora  vzdělávání středního managementu ve zdravotnictví a realizace konference Dny bezpečí</t>
  </si>
  <si>
    <t>Prostředky určené na poplatky v nemocnicích</t>
  </si>
  <si>
    <t xml:space="preserve">Vázané zdroje </t>
  </si>
  <si>
    <t xml:space="preserve">Splátky půjčených prostředků od obecně prospěšných společností apod. </t>
  </si>
  <si>
    <t>Investiční přijsté transfery od regionálních rad (pol.4223)</t>
  </si>
  <si>
    <t>Regionální rada regionu soudržnosti NUTS II Jihovýchod - spolufinancování projektů v rámci ROP</t>
  </si>
  <si>
    <t>Technická pomoc v rámci OP Vzdělávání pro konkurenceschopnost, oblast podpory 5.2 Informovanost a publicita</t>
  </si>
  <si>
    <t xml:space="preserve">Dotace Klubu českých turistů na cyklotrasy a pěší trasy, režijní výdaje </t>
  </si>
  <si>
    <t>Financování francouzského lektora</t>
  </si>
  <si>
    <t>Investiční výdaje - příloha KR1</t>
  </si>
  <si>
    <t>Ostatní přijaté vratky transferů (pol.2229)</t>
  </si>
  <si>
    <t>Ostatní nedaňové příjmy jinde nezařazené (pol.2329)</t>
  </si>
  <si>
    <t>Ostatní odvody přebytků irganizaci s přímým vztahem  (pol.2129)</t>
  </si>
  <si>
    <t>Sankční platby přijaté od jiných subjektů (pol.2212)</t>
  </si>
  <si>
    <t>Příjmy z prodeje ostatního hmotného dlouhodobého majetku</t>
  </si>
  <si>
    <t>Nemocnice Jihlava a Havl. Brod  - stáže na klinických odděleních nemocnice a půjčka lékaři</t>
  </si>
  <si>
    <t>Stav na účtu k 31. 3. 2010</t>
  </si>
  <si>
    <t>Disponibilní zdroje SF k  31. 3.  2010</t>
  </si>
  <si>
    <t>Disponibilní zdroje FV k  31. 3.  2010</t>
  </si>
  <si>
    <t xml:space="preserve">Účelová dotace od Regionální rady regionu soudržnosti NUTS II pro Vysočina Tourism na projekt "Zkvalitnění mark…" 2. etapa  </t>
  </si>
  <si>
    <t>Neinvestiční přijaté transfery od regionálních rad (pol.4123)</t>
  </si>
  <si>
    <t xml:space="preserve">Neinvestiční transfery přijaté od Evropské unie (pol.4153) </t>
  </si>
  <si>
    <t xml:space="preserve">Přijaté neinvestiční dary </t>
  </si>
  <si>
    <t>Celkem zvláštní účty</t>
  </si>
  <si>
    <t>FINANCOVÁNÍ KRAJ (+)</t>
  </si>
  <si>
    <t>VÝDAJE KRAJE  CELKEM</t>
  </si>
  <si>
    <t>FINANCOVÁNÍ EU (-)</t>
  </si>
  <si>
    <t>Převody do FSR a splátky kontokorentního úvěru</t>
  </si>
  <si>
    <t>CELKOVÉ HOSPODAŘENÍ VČETNĚ EU (tis.Kč)</t>
  </si>
  <si>
    <t>7 a) Čerpání projektů EU k 31.  3.  2010 (v tis. Kč)</t>
  </si>
  <si>
    <t>Výdaje projektů EU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</si>
  <si>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</si>
  <si>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</si>
  <si>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</si>
  <si>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</si>
  <si>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</si>
  <si>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</si>
  <si>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</si>
  <si>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Požární ochrana a integrovaný záchranný systém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</si>
  <si>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</si>
  <si>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</si>
  <si>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</si>
  <si>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</si>
  <si>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</si>
  <si>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</si>
  <si>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</si>
  <si>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ZDROJE KRAJE CELKEM včetně financování (+)</t>
  </si>
  <si>
    <t xml:space="preserve"> VÝDAJE KRAJE CELKEM včetně financování (-)</t>
  </si>
  <si>
    <t>ZDROJE KRAJE CELKEM</t>
  </si>
  <si>
    <t>PŘIJMY NA ZVLÁŠTNÍ ÚČTY EVROPSKYCH PROJEKTŮ</t>
  </si>
  <si>
    <t>Číslo prog.</t>
  </si>
  <si>
    <t>Název grantového programu</t>
  </si>
  <si>
    <t>Rozděl.výše podpor</t>
  </si>
  <si>
    <t>Vyčerpáno v roce 2007</t>
  </si>
  <si>
    <t>Vyčerpáno v roce 2008</t>
  </si>
  <si>
    <t>Vyčerpáno v roce 2009</t>
  </si>
  <si>
    <t>Vyčerpáno v roce 2010</t>
  </si>
  <si>
    <t>Celkem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</si>
  <si>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</si>
  <si>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</si>
  <si>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</si>
  <si>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</si>
  <si>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</si>
  <si>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</si>
  <si>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</si>
  <si>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</si>
  <si>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</si>
  <si>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</si>
  <si>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</si>
  <si>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</si>
  <si>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</si>
  <si>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</si>
  <si>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</si>
  <si>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</si>
  <si>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</si>
  <si>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</si>
  <si>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</si>
  <si>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</si>
  <si>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</si>
  <si>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</si>
  <si>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</si>
  <si>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</si>
  <si>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</si>
  <si>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</si>
  <si>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</si>
  <si>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</si>
  <si>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</si>
  <si>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</si>
  <si>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</si>
  <si>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</si>
  <si>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</si>
  <si>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</si>
  <si>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</si>
  <si>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</si>
  <si>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</si>
  <si>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</si>
  <si>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</si>
  <si>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</si>
  <si>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</si>
  <si>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</si>
  <si>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</si>
  <si>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</si>
  <si>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</si>
  <si>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</si>
  <si>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</si>
  <si>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</si>
  <si>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</si>
  <si>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</si>
  <si>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</si>
  <si>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</si>
  <si>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Volný čas 2009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</si>
  <si>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</si>
  <si>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</si>
  <si>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</si>
  <si>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</si>
  <si>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</si>
  <si>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Podpora dostupnosti služeb veř. správy 2008</t>
  </si>
  <si>
    <t>Regionální kultura VIII.</t>
  </si>
  <si>
    <t xml:space="preserve">Granty vyhlášené v roce 2009 </t>
  </si>
  <si>
    <t>Jednorázové akce 2009</t>
  </si>
  <si>
    <t>Sportoviště 2009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</si>
  <si>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</si>
  <si>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</si>
  <si>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</si>
  <si>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</si>
  <si>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</si>
  <si>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</si>
  <si>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</si>
  <si>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Jdeme příkladem-předcházíme odpadům 2009</t>
  </si>
  <si>
    <t>Krajina Vysočiny 2009</t>
  </si>
  <si>
    <t>Mezinárodní projekty 2009</t>
  </si>
  <si>
    <t>Naše školka</t>
  </si>
  <si>
    <t>Rozvoj malých podnikatelů 2009</t>
  </si>
  <si>
    <t>Dobrovolnictví a koordinace sociální výpomoci v obcích 2009</t>
  </si>
  <si>
    <t>Obnova památkově chráněných území 2009</t>
  </si>
  <si>
    <t xml:space="preserve">Granty vyhlášené v roce 2010 </t>
  </si>
  <si>
    <t>Naše školka 2010</t>
  </si>
  <si>
    <t>Rozvoj podnikatelů 2010, nerozděl.</t>
  </si>
  <si>
    <t>Volný čas 2010, nerozděleno</t>
  </si>
  <si>
    <t>Sportoviště 2010, nerozděleno</t>
  </si>
  <si>
    <t>Památkově chráněná území 2010, nerozděleno</t>
  </si>
  <si>
    <t>Rozvoj vesnice 2010, nerozděleno</t>
  </si>
  <si>
    <t>Čistá voda 2010, nerozděleno</t>
  </si>
  <si>
    <t>Bioodpady 2010, nerozděleno</t>
  </si>
  <si>
    <t>Bezpečné metropolitní sítě 2010, nerozděleno</t>
  </si>
  <si>
    <t>Edice Vysočiny VII, nerozděleno</t>
  </si>
  <si>
    <t>PŘÍJMY DLE GRANTOVÝCH PROGRAMŮ  A ÚROKY</t>
  </si>
  <si>
    <t xml:space="preserve"> Program číslo</t>
  </si>
  <si>
    <t>Příjmy v roce 2010 z let min.</t>
  </si>
  <si>
    <t>CELKEM příjmy z let min.</t>
  </si>
  <si>
    <t>ÚROKY</t>
  </si>
  <si>
    <t>CELKEM PŘÍJMY</t>
  </si>
  <si>
    <r>
      <t xml:space="preserve">CELKEM </t>
    </r>
    <r>
      <rPr>
        <sz val="11"/>
        <rFont val="Arial"/>
        <family val="2"/>
      </rPr>
      <t>(vč. r. 2007 až 2010)</t>
    </r>
  </si>
  <si>
    <t>Severojižní propojení kraje Vysočina 2</t>
  </si>
  <si>
    <t>Kulturní, společenské a sportovní akce podporované krajem Vysočina (VIP akce - příloha Z2)</t>
  </si>
  <si>
    <t>Investiční výdaje spojené s majetkem kraje - výkupy (pozemků a nemovitostí)</t>
  </si>
  <si>
    <t xml:space="preserve">Drobné studie, analýzy a podpory v oblasti školství </t>
  </si>
  <si>
    <t>Regionální kolo ankety Zlatý Ámos 2009</t>
  </si>
  <si>
    <t>Rozvojový prgram EVVO pro školy</t>
  </si>
  <si>
    <t>Projekty romské komunity</t>
  </si>
  <si>
    <t>Dary a dotace obcím z daňových příjmů kraje</t>
  </si>
  <si>
    <t>Investiční dotace jednotlivým školám a školským zařízením na nákup investičního movitého majetku a na modernizaci vybavení techniky zaměřených center vzdělávání - příloha Š3</t>
  </si>
  <si>
    <t xml:space="preserve">Vysočina TOURISM - příspěvek na provoz a půjčka zřizované příspěvkové organizaci kraje </t>
  </si>
  <si>
    <t xml:space="preserve">Ostatní činnosti j.n. - Nespecifikovaná rezerva  </t>
  </si>
  <si>
    <t>Hasičský záchranný sbor kraje Vysočina - dotace na krytí nákladů souvisejících s vydáním publikace Hasičský záchranný sbor kraje Vysočina (50 tis. Kč) a dar v podobě slavnostní stuhy k  praporu HZS kraje Vysočina (3 tis. Kč)</t>
  </si>
  <si>
    <t>Na přípravu projektové žádosti projektu "Kvalita 10"</t>
  </si>
  <si>
    <t xml:space="preserve">Ostatní činnosti j.n. - Péče o lidské zdroje a majetek kraje  </t>
  </si>
  <si>
    <t xml:space="preserve">Ostatní činnosti j.n. - Strategické a koncepční materiály kraje  </t>
  </si>
  <si>
    <t xml:space="preserve">KULTURNÍ, SPOLEČENSKÉ A SPORTOVNÍ AKCE </t>
  </si>
  <si>
    <t>OSTATNÍ VÝDAJE</t>
  </si>
  <si>
    <t>Ostatní výdaje</t>
  </si>
  <si>
    <t>2000</t>
  </si>
  <si>
    <t>3000</t>
  </si>
  <si>
    <t>4000</t>
  </si>
  <si>
    <t>5000</t>
  </si>
  <si>
    <t>19XX</t>
  </si>
  <si>
    <t>6000</t>
  </si>
  <si>
    <t>Příspěvek na provoz (z daňových příjmů - peníze kraje) - příloha Š1</t>
  </si>
  <si>
    <t>7000</t>
  </si>
  <si>
    <t>1000</t>
  </si>
  <si>
    <t>1700</t>
  </si>
  <si>
    <t>5100</t>
  </si>
  <si>
    <t>1500</t>
  </si>
  <si>
    <t>1800</t>
  </si>
  <si>
    <t>1400</t>
  </si>
  <si>
    <t>9000</t>
  </si>
  <si>
    <t>1600</t>
  </si>
  <si>
    <t>KSÚS Vysočiny - příspěvek na provoz a investiční dotace</t>
  </si>
  <si>
    <t xml:space="preserve">z toho </t>
  </si>
  <si>
    <t xml:space="preserve">Příspěvek na provoz - celkem </t>
  </si>
  <si>
    <t>SPŠ Třebíč - nové maturitní studium ENERGETIKA</t>
  </si>
  <si>
    <t>Zavedení oboru ENERGETIKA</t>
  </si>
  <si>
    <t>Ostatní záležitosti sociálních věcí a politiky zaměstnanosti - režijní výdaje</t>
  </si>
  <si>
    <t>33457</t>
  </si>
  <si>
    <t>Osobní a věcné výdaje zastupitelstva - příloha Z1</t>
  </si>
  <si>
    <t>Ostatní ekologické záležitosti a programy</t>
  </si>
  <si>
    <t xml:space="preserve">Ostatní speciální zdravotnická péče - příspěvek pro okresní centra NOR </t>
  </si>
  <si>
    <t>Ostatní ústavní péče</t>
  </si>
  <si>
    <t>Zdravotnická záchranná služba</t>
  </si>
  <si>
    <t>Činnost muzeí a galerií</t>
  </si>
  <si>
    <t>3231</t>
  </si>
  <si>
    <t xml:space="preserve">Rozvoj nemocnic </t>
  </si>
  <si>
    <t>Software - společný nákup zdravotnického materiálu</t>
  </si>
  <si>
    <t>Vstupní investice na posádky ZZS (auto, ICT technologie, nábytek, přístroje a vybavení atd.)</t>
  </si>
  <si>
    <t>Personální stabilizace nemocnic, krytí případných vícenákladů s evropskými projekty</t>
  </si>
  <si>
    <t>Na posílení provozu ZZS a rezerva příspěvku na provoz nových stanovišť ZZS</t>
  </si>
  <si>
    <t>Vítejte na Vysočině</t>
  </si>
  <si>
    <t>3122</t>
  </si>
  <si>
    <t>Zámek Třebíč - modernizace zámku a zpřístupnění nových expozic</t>
  </si>
  <si>
    <t xml:space="preserve">                                                                                                                                                                   </t>
  </si>
  <si>
    <t>Celkem účelové státní dotace</t>
  </si>
  <si>
    <t>Celkem ostatní činnosti ve školství</t>
  </si>
  <si>
    <t>FSR</t>
  </si>
  <si>
    <t>Výdaje z rozpočtu kraje</t>
  </si>
  <si>
    <t>Příjmy do rozpočtu kraje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</si>
  <si>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</si>
  <si>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</si>
  <si>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</si>
  <si>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</si>
  <si>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na zvl. účty za trvání projektu</t>
  </si>
  <si>
    <t xml:space="preserve">Převedeno na zvláštní účty z FSR                2005 - 2009 </t>
  </si>
  <si>
    <t>Převody na zvl. účty                    1-3/2010</t>
  </si>
  <si>
    <t xml:space="preserve">Zbývá převést </t>
  </si>
  <si>
    <t>Skutečné výdaje za trvání projektu            2005 - 2009</t>
  </si>
  <si>
    <t xml:space="preserve">Skutečné výdaje 1-3 2010 </t>
  </si>
  <si>
    <t>Skutečné příjmy za trvání projektu 2005 - 2009</t>
  </si>
  <si>
    <t xml:space="preserve">Příjmy 1-3 2010 </t>
  </si>
  <si>
    <t>Kulturní dědictví Vysočiny (FM EHP/Norsko - řízení)</t>
  </si>
  <si>
    <t>Kulturní dědictví Vysočiny (FM EHP/Norsko - subprojekty)</t>
  </si>
  <si>
    <t>Úspora energií v zařízeních zřizovaných krajem Vysočina</t>
  </si>
  <si>
    <t>Úspora energií v zařízeních zřizovaných krajem Vysočina II.</t>
  </si>
  <si>
    <t>Přeložka silnice II/352 Jihlava - Heroltice</t>
  </si>
  <si>
    <t>II/602 hr. kraje - Pelhřimov, 3. stavba*</t>
  </si>
  <si>
    <t>231 97</t>
  </si>
  <si>
    <t>III/3525 od I/38 do Stříteže - rekonstrukce (ukončení financování projektu z operačních programů)</t>
  </si>
  <si>
    <t>II/360 Štěpánovice - Vacenovice*</t>
  </si>
  <si>
    <t>II/405 Příseka - Brtnice*</t>
  </si>
  <si>
    <t>II/360 ul. Rafaelova - Pocoucov*</t>
  </si>
  <si>
    <t>II/128 Pacov - Lukavec, 1. stavba*</t>
  </si>
  <si>
    <t>II/150 Havlíčkův Brod - Okrouhlice*</t>
  </si>
  <si>
    <t>1) REKAPITULACE HOSPODAŘENÍ  KRAJE S FONDY EU V OBDOBÍ 1 - 3/2010</t>
  </si>
  <si>
    <t>II/399 Stropešín - most ev.č. 399-002*</t>
  </si>
  <si>
    <t>II/152 Jaroměřice - Hrotovice - hr. kraje, 1. stavba</t>
  </si>
  <si>
    <t>II/602 hr. kraje - Pelhřimov, 5. stavba*</t>
  </si>
  <si>
    <t>II/347 Světlá nad Sázavou - D1, 1. stavba*</t>
  </si>
  <si>
    <t>II/344 Havlíčkův Brod - Chotěboř, 1. stavba*</t>
  </si>
  <si>
    <t>II/405 Okříšky - průtah*</t>
  </si>
  <si>
    <t>II/360 Třebíč - Velké Meziříčí* (nahrazeno projekty II/360 Oslavice - Oslavička a II/360 Pocoucov)</t>
  </si>
  <si>
    <t>II/602 hr. kraje - Pelhřimov, 4. stavba*</t>
  </si>
  <si>
    <t>II/602 hr. kraje - Pelhřimov, 6. stavba*</t>
  </si>
  <si>
    <t>II/360 Oslavice - Oslavička*</t>
  </si>
  <si>
    <t>II/360 Velké Meziříčí - JV obchvat**</t>
  </si>
  <si>
    <t>II/405 Zašovice - Okříšky**</t>
  </si>
  <si>
    <t>II/405 Příseka - obchvat**</t>
  </si>
  <si>
    <t>II/353 Velký Beranov - obchvat**</t>
  </si>
  <si>
    <t>II/353 D1 - Rytířsko - Jamné**</t>
  </si>
  <si>
    <t>II/353 Stáj - Zhoř**</t>
  </si>
  <si>
    <t xml:space="preserve">II/344 Dolní Krupá** </t>
  </si>
  <si>
    <t>II/347 Světlá nad Sázavou - D1, 2. stavba*</t>
  </si>
  <si>
    <t>Interní pavilon v Nemocnici Nové Město na Moravě (z rozpočtu kraje převedeno na zvl. účet 112 tis. Kč)</t>
  </si>
  <si>
    <t>Hlavní lůžková budova v Nemocnici Pelhřimov (z rozpočtu kraje převedeno na zvl. účet 194 tis. Kč)</t>
  </si>
  <si>
    <t>Pavilon pro matku a dítě v Nemocnici Třebíč (z rozpočtu kraje převedeno na zvl. účet 112 tis. Kč)</t>
  </si>
  <si>
    <t>Rekonstrukce budovy interny v Nemocnici Havlíčkův Brod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</si>
  <si>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</si>
  <si>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</si>
  <si>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</si>
  <si>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</si>
  <si>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Regional Cooperation Management CZ - AT, RECOM CZ - AT</t>
  </si>
  <si>
    <t>Rozvoj klastru přesného strojírenství Vysočina</t>
  </si>
  <si>
    <t>Transfery na státní příspěvek zřizovatelům zařízení pro děti vyžadující okamžitou pomoc</t>
  </si>
  <si>
    <t>Zdravotnické přístroje Nemocnice Havlíčkův Brod (z rozpočtu kraje převedeno na zvl. účet 119 tis. Kč)</t>
  </si>
  <si>
    <t>Vybrané služby sociální prevence v kraji Vysočina (z rozpočtu kraje převedeno na zvl. účet 60 tis. Kč)</t>
  </si>
  <si>
    <t>Revitalizace parků v zařízeních zřizovaných krajem Vysočina</t>
  </si>
  <si>
    <t>Globální grant v rámci OP VK - oblast podpory 3.2</t>
  </si>
  <si>
    <t>Rodinné pasy</t>
  </si>
  <si>
    <t xml:space="preserve">Technologické centrum </t>
  </si>
  <si>
    <t>Mediální kampaň</t>
  </si>
  <si>
    <t>Most k partnerství - VŠP Jihlava tvoří síť</t>
  </si>
  <si>
    <t>Add Me!</t>
  </si>
  <si>
    <t>eCITIZEN II.</t>
  </si>
  <si>
    <t>DE - LAN</t>
  </si>
  <si>
    <t>PreCo</t>
  </si>
  <si>
    <t>Ukončené projekty:</t>
  </si>
  <si>
    <t>231 51</t>
  </si>
  <si>
    <t xml:space="preserve">Půjčky na projekty EU (příjmy = splátky půjčených fin. prostředků) - ukončen </t>
  </si>
  <si>
    <t>231 60</t>
  </si>
  <si>
    <t>Technická asistence SROP: Ostatní výdaje technické pomoci SROP - ukončen</t>
  </si>
  <si>
    <t>Technická asistence SROP: Aktivity spojené s řízením SROP - ukončen</t>
  </si>
  <si>
    <t>231 61</t>
  </si>
  <si>
    <t>Budování rozvojového partnerství za účelem posílení kapacity při plánování a realizaci programů v kraji Vysočina - ukončen</t>
  </si>
  <si>
    <t>231 66</t>
  </si>
  <si>
    <t>Rozvoj kapacit dalšího profesního vzdělávání - OP RLZ (z rozpočtu kraje na zvl. účet převedeno 85 tis. Kč) - ukončen</t>
  </si>
  <si>
    <t>231 68</t>
  </si>
  <si>
    <t>ROWANet - ukončen</t>
  </si>
  <si>
    <t>231 69</t>
  </si>
  <si>
    <t>Realizace informační kampaně pro Iniciativu Společenství INTERREG IIIA Česká republika - Rakousko v kraji Vysočina - ukončen</t>
  </si>
  <si>
    <t>231 70</t>
  </si>
  <si>
    <t>ICHNOS - ukončen</t>
  </si>
  <si>
    <t>231 71</t>
  </si>
  <si>
    <t>II/411, II/152, III/15226 Moravské Budějovice - okružní křižovatka - ukončen</t>
  </si>
  <si>
    <t>231 72</t>
  </si>
  <si>
    <t>Rekonstrukce mostu ev. č. 35114-4 v Přibyslavicích a rekonstrukce silnice III/35114 - ukončen</t>
  </si>
  <si>
    <t>231 74</t>
  </si>
  <si>
    <t>Terénní mapování sítě jezdeckých stezek a koňských stanic v kraji Vysočina - ukončen</t>
  </si>
  <si>
    <t>231 76</t>
  </si>
  <si>
    <t>Vzdělávání zadavatele a poskytovatelů v oblasti standardů kvality soc. služeb v rezidenčních službách v kraji Vysočina  - OP RLZ - ukončen</t>
  </si>
  <si>
    <t>231 77</t>
  </si>
  <si>
    <t>Adaptabilní školy - počáteční vzdělávání - ukončen</t>
  </si>
  <si>
    <t>231 78</t>
  </si>
  <si>
    <t>Adaptabilní školy - další vzdělávání - ukončen</t>
  </si>
  <si>
    <t>231 80</t>
  </si>
  <si>
    <t>Severojižní propojení kraje Vysočina - ukončen</t>
  </si>
  <si>
    <t>231 81</t>
  </si>
  <si>
    <t>II/602 Jihlava - Velké Meziříčí, rekonstrukce - nahrazen projekty II/602 Jihlava - Pelhřimov</t>
  </si>
  <si>
    <t>231 83</t>
  </si>
  <si>
    <t>Rekonstrukce mostu ev. č. 152 - 018 v Jaroměřicích - ukončen</t>
  </si>
  <si>
    <t>231 85</t>
  </si>
  <si>
    <t>Zkvalitnění propagace turistického potenciálu kraje Vysočina - ukončen</t>
  </si>
  <si>
    <t>231 86</t>
  </si>
  <si>
    <t>Budování rozvojového partnerství za účelem posílení kapacity při plánování a real. programů v kraji Vysočina II. - ukončen</t>
  </si>
  <si>
    <t>231 87</t>
  </si>
  <si>
    <t>Administrace GS 3.3 OPRLZ - ukončen</t>
  </si>
  <si>
    <t>231 88</t>
  </si>
  <si>
    <t>INTERREG IIIA CZ - AT - ukončen</t>
  </si>
  <si>
    <t>231 91</t>
  </si>
  <si>
    <t>Administrace GS 3.2 SROP - ukončen</t>
  </si>
  <si>
    <t>Zkvalitnění systému informování turistů v kraji Vysočina - ukončen</t>
  </si>
  <si>
    <t>Legese - ukončen</t>
  </si>
  <si>
    <t>Maximalizace hodnoty a zlepšení udržitelného lesního hospodářství ve střední a severní Evropě (z rozpočtu kraje převedeno na zvl. účet 300 tis. Kč) - ukončen</t>
  </si>
  <si>
    <t xml:space="preserve">Vědeckotechnologický park Jihlava - ukončení realizace </t>
  </si>
  <si>
    <t>Vesmír Vysočiny - ukončena příprava</t>
  </si>
  <si>
    <t>Územně anlytické podklady kraje Vysočina (z rozpočtu kraje převedeno na zvl. účet 250 tis. Kč) - ukončen</t>
  </si>
  <si>
    <t>231 62</t>
  </si>
  <si>
    <t xml:space="preserve">Podpora malých a středních podnikatelů v ekonomicky slabých regionech kraje Vysočina - ukončen </t>
  </si>
  <si>
    <t>231 63</t>
  </si>
  <si>
    <t>Podpora drobných podnikatelů v ekonomicky slabých regionech kraje Vysočina - ukončen</t>
  </si>
  <si>
    <t>231 64</t>
  </si>
  <si>
    <t>Podpora regionální a místní infrastruktury v kraji Vysočina - ukončen</t>
  </si>
  <si>
    <t>231 65</t>
  </si>
  <si>
    <t xml:space="preserve">Podpora regionálních a místních služeb cestovního ruchu v kraji Vysočina - ukončen </t>
  </si>
  <si>
    <t>231 67</t>
  </si>
  <si>
    <t>Podpora sociální integrace v kraji Vysočina 2004-2006 - ukončen</t>
  </si>
  <si>
    <t>231 79</t>
  </si>
  <si>
    <t>Kofinancování individuálních projektů  4.2.2 SROP - ukončen</t>
  </si>
  <si>
    <t>II/129 Cetoraz - Jiřičky - ukončen</t>
  </si>
  <si>
    <t>II/410 od I/23 - Želetava - ukončen</t>
  </si>
  <si>
    <t>II/151, III/15113 od I/38 - Budeč + Štěpkov - Budkov - ukončen</t>
  </si>
  <si>
    <t>II/351 od II/602 - Třebíč - ukončen</t>
  </si>
  <si>
    <t>III/03810 Havlíčkův Brod - Přibyslav - ukončen</t>
  </si>
  <si>
    <t>II/360 Jimramov - Moravec - ukončen</t>
  </si>
  <si>
    <t>II/339 Ledeč nad Sázavou - hranice kraje - ukončen</t>
  </si>
  <si>
    <t>II/348, II/131 Štoky - Petrovice - Větrný Jeníkov - ukončen</t>
  </si>
  <si>
    <t>II/354 Nové Město na Moravě - Svratka - ukončen</t>
  </si>
  <si>
    <t>II/133, III/1335 Nový Rychnov - Rohozná (ukončení financování z EU)</t>
  </si>
  <si>
    <t>II/133 Horní Cerekev - křižovatka II/602 - ukončen</t>
  </si>
  <si>
    <t>II/402 Batelov - Třešť - ukončen</t>
  </si>
  <si>
    <t>II/639 Horní Cerekev - Kostelec - ukončen</t>
  </si>
  <si>
    <t>Schválené, ale z důvodu ukončení projektů  nepřevedené fin. prostředky z FSR - zůstávají ve FSR k dalšímu využití</t>
  </si>
  <si>
    <t>* údaje jsou orientační; převod z FSR schválen v celkové výši 1 400 mil. Kč dle usnesení 0124/02/2007/ZK a 0471/06/2009/ZK</t>
  </si>
</sst>
</file>

<file path=xl/styles.xml><?xml version="1.0" encoding="utf-8"?>
<styleSheet xmlns="http://schemas.openxmlformats.org/spreadsheetml/2006/main">
  <numFmts count="6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5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43"/>
      <name val="Arial CE"/>
      <family val="2"/>
    </font>
    <font>
      <i/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 CE"/>
      <family val="2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b/>
      <i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b/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wrapText="1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Font="1" applyFill="1" applyBorder="1" applyAlignment="1">
      <alignment vertical="top"/>
    </xf>
    <xf numFmtId="3" fontId="0" fillId="0" borderId="4" xfId="0" applyNumberFormat="1" applyFont="1" applyFill="1" applyBorder="1" applyAlignment="1">
      <alignment vertical="top"/>
    </xf>
    <xf numFmtId="3" fontId="0" fillId="0" borderId="1" xfId="0" applyNumberFormat="1" applyFont="1" applyFill="1" applyBorder="1" applyAlignment="1">
      <alignment wrapText="1"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3" fontId="21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1" fillId="4" borderId="0" xfId="0" applyNumberFormat="1" applyFont="1" applyFill="1" applyAlignment="1">
      <alignment/>
    </xf>
    <xf numFmtId="3" fontId="12" fillId="4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5" fillId="2" borderId="2" xfId="0" applyFont="1" applyFill="1" applyBorder="1" applyAlignment="1">
      <alignment/>
    </xf>
    <xf numFmtId="0" fontId="0" fillId="2" borderId="10" xfId="0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24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1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3" fontId="5" fillId="0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/>
    </xf>
    <xf numFmtId="3" fontId="0" fillId="0" borderId="0" xfId="0" applyNumberFormat="1" applyAlignment="1">
      <alignment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27" fillId="0" borderId="0" xfId="0" applyNumberFormat="1" applyFont="1" applyAlignment="1">
      <alignment/>
    </xf>
    <xf numFmtId="0" fontId="27" fillId="0" borderId="0" xfId="0" applyFont="1" applyAlignment="1">
      <alignment/>
    </xf>
    <xf numFmtId="4" fontId="16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4" fillId="0" borderId="1" xfId="0" applyNumberFormat="1" applyFont="1" applyFill="1" applyBorder="1" applyAlignment="1">
      <alignment/>
    </xf>
    <xf numFmtId="4" fontId="28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1" fillId="4" borderId="1" xfId="0" applyNumberFormat="1" applyFont="1" applyFill="1" applyBorder="1" applyAlignment="1">
      <alignment/>
    </xf>
    <xf numFmtId="3" fontId="24" fillId="4" borderId="1" xfId="0" applyNumberFormat="1" applyFont="1" applyFill="1" applyBorder="1" applyAlignment="1">
      <alignment/>
    </xf>
    <xf numFmtId="3" fontId="5" fillId="4" borderId="4" xfId="0" applyNumberFormat="1" applyFont="1" applyFill="1" applyBorder="1" applyAlignment="1">
      <alignment horizontal="right" vertical="top"/>
    </xf>
    <xf numFmtId="3" fontId="2" fillId="4" borderId="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29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29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31" fillId="0" borderId="1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2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3" fontId="4" fillId="4" borderId="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3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0" fontId="0" fillId="4" borderId="0" xfId="0" applyFill="1" applyBorder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27" fillId="0" borderId="0" xfId="0" applyFont="1" applyFill="1" applyBorder="1" applyAlignment="1">
      <alignment horizontal="center" vertical="center"/>
    </xf>
    <xf numFmtId="3" fontId="32" fillId="4" borderId="1" xfId="0" applyNumberFormat="1" applyFont="1" applyFill="1" applyBorder="1" applyAlignment="1">
      <alignment vertical="center" wrapText="1"/>
    </xf>
    <xf numFmtId="3" fontId="28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" xfId="0" applyNumberFormat="1" applyFill="1" applyBorder="1" applyAlignment="1">
      <alignment/>
    </xf>
    <xf numFmtId="3" fontId="11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0" fontId="0" fillId="4" borderId="0" xfId="0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/>
    </xf>
    <xf numFmtId="3" fontId="2" fillId="4" borderId="1" xfId="0" applyNumberFormat="1" applyFont="1" applyFill="1" applyBorder="1" applyAlignment="1">
      <alignment vertical="top" wrapText="1"/>
    </xf>
    <xf numFmtId="0" fontId="35" fillId="0" borderId="0" xfId="0" applyFont="1" applyAlignment="1">
      <alignment/>
    </xf>
    <xf numFmtId="192" fontId="0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192" fontId="0" fillId="4" borderId="1" xfId="0" applyNumberForma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3" fontId="11" fillId="4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shrinkToFit="1"/>
    </xf>
    <xf numFmtId="3" fontId="2" fillId="0" borderId="1" xfId="0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4" borderId="11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right" vertical="center"/>
    </xf>
    <xf numFmtId="3" fontId="24" fillId="4" borderId="1" xfId="0" applyNumberFormat="1" applyFont="1" applyFill="1" applyBorder="1" applyAlignment="1">
      <alignment vertical="center" wrapText="1"/>
    </xf>
    <xf numFmtId="3" fontId="0" fillId="0" borderId="6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3" fontId="2" fillId="4" borderId="7" xfId="0" applyNumberFormat="1" applyFont="1" applyFill="1" applyBorder="1" applyAlignment="1">
      <alignment horizontal="center"/>
    </xf>
    <xf numFmtId="0" fontId="27" fillId="4" borderId="0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3" fontId="26" fillId="0" borderId="7" xfId="0" applyNumberFormat="1" applyFont="1" applyFill="1" applyBorder="1" applyAlignment="1">
      <alignment/>
    </xf>
    <xf numFmtId="166" fontId="26" fillId="0" borderId="7" xfId="0" applyNumberFormat="1" applyFont="1" applyFill="1" applyBorder="1" applyAlignment="1">
      <alignment/>
    </xf>
    <xf numFmtId="3" fontId="26" fillId="0" borderId="5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3" fontId="0" fillId="4" borderId="0" xfId="0" applyNumberFormat="1" applyFill="1" applyBorder="1" applyAlignment="1">
      <alignment horizontal="center"/>
    </xf>
    <xf numFmtId="0" fontId="25" fillId="0" borderId="8" xfId="0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166" fontId="26" fillId="0" borderId="0" xfId="0" applyNumberFormat="1" applyFont="1" applyFill="1" applyBorder="1" applyAlignment="1">
      <alignment/>
    </xf>
    <xf numFmtId="3" fontId="26" fillId="0" borderId="16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" fontId="2" fillId="4" borderId="16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0" applyNumberFormat="1" applyBorder="1" applyAlignment="1">
      <alignment/>
    </xf>
    <xf numFmtId="14" fontId="0" fillId="0" borderId="1" xfId="0" applyNumberFormat="1" applyFill="1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4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justify" wrapText="1"/>
    </xf>
    <xf numFmtId="0" fontId="2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0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2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0" fontId="0" fillId="4" borderId="7" xfId="0" applyFont="1" applyFill="1" applyBorder="1" applyAlignment="1">
      <alignment vertical="top" wrapText="1"/>
    </xf>
    <xf numFmtId="3" fontId="11" fillId="4" borderId="7" xfId="0" applyNumberFormat="1" applyFont="1" applyFill="1" applyBorder="1" applyAlignment="1">
      <alignment vertical="center" wrapText="1"/>
    </xf>
    <xf numFmtId="3" fontId="11" fillId="4" borderId="7" xfId="0" applyNumberFormat="1" applyFont="1" applyFill="1" applyBorder="1" applyAlignment="1">
      <alignment horizontal="right" vertical="center" wrapText="1"/>
    </xf>
    <xf numFmtId="3" fontId="0" fillId="4" borderId="7" xfId="0" applyNumberFormat="1" applyFont="1" applyFill="1" applyBorder="1" applyAlignment="1">
      <alignment horizontal="right" vertical="center"/>
    </xf>
    <xf numFmtId="3" fontId="0" fillId="4" borderId="7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4" fontId="1" fillId="0" borderId="0" xfId="0" applyNumberFormat="1" applyFont="1" applyAlignment="1">
      <alignment/>
    </xf>
    <xf numFmtId="4" fontId="36" fillId="0" borderId="0" xfId="0" applyNumberFormat="1" applyFont="1" applyFill="1" applyAlignment="1">
      <alignment/>
    </xf>
    <xf numFmtId="4" fontId="1" fillId="4" borderId="0" xfId="0" applyNumberFormat="1" applyFont="1" applyFill="1" applyAlignment="1">
      <alignment/>
    </xf>
    <xf numFmtId="3" fontId="2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165" fontId="0" fillId="0" borderId="17" xfId="0" applyNumberFormat="1" applyBorder="1" applyAlignment="1">
      <alignment/>
    </xf>
    <xf numFmtId="3" fontId="0" fillId="0" borderId="8" xfId="0" applyNumberFormat="1" applyFont="1" applyFill="1" applyBorder="1" applyAlignment="1">
      <alignment/>
    </xf>
    <xf numFmtId="165" fontId="2" fillId="0" borderId="18" xfId="0" applyNumberFormat="1" applyFont="1" applyBorder="1" applyAlignment="1">
      <alignment/>
    </xf>
    <xf numFmtId="3" fontId="0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 horizontal="right"/>
    </xf>
    <xf numFmtId="49" fontId="0" fillId="0" borderId="4" xfId="0" applyNumberForma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vertical="center" wrapText="1"/>
    </xf>
    <xf numFmtId="165" fontId="0" fillId="0" borderId="18" xfId="0" applyNumberFormat="1" applyFont="1" applyFill="1" applyBorder="1" applyAlignment="1">
      <alignment horizontal="right"/>
    </xf>
    <xf numFmtId="165" fontId="2" fillId="0" borderId="18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2" fillId="4" borderId="8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/>
    </xf>
    <xf numFmtId="1" fontId="0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top"/>
    </xf>
    <xf numFmtId="3" fontId="1" fillId="4" borderId="0" xfId="0" applyNumberFormat="1" applyFont="1" applyFill="1" applyAlignment="1">
      <alignment horizontal="righ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5" fontId="0" fillId="0" borderId="18" xfId="0" applyNumberFormat="1" applyFont="1" applyFill="1" applyBorder="1" applyAlignment="1">
      <alignment horizontal="right"/>
    </xf>
    <xf numFmtId="0" fontId="0" fillId="4" borderId="3" xfId="0" applyFont="1" applyFill="1" applyBorder="1" applyAlignment="1">
      <alignment horizontal="center" vertical="top"/>
    </xf>
    <xf numFmtId="3" fontId="11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4" borderId="1" xfId="0" applyNumberFormat="1" applyFont="1" applyFill="1" applyBorder="1" applyAlignment="1">
      <alignment wrapText="1"/>
    </xf>
    <xf numFmtId="0" fontId="16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2" fillId="0" borderId="9" xfId="0" applyFont="1" applyBorder="1" applyAlignment="1">
      <alignment horizontal="left" vertical="center" wrapText="1"/>
    </xf>
    <xf numFmtId="3" fontId="24" fillId="4" borderId="1" xfId="0" applyNumberFormat="1" applyFont="1" applyFill="1" applyBorder="1" applyAlignment="1">
      <alignment vertical="center" wrapText="1"/>
    </xf>
    <xf numFmtId="3" fontId="24" fillId="4" borderId="1" xfId="0" applyNumberFormat="1" applyFont="1" applyFill="1" applyBorder="1" applyAlignment="1">
      <alignment horizontal="right" vertical="center" wrapText="1"/>
    </xf>
    <xf numFmtId="192" fontId="0" fillId="0" borderId="1" xfId="0" applyNumberFormat="1" applyFill="1" applyBorder="1" applyAlignment="1">
      <alignment/>
    </xf>
    <xf numFmtId="192" fontId="2" fillId="4" borderId="1" xfId="0" applyNumberFormat="1" applyFont="1" applyFill="1" applyBorder="1" applyAlignment="1">
      <alignment/>
    </xf>
    <xf numFmtId="165" fontId="2" fillId="0" borderId="14" xfId="0" applyNumberFormat="1" applyFont="1" applyBorder="1" applyAlignment="1">
      <alignment/>
    </xf>
    <xf numFmtId="1" fontId="0" fillId="4" borderId="3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/>
    </xf>
    <xf numFmtId="165" fontId="0" fillId="0" borderId="14" xfId="0" applyNumberForma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192" fontId="0" fillId="0" borderId="1" xfId="0" applyNumberFormat="1" applyFont="1" applyFill="1" applyBorder="1" applyAlignment="1">
      <alignment/>
    </xf>
    <xf numFmtId="165" fontId="0" fillId="0" borderId="18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14" fontId="0" fillId="0" borderId="6" xfId="0" applyNumberFormat="1" applyBorder="1" applyAlignment="1">
      <alignment horizontal="right"/>
    </xf>
    <xf numFmtId="0" fontId="0" fillId="0" borderId="6" xfId="0" applyFont="1" applyBorder="1" applyAlignment="1">
      <alignment horizontal="left" wrapText="1"/>
    </xf>
    <xf numFmtId="165" fontId="0" fillId="0" borderId="0" xfId="0" applyNumberFormat="1" applyFont="1" applyBorder="1" applyAlignment="1">
      <alignment/>
    </xf>
    <xf numFmtId="0" fontId="0" fillId="0" borderId="1" xfId="0" applyBorder="1" applyAlignment="1">
      <alignment shrinkToFit="1"/>
    </xf>
    <xf numFmtId="165" fontId="0" fillId="0" borderId="14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4" borderId="10" xfId="0" applyFont="1" applyFill="1" applyBorder="1" applyAlignment="1">
      <alignment vertical="top" wrapText="1"/>
    </xf>
    <xf numFmtId="0" fontId="0" fillId="4" borderId="1" xfId="0" applyFont="1" applyFill="1" applyBorder="1" applyAlignment="1">
      <alignment wrapText="1"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top"/>
    </xf>
    <xf numFmtId="3" fontId="0" fillId="4" borderId="3" xfId="0" applyNumberFormat="1" applyFont="1" applyFill="1" applyBorder="1" applyAlignment="1">
      <alignment/>
    </xf>
    <xf numFmtId="3" fontId="21" fillId="0" borderId="0" xfId="0" applyNumberFormat="1" applyFont="1" applyAlignment="1">
      <alignment/>
    </xf>
    <xf numFmtId="3" fontId="21" fillId="4" borderId="0" xfId="0" applyNumberFormat="1" applyFont="1" applyFill="1" applyAlignment="1">
      <alignment/>
    </xf>
    <xf numFmtId="0" fontId="21" fillId="4" borderId="0" xfId="0" applyFont="1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165" fontId="0" fillId="0" borderId="14" xfId="0" applyNumberFormat="1" applyFont="1" applyBorder="1" applyAlignment="1">
      <alignment/>
    </xf>
    <xf numFmtId="0" fontId="2" fillId="0" borderId="7" xfId="0" applyFont="1" applyBorder="1" applyAlignment="1">
      <alignment horizontal="left" vertical="center" wrapText="1"/>
    </xf>
    <xf numFmtId="3" fontId="24" fillId="4" borderId="7" xfId="0" applyNumberFormat="1" applyFont="1" applyFill="1" applyBorder="1" applyAlignment="1">
      <alignment vertical="center" wrapText="1"/>
    </xf>
    <xf numFmtId="3" fontId="24" fillId="4" borderId="7" xfId="0" applyNumberFormat="1" applyFont="1" applyFill="1" applyBorder="1" applyAlignment="1">
      <alignment horizontal="right" vertical="center" wrapText="1"/>
    </xf>
    <xf numFmtId="3" fontId="2" fillId="4" borderId="7" xfId="0" applyNumberFormat="1" applyFont="1" applyFill="1" applyBorder="1" applyAlignment="1">
      <alignment horizontal="right" vertical="center"/>
    </xf>
    <xf numFmtId="3" fontId="2" fillId="4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24" fillId="4" borderId="0" xfId="0" applyNumberFormat="1" applyFont="1" applyFill="1" applyBorder="1" applyAlignment="1">
      <alignment vertical="center" wrapText="1"/>
    </xf>
    <xf numFmtId="3" fontId="24" fillId="4" borderId="0" xfId="0" applyNumberFormat="1" applyFont="1" applyFill="1" applyBorder="1" applyAlignment="1">
      <alignment horizontal="right" vertical="center" wrapText="1"/>
    </xf>
    <xf numFmtId="3" fontId="2" fillId="4" borderId="0" xfId="0" applyNumberFormat="1" applyFont="1" applyFill="1" applyBorder="1" applyAlignment="1">
      <alignment horizontal="right" vertical="center"/>
    </xf>
    <xf numFmtId="3" fontId="2" fillId="4" borderId="0" xfId="0" applyNumberFormat="1" applyFont="1" applyFill="1" applyBorder="1" applyAlignment="1">
      <alignment horizontal="center" vertical="center"/>
    </xf>
    <xf numFmtId="3" fontId="23" fillId="4" borderId="1" xfId="0" applyNumberFormat="1" applyFont="1" applyFill="1" applyBorder="1" applyAlignment="1">
      <alignment horizontal="right"/>
    </xf>
    <xf numFmtId="3" fontId="4" fillId="4" borderId="3" xfId="0" applyNumberFormat="1" applyFont="1" applyFill="1" applyBorder="1" applyAlignment="1">
      <alignment vertical="center" wrapText="1"/>
    </xf>
    <xf numFmtId="3" fontId="11" fillId="4" borderId="1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0" fontId="37" fillId="0" borderId="0" xfId="20" applyFill="1" applyBorder="1">
      <alignment vertical="top" wrapText="1"/>
      <protection/>
    </xf>
    <xf numFmtId="0" fontId="37" fillId="0" borderId="0" xfId="20" applyFill="1" applyBorder="1">
      <alignment vertical="top" wrapText="1"/>
      <protection/>
    </xf>
    <xf numFmtId="0" fontId="37" fillId="0" borderId="0" xfId="20" applyFill="1" applyBorder="1">
      <alignment vertical="top" wrapText="1"/>
      <protection/>
    </xf>
    <xf numFmtId="0" fontId="7" fillId="0" borderId="0" xfId="20">
      <alignment wrapText="1"/>
      <protection/>
    </xf>
    <xf numFmtId="0" fontId="37" fillId="0" borderId="0" xfId="20" applyFill="1" applyBorder="1">
      <alignment vertical="top" wrapText="1"/>
      <protection/>
    </xf>
    <xf numFmtId="0" fontId="38" fillId="0" borderId="0" xfId="20" applyFill="1" applyBorder="1">
      <alignment vertical="top" wrapText="1"/>
      <protection/>
    </xf>
    <xf numFmtId="0" fontId="37" fillId="0" borderId="0" xfId="20" applyFill="1" applyBorder="1">
      <alignment vertical="top" wrapText="1"/>
      <protection/>
    </xf>
    <xf numFmtId="0" fontId="39" fillId="0" borderId="0" xfId="20" applyFill="1" applyBorder="1">
      <alignment horizontal="right" vertical="top" wrapText="1"/>
      <protection/>
    </xf>
    <xf numFmtId="0" fontId="37" fillId="0" borderId="0" xfId="20" applyFill="1" applyBorder="1">
      <alignment vertical="top" wrapText="1"/>
      <protection/>
    </xf>
    <xf numFmtId="0" fontId="37" fillId="0" borderId="0" xfId="20" applyFill="1">
      <alignment vertical="top" wrapText="1"/>
      <protection/>
    </xf>
    <xf numFmtId="0" fontId="37" fillId="2" borderId="19" xfId="20" applyFill="1" applyBorder="1">
      <alignment vertical="top" wrapText="1"/>
      <protection/>
    </xf>
    <xf numFmtId="0" fontId="37" fillId="2" borderId="19" xfId="20" applyFill="1" applyBorder="1">
      <alignment horizontal="center" vertical="top" wrapText="1"/>
      <protection/>
    </xf>
    <xf numFmtId="0" fontId="37" fillId="0" borderId="20" xfId="20" applyFill="1" applyBorder="1">
      <alignment vertical="top" wrapText="1"/>
      <protection/>
    </xf>
    <xf numFmtId="0" fontId="33" fillId="0" borderId="21" xfId="20" applyFill="1" applyBorder="1">
      <alignment vertical="top" wrapText="1"/>
      <protection/>
    </xf>
    <xf numFmtId="207" fontId="40" fillId="0" borderId="19" xfId="20" applyFont="1" applyFill="1" applyBorder="1">
      <alignment horizontal="right" vertical="top" wrapText="1"/>
      <protection/>
    </xf>
    <xf numFmtId="0" fontId="37" fillId="0" borderId="22" xfId="20" applyFill="1" applyBorder="1">
      <alignment vertical="top" wrapText="1"/>
      <protection/>
    </xf>
    <xf numFmtId="0" fontId="41" fillId="0" borderId="19" xfId="20" applyFill="1" applyBorder="1">
      <alignment vertical="top" wrapText="1"/>
      <protection/>
    </xf>
    <xf numFmtId="207" fontId="42" fillId="0" borderId="19" xfId="20" applyFont="1" applyFill="1" applyBorder="1">
      <alignment horizontal="right" vertical="top" wrapText="1"/>
      <protection/>
    </xf>
    <xf numFmtId="0" fontId="37" fillId="0" borderId="23" xfId="20" applyFill="1" applyBorder="1">
      <alignment vertical="top" wrapText="1"/>
      <protection/>
    </xf>
    <xf numFmtId="207" fontId="37" fillId="0" borderId="24" xfId="20" applyFill="1" applyBorder="1">
      <alignment horizontal="right" vertical="top" wrapText="1"/>
      <protection/>
    </xf>
    <xf numFmtId="207" fontId="37" fillId="0" borderId="19" xfId="20" applyFill="1" applyBorder="1">
      <alignment horizontal="right" vertical="top" wrapText="1"/>
      <protection/>
    </xf>
    <xf numFmtId="0" fontId="33" fillId="0" borderId="0" xfId="20" applyFill="1" applyBorder="1">
      <alignment vertical="top" wrapText="1"/>
      <protection/>
    </xf>
    <xf numFmtId="207" fontId="37" fillId="0" borderId="0" xfId="20" applyFill="1" applyBorder="1">
      <alignment horizontal="right" vertical="top" wrapText="1"/>
      <protection/>
    </xf>
    <xf numFmtId="207" fontId="37" fillId="0" borderId="0" xfId="20" applyFill="1" applyBorder="1">
      <alignment horizontal="center" vertical="top" wrapText="1"/>
      <protection/>
    </xf>
    <xf numFmtId="208" fontId="37" fillId="0" borderId="0" xfId="20" applyFill="1" applyBorder="1">
      <alignment horizontal="center" vertical="top" wrapText="1"/>
      <protection/>
    </xf>
    <xf numFmtId="0" fontId="43" fillId="0" borderId="25" xfId="20" applyFont="1" applyFill="1" applyBorder="1">
      <alignment horizontal="left" vertical="top" wrapText="1"/>
      <protection/>
    </xf>
    <xf numFmtId="0" fontId="44" fillId="0" borderId="25" xfId="20" applyFill="1" applyBorder="1">
      <alignment horizontal="center" vertical="top" wrapText="1"/>
      <protection/>
    </xf>
    <xf numFmtId="0" fontId="37" fillId="2" borderId="19" xfId="20" applyFill="1" applyBorder="1">
      <alignment horizontal="left" vertical="top" wrapText="1"/>
      <protection/>
    </xf>
    <xf numFmtId="0" fontId="45" fillId="0" borderId="26" xfId="20" applyFill="1" applyBorder="1">
      <alignment vertical="top" wrapText="1"/>
      <protection/>
    </xf>
    <xf numFmtId="0" fontId="37" fillId="0" borderId="0" xfId="20" applyFill="1" applyBorder="1">
      <alignment vertical="top" wrapText="1"/>
      <protection/>
    </xf>
    <xf numFmtId="0" fontId="45" fillId="0" borderId="0" xfId="20" applyFill="1" applyBorder="1">
      <alignment vertical="top" wrapText="1"/>
      <protection/>
    </xf>
    <xf numFmtId="0" fontId="37" fillId="0" borderId="0" xfId="20" applyFill="1" applyBorder="1">
      <alignment vertical="top" wrapText="1"/>
      <protection/>
    </xf>
    <xf numFmtId="0" fontId="37" fillId="0" borderId="0" xfId="20" applyFill="1" applyBorder="1">
      <alignment vertical="top" wrapText="1"/>
      <protection/>
    </xf>
    <xf numFmtId="0" fontId="0" fillId="4" borderId="0" xfId="0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top"/>
    </xf>
    <xf numFmtId="0" fontId="0" fillId="0" borderId="9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/>
    </xf>
    <xf numFmtId="3" fontId="0" fillId="4" borderId="9" xfId="0" applyNumberFormat="1" applyFill="1" applyBorder="1" applyAlignment="1">
      <alignment horizontal="center"/>
    </xf>
    <xf numFmtId="3" fontId="1" fillId="4" borderId="0" xfId="0" applyNumberFormat="1" applyFont="1" applyFill="1" applyAlignment="1">
      <alignment/>
    </xf>
    <xf numFmtId="3" fontId="36" fillId="4" borderId="0" xfId="0" applyNumberFormat="1" applyFont="1" applyFill="1" applyAlignment="1">
      <alignment/>
    </xf>
    <xf numFmtId="0" fontId="0" fillId="0" borderId="0" xfId="0" applyAlignment="1">
      <alignment horizontal="left" vertical="center" indent="1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48" fillId="2" borderId="1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49" fillId="2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right" wrapText="1"/>
    </xf>
    <xf numFmtId="3" fontId="0" fillId="0" borderId="2" xfId="0" applyNumberFormat="1" applyFill="1" applyBorder="1" applyAlignment="1">
      <alignment/>
    </xf>
    <xf numFmtId="0" fontId="0" fillId="0" borderId="1" xfId="0" applyFill="1" applyBorder="1" applyAlignment="1">
      <alignment horizontal="left" vertical="center" wrapText="1" indent="1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 indent="1"/>
    </xf>
    <xf numFmtId="3" fontId="2" fillId="0" borderId="3" xfId="0" applyNumberFormat="1" applyFont="1" applyFill="1" applyBorder="1" applyAlignment="1">
      <alignment wrapText="1"/>
    </xf>
    <xf numFmtId="3" fontId="2" fillId="2" borderId="3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wrapText="1"/>
    </xf>
    <xf numFmtId="0" fontId="0" fillId="0" borderId="7" xfId="0" applyFill="1" applyBorder="1" applyAlignment="1">
      <alignment horizontal="right" wrapText="1"/>
    </xf>
    <xf numFmtId="3" fontId="0" fillId="0" borderId="7" xfId="0" applyNumberFormat="1" applyFill="1" applyBorder="1" applyAlignment="1">
      <alignment/>
    </xf>
    <xf numFmtId="3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3" fontId="2" fillId="0" borderId="11" xfId="0" applyNumberFormat="1" applyFont="1" applyFill="1" applyBorder="1" applyAlignment="1">
      <alignment wrapText="1"/>
    </xf>
    <xf numFmtId="0" fontId="0" fillId="0" borderId="11" xfId="0" applyFill="1" applyBorder="1" applyAlignment="1">
      <alignment horizontal="right" wrapText="1"/>
    </xf>
    <xf numFmtId="3" fontId="0" fillId="0" borderId="11" xfId="0" applyNumberFormat="1" applyFill="1" applyBorder="1" applyAlignment="1">
      <alignment/>
    </xf>
    <xf numFmtId="0" fontId="0" fillId="0" borderId="1" xfId="0" applyFill="1" applyBorder="1" applyAlignment="1">
      <alignment horizontal="left" vertical="center" indent="1"/>
    </xf>
    <xf numFmtId="0" fontId="6" fillId="0" borderId="1" xfId="0" applyFont="1" applyFill="1" applyBorder="1" applyAlignment="1">
      <alignment horizontal="left" vertical="center" wrapText="1" indent="1"/>
    </xf>
    <xf numFmtId="0" fontId="0" fillId="0" borderId="3" xfId="0" applyFill="1" applyBorder="1" applyAlignment="1">
      <alignment horizontal="left" vertical="center" wrapText="1" indent="1"/>
    </xf>
    <xf numFmtId="3" fontId="0" fillId="0" borderId="3" xfId="0" applyNumberFormat="1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 vertical="center" wrapText="1" indent="1"/>
    </xf>
    <xf numFmtId="0" fontId="50" fillId="4" borderId="0" xfId="0" applyFont="1" applyFill="1" applyBorder="1" applyAlignment="1">
      <alignment horizontal="left" vertical="center" wrapText="1" indent="1"/>
    </xf>
    <xf numFmtId="0" fontId="49" fillId="2" borderId="9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 indent="1"/>
    </xf>
    <xf numFmtId="3" fontId="0" fillId="4" borderId="27" xfId="0" applyNumberFormat="1" applyFont="1" applyFill="1" applyBorder="1" applyAlignment="1">
      <alignment horizontal="right" vertical="center" wrapText="1"/>
    </xf>
    <xf numFmtId="3" fontId="0" fillId="4" borderId="14" xfId="0" applyNumberFormat="1" applyFont="1" applyFill="1" applyBorder="1" applyAlignment="1">
      <alignment horizontal="right" vertical="center" wrapText="1"/>
    </xf>
    <xf numFmtId="3" fontId="0" fillId="4" borderId="28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49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 wrapText="1"/>
    </xf>
    <xf numFmtId="0" fontId="52" fillId="4" borderId="0" xfId="0" applyFont="1" applyFill="1" applyBorder="1" applyAlignment="1">
      <alignment/>
    </xf>
    <xf numFmtId="0" fontId="35" fillId="2" borderId="29" xfId="0" applyFont="1" applyFill="1" applyBorder="1" applyAlignment="1">
      <alignment horizontal="center" vertical="center" wrapText="1"/>
    </xf>
    <xf numFmtId="0" fontId="35" fillId="2" borderId="30" xfId="0" applyFont="1" applyFill="1" applyBorder="1" applyAlignment="1">
      <alignment horizontal="center" vertical="center"/>
    </xf>
    <xf numFmtId="3" fontId="35" fillId="2" borderId="30" xfId="0" applyNumberFormat="1" applyFont="1" applyFill="1" applyBorder="1" applyAlignment="1">
      <alignment horizontal="center" vertical="center" wrapText="1"/>
    </xf>
    <xf numFmtId="3" fontId="35" fillId="2" borderId="27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4" fillId="0" borderId="31" xfId="0" applyFont="1" applyFill="1" applyBorder="1" applyAlignment="1">
      <alignment horizontal="center"/>
    </xf>
    <xf numFmtId="0" fontId="34" fillId="0" borderId="1" xfId="0" applyFont="1" applyFill="1" applyBorder="1" applyAlignment="1">
      <alignment/>
    </xf>
    <xf numFmtId="3" fontId="35" fillId="0" borderId="1" xfId="0" applyNumberFormat="1" applyFont="1" applyFill="1" applyBorder="1" applyAlignment="1">
      <alignment/>
    </xf>
    <xf numFmtId="3" fontId="35" fillId="0" borderId="9" xfId="0" applyNumberFormat="1" applyFont="1" applyFill="1" applyBorder="1" applyAlignment="1">
      <alignment/>
    </xf>
    <xf numFmtId="3" fontId="35" fillId="0" borderId="14" xfId="0" applyNumberFormat="1" applyFont="1" applyBorder="1" applyAlignment="1">
      <alignment/>
    </xf>
    <xf numFmtId="0" fontId="3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34" fillId="0" borderId="31" xfId="0" applyFont="1" applyFill="1" applyBorder="1" applyAlignment="1">
      <alignment horizontal="center"/>
    </xf>
    <xf numFmtId="0" fontId="34" fillId="0" borderId="1" xfId="0" applyFont="1" applyFill="1" applyBorder="1" applyAlignment="1">
      <alignment/>
    </xf>
    <xf numFmtId="0" fontId="34" fillId="0" borderId="1" xfId="0" applyFont="1" applyFill="1" applyBorder="1" applyAlignment="1">
      <alignment wrapText="1"/>
    </xf>
    <xf numFmtId="0" fontId="34" fillId="0" borderId="1" xfId="0" applyFont="1" applyFill="1" applyBorder="1" applyAlignment="1">
      <alignment shrinkToFit="1"/>
    </xf>
    <xf numFmtId="0" fontId="35" fillId="0" borderId="32" xfId="0" applyFont="1" applyFill="1" applyBorder="1" applyAlignment="1">
      <alignment horizontal="center"/>
    </xf>
    <xf numFmtId="0" fontId="54" fillId="0" borderId="3" xfId="0" applyFont="1" applyFill="1" applyBorder="1" applyAlignment="1">
      <alignment wrapText="1"/>
    </xf>
    <xf numFmtId="3" fontId="35" fillId="0" borderId="3" xfId="0" applyNumberFormat="1" applyFont="1" applyFill="1" applyBorder="1" applyAlignment="1">
      <alignment/>
    </xf>
    <xf numFmtId="3" fontId="35" fillId="0" borderId="15" xfId="0" applyNumberFormat="1" applyFont="1" applyFill="1" applyBorder="1" applyAlignment="1">
      <alignment/>
    </xf>
    <xf numFmtId="0" fontId="34" fillId="0" borderId="32" xfId="0" applyFont="1" applyFill="1" applyBorder="1" applyAlignment="1">
      <alignment horizontal="center"/>
    </xf>
    <xf numFmtId="0" fontId="34" fillId="0" borderId="3" xfId="0" applyFont="1" applyFill="1" applyBorder="1" applyAlignment="1">
      <alignment wrapText="1"/>
    </xf>
    <xf numFmtId="0" fontId="34" fillId="0" borderId="32" xfId="0" applyFont="1" applyFill="1" applyBorder="1" applyAlignment="1">
      <alignment horizontal="center"/>
    </xf>
    <xf numFmtId="0" fontId="34" fillId="0" borderId="3" xfId="0" applyFont="1" applyFill="1" applyBorder="1" applyAlignment="1">
      <alignment wrapText="1"/>
    </xf>
    <xf numFmtId="0" fontId="35" fillId="0" borderId="3" xfId="0" applyFont="1" applyFill="1" applyBorder="1" applyAlignment="1">
      <alignment wrapText="1"/>
    </xf>
    <xf numFmtId="0" fontId="35" fillId="0" borderId="3" xfId="0" applyFont="1" applyFill="1" applyBorder="1" applyAlignment="1">
      <alignment wrapText="1" shrinkToFit="1"/>
    </xf>
    <xf numFmtId="0" fontId="7" fillId="0" borderId="3" xfId="0" applyFont="1" applyFill="1" applyBorder="1" applyAlignment="1">
      <alignment wrapText="1"/>
    </xf>
    <xf numFmtId="3" fontId="34" fillId="0" borderId="33" xfId="0" applyNumberFormat="1" applyFont="1" applyFill="1" applyBorder="1" applyAlignment="1">
      <alignment horizontal="right"/>
    </xf>
    <xf numFmtId="3" fontId="34" fillId="0" borderId="28" xfId="0" applyNumberFormat="1" applyFont="1" applyFill="1" applyBorder="1" applyAlignment="1">
      <alignment horizontal="right"/>
    </xf>
    <xf numFmtId="3" fontId="35" fillId="0" borderId="0" xfId="0" applyNumberFormat="1" applyFont="1" applyAlignment="1">
      <alignment/>
    </xf>
    <xf numFmtId="3" fontId="35" fillId="0" borderId="0" xfId="0" applyNumberFormat="1" applyFont="1" applyBorder="1" applyAlignment="1">
      <alignment/>
    </xf>
    <xf numFmtId="0" fontId="5" fillId="0" borderId="3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3" fontId="3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wrapText="1"/>
    </xf>
    <xf numFmtId="3" fontId="34" fillId="0" borderId="9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center" vertical="center"/>
    </xf>
    <xf numFmtId="0" fontId="35" fillId="0" borderId="31" xfId="0" applyFont="1" applyBorder="1" applyAlignment="1">
      <alignment horizontal="center"/>
    </xf>
    <xf numFmtId="0" fontId="35" fillId="0" borderId="9" xfId="0" applyFont="1" applyBorder="1" applyAlignment="1">
      <alignment/>
    </xf>
    <xf numFmtId="3" fontId="35" fillId="0" borderId="1" xfId="0" applyNumberFormat="1" applyFont="1" applyBorder="1" applyAlignment="1">
      <alignment/>
    </xf>
    <xf numFmtId="0" fontId="35" fillId="0" borderId="9" xfId="0" applyFont="1" applyBorder="1" applyAlignment="1">
      <alignment horizontal="left"/>
    </xf>
    <xf numFmtId="3" fontId="35" fillId="0" borderId="9" xfId="0" applyNumberFormat="1" applyFont="1" applyBorder="1" applyAlignment="1">
      <alignment/>
    </xf>
    <xf numFmtId="3" fontId="34" fillId="0" borderId="9" xfId="0" applyNumberFormat="1" applyFont="1" applyBorder="1" applyAlignment="1">
      <alignment/>
    </xf>
    <xf numFmtId="3" fontId="35" fillId="0" borderId="33" xfId="0" applyNumberFormat="1" applyFont="1" applyBorder="1" applyAlignment="1">
      <alignment/>
    </xf>
    <xf numFmtId="3" fontId="35" fillId="0" borderId="34" xfId="0" applyNumberFormat="1" applyFont="1" applyBorder="1" applyAlignment="1">
      <alignment/>
    </xf>
    <xf numFmtId="3" fontId="35" fillId="0" borderId="28" xfId="0" applyNumberFormat="1" applyFont="1" applyBorder="1" applyAlignment="1">
      <alignment/>
    </xf>
    <xf numFmtId="0" fontId="34" fillId="0" borderId="0" xfId="0" applyFont="1" applyAlignment="1">
      <alignment horizontal="left"/>
    </xf>
    <xf numFmtId="4" fontId="34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3" fontId="3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55" fillId="0" borderId="0" xfId="0" applyFont="1" applyAlignment="1">
      <alignment/>
    </xf>
    <xf numFmtId="3" fontId="55" fillId="0" borderId="0" xfId="0" applyNumberFormat="1" applyFont="1" applyAlignment="1">
      <alignment/>
    </xf>
    <xf numFmtId="4" fontId="56" fillId="0" borderId="0" xfId="0" applyNumberFormat="1" applyFont="1" applyAlignment="1">
      <alignment/>
    </xf>
    <xf numFmtId="0" fontId="52" fillId="0" borderId="0" xfId="0" applyFont="1" applyBorder="1" applyAlignment="1">
      <alignment/>
    </xf>
    <xf numFmtId="3" fontId="52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34" fillId="0" borderId="35" xfId="0" applyFont="1" applyFill="1" applyBorder="1" applyAlignment="1">
      <alignment horizontal="center"/>
    </xf>
    <xf numFmtId="0" fontId="34" fillId="0" borderId="12" xfId="0" applyFont="1" applyFill="1" applyBorder="1" applyAlignment="1">
      <alignment wrapText="1"/>
    </xf>
    <xf numFmtId="3" fontId="35" fillId="0" borderId="12" xfId="0" applyNumberFormat="1" applyFont="1" applyFill="1" applyBorder="1" applyAlignment="1">
      <alignment/>
    </xf>
    <xf numFmtId="3" fontId="35" fillId="0" borderId="8" xfId="0" applyNumberFormat="1" applyFont="1" applyFill="1" applyBorder="1" applyAlignment="1">
      <alignment/>
    </xf>
    <xf numFmtId="3" fontId="35" fillId="0" borderId="18" xfId="0" applyNumberFormat="1" applyFont="1" applyBorder="1" applyAlignment="1">
      <alignment/>
    </xf>
    <xf numFmtId="0" fontId="34" fillId="0" borderId="36" xfId="0" applyFont="1" applyFill="1" applyBorder="1" applyAlignment="1">
      <alignment horizontal="center"/>
    </xf>
    <xf numFmtId="0" fontId="34" fillId="0" borderId="33" xfId="0" applyFont="1" applyFill="1" applyBorder="1" applyAlignment="1">
      <alignment wrapText="1"/>
    </xf>
    <xf numFmtId="3" fontId="35" fillId="0" borderId="33" xfId="0" applyNumberFormat="1" applyFont="1" applyFill="1" applyBorder="1" applyAlignment="1">
      <alignment/>
    </xf>
    <xf numFmtId="3" fontId="35" fillId="0" borderId="34" xfId="0" applyNumberFormat="1" applyFont="1" applyFill="1" applyBorder="1" applyAlignment="1">
      <alignment/>
    </xf>
    <xf numFmtId="0" fontId="34" fillId="0" borderId="37" xfId="0" applyFont="1" applyFill="1" applyBorder="1" applyAlignment="1">
      <alignment horizontal="center"/>
    </xf>
    <xf numFmtId="0" fontId="34" fillId="0" borderId="38" xfId="0" applyFont="1" applyFill="1" applyBorder="1" applyAlignment="1">
      <alignment wrapText="1"/>
    </xf>
    <xf numFmtId="3" fontId="35" fillId="0" borderId="38" xfId="0" applyNumberFormat="1" applyFont="1" applyFill="1" applyBorder="1" applyAlignment="1">
      <alignment/>
    </xf>
    <xf numFmtId="3" fontId="35" fillId="0" borderId="39" xfId="0" applyNumberFormat="1" applyFont="1" applyFill="1" applyBorder="1" applyAlignment="1">
      <alignment/>
    </xf>
    <xf numFmtId="3" fontId="35" fillId="0" borderId="40" xfId="0" applyNumberFormat="1" applyFont="1" applyBorder="1" applyAlignment="1">
      <alignment/>
    </xf>
    <xf numFmtId="0" fontId="0" fillId="4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2" fillId="2" borderId="1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7" xfId="0" applyFill="1" applyBorder="1" applyAlignment="1">
      <alignment horizontal="center"/>
    </xf>
    <xf numFmtId="0" fontId="5" fillId="2" borderId="9" xfId="0" applyFont="1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49" fontId="2" fillId="0" borderId="9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right" vertical="top"/>
    </xf>
    <xf numFmtId="49" fontId="0" fillId="0" borderId="6" xfId="0" applyNumberForma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49" fontId="0" fillId="0" borderId="3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9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2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30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38" fillId="0" borderId="0" xfId="20" applyFill="1" applyBorder="1">
      <alignment vertical="top" wrapText="1"/>
      <protection/>
    </xf>
    <xf numFmtId="0" fontId="39" fillId="0" borderId="0" xfId="20" applyFill="1" applyBorder="1">
      <alignment horizontal="right" vertical="top" wrapText="1"/>
      <protection/>
    </xf>
    <xf numFmtId="0" fontId="37" fillId="2" borderId="19" xfId="20" applyFill="1" applyBorder="1">
      <alignment horizontal="center" vertical="top" wrapText="1"/>
      <protection/>
    </xf>
    <xf numFmtId="208" fontId="40" fillId="0" borderId="19" xfId="20" applyFont="1" applyFill="1" applyBorder="1">
      <alignment horizontal="center" vertical="top" wrapText="1"/>
      <protection/>
    </xf>
    <xf numFmtId="207" fontId="40" fillId="0" borderId="19" xfId="20" applyFont="1" applyFill="1" applyBorder="1">
      <alignment horizontal="right" vertical="top" wrapText="1"/>
      <protection/>
    </xf>
    <xf numFmtId="207" fontId="42" fillId="0" borderId="19" xfId="20" applyFont="1" applyFill="1" applyBorder="1">
      <alignment horizontal="right" vertical="top" wrapText="1"/>
      <protection/>
    </xf>
    <xf numFmtId="208" fontId="42" fillId="0" borderId="19" xfId="20" applyFont="1" applyFill="1" applyBorder="1">
      <alignment horizontal="center" vertical="top" wrapText="1"/>
      <protection/>
    </xf>
    <xf numFmtId="207" fontId="37" fillId="0" borderId="19" xfId="20" applyFill="1" applyBorder="1">
      <alignment horizontal="right" vertical="top" wrapText="1"/>
      <protection/>
    </xf>
    <xf numFmtId="207" fontId="40" fillId="0" borderId="19" xfId="20" applyFont="1" applyFill="1" applyBorder="1">
      <alignment horizontal="center" vertical="top" wrapText="1"/>
      <protection/>
    </xf>
    <xf numFmtId="0" fontId="37" fillId="4" borderId="19" xfId="20" applyFill="1" applyBorder="1">
      <alignment vertical="top" wrapText="1"/>
      <protection/>
    </xf>
    <xf numFmtId="0" fontId="44" fillId="0" borderId="25" xfId="20" applyFill="1" applyBorder="1">
      <alignment horizontal="center" vertical="top" wrapText="1"/>
      <protection/>
    </xf>
    <xf numFmtId="0" fontId="45" fillId="0" borderId="26" xfId="20" applyFill="1" applyBorder="1">
      <alignment vertical="top" wrapText="1"/>
      <protection/>
    </xf>
    <xf numFmtId="0" fontId="46" fillId="0" borderId="0" xfId="20" applyFont="1" applyFill="1" applyBorder="1">
      <alignment vertical="top" wrapText="1"/>
      <protection/>
    </xf>
    <xf numFmtId="0" fontId="45" fillId="0" borderId="0" xfId="20" applyFill="1" applyBorder="1">
      <alignment vertical="top" wrapText="1"/>
      <protection/>
    </xf>
    <xf numFmtId="0" fontId="2" fillId="2" borderId="9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2" fillId="4" borderId="9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7" fillId="0" borderId="0" xfId="0" applyFont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6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3" fillId="2" borderId="15" xfId="0" applyFont="1" applyFill="1" applyBorder="1" applyAlignment="1">
      <alignment horizontal="left" vertical="center" wrapText="1" indent="1"/>
    </xf>
    <xf numFmtId="0" fontId="50" fillId="0" borderId="5" xfId="0" applyFont="1" applyBorder="1" applyAlignment="1">
      <alignment horizontal="left" vertical="center" wrapText="1" indent="1"/>
    </xf>
    <xf numFmtId="3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 wrapText="1" indent="1"/>
    </xf>
    <xf numFmtId="0" fontId="50" fillId="0" borderId="2" xfId="0" applyFont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3" fontId="2" fillId="0" borderId="3" xfId="0" applyNumberFormat="1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vertical="center" wrapText="1"/>
    </xf>
    <xf numFmtId="3" fontId="0" fillId="0" borderId="3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0" fontId="0" fillId="0" borderId="9" xfId="0" applyFill="1" applyBorder="1" applyAlignment="1">
      <alignment horizontal="left" vertical="center" wrapText="1" indent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1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4" borderId="41" xfId="0" applyFont="1" applyFill="1" applyBorder="1" applyAlignment="1">
      <alignment vertical="center" wrapText="1"/>
    </xf>
    <xf numFmtId="0" fontId="0" fillId="0" borderId="42" xfId="0" applyBorder="1" applyAlignment="1">
      <alignment/>
    </xf>
    <xf numFmtId="49" fontId="6" fillId="4" borderId="43" xfId="0" applyNumberFormat="1" applyFont="1" applyFill="1" applyBorder="1" applyAlignment="1">
      <alignment vertical="center" wrapText="1"/>
    </xf>
    <xf numFmtId="49" fontId="0" fillId="0" borderId="2" xfId="0" applyNumberFormat="1" applyBorder="1" applyAlignment="1">
      <alignment/>
    </xf>
    <xf numFmtId="49" fontId="6" fillId="4" borderId="44" xfId="0" applyNumberFormat="1" applyFont="1" applyFill="1" applyBorder="1" applyAlignment="1">
      <alignment vertical="center" wrapText="1"/>
    </xf>
    <xf numFmtId="49" fontId="0" fillId="0" borderId="45" xfId="0" applyNumberFormat="1" applyBorder="1" applyAlignment="1">
      <alignment/>
    </xf>
    <xf numFmtId="0" fontId="6" fillId="4" borderId="43" xfId="0" applyFont="1" applyFill="1" applyBorder="1" applyAlignment="1">
      <alignment vertical="center" wrapText="1"/>
    </xf>
    <xf numFmtId="44" fontId="13" fillId="0" borderId="46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34" fillId="0" borderId="36" xfId="0" applyFont="1" applyBorder="1" applyAlignment="1">
      <alignment horizontal="left"/>
    </xf>
    <xf numFmtId="0" fontId="34" fillId="0" borderId="33" xfId="0" applyFont="1" applyBorder="1" applyAlignment="1">
      <alignment horizontal="left"/>
    </xf>
    <xf numFmtId="0" fontId="34" fillId="0" borderId="0" xfId="0" applyFont="1" applyAlignment="1">
      <alignment horizontal="left"/>
    </xf>
    <xf numFmtId="4" fontId="34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3" fontId="34" fillId="0" borderId="0" xfId="0" applyNumberFormat="1" applyFont="1" applyAlignment="1">
      <alignment horizontal="right"/>
    </xf>
    <xf numFmtId="0" fontId="34" fillId="0" borderId="31" xfId="0" applyFont="1" applyBorder="1" applyAlignment="1">
      <alignment horizontal="left"/>
    </xf>
    <xf numFmtId="0" fontId="34" fillId="0" borderId="1" xfId="0" applyFont="1" applyBorder="1" applyAlignment="1">
      <alignment horizontal="left"/>
    </xf>
    <xf numFmtId="0" fontId="34" fillId="7" borderId="36" xfId="0" applyFont="1" applyFill="1" applyBorder="1" applyAlignment="1">
      <alignment horizontal="left"/>
    </xf>
    <xf numFmtId="0" fontId="34" fillId="7" borderId="33" xfId="0" applyFont="1" applyFill="1" applyBorder="1" applyAlignment="1">
      <alignment horizontal="left"/>
    </xf>
    <xf numFmtId="0" fontId="34" fillId="0" borderId="29" xfId="0" applyFont="1" applyBorder="1" applyAlignment="1">
      <alignment horizontal="left"/>
    </xf>
    <xf numFmtId="0" fontId="34" fillId="0" borderId="47" xfId="0" applyFont="1" applyBorder="1" applyAlignment="1">
      <alignment horizontal="left"/>
    </xf>
    <xf numFmtId="0" fontId="34" fillId="0" borderId="30" xfId="0" applyFont="1" applyBorder="1" applyAlignment="1">
      <alignment horizontal="left"/>
    </xf>
    <xf numFmtId="0" fontId="34" fillId="0" borderId="27" xfId="0" applyFont="1" applyBorder="1" applyAlignment="1">
      <alignment horizontal="left"/>
    </xf>
    <xf numFmtId="0" fontId="35" fillId="8" borderId="43" xfId="0" applyFont="1" applyFill="1" applyBorder="1" applyAlignment="1">
      <alignment/>
    </xf>
    <xf numFmtId="0" fontId="35" fillId="8" borderId="10" xfId="0" applyFont="1" applyFill="1" applyBorder="1" applyAlignment="1">
      <alignment/>
    </xf>
    <xf numFmtId="0" fontId="35" fillId="8" borderId="48" xfId="0" applyFont="1" applyFill="1" applyBorder="1" applyAlignment="1">
      <alignment/>
    </xf>
    <xf numFmtId="0" fontId="53" fillId="0" borderId="0" xfId="0" applyFont="1" applyAlignment="1">
      <alignment horizontal="left" wrapText="1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0" fontId="34" fillId="4" borderId="9" xfId="0" applyFont="1" applyFill="1" applyBorder="1" applyAlignment="1">
      <alignment/>
    </xf>
    <xf numFmtId="0" fontId="34" fillId="4" borderId="10" xfId="0" applyFont="1" applyFill="1" applyBorder="1" applyAlignment="1">
      <alignment/>
    </xf>
    <xf numFmtId="0" fontId="34" fillId="4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 vertical="center"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6" fillId="4" borderId="9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192" fontId="0" fillId="4" borderId="3" xfId="0" applyNumberFormat="1" applyFont="1" applyFill="1" applyBorder="1" applyAlignment="1">
      <alignment horizontal="right" vertical="center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6" xfId="0" applyNumberFormat="1" applyFont="1" applyFill="1" applyBorder="1" applyAlignment="1">
      <alignment horizontal="right" vertical="center"/>
    </xf>
    <xf numFmtId="192" fontId="0" fillId="0" borderId="3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7" fillId="2" borderId="9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192" fontId="0" fillId="0" borderId="10" xfId="0" applyNumberFormat="1" applyBorder="1" applyAlignment="1">
      <alignment/>
    </xf>
    <xf numFmtId="192" fontId="0" fillId="0" borderId="2" xfId="0" applyNumberFormat="1" applyBorder="1" applyAlignment="1">
      <alignment/>
    </xf>
    <xf numFmtId="192" fontId="0" fillId="0" borderId="12" xfId="0" applyNumberFormat="1" applyFont="1" applyFill="1" applyBorder="1" applyAlignment="1">
      <alignment horizontal="right" vertical="center"/>
    </xf>
    <xf numFmtId="192" fontId="0" fillId="0" borderId="6" xfId="0" applyNumberFormat="1" applyFont="1" applyFill="1" applyBorder="1" applyAlignment="1">
      <alignment horizontal="right" vertical="center"/>
    </xf>
    <xf numFmtId="192" fontId="0" fillId="0" borderId="9" xfId="0" applyNumberFormat="1" applyBorder="1" applyAlignment="1">
      <alignment/>
    </xf>
    <xf numFmtId="0" fontId="0" fillId="4" borderId="12" xfId="0" applyFont="1" applyFill="1" applyBorder="1" applyAlignment="1">
      <alignment horizontal="right"/>
    </xf>
    <xf numFmtId="0" fontId="34" fillId="2" borderId="9" xfId="0" applyFont="1" applyFill="1" applyBorder="1" applyAlignment="1">
      <alignment/>
    </xf>
    <xf numFmtId="0" fontId="34" fillId="2" borderId="10" xfId="0" applyFont="1" applyFill="1" applyBorder="1" applyAlignment="1">
      <alignment/>
    </xf>
    <xf numFmtId="0" fontId="34" fillId="2" borderId="2" xfId="0" applyFont="1" applyFill="1" applyBorder="1" applyAlignment="1">
      <alignment/>
    </xf>
    <xf numFmtId="192" fontId="2" fillId="2" borderId="9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92" fontId="2" fillId="0" borderId="9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165" fontId="0" fillId="0" borderId="17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4" fontId="0" fillId="0" borderId="3" xfId="0" applyNumberFormat="1" applyBorder="1" applyAlignment="1">
      <alignment horizontal="right"/>
    </xf>
    <xf numFmtId="14" fontId="0" fillId="0" borderId="6" xfId="0" applyNumberFormat="1" applyBorder="1" applyAlignment="1">
      <alignment horizontal="right"/>
    </xf>
    <xf numFmtId="0" fontId="0" fillId="0" borderId="3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5" fontId="0" fillId="0" borderId="17" xfId="0" applyNumberFormat="1" applyFont="1" applyBorder="1" applyAlignment="1">
      <alignment horizontal="right"/>
    </xf>
    <xf numFmtId="165" fontId="0" fillId="0" borderId="18" xfId="0" applyNumberFormat="1" applyFont="1" applyBorder="1" applyAlignment="1">
      <alignment horizontal="right"/>
    </xf>
    <xf numFmtId="14" fontId="0" fillId="0" borderId="3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dane_cernobila_hi(1)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KÚ'!$A$53:$A$56</c:f>
              <c:strCache/>
            </c:strRef>
          </c:cat>
          <c:val>
            <c:numRef>
              <c:f>'čerpání KÚ'!$E$53:$E$56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zastupitelstva'!$A$54:$A$57</c:f>
              <c:strCache/>
            </c:strRef>
          </c:cat>
          <c:val>
            <c:numRef>
              <c:f>'čerpání zastupitelstva'!$E$54:$E$57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25</xdr:col>
      <xdr:colOff>0</xdr:colOff>
      <xdr:row>19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314700"/>
          <a:ext cx="141351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9</xdr:col>
      <xdr:colOff>0</xdr:colOff>
      <xdr:row>50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3354050"/>
          <a:ext cx="676275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49</xdr:row>
      <xdr:rowOff>0</xdr:rowOff>
    </xdr:from>
    <xdr:to>
      <xdr:col>26</xdr:col>
      <xdr:colOff>0</xdr:colOff>
      <xdr:row>50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67550" y="13354050"/>
          <a:ext cx="7172325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152400</xdr:rowOff>
    </xdr:from>
    <xdr:to>
      <xdr:col>7</xdr:col>
      <xdr:colOff>0</xdr:colOff>
      <xdr:row>85</xdr:row>
      <xdr:rowOff>152400</xdr:rowOff>
    </xdr:to>
    <xdr:graphicFrame>
      <xdr:nvGraphicFramePr>
        <xdr:cNvPr id="1" name="Chart 1"/>
        <xdr:cNvGraphicFramePr/>
      </xdr:nvGraphicFramePr>
      <xdr:xfrm>
        <a:off x="0" y="10610850"/>
        <a:ext cx="7239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6</xdr:col>
      <xdr:colOff>0</xdr:colOff>
      <xdr:row>85</xdr:row>
      <xdr:rowOff>104775</xdr:rowOff>
    </xdr:to>
    <xdr:graphicFrame>
      <xdr:nvGraphicFramePr>
        <xdr:cNvPr id="1" name="Chart 1"/>
        <xdr:cNvGraphicFramePr/>
      </xdr:nvGraphicFramePr>
      <xdr:xfrm>
        <a:off x="0" y="10496550"/>
        <a:ext cx="72961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53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43.75390625" style="27" customWidth="1"/>
    <col min="2" max="4" width="15.75390625" style="0" customWidth="1"/>
    <col min="5" max="5" width="16.875" style="0" customWidth="1"/>
    <col min="6" max="7" width="0" style="0" hidden="1" customWidth="1"/>
  </cols>
  <sheetData>
    <row r="1" ht="15">
      <c r="D1" s="248" t="s">
        <v>302</v>
      </c>
    </row>
    <row r="2" spans="3:8" ht="15">
      <c r="C2" t="s">
        <v>690</v>
      </c>
      <c r="D2" s="777" t="s">
        <v>691</v>
      </c>
      <c r="E2" s="411"/>
      <c r="F2" s="411"/>
      <c r="G2" s="411"/>
      <c r="H2" s="411"/>
    </row>
    <row r="3" spans="1:5" ht="18">
      <c r="A3" s="822" t="s">
        <v>977</v>
      </c>
      <c r="B3" s="822"/>
      <c r="C3" s="822"/>
      <c r="D3" s="822"/>
      <c r="E3" s="822"/>
    </row>
    <row r="4" spans="2:3" ht="14.25">
      <c r="B4" s="411"/>
      <c r="C4" s="411"/>
    </row>
    <row r="5" spans="2:3" ht="14.25">
      <c r="B5" s="411"/>
      <c r="C5" s="411"/>
    </row>
    <row r="6" spans="1:3" ht="12.75">
      <c r="A6" s="54" t="s">
        <v>285</v>
      </c>
      <c r="C6" s="14"/>
    </row>
    <row r="7" spans="1:5" ht="25.5">
      <c r="A7" s="20"/>
      <c r="B7" s="41" t="s">
        <v>287</v>
      </c>
      <c r="C7" s="50" t="s">
        <v>288</v>
      </c>
      <c r="D7" s="4" t="s">
        <v>137</v>
      </c>
      <c r="E7" s="42" t="s">
        <v>289</v>
      </c>
    </row>
    <row r="8" spans="1:5" ht="12.75">
      <c r="A8" s="21" t="s">
        <v>445</v>
      </c>
      <c r="B8" s="299">
        <v>7260598</v>
      </c>
      <c r="C8" s="299">
        <v>7460179</v>
      </c>
      <c r="D8" s="299">
        <v>3118705</v>
      </c>
      <c r="E8" s="298">
        <f>+D8/C8*100</f>
        <v>41.80469396243709</v>
      </c>
    </row>
    <row r="9" spans="1:5" ht="12.75">
      <c r="A9" s="21" t="s">
        <v>444</v>
      </c>
      <c r="B9" s="279">
        <f>B44</f>
        <v>7260598</v>
      </c>
      <c r="C9" s="268">
        <v>7460179</v>
      </c>
      <c r="D9" s="268">
        <v>1760586</v>
      </c>
      <c r="E9" s="298">
        <f>+D9/C9*100</f>
        <v>23.599782257235383</v>
      </c>
    </row>
    <row r="10" spans="1:5" ht="12.75">
      <c r="A10" s="31" t="s">
        <v>670</v>
      </c>
      <c r="B10" s="26">
        <f>B8-B9</f>
        <v>0</v>
      </c>
      <c r="C10" s="26">
        <f>C8-C9</f>
        <v>0</v>
      </c>
      <c r="D10" s="26">
        <f>D8-D9</f>
        <v>1358119</v>
      </c>
      <c r="E10" s="298" t="s">
        <v>477</v>
      </c>
    </row>
    <row r="11" spans="1:5" ht="12.75">
      <c r="A11" s="260"/>
      <c r="B11" s="375"/>
      <c r="C11" s="375"/>
      <c r="D11" s="375"/>
      <c r="E11" s="34"/>
    </row>
    <row r="12" spans="1:5" ht="12.75" customHeight="1">
      <c r="A12" s="820"/>
      <c r="B12" s="821"/>
      <c r="C12" s="821"/>
      <c r="D12" s="821"/>
      <c r="E12" s="821"/>
    </row>
    <row r="13" spans="1:5" ht="12.75">
      <c r="A13" s="54" t="s">
        <v>666</v>
      </c>
      <c r="B13" s="273"/>
      <c r="C13" s="274"/>
      <c r="D13" s="274"/>
      <c r="E13" s="275"/>
    </row>
    <row r="14" spans="1:9" ht="25.5">
      <c r="A14" s="20"/>
      <c r="B14" s="41" t="s">
        <v>287</v>
      </c>
      <c r="C14" s="50" t="s">
        <v>288</v>
      </c>
      <c r="D14" s="4" t="s">
        <v>137</v>
      </c>
      <c r="E14" s="42" t="s">
        <v>289</v>
      </c>
      <c r="I14" s="104"/>
    </row>
    <row r="15" spans="1:9" ht="12.75">
      <c r="A15" s="92" t="s">
        <v>446</v>
      </c>
      <c r="B15" s="257">
        <v>3564868</v>
      </c>
      <c r="C15" s="257">
        <v>3773399</v>
      </c>
      <c r="D15" s="280">
        <v>1197452</v>
      </c>
      <c r="E15" s="598">
        <f>+D15/C15*100</f>
        <v>31.734041377548465</v>
      </c>
      <c r="I15" s="104"/>
    </row>
    <row r="16" spans="1:9" ht="12.75">
      <c r="A16" s="92" t="s">
        <v>444</v>
      </c>
      <c r="B16" s="280">
        <v>3564868</v>
      </c>
      <c r="C16" s="280">
        <v>3773399</v>
      </c>
      <c r="D16" s="280">
        <v>774036</v>
      </c>
      <c r="E16" s="598">
        <f>+D16/C16*100</f>
        <v>20.5129645711996</v>
      </c>
      <c r="I16" s="104"/>
    </row>
    <row r="17" spans="1:9" ht="12.75">
      <c r="A17" s="92" t="s">
        <v>670</v>
      </c>
      <c r="B17" s="175">
        <f>B15-B16</f>
        <v>0</v>
      </c>
      <c r="C17" s="175">
        <f>C15-C16</f>
        <v>0</v>
      </c>
      <c r="D17" s="175">
        <f>D15-D16</f>
        <v>423416</v>
      </c>
      <c r="E17" s="298" t="s">
        <v>477</v>
      </c>
      <c r="I17" s="14"/>
    </row>
    <row r="18" spans="2:3" ht="14.25">
      <c r="B18" s="411"/>
      <c r="C18" s="411"/>
    </row>
    <row r="19" spans="2:3" ht="12.75" customHeight="1">
      <c r="B19" s="411"/>
      <c r="C19" s="411"/>
    </row>
    <row r="20" spans="1:12" s="14" customFormat="1" ht="26.25" customHeight="1">
      <c r="A20" s="209" t="s">
        <v>657</v>
      </c>
      <c r="B20" s="41" t="s">
        <v>287</v>
      </c>
      <c r="C20" s="50" t="s">
        <v>288</v>
      </c>
      <c r="D20" s="4" t="s">
        <v>137</v>
      </c>
      <c r="E20" s="42" t="s">
        <v>289</v>
      </c>
      <c r="F20"/>
      <c r="G20"/>
      <c r="H20"/>
      <c r="I20"/>
      <c r="J20"/>
      <c r="K20"/>
      <c r="L20"/>
    </row>
    <row r="21" spans="1:12" s="14" customFormat="1" ht="16.5" customHeight="1">
      <c r="A21" s="481" t="s">
        <v>655</v>
      </c>
      <c r="B21" s="400">
        <v>3179281</v>
      </c>
      <c r="C21" s="400">
        <v>3179281</v>
      </c>
      <c r="D21" s="416">
        <v>937247</v>
      </c>
      <c r="E21" s="298">
        <f>+D21/C21*100</f>
        <v>29.479841511335426</v>
      </c>
      <c r="F21"/>
      <c r="G21"/>
      <c r="H21"/>
      <c r="I21"/>
      <c r="J21"/>
      <c r="K21"/>
      <c r="L21"/>
    </row>
    <row r="22" spans="1:12" s="14" customFormat="1" ht="15" customHeight="1">
      <c r="A22" s="481" t="s">
        <v>658</v>
      </c>
      <c r="B22" s="400">
        <v>280268</v>
      </c>
      <c r="C22" s="400">
        <v>284147</v>
      </c>
      <c r="D22" s="263">
        <v>36918</v>
      </c>
      <c r="E22" s="298">
        <f>+D22/C22*100</f>
        <v>12.992570746831744</v>
      </c>
      <c r="F22"/>
      <c r="G22"/>
      <c r="H22"/>
      <c r="I22"/>
      <c r="J22"/>
      <c r="K22"/>
      <c r="L22"/>
    </row>
    <row r="23" spans="1:12" s="14" customFormat="1" ht="15.75" customHeight="1">
      <c r="A23" s="481" t="s">
        <v>656</v>
      </c>
      <c r="B23" s="400">
        <v>5000</v>
      </c>
      <c r="C23" s="400">
        <v>5000</v>
      </c>
      <c r="D23" s="263">
        <v>2248</v>
      </c>
      <c r="E23" s="298">
        <f>+D23/C23*100</f>
        <v>44.96</v>
      </c>
      <c r="F23"/>
      <c r="G23"/>
      <c r="H23"/>
      <c r="I23"/>
      <c r="J23"/>
      <c r="K23"/>
      <c r="L23"/>
    </row>
    <row r="24" spans="1:12" s="14" customFormat="1" ht="15.75" customHeight="1">
      <c r="A24" s="481" t="s">
        <v>659</v>
      </c>
      <c r="B24" s="400">
        <v>3770549</v>
      </c>
      <c r="C24" s="400">
        <v>3941052</v>
      </c>
      <c r="D24" s="263">
        <v>2119068</v>
      </c>
      <c r="E24" s="298">
        <f>+D24/C24*100</f>
        <v>53.76909515530372</v>
      </c>
      <c r="F24"/>
      <c r="G24"/>
      <c r="H24"/>
      <c r="I24"/>
      <c r="J24"/>
      <c r="K24"/>
      <c r="L24"/>
    </row>
    <row r="25" spans="1:12" s="14" customFormat="1" ht="16.5" customHeight="1">
      <c r="A25" s="484" t="s">
        <v>660</v>
      </c>
      <c r="B25" s="449">
        <f>SUM(B21:B24)</f>
        <v>7235098</v>
      </c>
      <c r="C25" s="449">
        <f>SUM(C21:C24)</f>
        <v>7409480</v>
      </c>
      <c r="D25" s="449">
        <f>SUM(D21:D24)</f>
        <v>3095481</v>
      </c>
      <c r="E25" s="300">
        <f>+D25/C25*100</f>
        <v>41.77730421028196</v>
      </c>
      <c r="F25"/>
      <c r="G25"/>
      <c r="H25"/>
      <c r="I25"/>
      <c r="J25"/>
      <c r="K25"/>
      <c r="L25"/>
    </row>
    <row r="26" spans="1:12" s="14" customFormat="1" ht="12.75">
      <c r="A26" s="27"/>
      <c r="E26"/>
      <c r="F26"/>
      <c r="G26"/>
      <c r="H26"/>
      <c r="I26"/>
      <c r="J26"/>
      <c r="K26"/>
      <c r="L26"/>
    </row>
    <row r="27" spans="1:12" s="14" customFormat="1" ht="12.75">
      <c r="A27" s="27"/>
      <c r="E27"/>
      <c r="F27"/>
      <c r="G27"/>
      <c r="H27"/>
      <c r="I27"/>
      <c r="J27"/>
      <c r="K27"/>
      <c r="L27"/>
    </row>
    <row r="28" spans="1:12" s="14" customFormat="1" ht="25.5">
      <c r="A28" s="209" t="s">
        <v>675</v>
      </c>
      <c r="B28" s="41" t="s">
        <v>287</v>
      </c>
      <c r="C28" s="50" t="s">
        <v>288</v>
      </c>
      <c r="D28" s="4" t="s">
        <v>137</v>
      </c>
      <c r="E28" s="42" t="s">
        <v>289</v>
      </c>
      <c r="F28"/>
      <c r="G28"/>
      <c r="H28"/>
      <c r="I28"/>
      <c r="J28"/>
      <c r="K28"/>
      <c r="L28"/>
    </row>
    <row r="29" spans="1:12" s="14" customFormat="1" ht="77.25" customHeight="1">
      <c r="A29" s="314" t="s">
        <v>171</v>
      </c>
      <c r="B29" s="400">
        <v>25500</v>
      </c>
      <c r="C29" s="416">
        <v>50699</v>
      </c>
      <c r="D29" s="263">
        <v>23224</v>
      </c>
      <c r="E29" s="258">
        <f>+D29/C29*100</f>
        <v>45.807609617546696</v>
      </c>
      <c r="F29"/>
      <c r="G29"/>
      <c r="H29"/>
      <c r="I29"/>
      <c r="J29" s="104"/>
      <c r="K29"/>
      <c r="L29"/>
    </row>
    <row r="30" spans="1:12" s="14" customFormat="1" ht="12.75">
      <c r="A30" s="444"/>
      <c r="B30" s="447"/>
      <c r="C30" s="358"/>
      <c r="D30" s="448"/>
      <c r="E30" s="365"/>
      <c r="F30"/>
      <c r="G30"/>
      <c r="H30"/>
      <c r="I30"/>
      <c r="J30"/>
      <c r="K30"/>
      <c r="L30"/>
    </row>
    <row r="31" spans="1:12" s="14" customFormat="1" ht="12.75">
      <c r="A31" s="444"/>
      <c r="B31" s="447"/>
      <c r="C31" s="358"/>
      <c r="D31" s="448"/>
      <c r="E31" s="365"/>
      <c r="F31"/>
      <c r="G31"/>
      <c r="H31"/>
      <c r="I31"/>
      <c r="J31"/>
      <c r="K31"/>
      <c r="L31"/>
    </row>
    <row r="32" spans="1:12" s="14" customFormat="1" ht="12.75">
      <c r="A32" s="482" t="s">
        <v>729</v>
      </c>
      <c r="B32" s="183">
        <f>B25+B29</f>
        <v>7260598</v>
      </c>
      <c r="C32" s="183">
        <f>C25+C29</f>
        <v>7460179</v>
      </c>
      <c r="D32" s="183">
        <f>D25+D29</f>
        <v>3118705</v>
      </c>
      <c r="E32" s="195">
        <f>D32/C32*100</f>
        <v>41.80469396243709</v>
      </c>
      <c r="F32"/>
      <c r="G32"/>
      <c r="H32"/>
      <c r="I32"/>
      <c r="J32"/>
      <c r="K32"/>
      <c r="L32"/>
    </row>
    <row r="33" spans="1:12" s="14" customFormat="1" ht="12.75">
      <c r="A33" s="27"/>
      <c r="E33"/>
      <c r="F33"/>
      <c r="G33"/>
      <c r="H33"/>
      <c r="I33"/>
      <c r="J33"/>
      <c r="K33"/>
      <c r="L33"/>
    </row>
    <row r="34" spans="1:12" s="14" customFormat="1" ht="12.75">
      <c r="A34" s="27"/>
      <c r="E34"/>
      <c r="F34"/>
      <c r="G34"/>
      <c r="H34"/>
      <c r="I34"/>
      <c r="J34"/>
      <c r="K34"/>
      <c r="L34"/>
    </row>
    <row r="35" spans="1:12" s="14" customFormat="1" ht="25.5" customHeight="1">
      <c r="A35" s="209" t="s">
        <v>661</v>
      </c>
      <c r="B35" s="41" t="s">
        <v>287</v>
      </c>
      <c r="C35" s="50" t="s">
        <v>288</v>
      </c>
      <c r="D35" s="4" t="s">
        <v>137</v>
      </c>
      <c r="E35" s="42" t="s">
        <v>289</v>
      </c>
      <c r="F35"/>
      <c r="G35"/>
      <c r="H35"/>
      <c r="I35"/>
      <c r="J35"/>
      <c r="K35"/>
      <c r="L35"/>
    </row>
    <row r="36" spans="1:12" s="14" customFormat="1" ht="16.5" customHeight="1">
      <c r="A36" s="481" t="s">
        <v>662</v>
      </c>
      <c r="B36" s="400">
        <v>6635794</v>
      </c>
      <c r="C36" s="416">
        <v>6777380</v>
      </c>
      <c r="D36" s="416">
        <v>1671752</v>
      </c>
      <c r="E36" s="298">
        <f>D36/C36*100</f>
        <v>24.6666410913952</v>
      </c>
      <c r="F36"/>
      <c r="G36"/>
      <c r="H36"/>
      <c r="I36"/>
      <c r="J36"/>
      <c r="K36"/>
      <c r="L36"/>
    </row>
    <row r="37" spans="1:12" s="14" customFormat="1" ht="15" customHeight="1">
      <c r="A37" s="481" t="s">
        <v>663</v>
      </c>
      <c r="B37" s="400">
        <v>600404</v>
      </c>
      <c r="C37" s="416">
        <v>658399</v>
      </c>
      <c r="D37" s="263">
        <v>76639</v>
      </c>
      <c r="E37" s="298">
        <f>D37/C37*100</f>
        <v>11.640206014893705</v>
      </c>
      <c r="F37"/>
      <c r="G37"/>
      <c r="H37"/>
      <c r="I37" s="104"/>
      <c r="J37"/>
      <c r="K37"/>
      <c r="L37"/>
    </row>
    <row r="38" spans="1:12" s="14" customFormat="1" ht="16.5" customHeight="1">
      <c r="A38" s="484" t="s">
        <v>91</v>
      </c>
      <c r="B38" s="449">
        <f>SUM(B36:B37)</f>
        <v>7236198</v>
      </c>
      <c r="C38" s="502">
        <f>SUM(C36:C37)</f>
        <v>7435779</v>
      </c>
      <c r="D38" s="503">
        <f>SUM(D36:D37)</f>
        <v>1748391</v>
      </c>
      <c r="E38" s="94">
        <f>D38/C38*100</f>
        <v>23.513218991581113</v>
      </c>
      <c r="F38"/>
      <c r="G38"/>
      <c r="H38"/>
      <c r="I38"/>
      <c r="J38"/>
      <c r="K38"/>
      <c r="L38"/>
    </row>
    <row r="39" spans="1:12" s="14" customFormat="1" ht="12.75">
      <c r="A39" s="27"/>
      <c r="C39" s="131"/>
      <c r="D39" s="131"/>
      <c r="E39"/>
      <c r="F39"/>
      <c r="G39"/>
      <c r="H39"/>
      <c r="I39"/>
      <c r="J39"/>
      <c r="K39"/>
      <c r="L39"/>
    </row>
    <row r="40" spans="1:12" s="14" customFormat="1" ht="12.75">
      <c r="A40" s="27"/>
      <c r="C40" s="131"/>
      <c r="D40" s="131"/>
      <c r="E40"/>
      <c r="F40"/>
      <c r="G40"/>
      <c r="H40"/>
      <c r="I40"/>
      <c r="J40"/>
      <c r="K40"/>
      <c r="L40"/>
    </row>
    <row r="41" spans="1:12" s="14" customFormat="1" ht="25.5">
      <c r="A41" s="209" t="s">
        <v>668</v>
      </c>
      <c r="B41" s="41" t="s">
        <v>287</v>
      </c>
      <c r="C41" s="50" t="s">
        <v>288</v>
      </c>
      <c r="D41" s="4" t="s">
        <v>137</v>
      </c>
      <c r="E41" s="42" t="s">
        <v>289</v>
      </c>
      <c r="F41"/>
      <c r="G41"/>
      <c r="H41" s="104"/>
      <c r="I41"/>
      <c r="J41"/>
      <c r="K41"/>
      <c r="L41"/>
    </row>
    <row r="42" spans="1:12" s="14" customFormat="1" ht="19.5" customHeight="1">
      <c r="A42" s="651" t="s">
        <v>224</v>
      </c>
      <c r="B42" s="400">
        <v>24400</v>
      </c>
      <c r="C42" s="416">
        <v>24400</v>
      </c>
      <c r="D42" s="263">
        <v>12195</v>
      </c>
      <c r="E42" s="258">
        <f>D42/C42*100</f>
        <v>49.97950819672131</v>
      </c>
      <c r="F42"/>
      <c r="G42"/>
      <c r="H42" s="104"/>
      <c r="I42"/>
      <c r="J42"/>
      <c r="K42"/>
      <c r="L42"/>
    </row>
    <row r="43" spans="1:12" s="14" customFormat="1" ht="14.25" customHeight="1">
      <c r="A43" s="521"/>
      <c r="B43" s="522"/>
      <c r="C43" s="523"/>
      <c r="D43" s="524"/>
      <c r="E43" s="525"/>
      <c r="F43"/>
      <c r="G43"/>
      <c r="H43"/>
      <c r="I43"/>
      <c r="J43"/>
      <c r="K43"/>
      <c r="L43"/>
    </row>
    <row r="44" spans="1:12" s="14" customFormat="1" ht="12.75">
      <c r="A44" s="482" t="s">
        <v>664</v>
      </c>
      <c r="B44" s="183">
        <f>B38+B42</f>
        <v>7260598</v>
      </c>
      <c r="C44" s="183">
        <f>C38+C42</f>
        <v>7460179</v>
      </c>
      <c r="D44" s="183">
        <f>D38+D42</f>
        <v>1760586</v>
      </c>
      <c r="E44" s="195">
        <f>D44/C44*100</f>
        <v>23.599782257235383</v>
      </c>
      <c r="F44"/>
      <c r="G44"/>
      <c r="H44"/>
      <c r="I44"/>
      <c r="J44"/>
      <c r="K44"/>
      <c r="L44"/>
    </row>
    <row r="45" spans="1:12" s="14" customFormat="1" ht="12.75">
      <c r="A45" s="27"/>
      <c r="E45"/>
      <c r="F45"/>
      <c r="G45"/>
      <c r="H45"/>
      <c r="I45"/>
      <c r="J45"/>
      <c r="K45"/>
      <c r="L45"/>
    </row>
    <row r="46" spans="1:12" s="14" customFormat="1" ht="18" customHeight="1">
      <c r="A46" s="483" t="s">
        <v>670</v>
      </c>
      <c r="B46" s="235">
        <f>B32-B44</f>
        <v>0</v>
      </c>
      <c r="C46" s="235">
        <f>C32-C44</f>
        <v>0</v>
      </c>
      <c r="D46" s="235">
        <f>D32-D44</f>
        <v>1358119</v>
      </c>
      <c r="E46" s="195" t="s">
        <v>477</v>
      </c>
      <c r="F46"/>
      <c r="G46"/>
      <c r="H46"/>
      <c r="I46"/>
      <c r="J46"/>
      <c r="K46"/>
      <c r="L46"/>
    </row>
    <row r="49" spans="1:3" ht="12.75">
      <c r="A49" s="54" t="s">
        <v>765</v>
      </c>
      <c r="C49" s="14"/>
    </row>
    <row r="50" spans="1:5" ht="25.5">
      <c r="A50" s="20"/>
      <c r="B50" s="41" t="s">
        <v>287</v>
      </c>
      <c r="C50" s="50" t="s">
        <v>288</v>
      </c>
      <c r="D50" s="4" t="s">
        <v>137</v>
      </c>
      <c r="E50" s="42" t="s">
        <v>289</v>
      </c>
    </row>
    <row r="51" spans="1:5" ht="12.75">
      <c r="A51" s="21" t="s">
        <v>445</v>
      </c>
      <c r="B51" s="299">
        <v>8285660</v>
      </c>
      <c r="C51" s="299">
        <v>9923306</v>
      </c>
      <c r="D51" s="299">
        <v>4711912</v>
      </c>
      <c r="E51" s="298">
        <f>+D51/C51*100</f>
        <v>47.483288331529835</v>
      </c>
    </row>
    <row r="52" spans="1:5" ht="12.75">
      <c r="A52" s="21" t="s">
        <v>444</v>
      </c>
      <c r="B52" s="279">
        <v>8285660</v>
      </c>
      <c r="C52" s="268">
        <v>9923306</v>
      </c>
      <c r="D52" s="268">
        <v>2541364</v>
      </c>
      <c r="E52" s="298">
        <f>+D52/C52*100</f>
        <v>25.610053746201118</v>
      </c>
    </row>
    <row r="53" spans="1:5" ht="12.75">
      <c r="A53" s="31" t="s">
        <v>670</v>
      </c>
      <c r="B53" s="26">
        <f>B51-B52</f>
        <v>0</v>
      </c>
      <c r="C53" s="26">
        <f>C51-C52</f>
        <v>0</v>
      </c>
      <c r="D53" s="26">
        <f>D51-D52</f>
        <v>2170548</v>
      </c>
      <c r="E53" s="298" t="s">
        <v>477</v>
      </c>
    </row>
  </sheetData>
  <mergeCells count="2">
    <mergeCell ref="A12:E12"/>
    <mergeCell ref="A3:E3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0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7"/>
  <dimension ref="A1:R60"/>
  <sheetViews>
    <sheetView workbookViewId="0" topLeftCell="A1">
      <selection activeCell="J18" sqref="J18"/>
    </sheetView>
  </sheetViews>
  <sheetFormatPr defaultColWidth="9.00390625" defaultRowHeight="12.75"/>
  <cols>
    <col min="1" max="1" width="34.00390625" style="0" customWidth="1"/>
    <col min="2" max="3" width="14.00390625" style="0" customWidth="1"/>
    <col min="4" max="4" width="15.00390625" style="0" customWidth="1"/>
    <col min="5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13" t="s">
        <v>642</v>
      </c>
      <c r="B1" s="213"/>
      <c r="C1" s="213"/>
      <c r="D1" s="213"/>
      <c r="E1" s="213"/>
      <c r="F1" s="213"/>
      <c r="G1" s="213"/>
      <c r="H1" s="22"/>
      <c r="Q1" s="65"/>
      <c r="R1" s="65"/>
    </row>
    <row r="2" spans="1:18" ht="18">
      <c r="A2" s="213"/>
      <c r="B2" s="213"/>
      <c r="C2" s="213"/>
      <c r="D2" s="213"/>
      <c r="E2" s="213"/>
      <c r="F2" s="213"/>
      <c r="G2" s="213"/>
      <c r="H2" s="22"/>
      <c r="Q2" s="65"/>
      <c r="R2" s="65"/>
    </row>
    <row r="3" spans="1:18" ht="18">
      <c r="A3" s="213"/>
      <c r="B3" s="213"/>
      <c r="C3" s="213"/>
      <c r="D3" s="213"/>
      <c r="E3" s="213"/>
      <c r="F3" s="213"/>
      <c r="G3" s="213"/>
      <c r="H3" s="22"/>
      <c r="Q3" s="65"/>
      <c r="R3" s="65"/>
    </row>
    <row r="4" spans="1:2" ht="18" customHeight="1">
      <c r="A4" s="1"/>
      <c r="B4" s="1"/>
    </row>
    <row r="5" spans="1:5" ht="18" customHeight="1">
      <c r="A5" s="1" t="s">
        <v>170</v>
      </c>
      <c r="B5" s="1"/>
      <c r="D5" s="528">
        <v>2713554.77</v>
      </c>
      <c r="E5" s="2" t="s">
        <v>254</v>
      </c>
    </row>
    <row r="6" spans="1:5" ht="18" customHeight="1">
      <c r="A6" s="1"/>
      <c r="B6" s="1"/>
      <c r="D6" s="267"/>
      <c r="E6" s="2"/>
    </row>
    <row r="7" spans="1:2" ht="15.75">
      <c r="A7" s="1"/>
      <c r="B7" s="1"/>
    </row>
    <row r="8" spans="1:8" ht="15.75">
      <c r="A8" s="1" t="s">
        <v>255</v>
      </c>
      <c r="B8" s="1"/>
      <c r="H8" s="2"/>
    </row>
    <row r="9" spans="1:6" ht="25.5" customHeight="1">
      <c r="A9" s="67"/>
      <c r="B9" s="43" t="s">
        <v>287</v>
      </c>
      <c r="C9" s="5" t="s">
        <v>288</v>
      </c>
      <c r="D9" s="4" t="s">
        <v>137</v>
      </c>
      <c r="E9" s="42" t="s">
        <v>289</v>
      </c>
      <c r="F9" t="s">
        <v>404</v>
      </c>
    </row>
    <row r="10" spans="1:7" ht="14.25" customHeight="1">
      <c r="A10" s="31" t="s">
        <v>495</v>
      </c>
      <c r="B10" s="26">
        <v>4797000</v>
      </c>
      <c r="C10" s="26">
        <v>4797000</v>
      </c>
      <c r="D10" s="26">
        <v>1199250</v>
      </c>
      <c r="E10" s="32">
        <f>D10/C10*100</f>
        <v>25</v>
      </c>
      <c r="G10" s="535"/>
    </row>
    <row r="11" spans="1:5" ht="14.25" customHeight="1">
      <c r="A11" s="31" t="s">
        <v>496</v>
      </c>
      <c r="B11" s="26">
        <v>310000</v>
      </c>
      <c r="C11" s="26">
        <v>310000</v>
      </c>
      <c r="D11" s="26">
        <v>77500</v>
      </c>
      <c r="E11" s="32">
        <f>D11/C11*100</f>
        <v>25</v>
      </c>
    </row>
    <row r="12" spans="1:5" ht="25.5" customHeight="1">
      <c r="A12" s="401" t="s">
        <v>455</v>
      </c>
      <c r="B12" s="243">
        <v>0</v>
      </c>
      <c r="C12" s="243">
        <v>0</v>
      </c>
      <c r="D12" s="243">
        <v>0</v>
      </c>
      <c r="E12" s="151">
        <v>0</v>
      </c>
    </row>
    <row r="13" spans="1:5" ht="12.75">
      <c r="A13" s="3" t="s">
        <v>492</v>
      </c>
      <c r="B13" s="8">
        <f>SUM(B10:B12)</f>
        <v>5107000</v>
      </c>
      <c r="C13" s="8">
        <f>SUM(C10:C12)</f>
        <v>5107000</v>
      </c>
      <c r="D13" s="8">
        <f>SUM(D10:D12)</f>
        <v>1276750</v>
      </c>
      <c r="E13" s="25">
        <f>D13/C13*100</f>
        <v>25</v>
      </c>
    </row>
    <row r="14" spans="1:5" s="211" customFormat="1" ht="12.75">
      <c r="A14"/>
      <c r="B14"/>
      <c r="C14"/>
      <c r="D14"/>
      <c r="E14"/>
    </row>
    <row r="17" ht="17.25" customHeight="1"/>
    <row r="18" spans="1:4" ht="15.75">
      <c r="A18" s="1" t="s">
        <v>258</v>
      </c>
      <c r="B18" s="1"/>
      <c r="D18" s="27"/>
    </row>
    <row r="19" spans="1:18" ht="25.5">
      <c r="A19" s="3"/>
      <c r="B19" s="43" t="s">
        <v>287</v>
      </c>
      <c r="C19" s="5" t="s">
        <v>288</v>
      </c>
      <c r="D19" s="209" t="s">
        <v>137</v>
      </c>
      <c r="E19" s="42" t="s">
        <v>289</v>
      </c>
      <c r="F19" s="10" t="s">
        <v>403</v>
      </c>
      <c r="G19" s="11"/>
      <c r="H19" s="11"/>
      <c r="Q19" s="10"/>
      <c r="R19" s="11"/>
    </row>
    <row r="20" spans="1:18" ht="27" customHeight="1">
      <c r="A20" s="314" t="s">
        <v>463</v>
      </c>
      <c r="B20" s="243">
        <v>1437000</v>
      </c>
      <c r="C20" s="243">
        <v>1437000</v>
      </c>
      <c r="D20" s="243">
        <v>393363</v>
      </c>
      <c r="E20" s="151">
        <f>D20/C20*100</f>
        <v>27.37390396659708</v>
      </c>
      <c r="F20" s="23" t="s">
        <v>402</v>
      </c>
      <c r="G20" s="49"/>
      <c r="H20" s="49"/>
      <c r="Q20" s="23"/>
      <c r="R20" s="49"/>
    </row>
    <row r="21" spans="1:18" ht="27" customHeight="1">
      <c r="A21" s="314" t="s">
        <v>464</v>
      </c>
      <c r="B21" s="243">
        <v>3617000</v>
      </c>
      <c r="C21" s="243">
        <v>6180500</v>
      </c>
      <c r="D21" s="243">
        <v>812469</v>
      </c>
      <c r="E21" s="151">
        <f>D21/C21*100</f>
        <v>13.14568400614837</v>
      </c>
      <c r="F21" s="23">
        <v>5179</v>
      </c>
      <c r="G21" s="49"/>
      <c r="H21" s="49"/>
      <c r="Q21" s="23"/>
      <c r="R21" s="49"/>
    </row>
    <row r="22" spans="1:18" ht="27" customHeight="1">
      <c r="A22" s="314" t="s">
        <v>465</v>
      </c>
      <c r="B22" s="243">
        <v>53000</v>
      </c>
      <c r="C22" s="243">
        <v>53000</v>
      </c>
      <c r="D22" s="243">
        <v>0</v>
      </c>
      <c r="E22" s="151">
        <f>D22/C22*100</f>
        <v>0</v>
      </c>
      <c r="F22" s="23"/>
      <c r="G22" s="49"/>
      <c r="H22" s="49"/>
      <c r="Q22" s="23"/>
      <c r="R22" s="49"/>
    </row>
    <row r="23" spans="1:18" ht="39.75" customHeight="1">
      <c r="A23" s="314" t="s">
        <v>225</v>
      </c>
      <c r="B23" s="243">
        <v>0</v>
      </c>
      <c r="C23" s="243">
        <v>150000</v>
      </c>
      <c r="D23" s="243">
        <v>35981</v>
      </c>
      <c r="E23" s="151" t="s">
        <v>477</v>
      </c>
      <c r="F23" s="23"/>
      <c r="G23" s="49"/>
      <c r="H23" s="49"/>
      <c r="Q23" s="23"/>
      <c r="R23" s="49"/>
    </row>
    <row r="24" spans="1:18" ht="12.75">
      <c r="A24" s="3" t="s">
        <v>493</v>
      </c>
      <c r="B24" s="8">
        <f>SUM(B20:B23)</f>
        <v>5107000</v>
      </c>
      <c r="C24" s="8">
        <f>SUM(C20:C23)</f>
        <v>7820500</v>
      </c>
      <c r="D24" s="8">
        <f>SUM(D20:D23)</f>
        <v>1241813</v>
      </c>
      <c r="E24" s="9">
        <f>D24/C24*100</f>
        <v>15.87894635892846</v>
      </c>
      <c r="F24" s="17"/>
      <c r="G24" s="28"/>
      <c r="H24" s="28"/>
      <c r="Q24" s="17"/>
      <c r="R24" s="28"/>
    </row>
    <row r="25" ht="18" customHeight="1"/>
    <row r="26" ht="18" customHeight="1"/>
    <row r="27" ht="18" customHeight="1"/>
    <row r="28" spans="1:9" ht="15.75">
      <c r="A28" s="1" t="s">
        <v>754</v>
      </c>
      <c r="B28" s="1"/>
      <c r="D28" s="655">
        <f>D5+D13-D24</f>
        <v>2748491.77</v>
      </c>
      <c r="E28" s="248" t="s">
        <v>254</v>
      </c>
      <c r="H28" s="384"/>
      <c r="I28" s="384"/>
    </row>
    <row r="30" spans="1:4" ht="18.75">
      <c r="A30" s="134"/>
      <c r="D30" s="267"/>
    </row>
    <row r="31" spans="1:4" ht="18.75">
      <c r="A31" s="134"/>
      <c r="D31" s="267"/>
    </row>
    <row r="32" ht="18.75">
      <c r="A32" s="136"/>
    </row>
    <row r="33" ht="18.75">
      <c r="A33" s="136"/>
    </row>
    <row r="34" ht="15.75">
      <c r="A34" s="138"/>
    </row>
    <row r="35" ht="18.75">
      <c r="A35" s="136"/>
    </row>
    <row r="36" ht="18.75">
      <c r="A36" s="136"/>
    </row>
    <row r="37" ht="18.75">
      <c r="A37" s="136"/>
    </row>
    <row r="38" ht="18.75">
      <c r="A38" s="140"/>
    </row>
    <row r="39" ht="18.75">
      <c r="A39" s="140"/>
    </row>
    <row r="40" ht="18.75">
      <c r="A40" s="140"/>
    </row>
    <row r="41" ht="18.75">
      <c r="A41" s="136"/>
    </row>
    <row r="42" ht="18.75">
      <c r="A42" s="136"/>
    </row>
    <row r="43" ht="15.75">
      <c r="A43" s="139"/>
    </row>
    <row r="44" ht="18.75">
      <c r="A44" s="137"/>
    </row>
    <row r="45" ht="18.75">
      <c r="A45" s="137"/>
    </row>
    <row r="46" ht="18.75">
      <c r="A46" s="137"/>
    </row>
    <row r="47" ht="18.75">
      <c r="A47" s="135"/>
    </row>
    <row r="48" ht="18.75">
      <c r="A48" s="137"/>
    </row>
    <row r="49" ht="18.75">
      <c r="A49" s="137"/>
    </row>
    <row r="50" ht="18.75">
      <c r="A50" s="137"/>
    </row>
    <row r="51" ht="15.75">
      <c r="A51" s="138"/>
    </row>
    <row r="52" ht="18.75">
      <c r="A52" s="137"/>
    </row>
    <row r="53" ht="15.75">
      <c r="A53" s="139"/>
    </row>
    <row r="54" ht="18.75">
      <c r="A54" s="135"/>
    </row>
    <row r="55" ht="15.75">
      <c r="A55" s="138"/>
    </row>
    <row r="56" ht="15.75">
      <c r="A56" s="139"/>
    </row>
    <row r="57" ht="15.75">
      <c r="A57" s="139"/>
    </row>
    <row r="58" ht="18.75">
      <c r="A58" s="137"/>
    </row>
    <row r="59" spans="1:2" ht="18.75">
      <c r="A59" s="137"/>
      <c r="B59" s="135"/>
    </row>
    <row r="60" ht="18.75">
      <c r="A60" s="137"/>
    </row>
  </sheetData>
  <printOptions horizontalCentered="1"/>
  <pageMargins left="0.7874015748031497" right="0.7874015748031497" top="0.984251968503937" bottom="0.984251968503937" header="0.5118110236220472" footer="0.5118110236220472"/>
  <pageSetup firstPageNumber="30" useFirstPageNumber="1" horizontalDpi="600" verticalDpi="600" orientation="portrait" paperSize="9" scale="95" r:id="rId1"/>
  <headerFooter alignWithMargins="0">
    <oddFooter>&amp;C30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8"/>
  <dimension ref="A1:J30"/>
  <sheetViews>
    <sheetView workbookViewId="0" topLeftCell="A1">
      <selection activeCell="H37" sqref="H37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  <col min="7" max="7" width="11.875" style="0" customWidth="1"/>
    <col min="8" max="8" width="10.125" style="0" bestFit="1" customWidth="1"/>
  </cols>
  <sheetData>
    <row r="1" spans="1:5" ht="17.25" customHeight="1">
      <c r="A1" s="213" t="s">
        <v>643</v>
      </c>
      <c r="B1" s="213"/>
      <c r="C1" s="213"/>
      <c r="D1" s="213"/>
      <c r="E1" s="213"/>
    </row>
    <row r="2" spans="1:5" ht="18" customHeight="1">
      <c r="A2" s="213"/>
      <c r="B2" s="213"/>
      <c r="C2" s="213"/>
      <c r="D2" s="213"/>
      <c r="E2" s="213"/>
    </row>
    <row r="3" spans="1:5" ht="18" customHeight="1">
      <c r="A3" s="213"/>
      <c r="B3" s="213"/>
      <c r="C3" s="213"/>
      <c r="D3" s="213"/>
      <c r="E3" s="213"/>
    </row>
    <row r="4" spans="1:2" ht="18" customHeight="1">
      <c r="A4" s="1"/>
      <c r="B4" s="1"/>
    </row>
    <row r="5" spans="1:5" ht="18" customHeight="1">
      <c r="A5" s="1" t="s">
        <v>170</v>
      </c>
      <c r="B5" s="1" t="s">
        <v>301</v>
      </c>
      <c r="D5" s="527">
        <v>78446095.65</v>
      </c>
      <c r="E5" s="2" t="s">
        <v>254</v>
      </c>
    </row>
    <row r="6" spans="1:5" ht="18" customHeight="1">
      <c r="A6" s="1"/>
      <c r="B6" s="1"/>
      <c r="D6" s="247"/>
      <c r="E6" s="2"/>
    </row>
    <row r="7" spans="1:2" ht="15.75">
      <c r="A7" s="1"/>
      <c r="B7" s="454"/>
    </row>
    <row r="8" spans="1:2" ht="15.75">
      <c r="A8" s="1" t="s">
        <v>590</v>
      </c>
      <c r="B8" s="1"/>
    </row>
    <row r="9" spans="1:5" ht="26.25" customHeight="1">
      <c r="A9" s="67"/>
      <c r="B9" s="43" t="s">
        <v>287</v>
      </c>
      <c r="C9" s="5" t="s">
        <v>288</v>
      </c>
      <c r="D9" s="4" t="s">
        <v>137</v>
      </c>
      <c r="E9" s="42" t="s">
        <v>289</v>
      </c>
    </row>
    <row r="10" spans="1:5" ht="16.5" customHeight="1">
      <c r="A10" s="408" t="s">
        <v>48</v>
      </c>
      <c r="B10" s="26">
        <v>0</v>
      </c>
      <c r="C10" s="26">
        <v>0</v>
      </c>
      <c r="D10" s="26">
        <v>67534</v>
      </c>
      <c r="E10" s="210" t="s">
        <v>477</v>
      </c>
    </row>
    <row r="11" spans="1:5" ht="14.25" customHeight="1">
      <c r="A11" s="401" t="s">
        <v>184</v>
      </c>
      <c r="B11" s="243">
        <v>0</v>
      </c>
      <c r="C11" s="243">
        <v>0</v>
      </c>
      <c r="D11" s="243">
        <v>9027</v>
      </c>
      <c r="E11" s="450" t="s">
        <v>477</v>
      </c>
    </row>
    <row r="12" spans="1:5" ht="12.75">
      <c r="A12" s="3" t="s">
        <v>492</v>
      </c>
      <c r="B12" s="8">
        <f>SUM(B10)</f>
        <v>0</v>
      </c>
      <c r="C12" s="8">
        <f>SUM(C10:C11)</f>
        <v>0</v>
      </c>
      <c r="D12" s="8">
        <f>SUM(D10:D11)</f>
        <v>76561</v>
      </c>
      <c r="E12" s="271" t="s">
        <v>477</v>
      </c>
    </row>
    <row r="13" ht="18" customHeight="1">
      <c r="A13" s="260"/>
    </row>
    <row r="14" ht="18" customHeight="1">
      <c r="A14" s="16"/>
    </row>
    <row r="15" spans="1:8" ht="15.75" customHeight="1">
      <c r="A15" s="1" t="s">
        <v>591</v>
      </c>
      <c r="B15" s="1"/>
      <c r="D15" s="404">
        <f>D5+D12</f>
        <v>78522656.65</v>
      </c>
      <c r="E15" s="405" t="s">
        <v>254</v>
      </c>
      <c r="H15" s="104"/>
    </row>
    <row r="16" ht="18" customHeight="1"/>
    <row r="17" ht="18" customHeight="1"/>
    <row r="18" spans="1:2" ht="15.75">
      <c r="A18" s="1" t="s">
        <v>258</v>
      </c>
      <c r="B18" s="1"/>
    </row>
    <row r="19" spans="1:5" ht="26.25" customHeight="1">
      <c r="A19" s="3"/>
      <c r="B19" s="43" t="s">
        <v>287</v>
      </c>
      <c r="C19" s="5" t="s">
        <v>288</v>
      </c>
      <c r="D19" s="209" t="s">
        <v>137</v>
      </c>
      <c r="E19" s="42" t="s">
        <v>289</v>
      </c>
    </row>
    <row r="20" spans="1:8" ht="15.75" customHeight="1">
      <c r="A20" s="408" t="s">
        <v>494</v>
      </c>
      <c r="B20" s="26">
        <v>0</v>
      </c>
      <c r="C20" s="26">
        <v>78446100</v>
      </c>
      <c r="D20" s="24">
        <v>8379357</v>
      </c>
      <c r="E20" s="152" t="s">
        <v>477</v>
      </c>
      <c r="G20" s="23"/>
      <c r="H20" s="23"/>
    </row>
    <row r="21" spans="1:10" ht="12.75">
      <c r="A21" s="3" t="s">
        <v>493</v>
      </c>
      <c r="B21" s="8">
        <f>SUM(B20:B20)</f>
        <v>0</v>
      </c>
      <c r="C21" s="8">
        <f>SUM(C20)</f>
        <v>78446100</v>
      </c>
      <c r="D21" s="8">
        <f>D20</f>
        <v>8379357</v>
      </c>
      <c r="E21" s="9" t="s">
        <v>477</v>
      </c>
      <c r="H21" s="918"/>
      <c r="I21" s="918"/>
      <c r="J21" s="919"/>
    </row>
    <row r="22" ht="12" customHeight="1">
      <c r="C22" s="14"/>
    </row>
    <row r="23" spans="4:7" ht="12.75">
      <c r="D23" s="131"/>
      <c r="G23" s="14"/>
    </row>
    <row r="24" spans="1:5" ht="15.75">
      <c r="A24" s="555" t="s">
        <v>753</v>
      </c>
      <c r="D24" s="654">
        <f>D15-D21</f>
        <v>70143299.65</v>
      </c>
      <c r="E24" s="554" t="s">
        <v>254</v>
      </c>
    </row>
    <row r="25" ht="12.75">
      <c r="D25" s="131"/>
    </row>
    <row r="26" spans="7:9" ht="12.75">
      <c r="G26" s="918"/>
      <c r="H26" s="918"/>
      <c r="I26" s="919"/>
    </row>
    <row r="27" spans="1:5" ht="15.75">
      <c r="A27" s="1" t="s">
        <v>739</v>
      </c>
      <c r="B27" s="1"/>
      <c r="D27" s="553">
        <v>65252050</v>
      </c>
      <c r="E27" s="2" t="s">
        <v>254</v>
      </c>
    </row>
    <row r="29" ht="12.75">
      <c r="D29" s="14"/>
    </row>
    <row r="30" spans="1:5" ht="15.75">
      <c r="A30" s="1" t="s">
        <v>755</v>
      </c>
      <c r="B30" s="1"/>
      <c r="D30" s="553">
        <f>D24-D27</f>
        <v>4891249.650000006</v>
      </c>
      <c r="E30" s="554" t="s">
        <v>254</v>
      </c>
    </row>
  </sheetData>
  <mergeCells count="2">
    <mergeCell ref="H21:J21"/>
    <mergeCell ref="G26:I26"/>
  </mergeCells>
  <printOptions horizontalCentered="1"/>
  <pageMargins left="0.7874015748031497" right="0.7874015748031497" top="0.984251968503937" bottom="0.984251968503937" header="0.5118110236220472" footer="0.5118110236220472"/>
  <pageSetup firstPageNumber="31" useFirstPageNumber="1" horizontalDpi="600" verticalDpi="600" orientation="portrait" paperSize="9" scale="95" r:id="rId1"/>
  <headerFooter alignWithMargins="0">
    <oddFooter>&amp;C31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002"/>
  <sheetViews>
    <sheetView workbookViewId="0" topLeftCell="A1">
      <selection activeCell="J103" sqref="J103"/>
    </sheetView>
  </sheetViews>
  <sheetFormatPr defaultColWidth="9.125" defaultRowHeight="12.75"/>
  <cols>
    <col min="1" max="1" width="6.00390625" style="0" customWidth="1"/>
    <col min="2" max="2" width="33.00390625" style="0" customWidth="1"/>
    <col min="3" max="3" width="12.75390625" style="14" customWidth="1"/>
    <col min="4" max="7" width="11.75390625" style="14" customWidth="1"/>
    <col min="8" max="8" width="15.75390625" style="14" customWidth="1"/>
    <col min="9" max="9" width="12.00390625" style="0" customWidth="1"/>
    <col min="10" max="10" width="11.625" style="0" customWidth="1"/>
  </cols>
  <sheetData>
    <row r="1" spans="1:8" ht="17.25" thickBot="1">
      <c r="A1" s="938" t="s">
        <v>511</v>
      </c>
      <c r="B1" s="938"/>
      <c r="C1" s="938"/>
      <c r="D1" s="938"/>
      <c r="E1" s="938"/>
      <c r="F1" s="938"/>
      <c r="G1" s="938"/>
      <c r="H1" s="938"/>
    </row>
    <row r="2" spans="1:8" ht="39.75" customHeight="1">
      <c r="A2" s="701" t="s">
        <v>787</v>
      </c>
      <c r="B2" s="702" t="s">
        <v>788</v>
      </c>
      <c r="C2" s="703" t="s">
        <v>789</v>
      </c>
      <c r="D2" s="703" t="s">
        <v>790</v>
      </c>
      <c r="E2" s="703" t="s">
        <v>791</v>
      </c>
      <c r="F2" s="703" t="s">
        <v>792</v>
      </c>
      <c r="G2" s="703" t="s">
        <v>793</v>
      </c>
      <c r="H2" s="704" t="s">
        <v>794</v>
      </c>
    </row>
    <row r="3" spans="1:10" ht="14.25">
      <c r="A3" s="935" t="s">
        <v>795</v>
      </c>
      <c r="B3" s="936"/>
      <c r="C3" s="936"/>
      <c r="D3" s="936"/>
      <c r="E3" s="936"/>
      <c r="F3" s="936"/>
      <c r="G3" s="936"/>
      <c r="H3" s="937"/>
      <c r="J3" s="705"/>
    </row>
    <row r="4" spans="1:10" ht="15">
      <c r="A4" s="706">
        <v>165</v>
      </c>
      <c r="B4" s="707" t="s">
        <v>796</v>
      </c>
      <c r="C4" s="708">
        <v>1000000</v>
      </c>
      <c r="D4" s="708">
        <v>1000000</v>
      </c>
      <c r="E4" s="709"/>
      <c r="F4" s="709"/>
      <c r="G4" s="709"/>
      <c r="H4" s="710">
        <f aca="true" t="shared" si="0" ref="H4:H31">SUM(D4:F4)</f>
        <v>1000000</v>
      </c>
      <c r="J4" s="705"/>
    </row>
    <row r="5" spans="1:10" ht="28.5" customHeight="1">
      <c r="A5" s="706">
        <v>166</v>
      </c>
      <c r="B5" s="711" t="s">
        <v>797</v>
      </c>
      <c r="C5" s="708">
        <v>4500000</v>
      </c>
      <c r="D5" s="708">
        <v>2243666</v>
      </c>
      <c r="E5" s="709">
        <v>1408656</v>
      </c>
      <c r="F5" s="709"/>
      <c r="G5" s="709"/>
      <c r="H5" s="710">
        <f t="shared" si="0"/>
        <v>3652322</v>
      </c>
      <c r="J5" s="705"/>
    </row>
    <row r="6" spans="1:10" ht="15">
      <c r="A6" s="706">
        <v>167</v>
      </c>
      <c r="B6" s="707" t="s">
        <v>798</v>
      </c>
      <c r="C6" s="708">
        <v>1399591</v>
      </c>
      <c r="D6" s="708">
        <v>812863</v>
      </c>
      <c r="E6" s="709">
        <v>464472</v>
      </c>
      <c r="F6" s="709">
        <v>12451</v>
      </c>
      <c r="G6" s="709"/>
      <c r="H6" s="710">
        <f t="shared" si="0"/>
        <v>1289786</v>
      </c>
      <c r="J6" s="705"/>
    </row>
    <row r="7" spans="1:10" ht="15">
      <c r="A7" s="706">
        <v>168</v>
      </c>
      <c r="B7" s="707" t="s">
        <v>799</v>
      </c>
      <c r="C7" s="708">
        <v>2996342</v>
      </c>
      <c r="D7" s="708">
        <v>1754124</v>
      </c>
      <c r="E7" s="709">
        <v>955948</v>
      </c>
      <c r="F7" s="709"/>
      <c r="G7" s="709"/>
      <c r="H7" s="710">
        <f t="shared" si="0"/>
        <v>2710072</v>
      </c>
      <c r="J7" s="705"/>
    </row>
    <row r="8" spans="1:10" ht="15">
      <c r="A8" s="706">
        <v>169</v>
      </c>
      <c r="B8" s="707" t="s">
        <v>800</v>
      </c>
      <c r="C8" s="708">
        <v>500000</v>
      </c>
      <c r="D8" s="708">
        <v>190580</v>
      </c>
      <c r="E8" s="709">
        <v>175853</v>
      </c>
      <c r="F8" s="709">
        <v>60000</v>
      </c>
      <c r="G8" s="709"/>
      <c r="H8" s="710">
        <f t="shared" si="0"/>
        <v>426433</v>
      </c>
      <c r="J8" s="705"/>
    </row>
    <row r="9" spans="1:10" ht="15">
      <c r="A9" s="706">
        <v>170</v>
      </c>
      <c r="B9" s="707" t="s">
        <v>801</v>
      </c>
      <c r="C9" s="708">
        <v>2499998</v>
      </c>
      <c r="D9" s="708">
        <v>1335701</v>
      </c>
      <c r="E9" s="709">
        <v>964214</v>
      </c>
      <c r="F9" s="709"/>
      <c r="G9" s="709"/>
      <c r="H9" s="710">
        <f t="shared" si="0"/>
        <v>2299915</v>
      </c>
      <c r="J9" s="705"/>
    </row>
    <row r="10" spans="1:10" ht="15">
      <c r="A10" s="706">
        <v>171</v>
      </c>
      <c r="B10" s="712" t="s">
        <v>802</v>
      </c>
      <c r="C10" s="708">
        <v>2348836</v>
      </c>
      <c r="D10" s="708">
        <v>2241370</v>
      </c>
      <c r="E10" s="709"/>
      <c r="F10" s="709"/>
      <c r="G10" s="709"/>
      <c r="H10" s="710">
        <f t="shared" si="0"/>
        <v>2241370</v>
      </c>
      <c r="J10" s="705"/>
    </row>
    <row r="11" spans="1:10" ht="15">
      <c r="A11" s="713">
        <v>172</v>
      </c>
      <c r="B11" s="714" t="s">
        <v>803</v>
      </c>
      <c r="C11" s="708">
        <v>6499462</v>
      </c>
      <c r="D11" s="708">
        <v>51900</v>
      </c>
      <c r="E11" s="709">
        <v>4414083</v>
      </c>
      <c r="F11" s="709">
        <v>57230</v>
      </c>
      <c r="G11" s="709"/>
      <c r="H11" s="710">
        <f t="shared" si="0"/>
        <v>4523213</v>
      </c>
      <c r="I11" s="14"/>
      <c r="J11" s="705"/>
    </row>
    <row r="12" spans="1:10" ht="15">
      <c r="A12" s="706">
        <v>173</v>
      </c>
      <c r="B12" s="707" t="s">
        <v>804</v>
      </c>
      <c r="C12" s="708">
        <v>1000000</v>
      </c>
      <c r="D12" s="708">
        <v>969816</v>
      </c>
      <c r="E12" s="709"/>
      <c r="F12" s="709"/>
      <c r="G12" s="709"/>
      <c r="H12" s="710">
        <f t="shared" si="0"/>
        <v>969816</v>
      </c>
      <c r="J12" s="705"/>
    </row>
    <row r="13" spans="1:10" ht="15">
      <c r="A13" s="706">
        <v>174</v>
      </c>
      <c r="B13" s="712" t="s">
        <v>805</v>
      </c>
      <c r="C13" s="708">
        <v>2999642</v>
      </c>
      <c r="D13" s="708">
        <v>449739</v>
      </c>
      <c r="E13" s="709">
        <v>1614878</v>
      </c>
      <c r="F13" s="709">
        <v>195600</v>
      </c>
      <c r="G13" s="709"/>
      <c r="H13" s="710">
        <f t="shared" si="0"/>
        <v>2260217</v>
      </c>
      <c r="J13" s="705"/>
    </row>
    <row r="14" spans="1:10" ht="30">
      <c r="A14" s="706">
        <v>175</v>
      </c>
      <c r="B14" s="711" t="s">
        <v>806</v>
      </c>
      <c r="C14" s="708">
        <v>2204808</v>
      </c>
      <c r="D14" s="708">
        <v>248605</v>
      </c>
      <c r="E14" s="709">
        <v>1636846</v>
      </c>
      <c r="F14" s="709"/>
      <c r="G14" s="709"/>
      <c r="H14" s="710">
        <f t="shared" si="0"/>
        <v>1885451</v>
      </c>
      <c r="J14" s="705"/>
    </row>
    <row r="15" spans="1:10" ht="14.25" customHeight="1">
      <c r="A15" s="713">
        <v>176</v>
      </c>
      <c r="B15" s="715" t="s">
        <v>807</v>
      </c>
      <c r="C15" s="708">
        <v>1300000</v>
      </c>
      <c r="D15" s="708">
        <v>306539</v>
      </c>
      <c r="E15" s="709">
        <v>598347</v>
      </c>
      <c r="F15" s="709">
        <v>54700</v>
      </c>
      <c r="G15" s="709"/>
      <c r="H15" s="710">
        <f t="shared" si="0"/>
        <v>959586</v>
      </c>
      <c r="I15" s="14"/>
      <c r="J15" s="705"/>
    </row>
    <row r="16" spans="1:10" ht="14.25" customHeight="1">
      <c r="A16" s="706">
        <v>177</v>
      </c>
      <c r="B16" s="716" t="s">
        <v>808</v>
      </c>
      <c r="C16" s="708">
        <v>807888</v>
      </c>
      <c r="D16" s="708">
        <v>572677</v>
      </c>
      <c r="E16" s="709">
        <v>163109</v>
      </c>
      <c r="F16" s="709"/>
      <c r="G16" s="709"/>
      <c r="H16" s="710">
        <f t="shared" si="0"/>
        <v>735786</v>
      </c>
      <c r="J16" s="705"/>
    </row>
    <row r="17" spans="1:10" ht="14.25" customHeight="1">
      <c r="A17" s="706">
        <v>178</v>
      </c>
      <c r="B17" s="707" t="s">
        <v>809</v>
      </c>
      <c r="C17" s="708">
        <v>6446675</v>
      </c>
      <c r="D17" s="708">
        <v>140841</v>
      </c>
      <c r="E17" s="709">
        <v>5757361</v>
      </c>
      <c r="F17" s="709">
        <v>150000</v>
      </c>
      <c r="G17" s="709"/>
      <c r="H17" s="710">
        <f t="shared" si="0"/>
        <v>6048202</v>
      </c>
      <c r="J17" s="705"/>
    </row>
    <row r="18" spans="1:10" ht="28.5" customHeight="1">
      <c r="A18" s="706">
        <v>179</v>
      </c>
      <c r="B18" s="711" t="s">
        <v>810</v>
      </c>
      <c r="C18" s="708">
        <v>4500000</v>
      </c>
      <c r="D18" s="708">
        <v>36412</v>
      </c>
      <c r="E18" s="709">
        <v>4434360</v>
      </c>
      <c r="F18" s="709"/>
      <c r="G18" s="709"/>
      <c r="H18" s="710">
        <f t="shared" si="0"/>
        <v>4470772</v>
      </c>
      <c r="J18" s="705"/>
    </row>
    <row r="19" spans="1:10" ht="14.25" customHeight="1">
      <c r="A19" s="706">
        <v>180</v>
      </c>
      <c r="B19" s="711" t="s">
        <v>811</v>
      </c>
      <c r="C19" s="708">
        <v>700000</v>
      </c>
      <c r="D19" s="708"/>
      <c r="E19" s="709">
        <v>635779</v>
      </c>
      <c r="F19" s="709"/>
      <c r="G19" s="709"/>
      <c r="H19" s="710">
        <f t="shared" si="0"/>
        <v>635779</v>
      </c>
      <c r="J19" s="705"/>
    </row>
    <row r="20" spans="1:10" ht="14.25" customHeight="1">
      <c r="A20" s="706">
        <v>181</v>
      </c>
      <c r="B20" s="711" t="s">
        <v>812</v>
      </c>
      <c r="C20" s="708">
        <v>1416019</v>
      </c>
      <c r="D20" s="708">
        <v>1416019</v>
      </c>
      <c r="E20" s="709"/>
      <c r="F20" s="709"/>
      <c r="G20" s="709"/>
      <c r="H20" s="710">
        <f t="shared" si="0"/>
        <v>1416019</v>
      </c>
      <c r="J20" s="705"/>
    </row>
    <row r="21" spans="1:10" ht="14.25" customHeight="1">
      <c r="A21" s="713">
        <v>182</v>
      </c>
      <c r="B21" s="715" t="s">
        <v>813</v>
      </c>
      <c r="C21" s="708">
        <v>1968848</v>
      </c>
      <c r="D21" s="708">
        <v>98000</v>
      </c>
      <c r="E21" s="709">
        <v>1193504</v>
      </c>
      <c r="F21" s="709">
        <v>231309</v>
      </c>
      <c r="G21" s="709"/>
      <c r="H21" s="710">
        <f t="shared" si="0"/>
        <v>1522813</v>
      </c>
      <c r="I21" s="14"/>
      <c r="J21" s="705"/>
    </row>
    <row r="22" spans="1:10" ht="15">
      <c r="A22" s="706">
        <v>183</v>
      </c>
      <c r="B22" s="711" t="s">
        <v>814</v>
      </c>
      <c r="C22" s="708">
        <v>1500000</v>
      </c>
      <c r="D22" s="708"/>
      <c r="E22" s="709">
        <v>459078</v>
      </c>
      <c r="F22" s="709">
        <v>1001495</v>
      </c>
      <c r="G22" s="709"/>
      <c r="H22" s="710">
        <f t="shared" si="0"/>
        <v>1460573</v>
      </c>
      <c r="I22" s="14"/>
      <c r="J22" s="705"/>
    </row>
    <row r="23" spans="1:10" ht="36">
      <c r="A23" s="717"/>
      <c r="B23" s="718" t="s">
        <v>815</v>
      </c>
      <c r="C23" s="719"/>
      <c r="D23" s="719">
        <v>1000000</v>
      </c>
      <c r="E23" s="720"/>
      <c r="F23" s="720"/>
      <c r="G23" s="720"/>
      <c r="H23" s="710">
        <f t="shared" si="0"/>
        <v>1000000</v>
      </c>
      <c r="I23" s="14"/>
      <c r="J23" s="705"/>
    </row>
    <row r="24" spans="1:10" ht="15">
      <c r="A24" s="721">
        <v>184</v>
      </c>
      <c r="B24" s="722" t="s">
        <v>816</v>
      </c>
      <c r="C24" s="719">
        <v>400000</v>
      </c>
      <c r="D24" s="719"/>
      <c r="E24" s="720">
        <v>336814</v>
      </c>
      <c r="F24" s="720"/>
      <c r="G24" s="720"/>
      <c r="H24" s="710">
        <f t="shared" si="0"/>
        <v>336814</v>
      </c>
      <c r="J24" s="705"/>
    </row>
    <row r="25" spans="1:10" ht="15">
      <c r="A25" s="721">
        <v>185</v>
      </c>
      <c r="B25" s="722" t="s">
        <v>817</v>
      </c>
      <c r="C25" s="719">
        <v>1000000</v>
      </c>
      <c r="D25" s="719"/>
      <c r="E25" s="720">
        <v>685508</v>
      </c>
      <c r="F25" s="720">
        <v>299101</v>
      </c>
      <c r="G25" s="720"/>
      <c r="H25" s="710">
        <f t="shared" si="0"/>
        <v>984609</v>
      </c>
      <c r="I25" s="14"/>
      <c r="J25" s="705"/>
    </row>
    <row r="26" spans="1:10" ht="30">
      <c r="A26" s="721">
        <v>186</v>
      </c>
      <c r="B26" s="722" t="s">
        <v>818</v>
      </c>
      <c r="C26" s="719">
        <v>578066</v>
      </c>
      <c r="D26" s="719"/>
      <c r="E26" s="720">
        <v>457285</v>
      </c>
      <c r="F26" s="720"/>
      <c r="G26" s="720"/>
      <c r="H26" s="710">
        <f t="shared" si="0"/>
        <v>457285</v>
      </c>
      <c r="J26" s="705"/>
    </row>
    <row r="27" spans="1:10" ht="15">
      <c r="A27" s="721">
        <v>187</v>
      </c>
      <c r="B27" s="722" t="s">
        <v>819</v>
      </c>
      <c r="C27" s="719">
        <v>1999960</v>
      </c>
      <c r="D27" s="719"/>
      <c r="E27" s="720">
        <v>1848686</v>
      </c>
      <c r="F27" s="720">
        <v>99439</v>
      </c>
      <c r="G27" s="720"/>
      <c r="H27" s="710">
        <f t="shared" si="0"/>
        <v>1948125</v>
      </c>
      <c r="J27" s="705"/>
    </row>
    <row r="28" spans="1:10" ht="30">
      <c r="A28" s="721">
        <v>188</v>
      </c>
      <c r="B28" s="722" t="s">
        <v>820</v>
      </c>
      <c r="C28" s="719">
        <v>795000</v>
      </c>
      <c r="D28" s="719"/>
      <c r="E28" s="720">
        <v>166636</v>
      </c>
      <c r="F28" s="720">
        <v>611380</v>
      </c>
      <c r="G28" s="720"/>
      <c r="H28" s="710">
        <f t="shared" si="0"/>
        <v>778016</v>
      </c>
      <c r="J28" s="705"/>
    </row>
    <row r="29" spans="1:10" ht="15">
      <c r="A29" s="721">
        <v>189</v>
      </c>
      <c r="B29" s="722" t="s">
        <v>821</v>
      </c>
      <c r="C29" s="719">
        <v>4086224</v>
      </c>
      <c r="D29" s="719"/>
      <c r="E29" s="720">
        <v>4086224</v>
      </c>
      <c r="F29" s="720"/>
      <c r="G29" s="720"/>
      <c r="H29" s="710">
        <f t="shared" si="0"/>
        <v>4086224</v>
      </c>
      <c r="J29" s="705"/>
    </row>
    <row r="30" spans="1:10" ht="15">
      <c r="A30" s="723">
        <v>190</v>
      </c>
      <c r="B30" s="724" t="s">
        <v>822</v>
      </c>
      <c r="C30" s="719">
        <v>1911800</v>
      </c>
      <c r="D30" s="719"/>
      <c r="E30" s="720">
        <v>882316</v>
      </c>
      <c r="F30" s="720">
        <v>822530</v>
      </c>
      <c r="G30" s="720"/>
      <c r="H30" s="710">
        <f t="shared" si="0"/>
        <v>1704846</v>
      </c>
      <c r="I30" s="14"/>
      <c r="J30" s="705"/>
    </row>
    <row r="31" spans="1:10" ht="30">
      <c r="A31" s="706">
        <v>191</v>
      </c>
      <c r="B31" s="711" t="s">
        <v>823</v>
      </c>
      <c r="C31" s="708">
        <v>1500000</v>
      </c>
      <c r="D31" s="708">
        <v>200000</v>
      </c>
      <c r="E31" s="709">
        <v>550000</v>
      </c>
      <c r="F31" s="709">
        <v>748760</v>
      </c>
      <c r="G31" s="709"/>
      <c r="H31" s="710">
        <f t="shared" si="0"/>
        <v>1498760</v>
      </c>
      <c r="J31" s="705"/>
    </row>
    <row r="32" spans="1:10" ht="14.25">
      <c r="A32" s="935" t="s">
        <v>824</v>
      </c>
      <c r="B32" s="936"/>
      <c r="C32" s="936"/>
      <c r="D32" s="936"/>
      <c r="E32" s="936"/>
      <c r="F32" s="936"/>
      <c r="G32" s="936"/>
      <c r="H32" s="937"/>
      <c r="J32" s="705"/>
    </row>
    <row r="33" spans="1:10" ht="14.25" customHeight="1">
      <c r="A33" s="721">
        <v>192</v>
      </c>
      <c r="B33" s="722" t="s">
        <v>825</v>
      </c>
      <c r="C33" s="719">
        <v>177459</v>
      </c>
      <c r="D33" s="719"/>
      <c r="E33" s="720">
        <v>152000</v>
      </c>
      <c r="F33" s="720">
        <v>18350</v>
      </c>
      <c r="G33" s="720"/>
      <c r="H33" s="710">
        <f aca="true" t="shared" si="1" ref="H33:H61">SUM(D33:G33)</f>
        <v>170350</v>
      </c>
      <c r="J33" s="705" t="s">
        <v>826</v>
      </c>
    </row>
    <row r="34" spans="1:10" ht="30">
      <c r="A34" s="723">
        <v>193</v>
      </c>
      <c r="B34" s="724" t="s">
        <v>827</v>
      </c>
      <c r="C34" s="719">
        <v>6000000</v>
      </c>
      <c r="D34" s="719"/>
      <c r="E34" s="720">
        <v>2461846</v>
      </c>
      <c r="F34" s="720">
        <v>2679031</v>
      </c>
      <c r="G34" s="720"/>
      <c r="H34" s="710">
        <f t="shared" si="1"/>
        <v>5140877</v>
      </c>
      <c r="I34" s="14"/>
      <c r="J34" s="705"/>
    </row>
    <row r="35" spans="1:10" ht="15">
      <c r="A35" s="723">
        <v>194</v>
      </c>
      <c r="B35" s="724" t="s">
        <v>828</v>
      </c>
      <c r="C35" s="719">
        <v>2500000</v>
      </c>
      <c r="D35" s="719"/>
      <c r="E35" s="720">
        <v>1058971</v>
      </c>
      <c r="F35" s="720">
        <v>1119255</v>
      </c>
      <c r="G35" s="720"/>
      <c r="H35" s="710">
        <f t="shared" si="1"/>
        <v>2178226</v>
      </c>
      <c r="I35" s="14"/>
      <c r="J35" s="705"/>
    </row>
    <row r="36" spans="1:10" ht="15">
      <c r="A36" s="723">
        <v>195</v>
      </c>
      <c r="B36" s="724" t="s">
        <v>829</v>
      </c>
      <c r="C36" s="719">
        <v>4000000</v>
      </c>
      <c r="D36" s="719"/>
      <c r="E36" s="720">
        <v>2676820</v>
      </c>
      <c r="F36" s="720">
        <v>1120828</v>
      </c>
      <c r="G36" s="720"/>
      <c r="H36" s="710">
        <f t="shared" si="1"/>
        <v>3797648</v>
      </c>
      <c r="I36" s="14"/>
      <c r="J36" s="705"/>
    </row>
    <row r="37" spans="1:10" ht="15">
      <c r="A37" s="723">
        <v>196</v>
      </c>
      <c r="B37" s="724" t="s">
        <v>830</v>
      </c>
      <c r="C37" s="719">
        <v>552779</v>
      </c>
      <c r="D37" s="719"/>
      <c r="E37" s="720">
        <v>274618</v>
      </c>
      <c r="F37" s="720">
        <v>214113</v>
      </c>
      <c r="G37" s="720"/>
      <c r="H37" s="710">
        <f t="shared" si="1"/>
        <v>488731</v>
      </c>
      <c r="I37" s="14"/>
      <c r="J37" s="705"/>
    </row>
    <row r="38" spans="1:10" ht="15">
      <c r="A38" s="723">
        <v>197</v>
      </c>
      <c r="B38" s="724" t="s">
        <v>831</v>
      </c>
      <c r="C38" s="719">
        <v>10000000</v>
      </c>
      <c r="D38" s="719"/>
      <c r="E38" s="720">
        <v>2475710</v>
      </c>
      <c r="F38" s="720">
        <v>6463466</v>
      </c>
      <c r="G38" s="720"/>
      <c r="H38" s="710">
        <f t="shared" si="1"/>
        <v>8939176</v>
      </c>
      <c r="I38" s="14"/>
      <c r="J38" s="705"/>
    </row>
    <row r="39" spans="1:10" ht="15">
      <c r="A39" s="723">
        <v>198</v>
      </c>
      <c r="B39" s="724" t="s">
        <v>832</v>
      </c>
      <c r="C39" s="719">
        <v>1191800</v>
      </c>
      <c r="D39" s="719"/>
      <c r="E39" s="720">
        <v>263000</v>
      </c>
      <c r="F39" s="720">
        <v>905950</v>
      </c>
      <c r="G39" s="720"/>
      <c r="H39" s="710">
        <f t="shared" si="1"/>
        <v>1168950</v>
      </c>
      <c r="I39" s="14"/>
      <c r="J39" s="705"/>
    </row>
    <row r="40" spans="1:10" ht="30">
      <c r="A40" s="723">
        <v>199</v>
      </c>
      <c r="B40" s="724" t="s">
        <v>833</v>
      </c>
      <c r="C40" s="719">
        <v>693914</v>
      </c>
      <c r="D40" s="719"/>
      <c r="E40" s="720">
        <v>346957</v>
      </c>
      <c r="F40" s="720">
        <v>346957</v>
      </c>
      <c r="G40" s="720"/>
      <c r="H40" s="710">
        <f t="shared" si="1"/>
        <v>693914</v>
      </c>
      <c r="I40" s="14"/>
      <c r="J40" s="705"/>
    </row>
    <row r="41" spans="1:10" ht="28.5">
      <c r="A41" s="717">
        <v>200</v>
      </c>
      <c r="B41" s="725" t="s">
        <v>834</v>
      </c>
      <c r="C41" s="719">
        <v>4912964</v>
      </c>
      <c r="D41" s="719"/>
      <c r="E41" s="720">
        <v>1614898</v>
      </c>
      <c r="F41" s="720">
        <v>2772721</v>
      </c>
      <c r="G41" s="720"/>
      <c r="H41" s="710">
        <f t="shared" si="1"/>
        <v>4387619</v>
      </c>
      <c r="I41" s="14"/>
      <c r="J41" s="705"/>
    </row>
    <row r="42" spans="1:10" ht="30">
      <c r="A42" s="723">
        <v>201</v>
      </c>
      <c r="B42" s="724" t="s">
        <v>835</v>
      </c>
      <c r="C42" s="719">
        <v>361487</v>
      </c>
      <c r="D42" s="719"/>
      <c r="E42" s="720">
        <v>180744</v>
      </c>
      <c r="F42" s="720">
        <v>170815</v>
      </c>
      <c r="G42" s="720"/>
      <c r="H42" s="710">
        <f t="shared" si="1"/>
        <v>351559</v>
      </c>
      <c r="I42" s="14"/>
      <c r="J42" s="705"/>
    </row>
    <row r="43" spans="1:10" ht="14.25" customHeight="1">
      <c r="A43" s="721">
        <v>202</v>
      </c>
      <c r="B43" s="722" t="s">
        <v>836</v>
      </c>
      <c r="C43" s="719">
        <v>1177733</v>
      </c>
      <c r="D43" s="719"/>
      <c r="E43" s="720">
        <v>1167672</v>
      </c>
      <c r="F43" s="720"/>
      <c r="G43" s="720"/>
      <c r="H43" s="710">
        <f t="shared" si="1"/>
        <v>1167672</v>
      </c>
      <c r="J43" s="705"/>
    </row>
    <row r="44" spans="1:10" ht="30">
      <c r="A44" s="723">
        <v>203</v>
      </c>
      <c r="B44" s="724" t="s">
        <v>837</v>
      </c>
      <c r="C44" s="719">
        <v>65000</v>
      </c>
      <c r="D44" s="719"/>
      <c r="E44" s="720"/>
      <c r="F44" s="720">
        <v>65000</v>
      </c>
      <c r="G44" s="720"/>
      <c r="H44" s="710">
        <f t="shared" si="1"/>
        <v>65000</v>
      </c>
      <c r="I44" s="14"/>
      <c r="J44" s="705"/>
    </row>
    <row r="45" spans="1:10" ht="28.5" customHeight="1">
      <c r="A45" s="723">
        <v>204</v>
      </c>
      <c r="B45" s="724" t="s">
        <v>838</v>
      </c>
      <c r="C45" s="719">
        <v>500000</v>
      </c>
      <c r="D45" s="719"/>
      <c r="E45" s="720">
        <v>169942</v>
      </c>
      <c r="F45" s="720">
        <v>267010</v>
      </c>
      <c r="G45" s="720"/>
      <c r="H45" s="710">
        <f t="shared" si="1"/>
        <v>436952</v>
      </c>
      <c r="I45" s="14"/>
      <c r="J45" s="705"/>
    </row>
    <row r="46" spans="1:10" ht="30.75" thickBot="1">
      <c r="A46" s="764">
        <v>205</v>
      </c>
      <c r="B46" s="765" t="s">
        <v>839</v>
      </c>
      <c r="C46" s="766">
        <v>5768276</v>
      </c>
      <c r="D46" s="766"/>
      <c r="E46" s="767">
        <v>983510</v>
      </c>
      <c r="F46" s="767">
        <v>4069823</v>
      </c>
      <c r="G46" s="767"/>
      <c r="H46" s="746">
        <f t="shared" si="1"/>
        <v>5053333</v>
      </c>
      <c r="I46" s="14"/>
      <c r="J46" s="705"/>
    </row>
    <row r="47" spans="1:10" ht="14.25" customHeight="1" thickBot="1">
      <c r="A47" s="768">
        <v>206</v>
      </c>
      <c r="B47" s="769" t="s">
        <v>840</v>
      </c>
      <c r="C47" s="770">
        <v>1500000</v>
      </c>
      <c r="D47" s="770"/>
      <c r="E47" s="771">
        <v>425339</v>
      </c>
      <c r="F47" s="771">
        <v>1056106</v>
      </c>
      <c r="G47" s="771"/>
      <c r="H47" s="772">
        <f t="shared" si="1"/>
        <v>1481445</v>
      </c>
      <c r="I47" s="14"/>
      <c r="J47" s="705"/>
    </row>
    <row r="48" spans="1:10" ht="14.25" customHeight="1">
      <c r="A48" s="759">
        <v>207</v>
      </c>
      <c r="B48" s="760" t="s">
        <v>841</v>
      </c>
      <c r="C48" s="761">
        <v>918822</v>
      </c>
      <c r="D48" s="761"/>
      <c r="E48" s="762">
        <v>429607</v>
      </c>
      <c r="F48" s="762">
        <v>474007</v>
      </c>
      <c r="G48" s="762"/>
      <c r="H48" s="763">
        <f t="shared" si="1"/>
        <v>903614</v>
      </c>
      <c r="I48" s="14"/>
      <c r="J48" s="705"/>
    </row>
    <row r="49" spans="1:10" ht="14.25" customHeight="1">
      <c r="A49" s="721">
        <v>208</v>
      </c>
      <c r="B49" s="722" t="s">
        <v>842</v>
      </c>
      <c r="C49" s="719">
        <v>1999669</v>
      </c>
      <c r="D49" s="719"/>
      <c r="E49" s="720">
        <v>1999669</v>
      </c>
      <c r="F49" s="720"/>
      <c r="G49" s="720"/>
      <c r="H49" s="710">
        <f t="shared" si="1"/>
        <v>1999669</v>
      </c>
      <c r="J49" s="705"/>
    </row>
    <row r="50" spans="1:10" ht="14.25" customHeight="1">
      <c r="A50" s="717">
        <v>209</v>
      </c>
      <c r="B50" s="725" t="s">
        <v>843</v>
      </c>
      <c r="C50" s="719">
        <v>9346223</v>
      </c>
      <c r="D50" s="719"/>
      <c r="E50" s="720">
        <v>1686656</v>
      </c>
      <c r="F50" s="720">
        <v>7203124</v>
      </c>
      <c r="G50" s="720"/>
      <c r="H50" s="710">
        <f t="shared" si="1"/>
        <v>8889780</v>
      </c>
      <c r="I50" s="14"/>
      <c r="J50" s="705"/>
    </row>
    <row r="51" spans="1:10" ht="14.25" customHeight="1">
      <c r="A51" s="717">
        <v>210</v>
      </c>
      <c r="B51" s="725" t="s">
        <v>844</v>
      </c>
      <c r="C51" s="719">
        <v>1974477</v>
      </c>
      <c r="D51" s="719"/>
      <c r="E51" s="720">
        <v>202745</v>
      </c>
      <c r="F51" s="720">
        <v>1514805</v>
      </c>
      <c r="G51" s="720">
        <v>75000</v>
      </c>
      <c r="H51" s="710">
        <f t="shared" si="1"/>
        <v>1792550</v>
      </c>
      <c r="I51" s="14"/>
      <c r="J51" s="705"/>
    </row>
    <row r="52" spans="1:10" ht="14.25" customHeight="1">
      <c r="A52" s="723">
        <v>211</v>
      </c>
      <c r="B52" s="724" t="s">
        <v>845</v>
      </c>
      <c r="C52" s="719">
        <v>1742246</v>
      </c>
      <c r="D52" s="719"/>
      <c r="E52" s="720"/>
      <c r="F52" s="720">
        <v>1555340</v>
      </c>
      <c r="G52" s="720">
        <v>86793</v>
      </c>
      <c r="H52" s="710">
        <f t="shared" si="1"/>
        <v>1642133</v>
      </c>
      <c r="I52" s="14"/>
      <c r="J52" s="705"/>
    </row>
    <row r="53" spans="1:10" ht="28.5" customHeight="1">
      <c r="A53" s="717">
        <v>212</v>
      </c>
      <c r="B53" s="725" t="s">
        <v>846</v>
      </c>
      <c r="C53" s="719">
        <v>959127</v>
      </c>
      <c r="D53" s="719"/>
      <c r="E53" s="720"/>
      <c r="F53" s="720">
        <v>649753</v>
      </c>
      <c r="G53" s="720">
        <v>210000</v>
      </c>
      <c r="H53" s="710">
        <f t="shared" si="1"/>
        <v>859753</v>
      </c>
      <c r="I53" s="14"/>
      <c r="J53" s="705"/>
    </row>
    <row r="54" spans="1:10" ht="14.25" customHeight="1">
      <c r="A54" s="721">
        <v>213</v>
      </c>
      <c r="B54" s="722" t="s">
        <v>847</v>
      </c>
      <c r="C54" s="719">
        <v>4022267</v>
      </c>
      <c r="D54" s="719"/>
      <c r="E54" s="720"/>
      <c r="F54" s="720">
        <v>4022267</v>
      </c>
      <c r="G54" s="720"/>
      <c r="H54" s="710">
        <f t="shared" si="1"/>
        <v>4022267</v>
      </c>
      <c r="I54" s="14"/>
      <c r="J54" s="705"/>
    </row>
    <row r="55" spans="1:10" ht="14.25" customHeight="1">
      <c r="A55" s="717">
        <v>214</v>
      </c>
      <c r="B55" s="725" t="s">
        <v>848</v>
      </c>
      <c r="C55" s="719">
        <v>1608629</v>
      </c>
      <c r="D55" s="719"/>
      <c r="E55" s="720"/>
      <c r="F55" s="720">
        <v>1397836</v>
      </c>
      <c r="G55" s="720">
        <v>29477</v>
      </c>
      <c r="H55" s="710">
        <f t="shared" si="1"/>
        <v>1427313</v>
      </c>
      <c r="I55" s="14"/>
      <c r="J55" s="705"/>
    </row>
    <row r="56" spans="1:10" ht="28.5" customHeight="1">
      <c r="A56" s="723">
        <v>215</v>
      </c>
      <c r="B56" s="724" t="s">
        <v>849</v>
      </c>
      <c r="C56" s="719">
        <v>497010</v>
      </c>
      <c r="D56" s="719"/>
      <c r="E56" s="720"/>
      <c r="F56" s="720">
        <v>436486</v>
      </c>
      <c r="G56" s="720"/>
      <c r="H56" s="710">
        <f t="shared" si="1"/>
        <v>436486</v>
      </c>
      <c r="I56" s="14"/>
      <c r="J56" s="705"/>
    </row>
    <row r="57" spans="1:10" ht="14.25" customHeight="1">
      <c r="A57" s="717">
        <v>216</v>
      </c>
      <c r="B57" s="725" t="s">
        <v>850</v>
      </c>
      <c r="C57" s="719">
        <v>749867</v>
      </c>
      <c r="D57" s="719"/>
      <c r="E57" s="720"/>
      <c r="F57" s="720">
        <v>589867</v>
      </c>
      <c r="G57" s="720"/>
      <c r="H57" s="710">
        <f t="shared" si="1"/>
        <v>589867</v>
      </c>
      <c r="I57" s="14"/>
      <c r="J57" s="705"/>
    </row>
    <row r="58" spans="1:10" ht="28.5" customHeight="1">
      <c r="A58" s="723">
        <v>217</v>
      </c>
      <c r="B58" s="724" t="s">
        <v>851</v>
      </c>
      <c r="C58" s="719">
        <v>962539</v>
      </c>
      <c r="D58" s="719"/>
      <c r="E58" s="720"/>
      <c r="F58" s="720">
        <v>912512</v>
      </c>
      <c r="G58" s="720"/>
      <c r="H58" s="710">
        <f t="shared" si="1"/>
        <v>912512</v>
      </c>
      <c r="I58" s="14"/>
      <c r="J58" s="705"/>
    </row>
    <row r="59" spans="1:10" ht="14.25" customHeight="1">
      <c r="A59" s="723">
        <v>218</v>
      </c>
      <c r="B59" s="724" t="s">
        <v>852</v>
      </c>
      <c r="C59" s="719">
        <v>1245934</v>
      </c>
      <c r="D59" s="719"/>
      <c r="E59" s="720"/>
      <c r="F59" s="720">
        <v>1085371</v>
      </c>
      <c r="G59" s="720"/>
      <c r="H59" s="710">
        <f t="shared" si="1"/>
        <v>1085371</v>
      </c>
      <c r="I59" s="14"/>
      <c r="J59" s="705"/>
    </row>
    <row r="60" spans="1:10" ht="28.5" customHeight="1">
      <c r="A60" s="723">
        <v>219</v>
      </c>
      <c r="B60" s="724" t="s">
        <v>853</v>
      </c>
      <c r="C60" s="719">
        <v>588110</v>
      </c>
      <c r="D60" s="719"/>
      <c r="E60" s="720"/>
      <c r="F60" s="720">
        <v>568710</v>
      </c>
      <c r="G60" s="720"/>
      <c r="H60" s="710">
        <f t="shared" si="1"/>
        <v>568710</v>
      </c>
      <c r="I60" s="14"/>
      <c r="J60" s="705"/>
    </row>
    <row r="61" spans="1:10" ht="14.25" customHeight="1">
      <c r="A61" s="717">
        <v>220</v>
      </c>
      <c r="B61" s="725" t="s">
        <v>854</v>
      </c>
      <c r="C61" s="719">
        <v>1999997</v>
      </c>
      <c r="D61" s="719"/>
      <c r="E61" s="720"/>
      <c r="F61" s="720">
        <v>929782</v>
      </c>
      <c r="G61" s="720">
        <v>602245</v>
      </c>
      <c r="H61" s="710">
        <f t="shared" si="1"/>
        <v>1532027</v>
      </c>
      <c r="I61" s="14"/>
      <c r="J61" s="705"/>
    </row>
    <row r="62" spans="1:10" ht="14.25">
      <c r="A62" s="935" t="s">
        <v>855</v>
      </c>
      <c r="B62" s="936"/>
      <c r="C62" s="936"/>
      <c r="D62" s="936"/>
      <c r="E62" s="936"/>
      <c r="F62" s="936"/>
      <c r="G62" s="936"/>
      <c r="H62" s="937"/>
      <c r="I62" s="14"/>
      <c r="J62" s="705"/>
    </row>
    <row r="63" spans="1:10" ht="14.25" customHeight="1">
      <c r="A63" s="717">
        <v>221</v>
      </c>
      <c r="B63" s="725" t="s">
        <v>856</v>
      </c>
      <c r="C63" s="719">
        <v>2500000</v>
      </c>
      <c r="D63" s="719"/>
      <c r="E63" s="720"/>
      <c r="F63" s="720">
        <v>1001460</v>
      </c>
      <c r="G63" s="720">
        <v>358577</v>
      </c>
      <c r="H63" s="710">
        <f aca="true" t="shared" si="2" ref="H63:H78">SUM(D63:G63)</f>
        <v>1360037</v>
      </c>
      <c r="I63" s="14"/>
      <c r="J63" s="705"/>
    </row>
    <row r="64" spans="1:10" ht="14.25" customHeight="1">
      <c r="A64" s="717">
        <v>222</v>
      </c>
      <c r="B64" s="725" t="s">
        <v>857</v>
      </c>
      <c r="C64" s="719">
        <v>4000000</v>
      </c>
      <c r="D64" s="719"/>
      <c r="E64" s="720"/>
      <c r="F64" s="720">
        <v>2421022</v>
      </c>
      <c r="G64" s="720">
        <v>1154459</v>
      </c>
      <c r="H64" s="710">
        <f t="shared" si="2"/>
        <v>3575481</v>
      </c>
      <c r="I64" s="14"/>
      <c r="J64" s="705"/>
    </row>
    <row r="65" spans="1:10" ht="14.25" customHeight="1">
      <c r="A65" s="723">
        <v>223</v>
      </c>
      <c r="B65" s="724" t="s">
        <v>858</v>
      </c>
      <c r="C65" s="719">
        <v>1997404</v>
      </c>
      <c r="D65" s="719"/>
      <c r="E65" s="720"/>
      <c r="F65" s="720">
        <v>1992863</v>
      </c>
      <c r="G65" s="720"/>
      <c r="H65" s="710">
        <f t="shared" si="2"/>
        <v>1992863</v>
      </c>
      <c r="I65" s="14"/>
      <c r="J65" s="705"/>
    </row>
    <row r="66" spans="1:10" ht="14.25" customHeight="1">
      <c r="A66" s="717">
        <v>224</v>
      </c>
      <c r="B66" s="725" t="s">
        <v>859</v>
      </c>
      <c r="C66" s="719">
        <v>500000</v>
      </c>
      <c r="D66" s="719"/>
      <c r="E66" s="720"/>
      <c r="F66" s="720">
        <v>207572</v>
      </c>
      <c r="G66" s="720">
        <v>235444</v>
      </c>
      <c r="H66" s="710">
        <f t="shared" si="2"/>
        <v>443016</v>
      </c>
      <c r="I66" s="14"/>
      <c r="J66" s="705"/>
    </row>
    <row r="67" spans="1:10" ht="14.25" customHeight="1">
      <c r="A67" s="717">
        <v>225</v>
      </c>
      <c r="B67" s="725" t="s">
        <v>860</v>
      </c>
      <c r="C67" s="719">
        <v>8605604</v>
      </c>
      <c r="D67" s="719"/>
      <c r="E67" s="720"/>
      <c r="F67" s="720">
        <v>4433842</v>
      </c>
      <c r="G67" s="720">
        <v>200000</v>
      </c>
      <c r="H67" s="710">
        <f t="shared" si="2"/>
        <v>4633842</v>
      </c>
      <c r="I67" s="14"/>
      <c r="J67" s="705"/>
    </row>
    <row r="68" spans="1:10" ht="14.25" customHeight="1">
      <c r="A68" s="717">
        <v>226</v>
      </c>
      <c r="B68" s="725" t="s">
        <v>861</v>
      </c>
      <c r="C68" s="719">
        <v>4456796</v>
      </c>
      <c r="D68" s="719"/>
      <c r="E68" s="720"/>
      <c r="F68" s="720">
        <v>843978</v>
      </c>
      <c r="G68" s="720">
        <v>1047712</v>
      </c>
      <c r="H68" s="710">
        <f t="shared" si="2"/>
        <v>1891690</v>
      </c>
      <c r="I68" s="14"/>
      <c r="J68" s="705"/>
    </row>
    <row r="69" spans="1:10" ht="14.25" customHeight="1">
      <c r="A69" s="717">
        <v>227</v>
      </c>
      <c r="B69" s="725" t="s">
        <v>862</v>
      </c>
      <c r="C69" s="719">
        <v>10000000</v>
      </c>
      <c r="D69" s="719"/>
      <c r="E69" s="720"/>
      <c r="F69" s="720">
        <v>1897259</v>
      </c>
      <c r="G69" s="720">
        <v>1200524</v>
      </c>
      <c r="H69" s="710">
        <f t="shared" si="2"/>
        <v>3097783</v>
      </c>
      <c r="I69" s="14"/>
      <c r="J69" s="705"/>
    </row>
    <row r="70" spans="1:10" ht="28.5" customHeight="1">
      <c r="A70" s="717">
        <v>228</v>
      </c>
      <c r="B70" s="726" t="s">
        <v>863</v>
      </c>
      <c r="C70" s="719">
        <v>499999</v>
      </c>
      <c r="D70" s="719"/>
      <c r="E70" s="720"/>
      <c r="F70" s="720">
        <v>248954</v>
      </c>
      <c r="G70" s="720">
        <v>17000</v>
      </c>
      <c r="H70" s="710">
        <f t="shared" si="2"/>
        <v>265954</v>
      </c>
      <c r="I70" s="14"/>
      <c r="J70" s="705"/>
    </row>
    <row r="71" spans="1:10" ht="14.25" customHeight="1">
      <c r="A71" s="717">
        <v>229</v>
      </c>
      <c r="B71" s="725" t="s">
        <v>864</v>
      </c>
      <c r="C71" s="719">
        <v>750946</v>
      </c>
      <c r="D71" s="719"/>
      <c r="E71" s="720"/>
      <c r="F71" s="720">
        <v>430192</v>
      </c>
      <c r="G71" s="720">
        <v>149700</v>
      </c>
      <c r="H71" s="710">
        <f t="shared" si="2"/>
        <v>579892</v>
      </c>
      <c r="I71" s="14"/>
      <c r="J71" s="705"/>
    </row>
    <row r="72" spans="1:10" ht="28.5" customHeight="1">
      <c r="A72" s="717">
        <v>230</v>
      </c>
      <c r="B72" s="725" t="s">
        <v>865</v>
      </c>
      <c r="C72" s="719">
        <v>750445</v>
      </c>
      <c r="D72" s="719"/>
      <c r="E72" s="720"/>
      <c r="F72" s="720">
        <v>79000</v>
      </c>
      <c r="G72" s="720">
        <v>103272</v>
      </c>
      <c r="H72" s="710">
        <f t="shared" si="2"/>
        <v>182272</v>
      </c>
      <c r="I72" s="14"/>
      <c r="J72" s="705"/>
    </row>
    <row r="73" spans="1:10" ht="14.25" customHeight="1">
      <c r="A73" s="717">
        <v>231</v>
      </c>
      <c r="B73" s="725" t="s">
        <v>866</v>
      </c>
      <c r="C73" s="719">
        <v>986862</v>
      </c>
      <c r="D73" s="719"/>
      <c r="E73" s="720"/>
      <c r="F73" s="720">
        <v>33320</v>
      </c>
      <c r="G73" s="720">
        <v>50000</v>
      </c>
      <c r="H73" s="710">
        <f t="shared" si="2"/>
        <v>83320</v>
      </c>
      <c r="I73" s="14"/>
      <c r="J73" s="705"/>
    </row>
    <row r="74" spans="1:10" ht="14.25" customHeight="1">
      <c r="A74" s="723">
        <v>232</v>
      </c>
      <c r="B74" s="724" t="s">
        <v>867</v>
      </c>
      <c r="C74" s="719">
        <v>1000000</v>
      </c>
      <c r="D74" s="719"/>
      <c r="E74" s="720"/>
      <c r="F74" s="720">
        <v>1000000</v>
      </c>
      <c r="G74" s="720"/>
      <c r="H74" s="710">
        <f t="shared" si="2"/>
        <v>1000000</v>
      </c>
      <c r="I74" s="14"/>
      <c r="J74" s="705"/>
    </row>
    <row r="75" spans="1:10" ht="14.25" customHeight="1">
      <c r="A75" s="717">
        <v>233</v>
      </c>
      <c r="B75" s="725" t="s">
        <v>868</v>
      </c>
      <c r="C75" s="719">
        <v>5276588</v>
      </c>
      <c r="D75" s="719"/>
      <c r="E75" s="720"/>
      <c r="F75" s="720">
        <v>1957909</v>
      </c>
      <c r="G75" s="720">
        <v>497381</v>
      </c>
      <c r="H75" s="710">
        <f t="shared" si="2"/>
        <v>2455290</v>
      </c>
      <c r="I75" s="14"/>
      <c r="J75" s="705"/>
    </row>
    <row r="76" spans="1:10" ht="28.5" customHeight="1">
      <c r="A76" s="717">
        <v>234</v>
      </c>
      <c r="B76" s="725" t="s">
        <v>869</v>
      </c>
      <c r="C76" s="719">
        <v>13834458</v>
      </c>
      <c r="D76" s="719"/>
      <c r="E76" s="720"/>
      <c r="F76" s="720">
        <v>4936551</v>
      </c>
      <c r="G76" s="720">
        <v>2086773</v>
      </c>
      <c r="H76" s="710">
        <f t="shared" si="2"/>
        <v>7023324</v>
      </c>
      <c r="I76" s="14"/>
      <c r="J76" s="705"/>
    </row>
    <row r="77" spans="1:10" ht="28.5" customHeight="1">
      <c r="A77" s="717">
        <v>235</v>
      </c>
      <c r="B77" s="727" t="s">
        <v>870</v>
      </c>
      <c r="C77" s="719">
        <v>2275172</v>
      </c>
      <c r="D77" s="719"/>
      <c r="E77" s="720"/>
      <c r="F77" s="720">
        <v>150000</v>
      </c>
      <c r="G77" s="720">
        <v>75000</v>
      </c>
      <c r="H77" s="710">
        <f t="shared" si="2"/>
        <v>225000</v>
      </c>
      <c r="I77" s="14"/>
      <c r="J77" s="705"/>
    </row>
    <row r="78" spans="1:10" ht="28.5" customHeight="1">
      <c r="A78" s="717">
        <v>236</v>
      </c>
      <c r="B78" s="725" t="s">
        <v>871</v>
      </c>
      <c r="C78" s="719">
        <v>2000000</v>
      </c>
      <c r="D78" s="719"/>
      <c r="E78" s="720"/>
      <c r="F78" s="720">
        <v>399740</v>
      </c>
      <c r="G78" s="720">
        <v>200000</v>
      </c>
      <c r="H78" s="710">
        <f t="shared" si="2"/>
        <v>599740</v>
      </c>
      <c r="I78" s="14"/>
      <c r="J78" s="705"/>
    </row>
    <row r="79" spans="1:10" ht="14.25" customHeight="1">
      <c r="A79" s="935" t="s">
        <v>872</v>
      </c>
      <c r="B79" s="936"/>
      <c r="C79" s="936"/>
      <c r="D79" s="936"/>
      <c r="E79" s="936"/>
      <c r="F79" s="936"/>
      <c r="G79" s="936"/>
      <c r="H79" s="937"/>
      <c r="I79" s="14"/>
      <c r="J79" s="705"/>
    </row>
    <row r="80" spans="1:10" ht="14.25" customHeight="1">
      <c r="A80" s="717">
        <v>237</v>
      </c>
      <c r="B80" s="725" t="s">
        <v>873</v>
      </c>
      <c r="C80" s="719">
        <v>4976236</v>
      </c>
      <c r="D80" s="719"/>
      <c r="E80" s="720"/>
      <c r="F80" s="720"/>
      <c r="G80" s="720"/>
      <c r="H80" s="710">
        <f aca="true" t="shared" si="3" ref="H80:H89">SUM(D80:G80)</f>
        <v>0</v>
      </c>
      <c r="I80" s="14"/>
      <c r="J80" s="705"/>
    </row>
    <row r="81" spans="1:10" ht="14.25" customHeight="1">
      <c r="A81" s="717">
        <v>238</v>
      </c>
      <c r="B81" s="725" t="s">
        <v>874</v>
      </c>
      <c r="C81" s="719">
        <v>10000000</v>
      </c>
      <c r="D81" s="719"/>
      <c r="E81" s="720"/>
      <c r="F81" s="720"/>
      <c r="G81" s="720"/>
      <c r="H81" s="710">
        <f t="shared" si="3"/>
        <v>0</v>
      </c>
      <c r="I81" s="14"/>
      <c r="J81" s="705"/>
    </row>
    <row r="82" spans="1:10" ht="14.25" customHeight="1">
      <c r="A82" s="717">
        <v>239</v>
      </c>
      <c r="B82" s="725" t="s">
        <v>875</v>
      </c>
      <c r="C82" s="719">
        <v>2000000</v>
      </c>
      <c r="D82" s="719"/>
      <c r="E82" s="720"/>
      <c r="F82" s="720"/>
      <c r="G82" s="720"/>
      <c r="H82" s="710">
        <f t="shared" si="3"/>
        <v>0</v>
      </c>
      <c r="I82" s="14"/>
      <c r="J82" s="705"/>
    </row>
    <row r="83" spans="1:10" ht="14.25" customHeight="1">
      <c r="A83" s="717">
        <v>240</v>
      </c>
      <c r="B83" s="725" t="s">
        <v>876</v>
      </c>
      <c r="C83" s="719">
        <v>2000000</v>
      </c>
      <c r="D83" s="719"/>
      <c r="E83" s="720"/>
      <c r="F83" s="720"/>
      <c r="G83" s="720"/>
      <c r="H83" s="710">
        <f t="shared" si="3"/>
        <v>0</v>
      </c>
      <c r="I83" s="14"/>
      <c r="J83" s="705"/>
    </row>
    <row r="84" spans="1:10" ht="28.5" customHeight="1">
      <c r="A84" s="717">
        <v>241</v>
      </c>
      <c r="B84" s="725" t="s">
        <v>877</v>
      </c>
      <c r="C84" s="719">
        <v>1500000</v>
      </c>
      <c r="D84" s="719"/>
      <c r="E84" s="720"/>
      <c r="F84" s="720"/>
      <c r="G84" s="720"/>
      <c r="H84" s="710">
        <f t="shared" si="3"/>
        <v>0</v>
      </c>
      <c r="I84" s="14"/>
      <c r="J84" s="705"/>
    </row>
    <row r="85" spans="1:10" ht="14.25" customHeight="1">
      <c r="A85" s="717">
        <v>242</v>
      </c>
      <c r="B85" s="725" t="s">
        <v>878</v>
      </c>
      <c r="C85" s="719">
        <v>5400000</v>
      </c>
      <c r="D85" s="719"/>
      <c r="E85" s="720"/>
      <c r="F85" s="720"/>
      <c r="G85" s="720"/>
      <c r="H85" s="710">
        <f t="shared" si="3"/>
        <v>0</v>
      </c>
      <c r="I85" s="14"/>
      <c r="J85" s="705"/>
    </row>
    <row r="86" spans="1:10" ht="14.25" customHeight="1">
      <c r="A86" s="717">
        <v>243</v>
      </c>
      <c r="B86" s="725" t="s">
        <v>879</v>
      </c>
      <c r="C86" s="719">
        <v>6000000</v>
      </c>
      <c r="D86" s="719"/>
      <c r="E86" s="720"/>
      <c r="F86" s="720"/>
      <c r="G86" s="720"/>
      <c r="H86" s="710">
        <f t="shared" si="3"/>
        <v>0</v>
      </c>
      <c r="I86" s="14"/>
      <c r="J86" s="705"/>
    </row>
    <row r="87" spans="1:10" ht="14.25" customHeight="1">
      <c r="A87" s="717">
        <v>244</v>
      </c>
      <c r="B87" s="725" t="s">
        <v>880</v>
      </c>
      <c r="C87" s="719">
        <v>500000</v>
      </c>
      <c r="D87" s="719"/>
      <c r="E87" s="720"/>
      <c r="F87" s="720"/>
      <c r="G87" s="720"/>
      <c r="H87" s="710">
        <f t="shared" si="3"/>
        <v>0</v>
      </c>
      <c r="I87" s="14"/>
      <c r="J87" s="705"/>
    </row>
    <row r="88" spans="1:10" ht="28.5" customHeight="1">
      <c r="A88" s="717">
        <v>245</v>
      </c>
      <c r="B88" s="725" t="s">
        <v>881</v>
      </c>
      <c r="C88" s="719">
        <v>1000000</v>
      </c>
      <c r="D88" s="719"/>
      <c r="E88" s="720"/>
      <c r="F88" s="720"/>
      <c r="G88" s="720"/>
      <c r="H88" s="710">
        <f t="shared" si="3"/>
        <v>0</v>
      </c>
      <c r="I88" s="14"/>
      <c r="J88" s="705"/>
    </row>
    <row r="89" spans="1:10" ht="14.25" customHeight="1">
      <c r="A89" s="717">
        <v>246</v>
      </c>
      <c r="B89" s="725" t="s">
        <v>882</v>
      </c>
      <c r="C89" s="719">
        <v>500000</v>
      </c>
      <c r="D89" s="719"/>
      <c r="E89" s="720"/>
      <c r="F89" s="720"/>
      <c r="G89" s="720"/>
      <c r="H89" s="710">
        <f t="shared" si="3"/>
        <v>0</v>
      </c>
      <c r="I89" s="14"/>
      <c r="J89" s="705"/>
    </row>
    <row r="90" spans="1:9" ht="15.75" thickBot="1">
      <c r="A90" s="929" t="s">
        <v>889</v>
      </c>
      <c r="B90" s="930"/>
      <c r="C90" s="728">
        <f>SUM(C3:C89)</f>
        <v>220185998</v>
      </c>
      <c r="D90" s="728">
        <f>SUM(D3:D31)</f>
        <v>15068852</v>
      </c>
      <c r="E90" s="728">
        <f>SUM(E3:E61)</f>
        <v>52460661</v>
      </c>
      <c r="F90" s="728">
        <f>SUM(F3:F89)</f>
        <v>68986942</v>
      </c>
      <c r="G90" s="728">
        <f>SUM(G3:G89)</f>
        <v>8379357</v>
      </c>
      <c r="H90" s="729">
        <f>SUM(H3:H89)</f>
        <v>144895812</v>
      </c>
      <c r="I90" s="97"/>
    </row>
    <row r="91" spans="1:19" ht="24.75" customHeight="1" thickBot="1">
      <c r="A91" s="411"/>
      <c r="B91" s="411"/>
      <c r="C91" s="730"/>
      <c r="D91" s="731"/>
      <c r="E91" s="731"/>
      <c r="F91" s="731"/>
      <c r="G91" s="731"/>
      <c r="H91" s="731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</row>
    <row r="92" spans="1:8" ht="15">
      <c r="A92" s="931" t="s">
        <v>883</v>
      </c>
      <c r="B92" s="932"/>
      <c r="C92" s="932"/>
      <c r="D92" s="933"/>
      <c r="E92" s="933"/>
      <c r="F92" s="933"/>
      <c r="G92" s="933"/>
      <c r="H92" s="934"/>
    </row>
    <row r="93" spans="1:8" ht="39.75" customHeight="1">
      <c r="A93" s="732" t="s">
        <v>884</v>
      </c>
      <c r="B93" s="733" t="s">
        <v>788</v>
      </c>
      <c r="C93" s="734"/>
      <c r="D93" s="735" t="s">
        <v>885</v>
      </c>
      <c r="E93" s="736"/>
      <c r="F93" s="736"/>
      <c r="G93" s="736"/>
      <c r="H93" s="737" t="s">
        <v>794</v>
      </c>
    </row>
    <row r="94" spans="1:8" ht="14.25" customHeight="1">
      <c r="A94" s="738">
        <v>213</v>
      </c>
      <c r="B94" s="739" t="s">
        <v>847</v>
      </c>
      <c r="C94" s="734"/>
      <c r="D94" s="740">
        <v>29404</v>
      </c>
      <c r="E94" s="736"/>
      <c r="F94" s="736"/>
      <c r="G94" s="736"/>
      <c r="H94" s="710">
        <f>(D94:D94)</f>
        <v>29404</v>
      </c>
    </row>
    <row r="95" spans="1:8" ht="14.25" customHeight="1">
      <c r="A95" s="738">
        <v>232</v>
      </c>
      <c r="B95" s="739" t="s">
        <v>867</v>
      </c>
      <c r="C95" s="734"/>
      <c r="D95" s="740">
        <v>38130</v>
      </c>
      <c r="E95" s="736"/>
      <c r="F95" s="736"/>
      <c r="G95" s="736"/>
      <c r="H95" s="710">
        <f>(D95:D95)</f>
        <v>38130</v>
      </c>
    </row>
    <row r="96" spans="1:8" ht="14.25" customHeight="1">
      <c r="A96" s="738"/>
      <c r="B96" s="739"/>
      <c r="C96" s="734"/>
      <c r="D96" s="740"/>
      <c r="E96" s="736"/>
      <c r="F96" s="736"/>
      <c r="G96" s="736"/>
      <c r="H96" s="710">
        <f>(D96:D96)</f>
        <v>0</v>
      </c>
    </row>
    <row r="97" spans="1:8" ht="14.25" customHeight="1">
      <c r="A97" s="738"/>
      <c r="B97" s="739"/>
      <c r="C97" s="734"/>
      <c r="D97" s="740"/>
      <c r="E97" s="736"/>
      <c r="F97" s="736"/>
      <c r="G97" s="736"/>
      <c r="H97" s="710">
        <f>(D97:D97)</f>
        <v>0</v>
      </c>
    </row>
    <row r="98" spans="1:8" ht="14.25" customHeight="1">
      <c r="A98" s="738"/>
      <c r="B98" s="739"/>
      <c r="C98" s="734"/>
      <c r="D98" s="740"/>
      <c r="E98" s="736"/>
      <c r="F98" s="736"/>
      <c r="G98" s="736"/>
      <c r="H98" s="710">
        <f>(D98:D98)</f>
        <v>0</v>
      </c>
    </row>
    <row r="99" spans="1:8" ht="14.25" customHeight="1">
      <c r="A99" s="738"/>
      <c r="B99" s="739"/>
      <c r="C99" s="734"/>
      <c r="D99" s="736"/>
      <c r="E99" s="736"/>
      <c r="F99" s="736"/>
      <c r="G99" s="736"/>
      <c r="H99" s="710"/>
    </row>
    <row r="100" spans="1:8" ht="14.25">
      <c r="A100" s="738"/>
      <c r="B100" s="741"/>
      <c r="C100" s="734"/>
      <c r="D100" s="742"/>
      <c r="E100" s="742"/>
      <c r="F100" s="742"/>
      <c r="G100" s="742"/>
      <c r="H100" s="710"/>
    </row>
    <row r="101" spans="1:8" ht="14.25">
      <c r="A101" s="738"/>
      <c r="B101" s="741"/>
      <c r="C101" s="734"/>
      <c r="D101" s="742"/>
      <c r="E101" s="742"/>
      <c r="F101" s="742"/>
      <c r="G101" s="742"/>
      <c r="H101" s="710"/>
    </row>
    <row r="102" spans="1:8" ht="15">
      <c r="A102" s="927" t="s">
        <v>886</v>
      </c>
      <c r="B102" s="928"/>
      <c r="C102" s="734"/>
      <c r="D102" s="742"/>
      <c r="E102" s="742"/>
      <c r="F102" s="742"/>
      <c r="G102" s="742"/>
      <c r="H102" s="710">
        <f>SUM(H94:H101)</f>
        <v>67534</v>
      </c>
    </row>
    <row r="103" spans="1:8" ht="15">
      <c r="A103" s="927" t="s">
        <v>249</v>
      </c>
      <c r="B103" s="928"/>
      <c r="C103" s="734"/>
      <c r="D103" s="743"/>
      <c r="E103" s="743"/>
      <c r="F103" s="743"/>
      <c r="G103" s="743"/>
      <c r="H103" s="710">
        <f>SUM(H102:H102)</f>
        <v>67534</v>
      </c>
    </row>
    <row r="104" spans="1:8" ht="15">
      <c r="A104" s="927" t="s">
        <v>887</v>
      </c>
      <c r="B104" s="928"/>
      <c r="C104" s="734"/>
      <c r="D104" s="742"/>
      <c r="E104" s="742"/>
      <c r="F104" s="742"/>
      <c r="G104" s="742"/>
      <c r="H104" s="710">
        <v>9027</v>
      </c>
    </row>
    <row r="105" spans="1:8" ht="15.75" thickBot="1">
      <c r="A105" s="921" t="s">
        <v>888</v>
      </c>
      <c r="B105" s="922"/>
      <c r="C105" s="744"/>
      <c r="D105" s="745"/>
      <c r="E105" s="745"/>
      <c r="F105" s="745"/>
      <c r="G105" s="745"/>
      <c r="H105" s="746">
        <f>SUM(H103:H104)</f>
        <v>76561</v>
      </c>
    </row>
    <row r="106" spans="1:8" ht="12.75" customHeight="1">
      <c r="A106" s="411"/>
      <c r="B106" s="411"/>
      <c r="C106" s="730"/>
      <c r="D106" s="730"/>
      <c r="E106" s="730"/>
      <c r="F106" s="730"/>
      <c r="G106" s="730"/>
      <c r="H106" s="730"/>
    </row>
    <row r="107" spans="1:8" ht="15">
      <c r="A107" s="923"/>
      <c r="B107" s="923"/>
      <c r="C107" s="923"/>
      <c r="D107" s="924"/>
      <c r="E107" s="924"/>
      <c r="F107" s="924"/>
      <c r="G107" s="924"/>
      <c r="H107" s="924"/>
    </row>
    <row r="108" spans="1:8" ht="20.25">
      <c r="A108" s="747"/>
      <c r="B108" s="747"/>
      <c r="C108" s="747"/>
      <c r="D108" s="748"/>
      <c r="E108" s="903" t="s">
        <v>548</v>
      </c>
      <c r="F108" s="903"/>
      <c r="G108" s="903"/>
      <c r="H108" s="903"/>
    </row>
    <row r="109" spans="1:8" ht="12.75" customHeight="1">
      <c r="A109" s="923"/>
      <c r="B109" s="925"/>
      <c r="C109" s="925"/>
      <c r="D109" s="926"/>
      <c r="E109" s="926"/>
      <c r="F109" s="926"/>
      <c r="G109" s="926"/>
      <c r="H109" s="926"/>
    </row>
    <row r="110" spans="1:8" ht="12.75" customHeight="1">
      <c r="A110" s="747"/>
      <c r="B110" s="749"/>
      <c r="C110" s="749"/>
      <c r="D110" s="750"/>
      <c r="E110" s="750"/>
      <c r="F110" s="750"/>
      <c r="G110" s="750"/>
      <c r="H110" s="750"/>
    </row>
    <row r="111" spans="1:8" ht="15">
      <c r="A111" s="923"/>
      <c r="B111" s="925"/>
      <c r="C111" s="925"/>
      <c r="D111" s="926"/>
      <c r="E111" s="926"/>
      <c r="F111" s="926"/>
      <c r="G111" s="926"/>
      <c r="H111" s="926"/>
    </row>
    <row r="112" spans="1:8" ht="12.75">
      <c r="A112" s="751"/>
      <c r="B112" s="751"/>
      <c r="C112" s="752"/>
      <c r="D112" s="752"/>
      <c r="E112" s="752"/>
      <c r="F112" s="752"/>
      <c r="G112" s="752"/>
      <c r="H112" s="752"/>
    </row>
    <row r="113" spans="1:8" ht="12.75">
      <c r="A113" s="753"/>
      <c r="B113" s="753"/>
      <c r="C113" s="754"/>
      <c r="D113" s="752"/>
      <c r="E113" s="752"/>
      <c r="F113" s="752"/>
      <c r="G113" s="752"/>
      <c r="H113" s="752"/>
    </row>
    <row r="114" spans="1:8" ht="12.75">
      <c r="A114" s="920"/>
      <c r="B114" s="920"/>
      <c r="C114" s="752"/>
      <c r="D114" s="752"/>
      <c r="E114" s="752"/>
      <c r="F114" s="752"/>
      <c r="G114" s="752"/>
      <c r="H114" s="755"/>
    </row>
    <row r="115" spans="1:8" ht="12.75">
      <c r="A115" s="751"/>
      <c r="B115" s="751"/>
      <c r="C115" s="752"/>
      <c r="D115" s="752"/>
      <c r="E115" s="752"/>
      <c r="F115" s="752"/>
      <c r="G115" s="752"/>
      <c r="H115" s="752"/>
    </row>
    <row r="116" spans="1:8" s="143" customFormat="1" ht="15.75">
      <c r="A116" s="756"/>
      <c r="B116" s="756"/>
      <c r="C116" s="757"/>
      <c r="D116" s="758"/>
      <c r="E116" s="758"/>
      <c r="F116" s="758"/>
      <c r="G116" s="758"/>
      <c r="H116" s="758"/>
    </row>
    <row r="117" spans="3:8" s="143" customFormat="1" ht="12.75">
      <c r="C117" s="577"/>
      <c r="D117" s="577"/>
      <c r="E117" s="577"/>
      <c r="F117" s="577"/>
      <c r="G117" s="577"/>
      <c r="H117" s="577"/>
    </row>
    <row r="118" spans="3:8" s="143" customFormat="1" ht="12.75">
      <c r="C118" s="577"/>
      <c r="D118" s="577"/>
      <c r="E118" s="577"/>
      <c r="F118" s="577"/>
      <c r="G118" s="577"/>
      <c r="H118" s="577"/>
    </row>
    <row r="119" spans="3:8" s="143" customFormat="1" ht="12.75">
      <c r="C119" s="577"/>
      <c r="D119" s="577"/>
      <c r="E119" s="577"/>
      <c r="F119" s="577"/>
      <c r="G119" s="577"/>
      <c r="H119" s="577"/>
    </row>
    <row r="120" spans="3:8" s="143" customFormat="1" ht="12.75">
      <c r="C120" s="577"/>
      <c r="D120" s="577"/>
      <c r="E120" s="577"/>
      <c r="F120" s="577"/>
      <c r="G120" s="577"/>
      <c r="H120" s="577"/>
    </row>
    <row r="121" spans="3:8" s="143" customFormat="1" ht="12.75">
      <c r="C121" s="577"/>
      <c r="D121" s="577"/>
      <c r="E121" s="577"/>
      <c r="F121" s="577"/>
      <c r="G121" s="577"/>
      <c r="H121" s="577"/>
    </row>
    <row r="122" spans="3:8" s="143" customFormat="1" ht="12.75">
      <c r="C122" s="577"/>
      <c r="D122" s="577"/>
      <c r="E122" s="577"/>
      <c r="F122" s="577"/>
      <c r="G122" s="577"/>
      <c r="H122" s="755"/>
    </row>
    <row r="123" spans="3:8" s="143" customFormat="1" ht="12.75">
      <c r="C123" s="577"/>
      <c r="D123" s="577"/>
      <c r="E123" s="577"/>
      <c r="F123" s="577"/>
      <c r="G123" s="577"/>
      <c r="H123" s="577"/>
    </row>
    <row r="124" spans="3:8" s="143" customFormat="1" ht="12.75">
      <c r="C124" s="577"/>
      <c r="D124" s="577"/>
      <c r="E124" s="577"/>
      <c r="F124" s="577"/>
      <c r="G124" s="577"/>
      <c r="H124" s="577"/>
    </row>
    <row r="125" spans="3:8" s="143" customFormat="1" ht="12.75">
      <c r="C125" s="577"/>
      <c r="D125" s="577"/>
      <c r="E125" s="577"/>
      <c r="F125" s="577"/>
      <c r="G125" s="577"/>
      <c r="H125" s="577"/>
    </row>
    <row r="126" spans="3:8" s="143" customFormat="1" ht="12.75">
      <c r="C126" s="577"/>
      <c r="D126" s="577"/>
      <c r="E126" s="577"/>
      <c r="F126" s="577"/>
      <c r="G126" s="577"/>
      <c r="H126" s="577"/>
    </row>
    <row r="127" spans="3:8" s="143" customFormat="1" ht="12.75">
      <c r="C127" s="577"/>
      <c r="D127" s="577"/>
      <c r="E127" s="577"/>
      <c r="F127" s="577"/>
      <c r="G127" s="577"/>
      <c r="H127" s="577"/>
    </row>
    <row r="128" spans="3:8" s="143" customFormat="1" ht="12.75">
      <c r="C128" s="577"/>
      <c r="D128" s="577"/>
      <c r="E128" s="577"/>
      <c r="F128" s="577"/>
      <c r="G128" s="577"/>
      <c r="H128" s="577"/>
    </row>
    <row r="129" spans="3:8" s="143" customFormat="1" ht="12.75">
      <c r="C129" s="577"/>
      <c r="D129" s="577"/>
      <c r="E129" s="577"/>
      <c r="F129" s="577"/>
      <c r="G129" s="577"/>
      <c r="H129" s="577"/>
    </row>
    <row r="130" spans="3:8" s="143" customFormat="1" ht="12.75">
      <c r="C130" s="577"/>
      <c r="D130" s="577"/>
      <c r="E130" s="577"/>
      <c r="F130" s="577"/>
      <c r="G130" s="577"/>
      <c r="H130" s="577"/>
    </row>
    <row r="131" spans="3:8" s="143" customFormat="1" ht="12.75">
      <c r="C131" s="577"/>
      <c r="D131" s="577"/>
      <c r="E131" s="577"/>
      <c r="F131" s="577"/>
      <c r="G131" s="577"/>
      <c r="H131" s="577"/>
    </row>
    <row r="132" spans="3:8" s="143" customFormat="1" ht="12.75">
      <c r="C132" s="577"/>
      <c r="D132" s="577"/>
      <c r="E132" s="577"/>
      <c r="F132" s="577"/>
      <c r="G132" s="577"/>
      <c r="H132" s="577"/>
    </row>
    <row r="133" spans="3:8" s="143" customFormat="1" ht="12.75">
      <c r="C133" s="577"/>
      <c r="D133" s="577"/>
      <c r="E133" s="577"/>
      <c r="F133" s="577"/>
      <c r="G133" s="577"/>
      <c r="H133" s="577"/>
    </row>
    <row r="134" spans="3:8" s="143" customFormat="1" ht="12.75">
      <c r="C134" s="577"/>
      <c r="D134" s="577"/>
      <c r="E134" s="577"/>
      <c r="F134" s="577"/>
      <c r="G134" s="577"/>
      <c r="H134" s="577"/>
    </row>
    <row r="135" spans="3:8" s="143" customFormat="1" ht="12.75">
      <c r="C135" s="577"/>
      <c r="D135" s="577"/>
      <c r="E135" s="577"/>
      <c r="F135" s="577"/>
      <c r="G135" s="577"/>
      <c r="H135" s="577"/>
    </row>
    <row r="136" spans="3:8" s="143" customFormat="1" ht="12.75">
      <c r="C136" s="577"/>
      <c r="D136" s="577"/>
      <c r="E136" s="577"/>
      <c r="F136" s="577"/>
      <c r="G136" s="577"/>
      <c r="H136" s="577"/>
    </row>
    <row r="137" spans="3:8" s="143" customFormat="1" ht="12.75">
      <c r="C137" s="577"/>
      <c r="D137" s="577"/>
      <c r="E137" s="577"/>
      <c r="F137" s="577"/>
      <c r="G137" s="577"/>
      <c r="H137" s="577"/>
    </row>
    <row r="138" spans="3:8" s="143" customFormat="1" ht="12.75">
      <c r="C138" s="577"/>
      <c r="D138" s="577"/>
      <c r="E138" s="577"/>
      <c r="F138" s="577"/>
      <c r="G138" s="577"/>
      <c r="H138" s="577"/>
    </row>
    <row r="139" spans="3:8" s="143" customFormat="1" ht="12.75">
      <c r="C139" s="577"/>
      <c r="D139" s="577"/>
      <c r="E139" s="577"/>
      <c r="F139" s="577"/>
      <c r="G139" s="577"/>
      <c r="H139" s="577"/>
    </row>
    <row r="140" spans="3:8" s="143" customFormat="1" ht="12.75">
      <c r="C140" s="577"/>
      <c r="D140" s="577"/>
      <c r="E140" s="577"/>
      <c r="F140" s="577"/>
      <c r="G140" s="577"/>
      <c r="H140" s="577"/>
    </row>
    <row r="141" spans="3:8" s="143" customFormat="1" ht="12.75">
      <c r="C141" s="577"/>
      <c r="D141" s="577"/>
      <c r="E141" s="577"/>
      <c r="F141" s="577"/>
      <c r="G141" s="577"/>
      <c r="H141" s="577"/>
    </row>
    <row r="142" spans="3:8" s="143" customFormat="1" ht="12.75">
      <c r="C142" s="577"/>
      <c r="D142" s="577"/>
      <c r="E142" s="577"/>
      <c r="F142" s="577"/>
      <c r="G142" s="577"/>
      <c r="H142" s="577"/>
    </row>
    <row r="143" spans="3:8" s="143" customFormat="1" ht="12.75">
      <c r="C143" s="577"/>
      <c r="D143" s="577"/>
      <c r="E143" s="577"/>
      <c r="F143" s="577"/>
      <c r="G143" s="577"/>
      <c r="H143" s="577"/>
    </row>
    <row r="144" spans="3:8" s="143" customFormat="1" ht="12.75">
      <c r="C144" s="577"/>
      <c r="D144" s="577"/>
      <c r="E144" s="577"/>
      <c r="F144" s="577"/>
      <c r="G144" s="577"/>
      <c r="H144" s="577"/>
    </row>
    <row r="145" spans="3:8" s="143" customFormat="1" ht="12.75">
      <c r="C145" s="577"/>
      <c r="D145" s="577"/>
      <c r="E145" s="577"/>
      <c r="F145" s="577"/>
      <c r="G145" s="577"/>
      <c r="H145" s="577"/>
    </row>
    <row r="146" spans="3:8" s="143" customFormat="1" ht="12.75">
      <c r="C146" s="577"/>
      <c r="D146" s="577"/>
      <c r="E146" s="577"/>
      <c r="F146" s="577"/>
      <c r="G146" s="577"/>
      <c r="H146" s="577"/>
    </row>
    <row r="147" spans="3:8" s="143" customFormat="1" ht="12.75">
      <c r="C147" s="577"/>
      <c r="D147" s="577"/>
      <c r="E147" s="577"/>
      <c r="F147" s="577"/>
      <c r="G147" s="577"/>
      <c r="H147" s="577"/>
    </row>
    <row r="148" spans="3:8" s="143" customFormat="1" ht="12.75">
      <c r="C148" s="577"/>
      <c r="D148" s="577"/>
      <c r="E148" s="577"/>
      <c r="F148" s="577"/>
      <c r="G148" s="577"/>
      <c r="H148" s="577"/>
    </row>
    <row r="149" spans="3:8" s="143" customFormat="1" ht="12.75">
      <c r="C149" s="577"/>
      <c r="D149" s="577"/>
      <c r="E149" s="577"/>
      <c r="F149" s="577"/>
      <c r="G149" s="577"/>
      <c r="H149" s="577"/>
    </row>
    <row r="150" spans="3:8" s="143" customFormat="1" ht="12.75">
      <c r="C150" s="577"/>
      <c r="D150" s="577"/>
      <c r="E150" s="577"/>
      <c r="F150" s="577"/>
      <c r="G150" s="577"/>
      <c r="H150" s="577"/>
    </row>
    <row r="151" spans="3:8" s="143" customFormat="1" ht="12.75">
      <c r="C151" s="577"/>
      <c r="D151" s="577"/>
      <c r="E151" s="577"/>
      <c r="F151" s="577"/>
      <c r="G151" s="577"/>
      <c r="H151" s="577"/>
    </row>
    <row r="152" spans="3:8" s="143" customFormat="1" ht="12.75">
      <c r="C152" s="577"/>
      <c r="D152" s="577"/>
      <c r="E152" s="577"/>
      <c r="F152" s="577"/>
      <c r="G152" s="577"/>
      <c r="H152" s="577"/>
    </row>
    <row r="153" spans="3:8" s="143" customFormat="1" ht="12.75">
      <c r="C153" s="577"/>
      <c r="D153" s="577"/>
      <c r="E153" s="577"/>
      <c r="F153" s="577"/>
      <c r="G153" s="577"/>
      <c r="H153" s="577"/>
    </row>
    <row r="154" spans="3:8" s="143" customFormat="1" ht="12.75">
      <c r="C154" s="577"/>
      <c r="D154" s="577"/>
      <c r="E154" s="577"/>
      <c r="F154" s="577"/>
      <c r="G154" s="577"/>
      <c r="H154" s="577"/>
    </row>
    <row r="155" spans="3:8" s="143" customFormat="1" ht="12.75">
      <c r="C155" s="577"/>
      <c r="D155" s="577"/>
      <c r="E155" s="577"/>
      <c r="F155" s="577"/>
      <c r="G155" s="577"/>
      <c r="H155" s="577"/>
    </row>
    <row r="156" spans="3:8" s="143" customFormat="1" ht="12.75">
      <c r="C156" s="577"/>
      <c r="D156" s="577"/>
      <c r="E156" s="577"/>
      <c r="F156" s="577"/>
      <c r="G156" s="577"/>
      <c r="H156" s="577"/>
    </row>
    <row r="157" spans="3:8" s="143" customFormat="1" ht="12.75">
      <c r="C157" s="577"/>
      <c r="D157" s="577"/>
      <c r="E157" s="577"/>
      <c r="F157" s="577"/>
      <c r="G157" s="577"/>
      <c r="H157" s="577"/>
    </row>
    <row r="158" spans="3:8" s="143" customFormat="1" ht="12.75">
      <c r="C158" s="577"/>
      <c r="D158" s="577"/>
      <c r="E158" s="577"/>
      <c r="F158" s="577"/>
      <c r="G158" s="577"/>
      <c r="H158" s="577"/>
    </row>
    <row r="159" spans="3:8" s="143" customFormat="1" ht="12.75">
      <c r="C159" s="577"/>
      <c r="D159" s="577"/>
      <c r="E159" s="577"/>
      <c r="F159" s="577"/>
      <c r="G159" s="577"/>
      <c r="H159" s="577"/>
    </row>
    <row r="160" spans="3:8" s="143" customFormat="1" ht="12.75">
      <c r="C160" s="577"/>
      <c r="D160" s="577"/>
      <c r="E160" s="577"/>
      <c r="F160" s="577"/>
      <c r="G160" s="577"/>
      <c r="H160" s="577"/>
    </row>
    <row r="161" spans="3:8" s="143" customFormat="1" ht="12.75">
      <c r="C161" s="577"/>
      <c r="D161" s="577"/>
      <c r="E161" s="577"/>
      <c r="F161" s="577"/>
      <c r="G161" s="577"/>
      <c r="H161" s="577"/>
    </row>
    <row r="162" spans="3:8" s="143" customFormat="1" ht="12.75">
      <c r="C162" s="577"/>
      <c r="D162" s="577"/>
      <c r="E162" s="577"/>
      <c r="F162" s="577"/>
      <c r="G162" s="577"/>
      <c r="H162" s="577"/>
    </row>
    <row r="163" spans="3:8" s="143" customFormat="1" ht="12.75">
      <c r="C163" s="577"/>
      <c r="D163" s="577"/>
      <c r="E163" s="577"/>
      <c r="F163" s="577"/>
      <c r="G163" s="577"/>
      <c r="H163" s="577"/>
    </row>
    <row r="164" spans="3:8" s="143" customFormat="1" ht="12.75">
      <c r="C164" s="577"/>
      <c r="D164" s="577"/>
      <c r="E164" s="577"/>
      <c r="F164" s="577"/>
      <c r="G164" s="577"/>
      <c r="H164" s="577"/>
    </row>
    <row r="165" spans="3:8" s="143" customFormat="1" ht="12.75">
      <c r="C165" s="577"/>
      <c r="D165" s="577"/>
      <c r="E165" s="577"/>
      <c r="F165" s="577"/>
      <c r="G165" s="577"/>
      <c r="H165" s="577"/>
    </row>
    <row r="166" spans="3:8" s="143" customFormat="1" ht="12.75">
      <c r="C166" s="577"/>
      <c r="D166" s="577"/>
      <c r="E166" s="577"/>
      <c r="F166" s="577"/>
      <c r="G166" s="577"/>
      <c r="H166" s="577"/>
    </row>
    <row r="167" spans="3:8" s="143" customFormat="1" ht="12.75">
      <c r="C167" s="577"/>
      <c r="D167" s="577"/>
      <c r="E167" s="577"/>
      <c r="F167" s="577"/>
      <c r="G167" s="577"/>
      <c r="H167" s="577"/>
    </row>
    <row r="168" spans="3:8" s="143" customFormat="1" ht="12.75">
      <c r="C168" s="577"/>
      <c r="D168" s="577"/>
      <c r="E168" s="577"/>
      <c r="F168" s="577"/>
      <c r="G168" s="577"/>
      <c r="H168" s="577"/>
    </row>
    <row r="169" spans="3:8" s="143" customFormat="1" ht="12.75">
      <c r="C169" s="577"/>
      <c r="D169" s="577"/>
      <c r="E169" s="577"/>
      <c r="F169" s="577"/>
      <c r="G169" s="577"/>
      <c r="H169" s="577"/>
    </row>
    <row r="170" spans="3:8" s="143" customFormat="1" ht="12.75">
      <c r="C170" s="577"/>
      <c r="D170" s="577"/>
      <c r="E170" s="577"/>
      <c r="F170" s="577"/>
      <c r="G170" s="577"/>
      <c r="H170" s="577"/>
    </row>
    <row r="171" spans="3:8" s="143" customFormat="1" ht="12.75">
      <c r="C171" s="577"/>
      <c r="D171" s="577"/>
      <c r="E171" s="577"/>
      <c r="F171" s="577"/>
      <c r="G171" s="577"/>
      <c r="H171" s="577"/>
    </row>
    <row r="172" spans="3:8" s="143" customFormat="1" ht="12.75">
      <c r="C172" s="577"/>
      <c r="D172" s="577"/>
      <c r="E172" s="577"/>
      <c r="F172" s="577"/>
      <c r="G172" s="577"/>
      <c r="H172" s="577"/>
    </row>
    <row r="173" spans="3:8" s="143" customFormat="1" ht="12.75">
      <c r="C173" s="577"/>
      <c r="D173" s="577"/>
      <c r="E173" s="577"/>
      <c r="F173" s="577"/>
      <c r="G173" s="577"/>
      <c r="H173" s="577"/>
    </row>
    <row r="174" spans="3:8" s="143" customFormat="1" ht="12.75">
      <c r="C174" s="577"/>
      <c r="D174" s="577"/>
      <c r="E174" s="577"/>
      <c r="F174" s="577"/>
      <c r="G174" s="577"/>
      <c r="H174" s="577"/>
    </row>
    <row r="175" spans="3:8" s="143" customFormat="1" ht="12.75">
      <c r="C175" s="577"/>
      <c r="D175" s="577"/>
      <c r="E175" s="577"/>
      <c r="F175" s="577"/>
      <c r="G175" s="577"/>
      <c r="H175" s="577"/>
    </row>
    <row r="176" spans="3:8" s="143" customFormat="1" ht="12.75">
      <c r="C176" s="577"/>
      <c r="D176" s="577"/>
      <c r="E176" s="577"/>
      <c r="F176" s="577"/>
      <c r="G176" s="577"/>
      <c r="H176" s="577"/>
    </row>
    <row r="177" spans="3:8" s="143" customFormat="1" ht="12.75">
      <c r="C177" s="577"/>
      <c r="D177" s="577"/>
      <c r="E177" s="577"/>
      <c r="F177" s="577"/>
      <c r="G177" s="577"/>
      <c r="H177" s="577"/>
    </row>
    <row r="178" spans="3:8" s="143" customFormat="1" ht="12.75">
      <c r="C178" s="577"/>
      <c r="D178" s="577"/>
      <c r="E178" s="577"/>
      <c r="F178" s="577"/>
      <c r="G178" s="577"/>
      <c r="H178" s="577"/>
    </row>
    <row r="179" spans="3:8" s="143" customFormat="1" ht="12.75">
      <c r="C179" s="577"/>
      <c r="D179" s="577"/>
      <c r="E179" s="577"/>
      <c r="F179" s="577"/>
      <c r="G179" s="577"/>
      <c r="H179" s="577"/>
    </row>
    <row r="180" spans="3:8" s="143" customFormat="1" ht="12.75">
      <c r="C180" s="577"/>
      <c r="D180" s="577"/>
      <c r="E180" s="577"/>
      <c r="F180" s="577"/>
      <c r="G180" s="577"/>
      <c r="H180" s="577"/>
    </row>
    <row r="181" spans="3:8" s="143" customFormat="1" ht="12.75">
      <c r="C181" s="577"/>
      <c r="D181" s="577"/>
      <c r="E181" s="577"/>
      <c r="F181" s="577"/>
      <c r="G181" s="577"/>
      <c r="H181" s="577"/>
    </row>
    <row r="182" spans="3:8" s="143" customFormat="1" ht="12.75">
      <c r="C182" s="577"/>
      <c r="D182" s="577"/>
      <c r="E182" s="577"/>
      <c r="F182" s="577"/>
      <c r="G182" s="577"/>
      <c r="H182" s="577"/>
    </row>
    <row r="183" spans="3:8" s="143" customFormat="1" ht="12.75">
      <c r="C183" s="577"/>
      <c r="D183" s="577"/>
      <c r="E183" s="577"/>
      <c r="F183" s="577"/>
      <c r="G183" s="577"/>
      <c r="H183" s="577"/>
    </row>
    <row r="184" spans="3:8" s="143" customFormat="1" ht="12.75">
      <c r="C184" s="577"/>
      <c r="D184" s="577"/>
      <c r="E184" s="577"/>
      <c r="F184" s="577"/>
      <c r="G184" s="577"/>
      <c r="H184" s="577"/>
    </row>
    <row r="185" spans="3:8" s="143" customFormat="1" ht="12.75">
      <c r="C185" s="577"/>
      <c r="D185" s="577"/>
      <c r="E185" s="577"/>
      <c r="F185" s="577"/>
      <c r="G185" s="577"/>
      <c r="H185" s="577"/>
    </row>
    <row r="186" spans="3:8" s="143" customFormat="1" ht="12.75">
      <c r="C186" s="577"/>
      <c r="D186" s="577"/>
      <c r="E186" s="577"/>
      <c r="F186" s="577"/>
      <c r="G186" s="577"/>
      <c r="H186" s="577"/>
    </row>
    <row r="187" spans="3:8" s="143" customFormat="1" ht="12.75">
      <c r="C187" s="577"/>
      <c r="D187" s="577"/>
      <c r="E187" s="577"/>
      <c r="F187" s="577"/>
      <c r="G187" s="577"/>
      <c r="H187" s="577"/>
    </row>
    <row r="188" spans="3:8" s="143" customFormat="1" ht="12.75">
      <c r="C188" s="577"/>
      <c r="D188" s="577"/>
      <c r="E188" s="577"/>
      <c r="F188" s="577"/>
      <c r="G188" s="577"/>
      <c r="H188" s="577"/>
    </row>
    <row r="189" spans="3:8" s="143" customFormat="1" ht="12.75">
      <c r="C189" s="577"/>
      <c r="D189" s="577"/>
      <c r="E189" s="577"/>
      <c r="F189" s="577"/>
      <c r="G189" s="577"/>
      <c r="H189" s="577"/>
    </row>
    <row r="190" spans="3:8" s="143" customFormat="1" ht="12.75">
      <c r="C190" s="577"/>
      <c r="D190" s="577"/>
      <c r="E190" s="577"/>
      <c r="F190" s="577"/>
      <c r="G190" s="577"/>
      <c r="H190" s="577"/>
    </row>
    <row r="191" spans="3:8" s="143" customFormat="1" ht="12.75">
      <c r="C191" s="577"/>
      <c r="D191" s="577"/>
      <c r="E191" s="577"/>
      <c r="F191" s="577"/>
      <c r="G191" s="577"/>
      <c r="H191" s="577"/>
    </row>
    <row r="192" spans="3:8" s="143" customFormat="1" ht="12.75">
      <c r="C192" s="577"/>
      <c r="D192" s="577"/>
      <c r="E192" s="577"/>
      <c r="F192" s="577"/>
      <c r="G192" s="577"/>
      <c r="H192" s="577"/>
    </row>
    <row r="193" spans="3:8" s="143" customFormat="1" ht="12.75">
      <c r="C193" s="577"/>
      <c r="D193" s="577"/>
      <c r="E193" s="577"/>
      <c r="F193" s="577"/>
      <c r="G193" s="577"/>
      <c r="H193" s="577"/>
    </row>
    <row r="194" spans="3:8" s="143" customFormat="1" ht="12.75">
      <c r="C194" s="577"/>
      <c r="D194" s="577"/>
      <c r="E194" s="577"/>
      <c r="F194" s="577"/>
      <c r="G194" s="577"/>
      <c r="H194" s="577"/>
    </row>
    <row r="195" spans="3:8" s="143" customFormat="1" ht="12.75">
      <c r="C195" s="577"/>
      <c r="D195" s="577"/>
      <c r="E195" s="577"/>
      <c r="F195" s="577"/>
      <c r="G195" s="577"/>
      <c r="H195" s="577"/>
    </row>
    <row r="196" spans="3:8" s="143" customFormat="1" ht="12.75">
      <c r="C196" s="577"/>
      <c r="D196" s="577"/>
      <c r="E196" s="577"/>
      <c r="F196" s="577"/>
      <c r="G196" s="577"/>
      <c r="H196" s="577"/>
    </row>
    <row r="197" spans="3:8" s="143" customFormat="1" ht="12.75">
      <c r="C197" s="577"/>
      <c r="D197" s="577"/>
      <c r="E197" s="577"/>
      <c r="F197" s="577"/>
      <c r="G197" s="577"/>
      <c r="H197" s="577"/>
    </row>
    <row r="198" spans="3:8" s="143" customFormat="1" ht="12.75">
      <c r="C198" s="577"/>
      <c r="D198" s="577"/>
      <c r="E198" s="577"/>
      <c r="F198" s="577"/>
      <c r="G198" s="577"/>
      <c r="H198" s="577"/>
    </row>
    <row r="199" spans="3:8" s="143" customFormat="1" ht="12.75">
      <c r="C199" s="577"/>
      <c r="D199" s="577"/>
      <c r="E199" s="577"/>
      <c r="F199" s="577"/>
      <c r="G199" s="577"/>
      <c r="H199" s="577"/>
    </row>
    <row r="200" spans="3:8" s="143" customFormat="1" ht="12.75">
      <c r="C200" s="577"/>
      <c r="D200" s="577"/>
      <c r="E200" s="577"/>
      <c r="F200" s="577"/>
      <c r="G200" s="577"/>
      <c r="H200" s="577"/>
    </row>
    <row r="201" spans="3:8" s="143" customFormat="1" ht="12.75">
      <c r="C201" s="577"/>
      <c r="D201" s="577"/>
      <c r="E201" s="577"/>
      <c r="F201" s="577"/>
      <c r="G201" s="577"/>
      <c r="H201" s="577"/>
    </row>
    <row r="202" spans="3:8" s="143" customFormat="1" ht="12.75">
      <c r="C202" s="577"/>
      <c r="D202" s="577"/>
      <c r="E202" s="577"/>
      <c r="F202" s="577"/>
      <c r="G202" s="577"/>
      <c r="H202" s="577"/>
    </row>
    <row r="203" spans="3:8" s="143" customFormat="1" ht="12.75">
      <c r="C203" s="577"/>
      <c r="D203" s="577"/>
      <c r="E203" s="577"/>
      <c r="F203" s="577"/>
      <c r="G203" s="577"/>
      <c r="H203" s="577"/>
    </row>
    <row r="204" spans="3:8" s="143" customFormat="1" ht="12.75">
      <c r="C204" s="577"/>
      <c r="D204" s="577"/>
      <c r="E204" s="577"/>
      <c r="F204" s="577"/>
      <c r="G204" s="577"/>
      <c r="H204" s="577"/>
    </row>
    <row r="205" spans="3:8" s="143" customFormat="1" ht="12.75">
      <c r="C205" s="577"/>
      <c r="D205" s="577"/>
      <c r="E205" s="577"/>
      <c r="F205" s="577"/>
      <c r="G205" s="577"/>
      <c r="H205" s="577"/>
    </row>
    <row r="206" spans="3:8" s="143" customFormat="1" ht="12.75">
      <c r="C206" s="577"/>
      <c r="D206" s="577"/>
      <c r="E206" s="577"/>
      <c r="F206" s="577"/>
      <c r="G206" s="577"/>
      <c r="H206" s="577"/>
    </row>
    <row r="207" spans="3:8" s="143" customFormat="1" ht="12.75">
      <c r="C207" s="577"/>
      <c r="D207" s="577"/>
      <c r="E207" s="577"/>
      <c r="F207" s="577"/>
      <c r="G207" s="577"/>
      <c r="H207" s="577"/>
    </row>
    <row r="208" spans="3:8" s="143" customFormat="1" ht="12.75">
      <c r="C208" s="577"/>
      <c r="D208" s="577"/>
      <c r="E208" s="577"/>
      <c r="F208" s="577"/>
      <c r="G208" s="577"/>
      <c r="H208" s="577"/>
    </row>
    <row r="209" spans="3:8" s="143" customFormat="1" ht="12.75">
      <c r="C209" s="577"/>
      <c r="D209" s="577"/>
      <c r="E209" s="577"/>
      <c r="F209" s="577"/>
      <c r="G209" s="577"/>
      <c r="H209" s="577"/>
    </row>
    <row r="210" spans="3:8" s="143" customFormat="1" ht="12.75">
      <c r="C210" s="577"/>
      <c r="D210" s="577"/>
      <c r="E210" s="577"/>
      <c r="F210" s="577"/>
      <c r="G210" s="577"/>
      <c r="H210" s="577"/>
    </row>
    <row r="211" spans="3:8" s="143" customFormat="1" ht="12.75">
      <c r="C211" s="577"/>
      <c r="D211" s="577"/>
      <c r="E211" s="577"/>
      <c r="F211" s="577"/>
      <c r="G211" s="577"/>
      <c r="H211" s="577"/>
    </row>
    <row r="212" spans="3:8" s="143" customFormat="1" ht="12.75">
      <c r="C212" s="577"/>
      <c r="D212" s="577"/>
      <c r="E212" s="577"/>
      <c r="F212" s="577"/>
      <c r="G212" s="577"/>
      <c r="H212" s="577"/>
    </row>
    <row r="213" spans="3:8" s="143" customFormat="1" ht="12.75">
      <c r="C213" s="577"/>
      <c r="D213" s="577"/>
      <c r="E213" s="577"/>
      <c r="F213" s="577"/>
      <c r="G213" s="577"/>
      <c r="H213" s="577"/>
    </row>
    <row r="214" spans="3:8" s="143" customFormat="1" ht="12.75">
      <c r="C214" s="577"/>
      <c r="D214" s="577"/>
      <c r="E214" s="577"/>
      <c r="F214" s="577"/>
      <c r="G214" s="577"/>
      <c r="H214" s="577"/>
    </row>
    <row r="215" spans="3:8" s="143" customFormat="1" ht="12.75">
      <c r="C215" s="577"/>
      <c r="D215" s="577"/>
      <c r="E215" s="577"/>
      <c r="F215" s="577"/>
      <c r="G215" s="577"/>
      <c r="H215" s="577"/>
    </row>
    <row r="216" spans="3:8" s="143" customFormat="1" ht="12.75">
      <c r="C216" s="577"/>
      <c r="D216" s="577"/>
      <c r="E216" s="577"/>
      <c r="F216" s="577"/>
      <c r="G216" s="577"/>
      <c r="H216" s="577"/>
    </row>
    <row r="217" spans="3:8" s="143" customFormat="1" ht="12.75">
      <c r="C217" s="577"/>
      <c r="D217" s="577"/>
      <c r="E217" s="577"/>
      <c r="F217" s="577"/>
      <c r="G217" s="577"/>
      <c r="H217" s="577"/>
    </row>
    <row r="218" spans="3:8" s="143" customFormat="1" ht="12.75">
      <c r="C218" s="577"/>
      <c r="D218" s="577"/>
      <c r="E218" s="577"/>
      <c r="F218" s="577"/>
      <c r="G218" s="577"/>
      <c r="H218" s="577"/>
    </row>
    <row r="219" spans="3:8" s="143" customFormat="1" ht="12.75">
      <c r="C219" s="577"/>
      <c r="D219" s="577"/>
      <c r="E219" s="577"/>
      <c r="F219" s="577"/>
      <c r="G219" s="577"/>
      <c r="H219" s="577"/>
    </row>
    <row r="220" spans="3:8" s="143" customFormat="1" ht="12.75">
      <c r="C220" s="577"/>
      <c r="D220" s="577"/>
      <c r="E220" s="577"/>
      <c r="F220" s="577"/>
      <c r="G220" s="577"/>
      <c r="H220" s="577"/>
    </row>
    <row r="221" spans="3:8" s="143" customFormat="1" ht="12.75">
      <c r="C221" s="577"/>
      <c r="D221" s="577"/>
      <c r="E221" s="577"/>
      <c r="F221" s="577"/>
      <c r="G221" s="577"/>
      <c r="H221" s="577"/>
    </row>
    <row r="222" spans="3:8" s="143" customFormat="1" ht="12.75">
      <c r="C222" s="577"/>
      <c r="D222" s="577"/>
      <c r="E222" s="577"/>
      <c r="F222" s="577"/>
      <c r="G222" s="577"/>
      <c r="H222" s="577"/>
    </row>
    <row r="223" spans="3:8" s="143" customFormat="1" ht="12.75">
      <c r="C223" s="577"/>
      <c r="D223" s="577"/>
      <c r="E223" s="577"/>
      <c r="F223" s="577"/>
      <c r="G223" s="577"/>
      <c r="H223" s="577"/>
    </row>
    <row r="224" spans="3:8" s="143" customFormat="1" ht="12.75">
      <c r="C224" s="577"/>
      <c r="D224" s="577"/>
      <c r="E224" s="577"/>
      <c r="F224" s="577"/>
      <c r="G224" s="577"/>
      <c r="H224" s="577"/>
    </row>
    <row r="225" spans="3:8" s="143" customFormat="1" ht="12.75">
      <c r="C225" s="577"/>
      <c r="D225" s="577"/>
      <c r="E225" s="577"/>
      <c r="F225" s="577"/>
      <c r="G225" s="577"/>
      <c r="H225" s="577"/>
    </row>
    <row r="226" spans="3:8" s="143" customFormat="1" ht="12.75">
      <c r="C226" s="577"/>
      <c r="D226" s="577"/>
      <c r="E226" s="577"/>
      <c r="F226" s="577"/>
      <c r="G226" s="577"/>
      <c r="H226" s="577"/>
    </row>
    <row r="227" spans="3:8" s="143" customFormat="1" ht="12.75">
      <c r="C227" s="577"/>
      <c r="D227" s="577"/>
      <c r="E227" s="577"/>
      <c r="F227" s="577"/>
      <c r="G227" s="577"/>
      <c r="H227" s="577"/>
    </row>
    <row r="228" spans="3:8" s="143" customFormat="1" ht="12.75">
      <c r="C228" s="577"/>
      <c r="D228" s="577"/>
      <c r="E228" s="577"/>
      <c r="F228" s="577"/>
      <c r="G228" s="577"/>
      <c r="H228" s="577"/>
    </row>
    <row r="229" spans="3:8" s="143" customFormat="1" ht="12.75">
      <c r="C229" s="577"/>
      <c r="D229" s="577"/>
      <c r="E229" s="577"/>
      <c r="F229" s="577"/>
      <c r="G229" s="577"/>
      <c r="H229" s="577"/>
    </row>
    <row r="230" spans="3:8" s="143" customFormat="1" ht="12.75">
      <c r="C230" s="577"/>
      <c r="D230" s="577"/>
      <c r="E230" s="577"/>
      <c r="F230" s="577"/>
      <c r="G230" s="577"/>
      <c r="H230" s="577"/>
    </row>
    <row r="231" spans="3:8" s="143" customFormat="1" ht="12.75">
      <c r="C231" s="577"/>
      <c r="D231" s="577"/>
      <c r="E231" s="577"/>
      <c r="F231" s="577"/>
      <c r="G231" s="577"/>
      <c r="H231" s="577"/>
    </row>
    <row r="232" spans="3:8" s="143" customFormat="1" ht="12.75">
      <c r="C232" s="577"/>
      <c r="D232" s="577"/>
      <c r="E232" s="577"/>
      <c r="F232" s="577"/>
      <c r="G232" s="577"/>
      <c r="H232" s="577"/>
    </row>
    <row r="233" spans="3:8" s="143" customFormat="1" ht="12.75">
      <c r="C233" s="577"/>
      <c r="D233" s="577"/>
      <c r="E233" s="577"/>
      <c r="F233" s="577"/>
      <c r="G233" s="577"/>
      <c r="H233" s="577"/>
    </row>
    <row r="234" spans="3:8" s="143" customFormat="1" ht="12.75">
      <c r="C234" s="577"/>
      <c r="D234" s="577"/>
      <c r="E234" s="577"/>
      <c r="F234" s="577"/>
      <c r="G234" s="577"/>
      <c r="H234" s="577"/>
    </row>
    <row r="235" spans="3:8" s="143" customFormat="1" ht="12.75">
      <c r="C235" s="577"/>
      <c r="D235" s="577"/>
      <c r="E235" s="577"/>
      <c r="F235" s="577"/>
      <c r="G235" s="577"/>
      <c r="H235" s="577"/>
    </row>
    <row r="236" spans="3:8" s="143" customFormat="1" ht="12.75">
      <c r="C236" s="577"/>
      <c r="D236" s="577"/>
      <c r="E236" s="577"/>
      <c r="F236" s="577"/>
      <c r="G236" s="577"/>
      <c r="H236" s="577"/>
    </row>
    <row r="237" spans="3:8" s="143" customFormat="1" ht="12.75">
      <c r="C237" s="577"/>
      <c r="D237" s="577"/>
      <c r="E237" s="577"/>
      <c r="F237" s="577"/>
      <c r="G237" s="577"/>
      <c r="H237" s="577"/>
    </row>
    <row r="238" spans="3:8" s="143" customFormat="1" ht="12.75">
      <c r="C238" s="577"/>
      <c r="D238" s="577"/>
      <c r="E238" s="577"/>
      <c r="F238" s="577"/>
      <c r="G238" s="577"/>
      <c r="H238" s="577"/>
    </row>
    <row r="239" spans="3:8" s="143" customFormat="1" ht="12.75">
      <c r="C239" s="577"/>
      <c r="D239" s="577"/>
      <c r="E239" s="577"/>
      <c r="F239" s="577"/>
      <c r="G239" s="577"/>
      <c r="H239" s="577"/>
    </row>
    <row r="240" spans="3:8" s="143" customFormat="1" ht="12.75">
      <c r="C240" s="577"/>
      <c r="D240" s="577"/>
      <c r="E240" s="577"/>
      <c r="F240" s="577"/>
      <c r="G240" s="577"/>
      <c r="H240" s="577"/>
    </row>
    <row r="241" spans="3:8" s="143" customFormat="1" ht="12.75">
      <c r="C241" s="577"/>
      <c r="D241" s="577"/>
      <c r="E241" s="577"/>
      <c r="F241" s="577"/>
      <c r="G241" s="577"/>
      <c r="H241" s="577"/>
    </row>
    <row r="242" spans="3:8" s="143" customFormat="1" ht="12.75">
      <c r="C242" s="577"/>
      <c r="D242" s="577"/>
      <c r="E242" s="577"/>
      <c r="F242" s="577"/>
      <c r="G242" s="577"/>
      <c r="H242" s="577"/>
    </row>
    <row r="243" spans="3:8" s="143" customFormat="1" ht="12.75">
      <c r="C243" s="577"/>
      <c r="D243" s="577"/>
      <c r="E243" s="577"/>
      <c r="F243" s="577"/>
      <c r="G243" s="577"/>
      <c r="H243" s="577"/>
    </row>
    <row r="244" spans="3:8" s="143" customFormat="1" ht="12.75">
      <c r="C244" s="577"/>
      <c r="D244" s="577"/>
      <c r="E244" s="577"/>
      <c r="F244" s="577"/>
      <c r="G244" s="577"/>
      <c r="H244" s="577"/>
    </row>
    <row r="245" spans="3:8" s="143" customFormat="1" ht="12.75">
      <c r="C245" s="577"/>
      <c r="D245" s="577"/>
      <c r="E245" s="577"/>
      <c r="F245" s="577"/>
      <c r="G245" s="577"/>
      <c r="H245" s="577"/>
    </row>
    <row r="246" spans="3:8" s="143" customFormat="1" ht="12.75">
      <c r="C246" s="577"/>
      <c r="D246" s="577"/>
      <c r="E246" s="577"/>
      <c r="F246" s="577"/>
      <c r="G246" s="577"/>
      <c r="H246" s="577"/>
    </row>
    <row r="247" spans="3:8" s="143" customFormat="1" ht="12.75">
      <c r="C247" s="577"/>
      <c r="D247" s="577"/>
      <c r="E247" s="577"/>
      <c r="F247" s="577"/>
      <c r="G247" s="577"/>
      <c r="H247" s="577"/>
    </row>
    <row r="248" spans="3:8" s="143" customFormat="1" ht="12.75">
      <c r="C248" s="577"/>
      <c r="D248" s="577"/>
      <c r="E248" s="577"/>
      <c r="F248" s="577"/>
      <c r="G248" s="577"/>
      <c r="H248" s="577"/>
    </row>
    <row r="249" spans="3:8" s="143" customFormat="1" ht="12.75">
      <c r="C249" s="577"/>
      <c r="D249" s="577"/>
      <c r="E249" s="577"/>
      <c r="F249" s="577"/>
      <c r="G249" s="577"/>
      <c r="H249" s="577"/>
    </row>
    <row r="250" spans="3:8" s="143" customFormat="1" ht="12.75">
      <c r="C250" s="577"/>
      <c r="D250" s="577"/>
      <c r="E250" s="577"/>
      <c r="F250" s="577"/>
      <c r="G250" s="577"/>
      <c r="H250" s="577"/>
    </row>
    <row r="251" spans="3:8" s="143" customFormat="1" ht="12.75">
      <c r="C251" s="577"/>
      <c r="D251" s="577"/>
      <c r="E251" s="577"/>
      <c r="F251" s="577"/>
      <c r="G251" s="577"/>
      <c r="H251" s="577"/>
    </row>
    <row r="252" spans="3:8" s="143" customFormat="1" ht="12.75">
      <c r="C252" s="577"/>
      <c r="D252" s="577"/>
      <c r="E252" s="577"/>
      <c r="F252" s="577"/>
      <c r="G252" s="577"/>
      <c r="H252" s="577"/>
    </row>
    <row r="253" spans="3:8" s="143" customFormat="1" ht="12.75">
      <c r="C253" s="577"/>
      <c r="D253" s="577"/>
      <c r="E253" s="577"/>
      <c r="F253" s="577"/>
      <c r="G253" s="577"/>
      <c r="H253" s="577"/>
    </row>
    <row r="254" spans="3:8" s="143" customFormat="1" ht="12.75">
      <c r="C254" s="577"/>
      <c r="D254" s="577"/>
      <c r="E254" s="577"/>
      <c r="F254" s="577"/>
      <c r="G254" s="577"/>
      <c r="H254" s="577"/>
    </row>
    <row r="255" spans="3:8" s="143" customFormat="1" ht="12.75">
      <c r="C255" s="577"/>
      <c r="D255" s="577"/>
      <c r="E255" s="577"/>
      <c r="F255" s="577"/>
      <c r="G255" s="577"/>
      <c r="H255" s="577"/>
    </row>
    <row r="256" spans="3:8" s="143" customFormat="1" ht="12.75">
      <c r="C256" s="577"/>
      <c r="D256" s="577"/>
      <c r="E256" s="577"/>
      <c r="F256" s="577"/>
      <c r="G256" s="577"/>
      <c r="H256" s="577"/>
    </row>
    <row r="257" spans="3:8" s="143" customFormat="1" ht="12.75">
      <c r="C257" s="577"/>
      <c r="D257" s="577"/>
      <c r="E257" s="577"/>
      <c r="F257" s="577"/>
      <c r="G257" s="577"/>
      <c r="H257" s="577"/>
    </row>
    <row r="258" spans="3:8" s="143" customFormat="1" ht="12.75">
      <c r="C258" s="577"/>
      <c r="D258" s="577"/>
      <c r="E258" s="577"/>
      <c r="F258" s="577"/>
      <c r="G258" s="577"/>
      <c r="H258" s="577"/>
    </row>
    <row r="259" spans="3:8" s="143" customFormat="1" ht="12.75">
      <c r="C259" s="577"/>
      <c r="D259" s="577"/>
      <c r="E259" s="577"/>
      <c r="F259" s="577"/>
      <c r="G259" s="577"/>
      <c r="H259" s="577"/>
    </row>
    <row r="260" spans="3:8" s="143" customFormat="1" ht="12.75">
      <c r="C260" s="577"/>
      <c r="D260" s="577"/>
      <c r="E260" s="577"/>
      <c r="F260" s="577"/>
      <c r="G260" s="577"/>
      <c r="H260" s="577"/>
    </row>
    <row r="261" spans="3:8" s="143" customFormat="1" ht="12.75">
      <c r="C261" s="577"/>
      <c r="D261" s="577"/>
      <c r="E261" s="577"/>
      <c r="F261" s="577"/>
      <c r="G261" s="577"/>
      <c r="H261" s="577"/>
    </row>
    <row r="262" spans="3:8" s="143" customFormat="1" ht="12.75">
      <c r="C262" s="577"/>
      <c r="D262" s="577"/>
      <c r="E262" s="577"/>
      <c r="F262" s="577"/>
      <c r="G262" s="577"/>
      <c r="H262" s="577"/>
    </row>
    <row r="263" spans="3:8" s="143" customFormat="1" ht="12.75">
      <c r="C263" s="577"/>
      <c r="D263" s="577"/>
      <c r="E263" s="577"/>
      <c r="F263" s="577"/>
      <c r="G263" s="577"/>
      <c r="H263" s="577"/>
    </row>
    <row r="264" spans="3:8" s="143" customFormat="1" ht="12.75">
      <c r="C264" s="577"/>
      <c r="D264" s="577"/>
      <c r="E264" s="577"/>
      <c r="F264" s="577"/>
      <c r="G264" s="577"/>
      <c r="H264" s="577"/>
    </row>
    <row r="265" spans="3:8" s="143" customFormat="1" ht="12.75">
      <c r="C265" s="577"/>
      <c r="D265" s="577"/>
      <c r="E265" s="577"/>
      <c r="F265" s="577"/>
      <c r="G265" s="577"/>
      <c r="H265" s="577"/>
    </row>
    <row r="266" spans="3:8" s="143" customFormat="1" ht="12.75">
      <c r="C266" s="577"/>
      <c r="D266" s="577"/>
      <c r="E266" s="577"/>
      <c r="F266" s="577"/>
      <c r="G266" s="577"/>
      <c r="H266" s="577"/>
    </row>
    <row r="267" spans="3:8" s="143" customFormat="1" ht="12.75">
      <c r="C267" s="577"/>
      <c r="D267" s="577"/>
      <c r="E267" s="577"/>
      <c r="F267" s="577"/>
      <c r="G267" s="577"/>
      <c r="H267" s="577"/>
    </row>
    <row r="268" spans="3:8" s="143" customFormat="1" ht="12.75">
      <c r="C268" s="577"/>
      <c r="D268" s="577"/>
      <c r="E268" s="577"/>
      <c r="F268" s="577"/>
      <c r="G268" s="577"/>
      <c r="H268" s="577"/>
    </row>
    <row r="269" spans="3:8" s="143" customFormat="1" ht="12.75">
      <c r="C269" s="577"/>
      <c r="D269" s="577"/>
      <c r="E269" s="577"/>
      <c r="F269" s="577"/>
      <c r="G269" s="577"/>
      <c r="H269" s="577"/>
    </row>
    <row r="270" spans="3:8" s="143" customFormat="1" ht="12.75">
      <c r="C270" s="577"/>
      <c r="D270" s="577"/>
      <c r="E270" s="577"/>
      <c r="F270" s="577"/>
      <c r="G270" s="577"/>
      <c r="H270" s="577"/>
    </row>
    <row r="271" spans="3:8" s="143" customFormat="1" ht="12.75">
      <c r="C271" s="577"/>
      <c r="D271" s="577"/>
      <c r="E271" s="577"/>
      <c r="F271" s="577"/>
      <c r="G271" s="577"/>
      <c r="H271" s="577"/>
    </row>
    <row r="272" spans="3:8" s="143" customFormat="1" ht="12.75">
      <c r="C272" s="577"/>
      <c r="D272" s="577"/>
      <c r="E272" s="577"/>
      <c r="F272" s="577"/>
      <c r="G272" s="577"/>
      <c r="H272" s="577"/>
    </row>
    <row r="273" spans="3:8" s="143" customFormat="1" ht="12.75">
      <c r="C273" s="577"/>
      <c r="D273" s="577"/>
      <c r="E273" s="577"/>
      <c r="F273" s="577"/>
      <c r="G273" s="577"/>
      <c r="H273" s="577"/>
    </row>
    <row r="274" spans="3:8" s="143" customFormat="1" ht="12.75">
      <c r="C274" s="577"/>
      <c r="D274" s="577"/>
      <c r="E274" s="577"/>
      <c r="F274" s="577"/>
      <c r="G274" s="577"/>
      <c r="H274" s="577"/>
    </row>
    <row r="275" spans="3:8" s="143" customFormat="1" ht="12.75">
      <c r="C275" s="577"/>
      <c r="D275" s="577"/>
      <c r="E275" s="577"/>
      <c r="F275" s="577"/>
      <c r="G275" s="577"/>
      <c r="H275" s="577"/>
    </row>
    <row r="276" spans="3:8" s="143" customFormat="1" ht="12.75">
      <c r="C276" s="577"/>
      <c r="D276" s="577"/>
      <c r="E276" s="577"/>
      <c r="F276" s="577"/>
      <c r="G276" s="577"/>
      <c r="H276" s="577"/>
    </row>
    <row r="277" spans="3:8" s="143" customFormat="1" ht="12.75">
      <c r="C277" s="577"/>
      <c r="D277" s="577"/>
      <c r="E277" s="577"/>
      <c r="F277" s="577"/>
      <c r="G277" s="577"/>
      <c r="H277" s="577"/>
    </row>
    <row r="278" spans="3:8" s="143" customFormat="1" ht="12.75">
      <c r="C278" s="577"/>
      <c r="D278" s="577"/>
      <c r="E278" s="577"/>
      <c r="F278" s="577"/>
      <c r="G278" s="577"/>
      <c r="H278" s="577"/>
    </row>
    <row r="279" spans="3:8" s="143" customFormat="1" ht="12.75">
      <c r="C279" s="577"/>
      <c r="D279" s="577"/>
      <c r="E279" s="577"/>
      <c r="F279" s="577"/>
      <c r="G279" s="577"/>
      <c r="H279" s="577"/>
    </row>
    <row r="280" spans="3:8" s="143" customFormat="1" ht="12.75">
      <c r="C280" s="577"/>
      <c r="D280" s="577"/>
      <c r="E280" s="577"/>
      <c r="F280" s="577"/>
      <c r="G280" s="577"/>
      <c r="H280" s="577"/>
    </row>
    <row r="281" spans="3:8" s="143" customFormat="1" ht="12.75">
      <c r="C281" s="577"/>
      <c r="D281" s="577"/>
      <c r="E281" s="577"/>
      <c r="F281" s="577"/>
      <c r="G281" s="577"/>
      <c r="H281" s="577"/>
    </row>
    <row r="282" spans="3:8" s="143" customFormat="1" ht="12.75">
      <c r="C282" s="577"/>
      <c r="D282" s="577"/>
      <c r="E282" s="577"/>
      <c r="F282" s="577"/>
      <c r="G282" s="577"/>
      <c r="H282" s="577"/>
    </row>
    <row r="283" spans="3:8" s="143" customFormat="1" ht="12.75">
      <c r="C283" s="577"/>
      <c r="D283" s="577"/>
      <c r="E283" s="577"/>
      <c r="F283" s="577"/>
      <c r="G283" s="577"/>
      <c r="H283" s="577"/>
    </row>
    <row r="284" spans="3:8" s="143" customFormat="1" ht="12.75">
      <c r="C284" s="577"/>
      <c r="D284" s="577"/>
      <c r="E284" s="577"/>
      <c r="F284" s="577"/>
      <c r="G284" s="577"/>
      <c r="H284" s="577"/>
    </row>
    <row r="285" spans="3:8" s="143" customFormat="1" ht="12.75">
      <c r="C285" s="577"/>
      <c r="D285" s="577"/>
      <c r="E285" s="577"/>
      <c r="F285" s="577"/>
      <c r="G285" s="577"/>
      <c r="H285" s="577"/>
    </row>
    <row r="286" spans="3:8" s="143" customFormat="1" ht="12.75">
      <c r="C286" s="577"/>
      <c r="D286" s="577"/>
      <c r="E286" s="577"/>
      <c r="F286" s="577"/>
      <c r="G286" s="577"/>
      <c r="H286" s="577"/>
    </row>
    <row r="287" spans="3:8" s="143" customFormat="1" ht="12.75">
      <c r="C287" s="577"/>
      <c r="D287" s="577"/>
      <c r="E287" s="577"/>
      <c r="F287" s="577"/>
      <c r="G287" s="577"/>
      <c r="H287" s="577"/>
    </row>
    <row r="288" spans="3:8" s="143" customFormat="1" ht="12.75">
      <c r="C288" s="577"/>
      <c r="D288" s="577"/>
      <c r="E288" s="577"/>
      <c r="F288" s="577"/>
      <c r="G288" s="577"/>
      <c r="H288" s="577"/>
    </row>
    <row r="289" spans="3:8" s="143" customFormat="1" ht="12.75">
      <c r="C289" s="577"/>
      <c r="D289" s="577"/>
      <c r="E289" s="577"/>
      <c r="F289" s="577"/>
      <c r="G289" s="577"/>
      <c r="H289" s="577"/>
    </row>
    <row r="290" spans="3:8" s="143" customFormat="1" ht="12.75">
      <c r="C290" s="577"/>
      <c r="D290" s="577"/>
      <c r="E290" s="577"/>
      <c r="F290" s="577"/>
      <c r="G290" s="577"/>
      <c r="H290" s="577"/>
    </row>
    <row r="291" spans="3:8" s="143" customFormat="1" ht="12.75">
      <c r="C291" s="577"/>
      <c r="D291" s="577"/>
      <c r="E291" s="577"/>
      <c r="F291" s="577"/>
      <c r="G291" s="577"/>
      <c r="H291" s="577"/>
    </row>
    <row r="292" spans="3:8" s="143" customFormat="1" ht="12.75">
      <c r="C292" s="577"/>
      <c r="D292" s="577"/>
      <c r="E292" s="577"/>
      <c r="F292" s="577"/>
      <c r="G292" s="577"/>
      <c r="H292" s="577"/>
    </row>
    <row r="293" spans="3:8" s="143" customFormat="1" ht="12.75">
      <c r="C293" s="577"/>
      <c r="D293" s="577"/>
      <c r="E293" s="577"/>
      <c r="F293" s="577"/>
      <c r="G293" s="577"/>
      <c r="H293" s="577"/>
    </row>
    <row r="294" spans="3:8" s="143" customFormat="1" ht="12.75">
      <c r="C294" s="577"/>
      <c r="D294" s="577"/>
      <c r="E294" s="577"/>
      <c r="F294" s="577"/>
      <c r="G294" s="577"/>
      <c r="H294" s="577"/>
    </row>
    <row r="295" spans="3:8" s="143" customFormat="1" ht="12.75">
      <c r="C295" s="577"/>
      <c r="D295" s="577"/>
      <c r="E295" s="577"/>
      <c r="F295" s="577"/>
      <c r="G295" s="577"/>
      <c r="H295" s="577"/>
    </row>
    <row r="296" spans="3:8" s="143" customFormat="1" ht="12.75">
      <c r="C296" s="577"/>
      <c r="D296" s="577"/>
      <c r="E296" s="577"/>
      <c r="F296" s="577"/>
      <c r="G296" s="577"/>
      <c r="H296" s="577"/>
    </row>
    <row r="297" spans="3:8" s="143" customFormat="1" ht="12.75">
      <c r="C297" s="577"/>
      <c r="D297" s="577"/>
      <c r="E297" s="577"/>
      <c r="F297" s="577"/>
      <c r="G297" s="577"/>
      <c r="H297" s="577"/>
    </row>
    <row r="298" spans="3:8" s="143" customFormat="1" ht="12.75">
      <c r="C298" s="577"/>
      <c r="D298" s="577"/>
      <c r="E298" s="577"/>
      <c r="F298" s="577"/>
      <c r="G298" s="577"/>
      <c r="H298" s="577"/>
    </row>
    <row r="299" spans="3:8" s="143" customFormat="1" ht="12.75">
      <c r="C299" s="577"/>
      <c r="D299" s="577"/>
      <c r="E299" s="577"/>
      <c r="F299" s="577"/>
      <c r="G299" s="577"/>
      <c r="H299" s="577"/>
    </row>
    <row r="300" spans="3:8" s="143" customFormat="1" ht="12.75">
      <c r="C300" s="577"/>
      <c r="D300" s="577"/>
      <c r="E300" s="577"/>
      <c r="F300" s="577"/>
      <c r="G300" s="577"/>
      <c r="H300" s="577"/>
    </row>
    <row r="301" spans="3:8" s="143" customFormat="1" ht="12.75">
      <c r="C301" s="577"/>
      <c r="D301" s="577"/>
      <c r="E301" s="577"/>
      <c r="F301" s="577"/>
      <c r="G301" s="577"/>
      <c r="H301" s="577"/>
    </row>
    <row r="302" spans="3:8" s="143" customFormat="1" ht="12.75">
      <c r="C302" s="577"/>
      <c r="D302" s="577"/>
      <c r="E302" s="577"/>
      <c r="F302" s="577"/>
      <c r="G302" s="577"/>
      <c r="H302" s="577"/>
    </row>
    <row r="303" spans="3:8" s="143" customFormat="1" ht="12.75">
      <c r="C303" s="577"/>
      <c r="D303" s="577"/>
      <c r="E303" s="577"/>
      <c r="F303" s="577"/>
      <c r="G303" s="577"/>
      <c r="H303" s="577"/>
    </row>
    <row r="304" spans="3:8" s="143" customFormat="1" ht="12.75">
      <c r="C304" s="577"/>
      <c r="D304" s="577"/>
      <c r="E304" s="577"/>
      <c r="F304" s="577"/>
      <c r="G304" s="577"/>
      <c r="H304" s="577"/>
    </row>
    <row r="305" spans="3:8" s="143" customFormat="1" ht="12.75">
      <c r="C305" s="577"/>
      <c r="D305" s="577"/>
      <c r="E305" s="577"/>
      <c r="F305" s="577"/>
      <c r="G305" s="577"/>
      <c r="H305" s="577"/>
    </row>
    <row r="306" spans="3:8" s="143" customFormat="1" ht="12.75">
      <c r="C306" s="577"/>
      <c r="D306" s="577"/>
      <c r="E306" s="577"/>
      <c r="F306" s="577"/>
      <c r="G306" s="577"/>
      <c r="H306" s="577"/>
    </row>
    <row r="307" spans="3:8" s="143" customFormat="1" ht="12.75">
      <c r="C307" s="577"/>
      <c r="D307" s="577"/>
      <c r="E307" s="577"/>
      <c r="F307" s="577"/>
      <c r="G307" s="577"/>
      <c r="H307" s="577"/>
    </row>
    <row r="308" spans="3:8" s="143" customFormat="1" ht="12.75">
      <c r="C308" s="577"/>
      <c r="D308" s="577"/>
      <c r="E308" s="577"/>
      <c r="F308" s="577"/>
      <c r="G308" s="577"/>
      <c r="H308" s="577"/>
    </row>
    <row r="309" spans="3:8" s="143" customFormat="1" ht="12.75">
      <c r="C309" s="577"/>
      <c r="D309" s="577"/>
      <c r="E309" s="577"/>
      <c r="F309" s="577"/>
      <c r="G309" s="577"/>
      <c r="H309" s="577"/>
    </row>
    <row r="310" spans="3:8" s="143" customFormat="1" ht="12.75">
      <c r="C310" s="577"/>
      <c r="D310" s="577"/>
      <c r="E310" s="577"/>
      <c r="F310" s="577"/>
      <c r="G310" s="577"/>
      <c r="H310" s="577"/>
    </row>
    <row r="311" spans="3:8" s="143" customFormat="1" ht="12.75">
      <c r="C311" s="577"/>
      <c r="D311" s="577"/>
      <c r="E311" s="577"/>
      <c r="F311" s="577"/>
      <c r="G311" s="577"/>
      <c r="H311" s="577"/>
    </row>
    <row r="312" spans="3:8" s="143" customFormat="1" ht="12.75">
      <c r="C312" s="577"/>
      <c r="D312" s="577"/>
      <c r="E312" s="577"/>
      <c r="F312" s="577"/>
      <c r="G312" s="577"/>
      <c r="H312" s="577"/>
    </row>
    <row r="313" spans="3:8" s="143" customFormat="1" ht="12.75">
      <c r="C313" s="577"/>
      <c r="D313" s="577"/>
      <c r="E313" s="577"/>
      <c r="F313" s="577"/>
      <c r="G313" s="577"/>
      <c r="H313" s="577"/>
    </row>
    <row r="314" spans="3:8" s="143" customFormat="1" ht="12.75">
      <c r="C314" s="577"/>
      <c r="D314" s="577"/>
      <c r="E314" s="577"/>
      <c r="F314" s="577"/>
      <c r="G314" s="577"/>
      <c r="H314" s="577"/>
    </row>
    <row r="315" spans="3:8" s="143" customFormat="1" ht="12.75">
      <c r="C315" s="577"/>
      <c r="D315" s="577"/>
      <c r="E315" s="577"/>
      <c r="F315" s="577"/>
      <c r="G315" s="577"/>
      <c r="H315" s="577"/>
    </row>
    <row r="316" spans="3:8" s="143" customFormat="1" ht="12.75">
      <c r="C316" s="577"/>
      <c r="D316" s="577"/>
      <c r="E316" s="577"/>
      <c r="F316" s="577"/>
      <c r="G316" s="577"/>
      <c r="H316" s="577"/>
    </row>
    <row r="317" spans="3:8" s="143" customFormat="1" ht="12.75">
      <c r="C317" s="577"/>
      <c r="D317" s="577"/>
      <c r="E317" s="577"/>
      <c r="F317" s="577"/>
      <c r="G317" s="577"/>
      <c r="H317" s="577"/>
    </row>
    <row r="318" spans="3:8" s="143" customFormat="1" ht="12.75">
      <c r="C318" s="577"/>
      <c r="D318" s="577"/>
      <c r="E318" s="577"/>
      <c r="F318" s="577"/>
      <c r="G318" s="577"/>
      <c r="H318" s="577"/>
    </row>
    <row r="319" spans="3:8" s="143" customFormat="1" ht="12.75">
      <c r="C319" s="577"/>
      <c r="D319" s="577"/>
      <c r="E319" s="577"/>
      <c r="F319" s="577"/>
      <c r="G319" s="577"/>
      <c r="H319" s="577"/>
    </row>
    <row r="320" spans="3:8" s="143" customFormat="1" ht="12.75">
      <c r="C320" s="577"/>
      <c r="D320" s="577"/>
      <c r="E320" s="577"/>
      <c r="F320" s="577"/>
      <c r="G320" s="577"/>
      <c r="H320" s="577"/>
    </row>
    <row r="321" spans="3:8" s="143" customFormat="1" ht="12.75">
      <c r="C321" s="577"/>
      <c r="D321" s="577"/>
      <c r="E321" s="577"/>
      <c r="F321" s="577"/>
      <c r="G321" s="577"/>
      <c r="H321" s="577"/>
    </row>
    <row r="322" spans="3:8" s="143" customFormat="1" ht="12.75">
      <c r="C322" s="577"/>
      <c r="D322" s="577"/>
      <c r="E322" s="577"/>
      <c r="F322" s="577"/>
      <c r="G322" s="577"/>
      <c r="H322" s="577"/>
    </row>
    <row r="323" spans="3:8" s="143" customFormat="1" ht="12.75">
      <c r="C323" s="577"/>
      <c r="D323" s="577"/>
      <c r="E323" s="577"/>
      <c r="F323" s="577"/>
      <c r="G323" s="577"/>
      <c r="H323" s="577"/>
    </row>
    <row r="324" spans="3:8" s="143" customFormat="1" ht="12.75">
      <c r="C324" s="577"/>
      <c r="D324" s="577"/>
      <c r="E324" s="577"/>
      <c r="F324" s="577"/>
      <c r="G324" s="577"/>
      <c r="H324" s="577"/>
    </row>
    <row r="325" spans="3:8" s="143" customFormat="1" ht="12.75">
      <c r="C325" s="577"/>
      <c r="D325" s="577"/>
      <c r="E325" s="577"/>
      <c r="F325" s="577"/>
      <c r="G325" s="577"/>
      <c r="H325" s="577"/>
    </row>
    <row r="326" spans="3:8" s="143" customFormat="1" ht="12.75">
      <c r="C326" s="577"/>
      <c r="D326" s="577"/>
      <c r="E326" s="577"/>
      <c r="F326" s="577"/>
      <c r="G326" s="577"/>
      <c r="H326" s="577"/>
    </row>
    <row r="327" spans="3:8" s="143" customFormat="1" ht="12.75">
      <c r="C327" s="577"/>
      <c r="D327" s="577"/>
      <c r="E327" s="577"/>
      <c r="F327" s="577"/>
      <c r="G327" s="577"/>
      <c r="H327" s="577"/>
    </row>
    <row r="328" spans="3:8" s="143" customFormat="1" ht="12.75">
      <c r="C328" s="577"/>
      <c r="D328" s="577"/>
      <c r="E328" s="577"/>
      <c r="F328" s="577"/>
      <c r="G328" s="577"/>
      <c r="H328" s="577"/>
    </row>
    <row r="329" spans="3:8" s="143" customFormat="1" ht="12.75">
      <c r="C329" s="577"/>
      <c r="D329" s="577"/>
      <c r="E329" s="577"/>
      <c r="F329" s="577"/>
      <c r="G329" s="577"/>
      <c r="H329" s="577"/>
    </row>
    <row r="330" spans="3:8" s="143" customFormat="1" ht="12.75">
      <c r="C330" s="577"/>
      <c r="D330" s="577"/>
      <c r="E330" s="577"/>
      <c r="F330" s="577"/>
      <c r="G330" s="577"/>
      <c r="H330" s="577"/>
    </row>
    <row r="331" spans="3:8" s="143" customFormat="1" ht="12.75">
      <c r="C331" s="577"/>
      <c r="D331" s="577"/>
      <c r="E331" s="577"/>
      <c r="F331" s="577"/>
      <c r="G331" s="577"/>
      <c r="H331" s="577"/>
    </row>
    <row r="332" spans="3:8" s="143" customFormat="1" ht="12.75">
      <c r="C332" s="577"/>
      <c r="D332" s="577"/>
      <c r="E332" s="577"/>
      <c r="F332" s="577"/>
      <c r="G332" s="577"/>
      <c r="H332" s="577"/>
    </row>
    <row r="333" spans="3:8" s="143" customFormat="1" ht="12.75">
      <c r="C333" s="577"/>
      <c r="D333" s="577"/>
      <c r="E333" s="577"/>
      <c r="F333" s="577"/>
      <c r="G333" s="577"/>
      <c r="H333" s="577"/>
    </row>
    <row r="334" spans="3:8" s="143" customFormat="1" ht="12.75">
      <c r="C334" s="577"/>
      <c r="D334" s="577"/>
      <c r="E334" s="577"/>
      <c r="F334" s="577"/>
      <c r="G334" s="577"/>
      <c r="H334" s="577"/>
    </row>
    <row r="335" spans="3:8" s="143" customFormat="1" ht="12.75">
      <c r="C335" s="577"/>
      <c r="D335" s="577"/>
      <c r="E335" s="577"/>
      <c r="F335" s="577"/>
      <c r="G335" s="577"/>
      <c r="H335" s="577"/>
    </row>
    <row r="336" spans="3:8" s="143" customFormat="1" ht="12.75">
      <c r="C336" s="577"/>
      <c r="D336" s="577"/>
      <c r="E336" s="577"/>
      <c r="F336" s="577"/>
      <c r="G336" s="577"/>
      <c r="H336" s="577"/>
    </row>
    <row r="337" spans="3:8" s="143" customFormat="1" ht="12.75">
      <c r="C337" s="577"/>
      <c r="D337" s="577"/>
      <c r="E337" s="577"/>
      <c r="F337" s="577"/>
      <c r="G337" s="577"/>
      <c r="H337" s="577"/>
    </row>
    <row r="338" spans="3:8" s="143" customFormat="1" ht="12.75">
      <c r="C338" s="577"/>
      <c r="D338" s="577"/>
      <c r="E338" s="577"/>
      <c r="F338" s="577"/>
      <c r="G338" s="577"/>
      <c r="H338" s="577"/>
    </row>
    <row r="339" spans="3:8" s="143" customFormat="1" ht="12.75">
      <c r="C339" s="577"/>
      <c r="D339" s="577"/>
      <c r="E339" s="577"/>
      <c r="F339" s="577"/>
      <c r="G339" s="577"/>
      <c r="H339" s="577"/>
    </row>
    <row r="340" spans="3:8" s="143" customFormat="1" ht="12.75">
      <c r="C340" s="577"/>
      <c r="D340" s="577"/>
      <c r="E340" s="577"/>
      <c r="F340" s="577"/>
      <c r="G340" s="577"/>
      <c r="H340" s="577"/>
    </row>
    <row r="341" spans="3:8" s="143" customFormat="1" ht="12.75">
      <c r="C341" s="577"/>
      <c r="D341" s="577"/>
      <c r="E341" s="577"/>
      <c r="F341" s="577"/>
      <c r="G341" s="577"/>
      <c r="H341" s="577"/>
    </row>
    <row r="342" spans="3:8" s="143" customFormat="1" ht="12.75">
      <c r="C342" s="577"/>
      <c r="D342" s="577"/>
      <c r="E342" s="577"/>
      <c r="F342" s="577"/>
      <c r="G342" s="577"/>
      <c r="H342" s="577"/>
    </row>
    <row r="343" spans="3:8" s="143" customFormat="1" ht="12.75">
      <c r="C343" s="577"/>
      <c r="D343" s="577"/>
      <c r="E343" s="577"/>
      <c r="F343" s="577"/>
      <c r="G343" s="577"/>
      <c r="H343" s="577"/>
    </row>
    <row r="344" spans="3:8" s="143" customFormat="1" ht="12.75">
      <c r="C344" s="577"/>
      <c r="D344" s="577"/>
      <c r="E344" s="577"/>
      <c r="F344" s="577"/>
      <c r="G344" s="577"/>
      <c r="H344" s="577"/>
    </row>
    <row r="345" spans="3:8" s="143" customFormat="1" ht="12.75">
      <c r="C345" s="577"/>
      <c r="D345" s="577"/>
      <c r="E345" s="577"/>
      <c r="F345" s="577"/>
      <c r="G345" s="577"/>
      <c r="H345" s="577"/>
    </row>
    <row r="346" spans="3:8" s="143" customFormat="1" ht="12.75">
      <c r="C346" s="577"/>
      <c r="D346" s="577"/>
      <c r="E346" s="577"/>
      <c r="F346" s="577"/>
      <c r="G346" s="577"/>
      <c r="H346" s="577"/>
    </row>
    <row r="347" spans="3:8" s="143" customFormat="1" ht="12.75">
      <c r="C347" s="577"/>
      <c r="D347" s="577"/>
      <c r="E347" s="577"/>
      <c r="F347" s="577"/>
      <c r="G347" s="577"/>
      <c r="H347" s="577"/>
    </row>
    <row r="348" spans="3:8" s="143" customFormat="1" ht="12.75">
      <c r="C348" s="577"/>
      <c r="D348" s="577"/>
      <c r="E348" s="577"/>
      <c r="F348" s="577"/>
      <c r="G348" s="577"/>
      <c r="H348" s="577"/>
    </row>
    <row r="349" spans="3:8" s="143" customFormat="1" ht="12.75">
      <c r="C349" s="577"/>
      <c r="D349" s="577"/>
      <c r="E349" s="577"/>
      <c r="F349" s="577"/>
      <c r="G349" s="577"/>
      <c r="H349" s="577"/>
    </row>
    <row r="350" spans="3:8" s="143" customFormat="1" ht="12.75">
      <c r="C350" s="577"/>
      <c r="D350" s="577"/>
      <c r="E350" s="577"/>
      <c r="F350" s="577"/>
      <c r="G350" s="577"/>
      <c r="H350" s="577"/>
    </row>
    <row r="351" spans="3:8" s="143" customFormat="1" ht="12.75">
      <c r="C351" s="577"/>
      <c r="D351" s="577"/>
      <c r="E351" s="577"/>
      <c r="F351" s="577"/>
      <c r="G351" s="577"/>
      <c r="H351" s="577"/>
    </row>
    <row r="352" spans="3:8" s="143" customFormat="1" ht="12.75">
      <c r="C352" s="577"/>
      <c r="D352" s="577"/>
      <c r="E352" s="577"/>
      <c r="F352" s="577"/>
      <c r="G352" s="577"/>
      <c r="H352" s="577"/>
    </row>
    <row r="353" spans="3:8" s="143" customFormat="1" ht="12.75">
      <c r="C353" s="577"/>
      <c r="D353" s="577"/>
      <c r="E353" s="577"/>
      <c r="F353" s="577"/>
      <c r="G353" s="577"/>
      <c r="H353" s="577"/>
    </row>
    <row r="354" spans="3:8" s="143" customFormat="1" ht="12.75">
      <c r="C354" s="577"/>
      <c r="D354" s="577"/>
      <c r="E354" s="577"/>
      <c r="F354" s="577"/>
      <c r="G354" s="577"/>
      <c r="H354" s="577"/>
    </row>
    <row r="355" spans="3:8" s="143" customFormat="1" ht="12.75">
      <c r="C355" s="577"/>
      <c r="D355" s="577"/>
      <c r="E355" s="577"/>
      <c r="F355" s="577"/>
      <c r="G355" s="577"/>
      <c r="H355" s="577"/>
    </row>
    <row r="356" spans="3:8" s="143" customFormat="1" ht="12.75">
      <c r="C356" s="577"/>
      <c r="D356" s="577"/>
      <c r="E356" s="577"/>
      <c r="F356" s="577"/>
      <c r="G356" s="577"/>
      <c r="H356" s="577"/>
    </row>
    <row r="357" spans="3:8" s="143" customFormat="1" ht="12.75">
      <c r="C357" s="577"/>
      <c r="D357" s="577"/>
      <c r="E357" s="577"/>
      <c r="F357" s="577"/>
      <c r="G357" s="577"/>
      <c r="H357" s="577"/>
    </row>
    <row r="358" spans="3:8" s="143" customFormat="1" ht="12.75">
      <c r="C358" s="577"/>
      <c r="D358" s="577"/>
      <c r="E358" s="577"/>
      <c r="F358" s="577"/>
      <c r="G358" s="577"/>
      <c r="H358" s="577"/>
    </row>
    <row r="359" spans="3:8" s="143" customFormat="1" ht="12.75">
      <c r="C359" s="577"/>
      <c r="D359" s="577"/>
      <c r="E359" s="577"/>
      <c r="F359" s="577"/>
      <c r="G359" s="577"/>
      <c r="H359" s="577"/>
    </row>
    <row r="360" spans="3:8" s="143" customFormat="1" ht="12.75">
      <c r="C360" s="577"/>
      <c r="D360" s="577"/>
      <c r="E360" s="577"/>
      <c r="F360" s="577"/>
      <c r="G360" s="577"/>
      <c r="H360" s="577"/>
    </row>
    <row r="361" spans="3:8" s="143" customFormat="1" ht="12.75">
      <c r="C361" s="577"/>
      <c r="D361" s="577"/>
      <c r="E361" s="577"/>
      <c r="F361" s="577"/>
      <c r="G361" s="577"/>
      <c r="H361" s="577"/>
    </row>
    <row r="362" spans="3:8" s="143" customFormat="1" ht="12.75">
      <c r="C362" s="577"/>
      <c r="D362" s="577"/>
      <c r="E362" s="577"/>
      <c r="F362" s="577"/>
      <c r="G362" s="577"/>
      <c r="H362" s="577"/>
    </row>
    <row r="363" spans="3:8" s="143" customFormat="1" ht="12.75">
      <c r="C363" s="577"/>
      <c r="D363" s="577"/>
      <c r="E363" s="577"/>
      <c r="F363" s="577"/>
      <c r="G363" s="577"/>
      <c r="H363" s="577"/>
    </row>
    <row r="364" spans="3:8" s="143" customFormat="1" ht="12.75">
      <c r="C364" s="577"/>
      <c r="D364" s="577"/>
      <c r="E364" s="577"/>
      <c r="F364" s="577"/>
      <c r="G364" s="577"/>
      <c r="H364" s="577"/>
    </row>
    <row r="365" spans="3:8" s="143" customFormat="1" ht="12.75">
      <c r="C365" s="577"/>
      <c r="D365" s="577"/>
      <c r="E365" s="577"/>
      <c r="F365" s="577"/>
      <c r="G365" s="577"/>
      <c r="H365" s="577"/>
    </row>
    <row r="366" spans="3:8" s="143" customFormat="1" ht="12.75">
      <c r="C366" s="577"/>
      <c r="D366" s="577"/>
      <c r="E366" s="577"/>
      <c r="F366" s="577"/>
      <c r="G366" s="577"/>
      <c r="H366" s="577"/>
    </row>
    <row r="367" spans="3:8" s="143" customFormat="1" ht="12.75">
      <c r="C367" s="577"/>
      <c r="D367" s="577"/>
      <c r="E367" s="577"/>
      <c r="F367" s="577"/>
      <c r="G367" s="577"/>
      <c r="H367" s="577"/>
    </row>
    <row r="368" spans="3:8" s="143" customFormat="1" ht="12.75">
      <c r="C368" s="577"/>
      <c r="D368" s="577"/>
      <c r="E368" s="577"/>
      <c r="F368" s="577"/>
      <c r="G368" s="577"/>
      <c r="H368" s="577"/>
    </row>
    <row r="369" spans="3:8" s="143" customFormat="1" ht="12.75">
      <c r="C369" s="577"/>
      <c r="D369" s="577"/>
      <c r="E369" s="577"/>
      <c r="F369" s="577"/>
      <c r="G369" s="577"/>
      <c r="H369" s="577"/>
    </row>
    <row r="370" spans="3:8" s="143" customFormat="1" ht="12.75">
      <c r="C370" s="577"/>
      <c r="D370" s="577"/>
      <c r="E370" s="577"/>
      <c r="F370" s="577"/>
      <c r="G370" s="577"/>
      <c r="H370" s="577"/>
    </row>
    <row r="371" spans="3:8" s="143" customFormat="1" ht="12.75">
      <c r="C371" s="577"/>
      <c r="D371" s="577"/>
      <c r="E371" s="577"/>
      <c r="F371" s="577"/>
      <c r="G371" s="577"/>
      <c r="H371" s="577"/>
    </row>
    <row r="372" spans="3:8" s="143" customFormat="1" ht="12.75">
      <c r="C372" s="577"/>
      <c r="D372" s="577"/>
      <c r="E372" s="577"/>
      <c r="F372" s="577"/>
      <c r="G372" s="577"/>
      <c r="H372" s="577"/>
    </row>
    <row r="373" spans="3:8" s="143" customFormat="1" ht="12.75">
      <c r="C373" s="577"/>
      <c r="D373" s="577"/>
      <c r="E373" s="577"/>
      <c r="F373" s="577"/>
      <c r="G373" s="577"/>
      <c r="H373" s="577"/>
    </row>
    <row r="374" spans="3:8" s="143" customFormat="1" ht="12.75">
      <c r="C374" s="577"/>
      <c r="D374" s="577"/>
      <c r="E374" s="577"/>
      <c r="F374" s="577"/>
      <c r="G374" s="577"/>
      <c r="H374" s="577"/>
    </row>
    <row r="375" spans="3:8" s="143" customFormat="1" ht="12.75">
      <c r="C375" s="577"/>
      <c r="D375" s="577"/>
      <c r="E375" s="577"/>
      <c r="F375" s="577"/>
      <c r="G375" s="577"/>
      <c r="H375" s="577"/>
    </row>
    <row r="376" spans="3:8" s="143" customFormat="1" ht="12.75">
      <c r="C376" s="577"/>
      <c r="D376" s="577"/>
      <c r="E376" s="577"/>
      <c r="F376" s="577"/>
      <c r="G376" s="577"/>
      <c r="H376" s="577"/>
    </row>
    <row r="377" spans="3:8" s="143" customFormat="1" ht="12.75">
      <c r="C377" s="577"/>
      <c r="D377" s="577"/>
      <c r="E377" s="577"/>
      <c r="F377" s="577"/>
      <c r="G377" s="577"/>
      <c r="H377" s="577"/>
    </row>
    <row r="378" spans="3:8" s="143" customFormat="1" ht="12.75">
      <c r="C378" s="577"/>
      <c r="D378" s="577"/>
      <c r="E378" s="577"/>
      <c r="F378" s="577"/>
      <c r="G378" s="577"/>
      <c r="H378" s="577"/>
    </row>
    <row r="379" spans="3:8" s="143" customFormat="1" ht="12.75">
      <c r="C379" s="577"/>
      <c r="D379" s="577"/>
      <c r="E379" s="577"/>
      <c r="F379" s="577"/>
      <c r="G379" s="577"/>
      <c r="H379" s="577"/>
    </row>
    <row r="380" spans="3:8" s="143" customFormat="1" ht="12.75">
      <c r="C380" s="577"/>
      <c r="D380" s="577"/>
      <c r="E380" s="577"/>
      <c r="F380" s="577"/>
      <c r="G380" s="577"/>
      <c r="H380" s="577"/>
    </row>
    <row r="381" spans="3:8" s="143" customFormat="1" ht="12.75">
      <c r="C381" s="577"/>
      <c r="D381" s="577"/>
      <c r="E381" s="577"/>
      <c r="F381" s="577"/>
      <c r="G381" s="577"/>
      <c r="H381" s="577"/>
    </row>
    <row r="382" spans="3:8" s="143" customFormat="1" ht="12.75">
      <c r="C382" s="577"/>
      <c r="D382" s="577"/>
      <c r="E382" s="577"/>
      <c r="F382" s="577"/>
      <c r="G382" s="577"/>
      <c r="H382" s="577"/>
    </row>
    <row r="383" spans="3:8" s="143" customFormat="1" ht="12.75">
      <c r="C383" s="577"/>
      <c r="D383" s="577"/>
      <c r="E383" s="577"/>
      <c r="F383" s="577"/>
      <c r="G383" s="577"/>
      <c r="H383" s="577"/>
    </row>
    <row r="384" spans="3:8" s="143" customFormat="1" ht="12.75">
      <c r="C384" s="577"/>
      <c r="D384" s="577"/>
      <c r="E384" s="577"/>
      <c r="F384" s="577"/>
      <c r="G384" s="577"/>
      <c r="H384" s="577"/>
    </row>
    <row r="385" spans="3:8" s="143" customFormat="1" ht="12.75">
      <c r="C385" s="577"/>
      <c r="D385" s="577"/>
      <c r="E385" s="577"/>
      <c r="F385" s="577"/>
      <c r="G385" s="577"/>
      <c r="H385" s="577"/>
    </row>
    <row r="386" spans="3:8" s="143" customFormat="1" ht="12.75">
      <c r="C386" s="577"/>
      <c r="D386" s="577"/>
      <c r="E386" s="577"/>
      <c r="F386" s="577"/>
      <c r="G386" s="577"/>
      <c r="H386" s="577"/>
    </row>
    <row r="387" spans="3:8" s="143" customFormat="1" ht="12.75">
      <c r="C387" s="577"/>
      <c r="D387" s="577"/>
      <c r="E387" s="577"/>
      <c r="F387" s="577"/>
      <c r="G387" s="577"/>
      <c r="H387" s="577"/>
    </row>
    <row r="388" spans="3:8" s="143" customFormat="1" ht="12.75">
      <c r="C388" s="577"/>
      <c r="D388" s="577"/>
      <c r="E388" s="577"/>
      <c r="F388" s="577"/>
      <c r="G388" s="577"/>
      <c r="H388" s="577"/>
    </row>
    <row r="389" spans="3:8" s="143" customFormat="1" ht="12.75">
      <c r="C389" s="577"/>
      <c r="D389" s="577"/>
      <c r="E389" s="577"/>
      <c r="F389" s="577"/>
      <c r="G389" s="577"/>
      <c r="H389" s="577"/>
    </row>
    <row r="390" spans="3:8" s="143" customFormat="1" ht="12.75">
      <c r="C390" s="577"/>
      <c r="D390" s="577"/>
      <c r="E390" s="577"/>
      <c r="F390" s="577"/>
      <c r="G390" s="577"/>
      <c r="H390" s="577"/>
    </row>
    <row r="391" spans="3:8" s="143" customFormat="1" ht="12.75">
      <c r="C391" s="577"/>
      <c r="D391" s="577"/>
      <c r="E391" s="577"/>
      <c r="F391" s="577"/>
      <c r="G391" s="577"/>
      <c r="H391" s="577"/>
    </row>
    <row r="392" spans="3:8" s="143" customFormat="1" ht="12.75">
      <c r="C392" s="577"/>
      <c r="D392" s="577"/>
      <c r="E392" s="577"/>
      <c r="F392" s="577"/>
      <c r="G392" s="577"/>
      <c r="H392" s="577"/>
    </row>
    <row r="393" spans="3:8" s="143" customFormat="1" ht="12.75">
      <c r="C393" s="577"/>
      <c r="D393" s="577"/>
      <c r="E393" s="577"/>
      <c r="F393" s="577"/>
      <c r="G393" s="577"/>
      <c r="H393" s="577"/>
    </row>
    <row r="394" spans="3:8" s="143" customFormat="1" ht="12.75">
      <c r="C394" s="577"/>
      <c r="D394" s="577"/>
      <c r="E394" s="577"/>
      <c r="F394" s="577"/>
      <c r="G394" s="577"/>
      <c r="H394" s="577"/>
    </row>
    <row r="395" spans="3:8" s="143" customFormat="1" ht="12.75">
      <c r="C395" s="577"/>
      <c r="D395" s="577"/>
      <c r="E395" s="577"/>
      <c r="F395" s="577"/>
      <c r="G395" s="577"/>
      <c r="H395" s="577"/>
    </row>
    <row r="396" spans="3:8" s="143" customFormat="1" ht="12.75">
      <c r="C396" s="577"/>
      <c r="D396" s="577"/>
      <c r="E396" s="577"/>
      <c r="F396" s="577"/>
      <c r="G396" s="577"/>
      <c r="H396" s="577"/>
    </row>
    <row r="397" spans="3:8" s="143" customFormat="1" ht="12.75">
      <c r="C397" s="577"/>
      <c r="D397" s="577"/>
      <c r="E397" s="577"/>
      <c r="F397" s="577"/>
      <c r="G397" s="577"/>
      <c r="H397" s="577"/>
    </row>
    <row r="398" spans="3:8" s="143" customFormat="1" ht="12.75">
      <c r="C398" s="577"/>
      <c r="D398" s="577"/>
      <c r="E398" s="577"/>
      <c r="F398" s="577"/>
      <c r="G398" s="577"/>
      <c r="H398" s="577"/>
    </row>
    <row r="399" spans="3:8" s="143" customFormat="1" ht="12.75">
      <c r="C399" s="577"/>
      <c r="D399" s="577"/>
      <c r="E399" s="577"/>
      <c r="F399" s="577"/>
      <c r="G399" s="577"/>
      <c r="H399" s="577"/>
    </row>
    <row r="400" spans="3:8" s="143" customFormat="1" ht="12.75">
      <c r="C400" s="577"/>
      <c r="D400" s="577"/>
      <c r="E400" s="577"/>
      <c r="F400" s="577"/>
      <c r="G400" s="577"/>
      <c r="H400" s="577"/>
    </row>
    <row r="401" spans="3:8" s="143" customFormat="1" ht="12.75">
      <c r="C401" s="577"/>
      <c r="D401" s="577"/>
      <c r="E401" s="577"/>
      <c r="F401" s="577"/>
      <c r="G401" s="577"/>
      <c r="H401" s="577"/>
    </row>
    <row r="402" spans="3:8" s="143" customFormat="1" ht="12.75">
      <c r="C402" s="577"/>
      <c r="D402" s="577"/>
      <c r="E402" s="577"/>
      <c r="F402" s="577"/>
      <c r="G402" s="577"/>
      <c r="H402" s="577"/>
    </row>
    <row r="403" spans="3:8" s="143" customFormat="1" ht="12.75">
      <c r="C403" s="577"/>
      <c r="D403" s="577"/>
      <c r="E403" s="577"/>
      <c r="F403" s="577"/>
      <c r="G403" s="577"/>
      <c r="H403" s="577"/>
    </row>
    <row r="404" spans="3:8" s="143" customFormat="1" ht="12.75">
      <c r="C404" s="577"/>
      <c r="D404" s="577"/>
      <c r="E404" s="577"/>
      <c r="F404" s="577"/>
      <c r="G404" s="577"/>
      <c r="H404" s="577"/>
    </row>
    <row r="405" spans="3:8" s="143" customFormat="1" ht="12.75">
      <c r="C405" s="577"/>
      <c r="D405" s="577"/>
      <c r="E405" s="577"/>
      <c r="F405" s="577"/>
      <c r="G405" s="577"/>
      <c r="H405" s="577"/>
    </row>
    <row r="406" spans="3:8" s="143" customFormat="1" ht="12.75">
      <c r="C406" s="577"/>
      <c r="D406" s="577"/>
      <c r="E406" s="577"/>
      <c r="F406" s="577"/>
      <c r="G406" s="577"/>
      <c r="H406" s="577"/>
    </row>
    <row r="407" spans="3:8" s="143" customFormat="1" ht="12.75">
      <c r="C407" s="577"/>
      <c r="D407" s="577"/>
      <c r="E407" s="577"/>
      <c r="F407" s="577"/>
      <c r="G407" s="577"/>
      <c r="H407" s="577"/>
    </row>
    <row r="408" spans="3:8" s="143" customFormat="1" ht="12.75">
      <c r="C408" s="577"/>
      <c r="D408" s="577"/>
      <c r="E408" s="577"/>
      <c r="F408" s="577"/>
      <c r="G408" s="577"/>
      <c r="H408" s="577"/>
    </row>
    <row r="409" spans="3:8" s="143" customFormat="1" ht="12.75">
      <c r="C409" s="577"/>
      <c r="D409" s="577"/>
      <c r="E409" s="577"/>
      <c r="F409" s="577"/>
      <c r="G409" s="577"/>
      <c r="H409" s="577"/>
    </row>
    <row r="410" spans="3:8" s="143" customFormat="1" ht="12.75">
      <c r="C410" s="577"/>
      <c r="D410" s="577"/>
      <c r="E410" s="577"/>
      <c r="F410" s="577"/>
      <c r="G410" s="577"/>
      <c r="H410" s="577"/>
    </row>
    <row r="411" spans="3:8" s="143" customFormat="1" ht="12.75">
      <c r="C411" s="577"/>
      <c r="D411" s="577"/>
      <c r="E411" s="577"/>
      <c r="F411" s="577"/>
      <c r="G411" s="577"/>
      <c r="H411" s="577"/>
    </row>
    <row r="412" spans="3:8" s="143" customFormat="1" ht="12.75">
      <c r="C412" s="577"/>
      <c r="D412" s="577"/>
      <c r="E412" s="577"/>
      <c r="F412" s="577"/>
      <c r="G412" s="577"/>
      <c r="H412" s="577"/>
    </row>
    <row r="413" spans="3:8" s="143" customFormat="1" ht="12.75">
      <c r="C413" s="577"/>
      <c r="D413" s="577"/>
      <c r="E413" s="577"/>
      <c r="F413" s="577"/>
      <c r="G413" s="577"/>
      <c r="H413" s="577"/>
    </row>
    <row r="414" spans="3:8" s="143" customFormat="1" ht="12.75">
      <c r="C414" s="577"/>
      <c r="D414" s="577"/>
      <c r="E414" s="577"/>
      <c r="F414" s="577"/>
      <c r="G414" s="577"/>
      <c r="H414" s="577"/>
    </row>
    <row r="415" spans="3:8" s="143" customFormat="1" ht="12.75">
      <c r="C415" s="577"/>
      <c r="D415" s="577"/>
      <c r="E415" s="577"/>
      <c r="F415" s="577"/>
      <c r="G415" s="577"/>
      <c r="H415" s="577"/>
    </row>
    <row r="416" spans="3:8" s="143" customFormat="1" ht="12.75">
      <c r="C416" s="577"/>
      <c r="D416" s="577"/>
      <c r="E416" s="577"/>
      <c r="F416" s="577"/>
      <c r="G416" s="577"/>
      <c r="H416" s="577"/>
    </row>
    <row r="417" spans="3:8" s="143" customFormat="1" ht="12.75">
      <c r="C417" s="577"/>
      <c r="D417" s="577"/>
      <c r="E417" s="577"/>
      <c r="F417" s="577"/>
      <c r="G417" s="577"/>
      <c r="H417" s="577"/>
    </row>
    <row r="418" spans="3:8" s="143" customFormat="1" ht="12.75">
      <c r="C418" s="577"/>
      <c r="D418" s="577"/>
      <c r="E418" s="577"/>
      <c r="F418" s="577"/>
      <c r="G418" s="577"/>
      <c r="H418" s="577"/>
    </row>
    <row r="419" spans="3:8" s="143" customFormat="1" ht="12.75">
      <c r="C419" s="577"/>
      <c r="D419" s="577"/>
      <c r="E419" s="577"/>
      <c r="F419" s="577"/>
      <c r="G419" s="577"/>
      <c r="H419" s="577"/>
    </row>
    <row r="420" spans="3:8" s="143" customFormat="1" ht="12.75">
      <c r="C420" s="577"/>
      <c r="D420" s="577"/>
      <c r="E420" s="577"/>
      <c r="F420" s="577"/>
      <c r="G420" s="577"/>
      <c r="H420" s="577"/>
    </row>
    <row r="421" spans="3:8" s="143" customFormat="1" ht="12.75">
      <c r="C421" s="577"/>
      <c r="D421" s="577"/>
      <c r="E421" s="577"/>
      <c r="F421" s="577"/>
      <c r="G421" s="577"/>
      <c r="H421" s="577"/>
    </row>
    <row r="422" spans="3:8" s="143" customFormat="1" ht="12.75">
      <c r="C422" s="577"/>
      <c r="D422" s="577"/>
      <c r="E422" s="577"/>
      <c r="F422" s="577"/>
      <c r="G422" s="577"/>
      <c r="H422" s="577"/>
    </row>
    <row r="423" spans="3:8" s="143" customFormat="1" ht="12.75">
      <c r="C423" s="577"/>
      <c r="D423" s="577"/>
      <c r="E423" s="577"/>
      <c r="F423" s="577"/>
      <c r="G423" s="577"/>
      <c r="H423" s="577"/>
    </row>
    <row r="424" spans="3:8" s="143" customFormat="1" ht="12.75">
      <c r="C424" s="577"/>
      <c r="D424" s="577"/>
      <c r="E424" s="577"/>
      <c r="F424" s="577"/>
      <c r="G424" s="577"/>
      <c r="H424" s="577"/>
    </row>
    <row r="425" spans="3:8" s="143" customFormat="1" ht="12.75">
      <c r="C425" s="577"/>
      <c r="D425" s="577"/>
      <c r="E425" s="577"/>
      <c r="F425" s="577"/>
      <c r="G425" s="577"/>
      <c r="H425" s="577"/>
    </row>
    <row r="426" spans="3:8" s="143" customFormat="1" ht="12.75">
      <c r="C426" s="577"/>
      <c r="D426" s="577"/>
      <c r="E426" s="577"/>
      <c r="F426" s="577"/>
      <c r="G426" s="577"/>
      <c r="H426" s="577"/>
    </row>
    <row r="427" spans="3:8" s="143" customFormat="1" ht="12.75">
      <c r="C427" s="577"/>
      <c r="D427" s="577"/>
      <c r="E427" s="577"/>
      <c r="F427" s="577"/>
      <c r="G427" s="577"/>
      <c r="H427" s="577"/>
    </row>
    <row r="428" spans="3:8" s="143" customFormat="1" ht="12.75">
      <c r="C428" s="577"/>
      <c r="D428" s="577"/>
      <c r="E428" s="577"/>
      <c r="F428" s="577"/>
      <c r="G428" s="577"/>
      <c r="H428" s="577"/>
    </row>
    <row r="429" spans="3:8" s="143" customFormat="1" ht="12.75">
      <c r="C429" s="577"/>
      <c r="D429" s="577"/>
      <c r="E429" s="577"/>
      <c r="F429" s="577"/>
      <c r="G429" s="577"/>
      <c r="H429" s="577"/>
    </row>
    <row r="430" spans="3:8" s="143" customFormat="1" ht="12.75">
      <c r="C430" s="577"/>
      <c r="D430" s="577"/>
      <c r="E430" s="577"/>
      <c r="F430" s="577"/>
      <c r="G430" s="577"/>
      <c r="H430" s="577"/>
    </row>
    <row r="431" spans="3:8" s="143" customFormat="1" ht="12.75">
      <c r="C431" s="577"/>
      <c r="D431" s="577"/>
      <c r="E431" s="577"/>
      <c r="F431" s="577"/>
      <c r="G431" s="577"/>
      <c r="H431" s="577"/>
    </row>
    <row r="432" spans="3:8" s="143" customFormat="1" ht="12.75">
      <c r="C432" s="577"/>
      <c r="D432" s="577"/>
      <c r="E432" s="577"/>
      <c r="F432" s="577"/>
      <c r="G432" s="577"/>
      <c r="H432" s="577"/>
    </row>
    <row r="433" spans="3:8" s="143" customFormat="1" ht="12.75">
      <c r="C433" s="577"/>
      <c r="D433" s="577"/>
      <c r="E433" s="577"/>
      <c r="F433" s="577"/>
      <c r="G433" s="577"/>
      <c r="H433" s="577"/>
    </row>
    <row r="434" spans="3:8" s="143" customFormat="1" ht="12.75">
      <c r="C434" s="577"/>
      <c r="D434" s="577"/>
      <c r="E434" s="577"/>
      <c r="F434" s="577"/>
      <c r="G434" s="577"/>
      <c r="H434" s="577"/>
    </row>
    <row r="435" spans="3:8" s="143" customFormat="1" ht="12.75">
      <c r="C435" s="577"/>
      <c r="D435" s="577"/>
      <c r="E435" s="577"/>
      <c r="F435" s="577"/>
      <c r="G435" s="577"/>
      <c r="H435" s="577"/>
    </row>
    <row r="436" spans="3:8" s="143" customFormat="1" ht="12.75">
      <c r="C436" s="577"/>
      <c r="D436" s="577"/>
      <c r="E436" s="577"/>
      <c r="F436" s="577"/>
      <c r="G436" s="577"/>
      <c r="H436" s="577"/>
    </row>
    <row r="437" spans="3:8" s="143" customFormat="1" ht="12.75">
      <c r="C437" s="577"/>
      <c r="D437" s="577"/>
      <c r="E437" s="577"/>
      <c r="F437" s="577"/>
      <c r="G437" s="577"/>
      <c r="H437" s="577"/>
    </row>
    <row r="438" spans="3:8" s="143" customFormat="1" ht="12.75">
      <c r="C438" s="577"/>
      <c r="D438" s="577"/>
      <c r="E438" s="577"/>
      <c r="F438" s="577"/>
      <c r="G438" s="577"/>
      <c r="H438" s="577"/>
    </row>
    <row r="439" spans="3:8" s="143" customFormat="1" ht="12.75">
      <c r="C439" s="577"/>
      <c r="D439" s="577"/>
      <c r="E439" s="577"/>
      <c r="F439" s="577"/>
      <c r="G439" s="577"/>
      <c r="H439" s="577"/>
    </row>
    <row r="440" spans="3:8" s="143" customFormat="1" ht="12.75">
      <c r="C440" s="577"/>
      <c r="D440" s="577"/>
      <c r="E440" s="577"/>
      <c r="F440" s="577"/>
      <c r="G440" s="577"/>
      <c r="H440" s="577"/>
    </row>
    <row r="441" spans="3:8" s="143" customFormat="1" ht="12.75">
      <c r="C441" s="577"/>
      <c r="D441" s="577"/>
      <c r="E441" s="577"/>
      <c r="F441" s="577"/>
      <c r="G441" s="577"/>
      <c r="H441" s="577"/>
    </row>
    <row r="442" spans="3:8" s="143" customFormat="1" ht="12.75">
      <c r="C442" s="577"/>
      <c r="D442" s="577"/>
      <c r="E442" s="577"/>
      <c r="F442" s="577"/>
      <c r="G442" s="577"/>
      <c r="H442" s="577"/>
    </row>
    <row r="443" spans="3:8" s="143" customFormat="1" ht="12.75">
      <c r="C443" s="577"/>
      <c r="D443" s="577"/>
      <c r="E443" s="577"/>
      <c r="F443" s="577"/>
      <c r="G443" s="577"/>
      <c r="H443" s="577"/>
    </row>
    <row r="444" spans="3:8" s="143" customFormat="1" ht="12.75">
      <c r="C444" s="577"/>
      <c r="D444" s="577"/>
      <c r="E444" s="577"/>
      <c r="F444" s="577"/>
      <c r="G444" s="577"/>
      <c r="H444" s="577"/>
    </row>
    <row r="445" spans="3:8" s="143" customFormat="1" ht="12.75">
      <c r="C445" s="577"/>
      <c r="D445" s="577"/>
      <c r="E445" s="577"/>
      <c r="F445" s="577"/>
      <c r="G445" s="577"/>
      <c r="H445" s="577"/>
    </row>
    <row r="446" spans="3:8" s="143" customFormat="1" ht="12.75">
      <c r="C446" s="577"/>
      <c r="D446" s="577"/>
      <c r="E446" s="577"/>
      <c r="F446" s="577"/>
      <c r="G446" s="577"/>
      <c r="H446" s="577"/>
    </row>
    <row r="447" spans="3:8" s="143" customFormat="1" ht="12.75">
      <c r="C447" s="577"/>
      <c r="D447" s="577"/>
      <c r="E447" s="577"/>
      <c r="F447" s="577"/>
      <c r="G447" s="577"/>
      <c r="H447" s="577"/>
    </row>
    <row r="448" spans="3:8" s="143" customFormat="1" ht="12.75">
      <c r="C448" s="577"/>
      <c r="D448" s="577"/>
      <c r="E448" s="577"/>
      <c r="F448" s="577"/>
      <c r="G448" s="577"/>
      <c r="H448" s="577"/>
    </row>
    <row r="449" spans="3:8" s="143" customFormat="1" ht="12.75">
      <c r="C449" s="577"/>
      <c r="D449" s="577"/>
      <c r="E449" s="577"/>
      <c r="F449" s="577"/>
      <c r="G449" s="577"/>
      <c r="H449" s="577"/>
    </row>
    <row r="450" spans="3:8" s="143" customFormat="1" ht="12.75">
      <c r="C450" s="577"/>
      <c r="D450" s="577"/>
      <c r="E450" s="577"/>
      <c r="F450" s="577"/>
      <c r="G450" s="577"/>
      <c r="H450" s="577"/>
    </row>
    <row r="451" spans="3:8" s="143" customFormat="1" ht="12.75">
      <c r="C451" s="577"/>
      <c r="D451" s="577"/>
      <c r="E451" s="577"/>
      <c r="F451" s="577"/>
      <c r="G451" s="577"/>
      <c r="H451" s="577"/>
    </row>
    <row r="452" spans="3:8" s="143" customFormat="1" ht="12.75">
      <c r="C452" s="577"/>
      <c r="D452" s="577"/>
      <c r="E452" s="577"/>
      <c r="F452" s="577"/>
      <c r="G452" s="577"/>
      <c r="H452" s="577"/>
    </row>
    <row r="453" spans="3:8" s="143" customFormat="1" ht="12.75">
      <c r="C453" s="577"/>
      <c r="D453" s="577"/>
      <c r="E453" s="577"/>
      <c r="F453" s="577"/>
      <c r="G453" s="577"/>
      <c r="H453" s="577"/>
    </row>
    <row r="454" spans="3:8" s="143" customFormat="1" ht="12.75">
      <c r="C454" s="577"/>
      <c r="D454" s="577"/>
      <c r="E454" s="577"/>
      <c r="F454" s="577"/>
      <c r="G454" s="577"/>
      <c r="H454" s="577"/>
    </row>
    <row r="455" spans="3:8" s="143" customFormat="1" ht="12.75">
      <c r="C455" s="577"/>
      <c r="D455" s="577"/>
      <c r="E455" s="577"/>
      <c r="F455" s="577"/>
      <c r="G455" s="577"/>
      <c r="H455" s="577"/>
    </row>
    <row r="456" spans="3:8" s="143" customFormat="1" ht="12.75">
      <c r="C456" s="577"/>
      <c r="D456" s="577"/>
      <c r="E456" s="577"/>
      <c r="F456" s="577"/>
      <c r="G456" s="577"/>
      <c r="H456" s="577"/>
    </row>
    <row r="457" spans="3:8" s="143" customFormat="1" ht="12.75">
      <c r="C457" s="577"/>
      <c r="D457" s="577"/>
      <c r="E457" s="577"/>
      <c r="F457" s="577"/>
      <c r="G457" s="577"/>
      <c r="H457" s="577"/>
    </row>
    <row r="458" spans="3:8" s="143" customFormat="1" ht="12.75">
      <c r="C458" s="577"/>
      <c r="D458" s="577"/>
      <c r="E458" s="577"/>
      <c r="F458" s="577"/>
      <c r="G458" s="577"/>
      <c r="H458" s="577"/>
    </row>
    <row r="459" spans="3:8" s="143" customFormat="1" ht="12.75">
      <c r="C459" s="577"/>
      <c r="D459" s="577"/>
      <c r="E459" s="577"/>
      <c r="F459" s="577"/>
      <c r="G459" s="577"/>
      <c r="H459" s="577"/>
    </row>
    <row r="460" spans="3:8" s="143" customFormat="1" ht="12.75">
      <c r="C460" s="577"/>
      <c r="D460" s="577"/>
      <c r="E460" s="577"/>
      <c r="F460" s="577"/>
      <c r="G460" s="577"/>
      <c r="H460" s="577"/>
    </row>
    <row r="461" spans="3:8" s="143" customFormat="1" ht="12.75">
      <c r="C461" s="577"/>
      <c r="D461" s="577"/>
      <c r="E461" s="577"/>
      <c r="F461" s="577"/>
      <c r="G461" s="577"/>
      <c r="H461" s="577"/>
    </row>
    <row r="462" spans="3:8" s="143" customFormat="1" ht="12.75">
      <c r="C462" s="577"/>
      <c r="D462" s="577"/>
      <c r="E462" s="577"/>
      <c r="F462" s="577"/>
      <c r="G462" s="577"/>
      <c r="H462" s="577"/>
    </row>
    <row r="463" spans="3:8" s="143" customFormat="1" ht="12.75">
      <c r="C463" s="577"/>
      <c r="D463" s="577"/>
      <c r="E463" s="577"/>
      <c r="F463" s="577"/>
      <c r="G463" s="577"/>
      <c r="H463" s="577"/>
    </row>
    <row r="464" spans="3:8" s="143" customFormat="1" ht="12.75">
      <c r="C464" s="577"/>
      <c r="D464" s="577"/>
      <c r="E464" s="577"/>
      <c r="F464" s="577"/>
      <c r="G464" s="577"/>
      <c r="H464" s="577"/>
    </row>
    <row r="465" spans="3:8" s="143" customFormat="1" ht="12.75">
      <c r="C465" s="577"/>
      <c r="D465" s="577"/>
      <c r="E465" s="577"/>
      <c r="F465" s="577"/>
      <c r="G465" s="577"/>
      <c r="H465" s="577"/>
    </row>
    <row r="466" spans="3:8" s="143" customFormat="1" ht="12.75">
      <c r="C466" s="577"/>
      <c r="D466" s="577"/>
      <c r="E466" s="577"/>
      <c r="F466" s="577"/>
      <c r="G466" s="577"/>
      <c r="H466" s="577"/>
    </row>
    <row r="467" spans="3:8" s="143" customFormat="1" ht="12.75">
      <c r="C467" s="577"/>
      <c r="D467" s="577"/>
      <c r="E467" s="577"/>
      <c r="F467" s="577"/>
      <c r="G467" s="577"/>
      <c r="H467" s="577"/>
    </row>
    <row r="468" spans="3:8" s="143" customFormat="1" ht="12.75">
      <c r="C468" s="577"/>
      <c r="D468" s="577"/>
      <c r="E468" s="577"/>
      <c r="F468" s="577"/>
      <c r="G468" s="577"/>
      <c r="H468" s="577"/>
    </row>
    <row r="469" spans="3:8" s="143" customFormat="1" ht="12.75">
      <c r="C469" s="577"/>
      <c r="D469" s="577"/>
      <c r="E469" s="577"/>
      <c r="F469" s="577"/>
      <c r="G469" s="577"/>
      <c r="H469" s="577"/>
    </row>
    <row r="470" spans="3:8" s="143" customFormat="1" ht="12.75">
      <c r="C470" s="577"/>
      <c r="D470" s="577"/>
      <c r="E470" s="577"/>
      <c r="F470" s="577"/>
      <c r="G470" s="577"/>
      <c r="H470" s="577"/>
    </row>
    <row r="471" spans="3:8" s="143" customFormat="1" ht="12.75">
      <c r="C471" s="577"/>
      <c r="D471" s="577"/>
      <c r="E471" s="577"/>
      <c r="F471" s="577"/>
      <c r="G471" s="577"/>
      <c r="H471" s="577"/>
    </row>
    <row r="472" spans="3:8" s="143" customFormat="1" ht="12.75">
      <c r="C472" s="577"/>
      <c r="D472" s="577"/>
      <c r="E472" s="577"/>
      <c r="F472" s="577"/>
      <c r="G472" s="577"/>
      <c r="H472" s="577"/>
    </row>
    <row r="473" spans="3:8" s="143" customFormat="1" ht="12.75">
      <c r="C473" s="577"/>
      <c r="D473" s="577"/>
      <c r="E473" s="577"/>
      <c r="F473" s="577"/>
      <c r="G473" s="577"/>
      <c r="H473" s="577"/>
    </row>
    <row r="474" spans="3:8" s="143" customFormat="1" ht="12.75">
      <c r="C474" s="577"/>
      <c r="D474" s="577"/>
      <c r="E474" s="577"/>
      <c r="F474" s="577"/>
      <c r="G474" s="577"/>
      <c r="H474" s="577"/>
    </row>
    <row r="475" spans="3:8" s="143" customFormat="1" ht="12.75">
      <c r="C475" s="577"/>
      <c r="D475" s="577"/>
      <c r="E475" s="577"/>
      <c r="F475" s="577"/>
      <c r="G475" s="577"/>
      <c r="H475" s="577"/>
    </row>
    <row r="476" spans="3:8" s="143" customFormat="1" ht="12.75">
      <c r="C476" s="577"/>
      <c r="D476" s="577"/>
      <c r="E476" s="577"/>
      <c r="F476" s="577"/>
      <c r="G476" s="577"/>
      <c r="H476" s="577"/>
    </row>
    <row r="477" spans="3:8" s="143" customFormat="1" ht="12.75">
      <c r="C477" s="577"/>
      <c r="D477" s="577"/>
      <c r="E477" s="577"/>
      <c r="F477" s="577"/>
      <c r="G477" s="577"/>
      <c r="H477" s="577"/>
    </row>
    <row r="478" spans="3:8" s="143" customFormat="1" ht="12.75">
      <c r="C478" s="577"/>
      <c r="D478" s="577"/>
      <c r="E478" s="577"/>
      <c r="F478" s="577"/>
      <c r="G478" s="577"/>
      <c r="H478" s="577"/>
    </row>
    <row r="479" spans="3:8" s="143" customFormat="1" ht="12.75">
      <c r="C479" s="577"/>
      <c r="D479" s="577"/>
      <c r="E479" s="577"/>
      <c r="F479" s="577"/>
      <c r="G479" s="577"/>
      <c r="H479" s="577"/>
    </row>
    <row r="480" spans="3:8" s="143" customFormat="1" ht="12.75">
      <c r="C480" s="577"/>
      <c r="D480" s="577"/>
      <c r="E480" s="577"/>
      <c r="F480" s="577"/>
      <c r="G480" s="577"/>
      <c r="H480" s="577"/>
    </row>
    <row r="481" spans="3:8" s="143" customFormat="1" ht="12.75">
      <c r="C481" s="577"/>
      <c r="D481" s="577"/>
      <c r="E481" s="577"/>
      <c r="F481" s="577"/>
      <c r="G481" s="577"/>
      <c r="H481" s="577"/>
    </row>
    <row r="482" spans="3:8" s="143" customFormat="1" ht="12.75">
      <c r="C482" s="577"/>
      <c r="D482" s="577"/>
      <c r="E482" s="577"/>
      <c r="F482" s="577"/>
      <c r="G482" s="577"/>
      <c r="H482" s="577"/>
    </row>
    <row r="483" spans="3:8" s="143" customFormat="1" ht="12.75">
      <c r="C483" s="577"/>
      <c r="D483" s="577"/>
      <c r="E483" s="577"/>
      <c r="F483" s="577"/>
      <c r="G483" s="577"/>
      <c r="H483" s="577"/>
    </row>
    <row r="484" spans="3:8" s="143" customFormat="1" ht="12.75">
      <c r="C484" s="577"/>
      <c r="D484" s="577"/>
      <c r="E484" s="577"/>
      <c r="F484" s="577"/>
      <c r="G484" s="577"/>
      <c r="H484" s="577"/>
    </row>
    <row r="485" spans="3:8" s="143" customFormat="1" ht="12.75">
      <c r="C485" s="577"/>
      <c r="D485" s="577"/>
      <c r="E485" s="577"/>
      <c r="F485" s="577"/>
      <c r="G485" s="577"/>
      <c r="H485" s="577"/>
    </row>
    <row r="486" spans="3:8" s="143" customFormat="1" ht="12.75">
      <c r="C486" s="577"/>
      <c r="D486" s="577"/>
      <c r="E486" s="577"/>
      <c r="F486" s="577"/>
      <c r="G486" s="577"/>
      <c r="H486" s="577"/>
    </row>
    <row r="487" spans="3:8" s="143" customFormat="1" ht="12.75">
      <c r="C487" s="577"/>
      <c r="D487" s="577"/>
      <c r="E487" s="577"/>
      <c r="F487" s="577"/>
      <c r="G487" s="577"/>
      <c r="H487" s="577"/>
    </row>
    <row r="488" spans="3:8" s="143" customFormat="1" ht="12.75">
      <c r="C488" s="577"/>
      <c r="D488" s="577"/>
      <c r="E488" s="577"/>
      <c r="F488" s="577"/>
      <c r="G488" s="577"/>
      <c r="H488" s="577"/>
    </row>
    <row r="489" spans="3:8" s="143" customFormat="1" ht="12.75">
      <c r="C489" s="577"/>
      <c r="D489" s="577"/>
      <c r="E489" s="577"/>
      <c r="F489" s="577"/>
      <c r="G489" s="577"/>
      <c r="H489" s="577"/>
    </row>
    <row r="490" spans="3:8" s="143" customFormat="1" ht="12.75">
      <c r="C490" s="577"/>
      <c r="D490" s="577"/>
      <c r="E490" s="577"/>
      <c r="F490" s="577"/>
      <c r="G490" s="577"/>
      <c r="H490" s="577"/>
    </row>
    <row r="491" spans="3:8" s="143" customFormat="1" ht="12.75">
      <c r="C491" s="577"/>
      <c r="D491" s="577"/>
      <c r="E491" s="577"/>
      <c r="F491" s="577"/>
      <c r="G491" s="577"/>
      <c r="H491" s="577"/>
    </row>
    <row r="492" spans="3:8" s="143" customFormat="1" ht="12.75">
      <c r="C492" s="577"/>
      <c r="D492" s="577"/>
      <c r="E492" s="577"/>
      <c r="F492" s="577"/>
      <c r="G492" s="577"/>
      <c r="H492" s="577"/>
    </row>
    <row r="493" spans="3:8" s="143" customFormat="1" ht="12.75">
      <c r="C493" s="577"/>
      <c r="D493" s="577"/>
      <c r="E493" s="577"/>
      <c r="F493" s="577"/>
      <c r="G493" s="577"/>
      <c r="H493" s="577"/>
    </row>
    <row r="494" spans="3:8" s="143" customFormat="1" ht="12.75">
      <c r="C494" s="577"/>
      <c r="D494" s="577"/>
      <c r="E494" s="577"/>
      <c r="F494" s="577"/>
      <c r="G494" s="577"/>
      <c r="H494" s="577"/>
    </row>
    <row r="495" spans="3:8" s="143" customFormat="1" ht="12.75">
      <c r="C495" s="577"/>
      <c r="D495" s="577"/>
      <c r="E495" s="577"/>
      <c r="F495" s="577"/>
      <c r="G495" s="577"/>
      <c r="H495" s="577"/>
    </row>
    <row r="496" spans="3:8" s="143" customFormat="1" ht="12.75">
      <c r="C496" s="577"/>
      <c r="D496" s="577"/>
      <c r="E496" s="577"/>
      <c r="F496" s="577"/>
      <c r="G496" s="577"/>
      <c r="H496" s="577"/>
    </row>
    <row r="497" spans="3:8" s="143" customFormat="1" ht="12.75">
      <c r="C497" s="577"/>
      <c r="D497" s="577"/>
      <c r="E497" s="577"/>
      <c r="F497" s="577"/>
      <c r="G497" s="577"/>
      <c r="H497" s="577"/>
    </row>
    <row r="498" spans="3:8" s="143" customFormat="1" ht="12.75">
      <c r="C498" s="577"/>
      <c r="D498" s="577"/>
      <c r="E498" s="577"/>
      <c r="F498" s="577"/>
      <c r="G498" s="577"/>
      <c r="H498" s="577"/>
    </row>
    <row r="499" spans="3:8" s="143" customFormat="1" ht="12.75">
      <c r="C499" s="577"/>
      <c r="D499" s="577"/>
      <c r="E499" s="577"/>
      <c r="F499" s="577"/>
      <c r="G499" s="577"/>
      <c r="H499" s="577"/>
    </row>
    <row r="500" spans="3:8" s="143" customFormat="1" ht="12.75">
      <c r="C500" s="577"/>
      <c r="D500" s="577"/>
      <c r="E500" s="577"/>
      <c r="F500" s="577"/>
      <c r="G500" s="577"/>
      <c r="H500" s="577"/>
    </row>
    <row r="501" spans="3:8" s="143" customFormat="1" ht="12.75">
      <c r="C501" s="577"/>
      <c r="D501" s="577"/>
      <c r="E501" s="577"/>
      <c r="F501" s="577"/>
      <c r="G501" s="577"/>
      <c r="H501" s="577"/>
    </row>
    <row r="502" spans="3:8" s="143" customFormat="1" ht="12.75">
      <c r="C502" s="577"/>
      <c r="D502" s="577"/>
      <c r="E502" s="577"/>
      <c r="F502" s="577"/>
      <c r="G502" s="577"/>
      <c r="H502" s="577"/>
    </row>
    <row r="503" spans="3:8" s="143" customFormat="1" ht="12.75">
      <c r="C503" s="577"/>
      <c r="D503" s="577"/>
      <c r="E503" s="577"/>
      <c r="F503" s="577"/>
      <c r="G503" s="577"/>
      <c r="H503" s="577"/>
    </row>
    <row r="504" spans="3:8" s="143" customFormat="1" ht="12.75">
      <c r="C504" s="577"/>
      <c r="D504" s="577"/>
      <c r="E504" s="577"/>
      <c r="F504" s="577"/>
      <c r="G504" s="577"/>
      <c r="H504" s="577"/>
    </row>
    <row r="505" spans="3:8" s="143" customFormat="1" ht="12.75">
      <c r="C505" s="577"/>
      <c r="D505" s="577"/>
      <c r="E505" s="577"/>
      <c r="F505" s="577"/>
      <c r="G505" s="577"/>
      <c r="H505" s="577"/>
    </row>
    <row r="506" spans="3:8" s="143" customFormat="1" ht="12.75">
      <c r="C506" s="577"/>
      <c r="D506" s="577"/>
      <c r="E506" s="577"/>
      <c r="F506" s="577"/>
      <c r="G506" s="577"/>
      <c r="H506" s="577"/>
    </row>
    <row r="507" spans="3:8" s="143" customFormat="1" ht="12.75">
      <c r="C507" s="577"/>
      <c r="D507" s="577"/>
      <c r="E507" s="577"/>
      <c r="F507" s="577"/>
      <c r="G507" s="577"/>
      <c r="H507" s="577"/>
    </row>
    <row r="508" spans="3:8" s="143" customFormat="1" ht="12.75">
      <c r="C508" s="577"/>
      <c r="D508" s="577"/>
      <c r="E508" s="577"/>
      <c r="F508" s="577"/>
      <c r="G508" s="577"/>
      <c r="H508" s="577"/>
    </row>
    <row r="509" spans="3:8" s="143" customFormat="1" ht="12.75">
      <c r="C509" s="577"/>
      <c r="D509" s="577"/>
      <c r="E509" s="577"/>
      <c r="F509" s="577"/>
      <c r="G509" s="577"/>
      <c r="H509" s="577"/>
    </row>
    <row r="510" spans="3:8" s="143" customFormat="1" ht="12.75">
      <c r="C510" s="577"/>
      <c r="D510" s="577"/>
      <c r="E510" s="577"/>
      <c r="F510" s="577"/>
      <c r="G510" s="577"/>
      <c r="H510" s="577"/>
    </row>
    <row r="511" spans="3:8" s="143" customFormat="1" ht="12.75">
      <c r="C511" s="577"/>
      <c r="D511" s="577"/>
      <c r="E511" s="577"/>
      <c r="F511" s="577"/>
      <c r="G511" s="577"/>
      <c r="H511" s="577"/>
    </row>
    <row r="512" spans="3:8" s="143" customFormat="1" ht="12.75">
      <c r="C512" s="577"/>
      <c r="D512" s="577"/>
      <c r="E512" s="577"/>
      <c r="F512" s="577"/>
      <c r="G512" s="577"/>
      <c r="H512" s="577"/>
    </row>
    <row r="513" spans="3:8" s="143" customFormat="1" ht="12.75">
      <c r="C513" s="577"/>
      <c r="D513" s="577"/>
      <c r="E513" s="577"/>
      <c r="F513" s="577"/>
      <c r="G513" s="577"/>
      <c r="H513" s="577"/>
    </row>
    <row r="514" spans="3:8" s="143" customFormat="1" ht="12.75">
      <c r="C514" s="577"/>
      <c r="D514" s="577"/>
      <c r="E514" s="577"/>
      <c r="F514" s="577"/>
      <c r="G514" s="577"/>
      <c r="H514" s="577"/>
    </row>
    <row r="515" spans="3:8" s="143" customFormat="1" ht="12.75">
      <c r="C515" s="577"/>
      <c r="D515" s="577"/>
      <c r="E515" s="577"/>
      <c r="F515" s="577"/>
      <c r="G515" s="577"/>
      <c r="H515" s="577"/>
    </row>
    <row r="516" spans="3:8" s="143" customFormat="1" ht="12.75">
      <c r="C516" s="577"/>
      <c r="D516" s="577"/>
      <c r="E516" s="577"/>
      <c r="F516" s="577"/>
      <c r="G516" s="577"/>
      <c r="H516" s="577"/>
    </row>
    <row r="517" spans="3:8" s="143" customFormat="1" ht="12.75">
      <c r="C517" s="577"/>
      <c r="D517" s="577"/>
      <c r="E517" s="577"/>
      <c r="F517" s="577"/>
      <c r="G517" s="577"/>
      <c r="H517" s="577"/>
    </row>
    <row r="518" spans="3:8" s="143" customFormat="1" ht="12.75">
      <c r="C518" s="577"/>
      <c r="D518" s="577"/>
      <c r="E518" s="577"/>
      <c r="F518" s="577"/>
      <c r="G518" s="577"/>
      <c r="H518" s="577"/>
    </row>
    <row r="519" spans="3:8" s="143" customFormat="1" ht="12.75">
      <c r="C519" s="577"/>
      <c r="D519" s="577"/>
      <c r="E519" s="577"/>
      <c r="F519" s="577"/>
      <c r="G519" s="577"/>
      <c r="H519" s="577"/>
    </row>
    <row r="520" spans="3:8" s="143" customFormat="1" ht="12.75">
      <c r="C520" s="577"/>
      <c r="D520" s="577"/>
      <c r="E520" s="577"/>
      <c r="F520" s="577"/>
      <c r="G520" s="577"/>
      <c r="H520" s="577"/>
    </row>
    <row r="521" spans="3:8" s="143" customFormat="1" ht="12.75">
      <c r="C521" s="577"/>
      <c r="D521" s="577"/>
      <c r="E521" s="577"/>
      <c r="F521" s="577"/>
      <c r="G521" s="577"/>
      <c r="H521" s="577"/>
    </row>
    <row r="522" spans="3:8" s="143" customFormat="1" ht="12.75">
      <c r="C522" s="577"/>
      <c r="D522" s="577"/>
      <c r="E522" s="577"/>
      <c r="F522" s="577"/>
      <c r="G522" s="577"/>
      <c r="H522" s="577"/>
    </row>
    <row r="523" spans="3:8" s="143" customFormat="1" ht="12.75">
      <c r="C523" s="577"/>
      <c r="D523" s="577"/>
      <c r="E523" s="577"/>
      <c r="F523" s="577"/>
      <c r="G523" s="577"/>
      <c r="H523" s="577"/>
    </row>
    <row r="524" spans="3:8" s="143" customFormat="1" ht="12.75">
      <c r="C524" s="577"/>
      <c r="D524" s="577"/>
      <c r="E524" s="577"/>
      <c r="F524" s="577"/>
      <c r="G524" s="577"/>
      <c r="H524" s="577"/>
    </row>
    <row r="525" spans="3:8" s="143" customFormat="1" ht="12.75">
      <c r="C525" s="577"/>
      <c r="D525" s="577"/>
      <c r="E525" s="577"/>
      <c r="F525" s="577"/>
      <c r="G525" s="577"/>
      <c r="H525" s="577"/>
    </row>
    <row r="526" spans="3:8" s="143" customFormat="1" ht="12.75">
      <c r="C526" s="577"/>
      <c r="D526" s="577"/>
      <c r="E526" s="577"/>
      <c r="F526" s="577"/>
      <c r="G526" s="577"/>
      <c r="H526" s="577"/>
    </row>
    <row r="527" spans="3:8" s="143" customFormat="1" ht="12.75">
      <c r="C527" s="577"/>
      <c r="D527" s="577"/>
      <c r="E527" s="577"/>
      <c r="F527" s="577"/>
      <c r="G527" s="577"/>
      <c r="H527" s="577"/>
    </row>
    <row r="528" spans="3:8" s="143" customFormat="1" ht="12.75">
      <c r="C528" s="577"/>
      <c r="D528" s="577"/>
      <c r="E528" s="577"/>
      <c r="F528" s="577"/>
      <c r="G528" s="577"/>
      <c r="H528" s="577"/>
    </row>
    <row r="529" spans="3:8" s="143" customFormat="1" ht="12.75">
      <c r="C529" s="577"/>
      <c r="D529" s="577"/>
      <c r="E529" s="577"/>
      <c r="F529" s="577"/>
      <c r="G529" s="577"/>
      <c r="H529" s="577"/>
    </row>
    <row r="530" spans="3:8" s="143" customFormat="1" ht="12.75">
      <c r="C530" s="577"/>
      <c r="D530" s="577"/>
      <c r="E530" s="577"/>
      <c r="F530" s="577"/>
      <c r="G530" s="577"/>
      <c r="H530" s="577"/>
    </row>
    <row r="531" spans="3:8" s="143" customFormat="1" ht="12.75">
      <c r="C531" s="577"/>
      <c r="D531" s="577"/>
      <c r="E531" s="577"/>
      <c r="F531" s="577"/>
      <c r="G531" s="577"/>
      <c r="H531" s="577"/>
    </row>
    <row r="532" spans="3:8" s="143" customFormat="1" ht="12.75">
      <c r="C532" s="577"/>
      <c r="D532" s="577"/>
      <c r="E532" s="577"/>
      <c r="F532" s="577"/>
      <c r="G532" s="577"/>
      <c r="H532" s="577"/>
    </row>
    <row r="533" spans="3:8" s="143" customFormat="1" ht="12.75">
      <c r="C533" s="577"/>
      <c r="D533" s="577"/>
      <c r="E533" s="577"/>
      <c r="F533" s="577"/>
      <c r="G533" s="577"/>
      <c r="H533" s="577"/>
    </row>
    <row r="534" spans="3:8" s="143" customFormat="1" ht="12.75">
      <c r="C534" s="577"/>
      <c r="D534" s="577"/>
      <c r="E534" s="577"/>
      <c r="F534" s="577"/>
      <c r="G534" s="577"/>
      <c r="H534" s="577"/>
    </row>
    <row r="535" spans="3:8" s="143" customFormat="1" ht="12.75">
      <c r="C535" s="577"/>
      <c r="D535" s="577"/>
      <c r="E535" s="577"/>
      <c r="F535" s="577"/>
      <c r="G535" s="577"/>
      <c r="H535" s="577"/>
    </row>
    <row r="536" spans="3:8" s="143" customFormat="1" ht="12.75">
      <c r="C536" s="577"/>
      <c r="D536" s="577"/>
      <c r="E536" s="577"/>
      <c r="F536" s="577"/>
      <c r="G536" s="577"/>
      <c r="H536" s="577"/>
    </row>
    <row r="537" spans="3:8" s="143" customFormat="1" ht="12.75">
      <c r="C537" s="577"/>
      <c r="D537" s="577"/>
      <c r="E537" s="577"/>
      <c r="F537" s="577"/>
      <c r="G537" s="577"/>
      <c r="H537" s="577"/>
    </row>
    <row r="538" spans="3:8" s="143" customFormat="1" ht="12.75">
      <c r="C538" s="577"/>
      <c r="D538" s="577"/>
      <c r="E538" s="577"/>
      <c r="F538" s="577"/>
      <c r="G538" s="577"/>
      <c r="H538" s="577"/>
    </row>
    <row r="539" spans="3:8" s="143" customFormat="1" ht="12.75">
      <c r="C539" s="577"/>
      <c r="D539" s="577"/>
      <c r="E539" s="577"/>
      <c r="F539" s="577"/>
      <c r="G539" s="577"/>
      <c r="H539" s="577"/>
    </row>
    <row r="540" spans="3:8" s="143" customFormat="1" ht="12.75">
      <c r="C540" s="577"/>
      <c r="D540" s="577"/>
      <c r="E540" s="577"/>
      <c r="F540" s="577"/>
      <c r="G540" s="577"/>
      <c r="H540" s="577"/>
    </row>
    <row r="541" spans="3:8" s="143" customFormat="1" ht="12.75">
      <c r="C541" s="577"/>
      <c r="D541" s="577"/>
      <c r="E541" s="577"/>
      <c r="F541" s="577"/>
      <c r="G541" s="577"/>
      <c r="H541" s="577"/>
    </row>
    <row r="542" spans="3:8" s="143" customFormat="1" ht="12.75">
      <c r="C542" s="577"/>
      <c r="D542" s="577"/>
      <c r="E542" s="577"/>
      <c r="F542" s="577"/>
      <c r="G542" s="577"/>
      <c r="H542" s="577"/>
    </row>
    <row r="543" spans="3:8" s="143" customFormat="1" ht="12.75">
      <c r="C543" s="577"/>
      <c r="D543" s="577"/>
      <c r="E543" s="577"/>
      <c r="F543" s="577"/>
      <c r="G543" s="577"/>
      <c r="H543" s="577"/>
    </row>
    <row r="544" spans="3:8" s="143" customFormat="1" ht="12.75">
      <c r="C544" s="577"/>
      <c r="D544" s="577"/>
      <c r="E544" s="577"/>
      <c r="F544" s="577"/>
      <c r="G544" s="577"/>
      <c r="H544" s="577"/>
    </row>
    <row r="545" spans="3:8" s="143" customFormat="1" ht="12.75">
      <c r="C545" s="577"/>
      <c r="D545" s="577"/>
      <c r="E545" s="577"/>
      <c r="F545" s="577"/>
      <c r="G545" s="577"/>
      <c r="H545" s="577"/>
    </row>
    <row r="546" spans="3:8" s="143" customFormat="1" ht="12.75">
      <c r="C546" s="577"/>
      <c r="D546" s="577"/>
      <c r="E546" s="577"/>
      <c r="F546" s="577"/>
      <c r="G546" s="577"/>
      <c r="H546" s="577"/>
    </row>
    <row r="547" spans="3:8" s="143" customFormat="1" ht="12.75">
      <c r="C547" s="577"/>
      <c r="D547" s="577"/>
      <c r="E547" s="577"/>
      <c r="F547" s="577"/>
      <c r="G547" s="577"/>
      <c r="H547" s="577"/>
    </row>
    <row r="548" spans="3:8" s="143" customFormat="1" ht="12.75">
      <c r="C548" s="577"/>
      <c r="D548" s="577"/>
      <c r="E548" s="577"/>
      <c r="F548" s="577"/>
      <c r="G548" s="577"/>
      <c r="H548" s="577"/>
    </row>
    <row r="549" spans="3:8" s="143" customFormat="1" ht="12.75">
      <c r="C549" s="577"/>
      <c r="D549" s="577"/>
      <c r="E549" s="577"/>
      <c r="F549" s="577"/>
      <c r="G549" s="577"/>
      <c r="H549" s="577"/>
    </row>
    <row r="550" spans="3:8" s="143" customFormat="1" ht="12.75">
      <c r="C550" s="577"/>
      <c r="D550" s="577"/>
      <c r="E550" s="577"/>
      <c r="F550" s="577"/>
      <c r="G550" s="577"/>
      <c r="H550" s="577"/>
    </row>
    <row r="551" spans="3:8" s="143" customFormat="1" ht="12.75">
      <c r="C551" s="577"/>
      <c r="D551" s="577"/>
      <c r="E551" s="577"/>
      <c r="F551" s="577"/>
      <c r="G551" s="577"/>
      <c r="H551" s="577"/>
    </row>
    <row r="552" spans="3:8" s="143" customFormat="1" ht="12.75">
      <c r="C552" s="577"/>
      <c r="D552" s="577"/>
      <c r="E552" s="577"/>
      <c r="F552" s="577"/>
      <c r="G552" s="577"/>
      <c r="H552" s="577"/>
    </row>
    <row r="553" spans="3:8" s="143" customFormat="1" ht="12.75">
      <c r="C553" s="577"/>
      <c r="D553" s="577"/>
      <c r="E553" s="577"/>
      <c r="F553" s="577"/>
      <c r="G553" s="577"/>
      <c r="H553" s="577"/>
    </row>
    <row r="554" spans="3:8" s="143" customFormat="1" ht="12.75">
      <c r="C554" s="577"/>
      <c r="D554" s="577"/>
      <c r="E554" s="577"/>
      <c r="F554" s="577"/>
      <c r="G554" s="577"/>
      <c r="H554" s="577"/>
    </row>
    <row r="555" spans="3:8" s="143" customFormat="1" ht="12.75">
      <c r="C555" s="577"/>
      <c r="D555" s="577"/>
      <c r="E555" s="577"/>
      <c r="F555" s="577"/>
      <c r="G555" s="577"/>
      <c r="H555" s="577"/>
    </row>
    <row r="556" spans="3:8" s="143" customFormat="1" ht="12.75">
      <c r="C556" s="577"/>
      <c r="D556" s="577"/>
      <c r="E556" s="577"/>
      <c r="F556" s="577"/>
      <c r="G556" s="577"/>
      <c r="H556" s="577"/>
    </row>
    <row r="557" spans="3:8" s="143" customFormat="1" ht="12.75">
      <c r="C557" s="577"/>
      <c r="D557" s="577"/>
      <c r="E557" s="577"/>
      <c r="F557" s="577"/>
      <c r="G557" s="577"/>
      <c r="H557" s="577"/>
    </row>
    <row r="558" spans="3:8" s="143" customFormat="1" ht="12.75">
      <c r="C558" s="577"/>
      <c r="D558" s="577"/>
      <c r="E558" s="577"/>
      <c r="F558" s="577"/>
      <c r="G558" s="577"/>
      <c r="H558" s="577"/>
    </row>
    <row r="559" spans="3:8" s="143" customFormat="1" ht="12.75">
      <c r="C559" s="577"/>
      <c r="D559" s="577"/>
      <c r="E559" s="577"/>
      <c r="F559" s="577"/>
      <c r="G559" s="577"/>
      <c r="H559" s="577"/>
    </row>
    <row r="560" spans="3:8" s="143" customFormat="1" ht="12.75">
      <c r="C560" s="577"/>
      <c r="D560" s="577"/>
      <c r="E560" s="577"/>
      <c r="F560" s="577"/>
      <c r="G560" s="577"/>
      <c r="H560" s="577"/>
    </row>
    <row r="561" spans="3:8" s="143" customFormat="1" ht="12.75">
      <c r="C561" s="577"/>
      <c r="D561" s="577"/>
      <c r="E561" s="577"/>
      <c r="F561" s="577"/>
      <c r="G561" s="577"/>
      <c r="H561" s="577"/>
    </row>
    <row r="562" spans="3:8" s="143" customFormat="1" ht="12.75">
      <c r="C562" s="577"/>
      <c r="D562" s="577"/>
      <c r="E562" s="577"/>
      <c r="F562" s="577"/>
      <c r="G562" s="577"/>
      <c r="H562" s="577"/>
    </row>
    <row r="563" spans="3:8" s="143" customFormat="1" ht="12.75">
      <c r="C563" s="577"/>
      <c r="D563" s="577"/>
      <c r="E563" s="577"/>
      <c r="F563" s="577"/>
      <c r="G563" s="577"/>
      <c r="H563" s="577"/>
    </row>
    <row r="564" spans="3:8" s="143" customFormat="1" ht="12.75">
      <c r="C564" s="577"/>
      <c r="D564" s="577"/>
      <c r="E564" s="577"/>
      <c r="F564" s="577"/>
      <c r="G564" s="577"/>
      <c r="H564" s="577"/>
    </row>
    <row r="565" spans="3:8" s="143" customFormat="1" ht="12.75">
      <c r="C565" s="577"/>
      <c r="D565" s="577"/>
      <c r="E565" s="577"/>
      <c r="F565" s="577"/>
      <c r="G565" s="577"/>
      <c r="H565" s="577"/>
    </row>
    <row r="566" spans="3:8" s="143" customFormat="1" ht="12.75">
      <c r="C566" s="577"/>
      <c r="D566" s="577"/>
      <c r="E566" s="577"/>
      <c r="F566" s="577"/>
      <c r="G566" s="577"/>
      <c r="H566" s="577"/>
    </row>
    <row r="567" spans="3:8" s="143" customFormat="1" ht="12.75">
      <c r="C567" s="577"/>
      <c r="D567" s="577"/>
      <c r="E567" s="577"/>
      <c r="F567" s="577"/>
      <c r="G567" s="577"/>
      <c r="H567" s="577"/>
    </row>
    <row r="568" spans="3:8" s="143" customFormat="1" ht="12.75">
      <c r="C568" s="577"/>
      <c r="D568" s="577"/>
      <c r="E568" s="577"/>
      <c r="F568" s="577"/>
      <c r="G568" s="577"/>
      <c r="H568" s="577"/>
    </row>
    <row r="569" spans="3:8" s="143" customFormat="1" ht="12.75">
      <c r="C569" s="577"/>
      <c r="D569" s="577"/>
      <c r="E569" s="577"/>
      <c r="F569" s="577"/>
      <c r="G569" s="577"/>
      <c r="H569" s="577"/>
    </row>
    <row r="570" spans="3:8" s="143" customFormat="1" ht="12.75">
      <c r="C570" s="577"/>
      <c r="D570" s="577"/>
      <c r="E570" s="577"/>
      <c r="F570" s="577"/>
      <c r="G570" s="577"/>
      <c r="H570" s="577"/>
    </row>
    <row r="571" spans="3:8" s="143" customFormat="1" ht="12.75">
      <c r="C571" s="577"/>
      <c r="D571" s="577"/>
      <c r="E571" s="577"/>
      <c r="F571" s="577"/>
      <c r="G571" s="577"/>
      <c r="H571" s="577"/>
    </row>
    <row r="572" spans="3:8" s="143" customFormat="1" ht="12.75">
      <c r="C572" s="577"/>
      <c r="D572" s="577"/>
      <c r="E572" s="577"/>
      <c r="F572" s="577"/>
      <c r="G572" s="577"/>
      <c r="H572" s="577"/>
    </row>
    <row r="573" spans="3:8" s="143" customFormat="1" ht="12.75">
      <c r="C573" s="577"/>
      <c r="D573" s="577"/>
      <c r="E573" s="577"/>
      <c r="F573" s="577"/>
      <c r="G573" s="577"/>
      <c r="H573" s="577"/>
    </row>
    <row r="574" spans="3:8" s="143" customFormat="1" ht="12.75">
      <c r="C574" s="577"/>
      <c r="D574" s="577"/>
      <c r="E574" s="577"/>
      <c r="F574" s="577"/>
      <c r="G574" s="577"/>
      <c r="H574" s="577"/>
    </row>
    <row r="575" spans="3:8" s="143" customFormat="1" ht="12.75">
      <c r="C575" s="577"/>
      <c r="D575" s="577"/>
      <c r="E575" s="577"/>
      <c r="F575" s="577"/>
      <c r="G575" s="577"/>
      <c r="H575" s="577"/>
    </row>
    <row r="576" spans="3:8" s="143" customFormat="1" ht="12.75">
      <c r="C576" s="577"/>
      <c r="D576" s="577"/>
      <c r="E576" s="577"/>
      <c r="F576" s="577"/>
      <c r="G576" s="577"/>
      <c r="H576" s="577"/>
    </row>
    <row r="577" spans="3:8" s="143" customFormat="1" ht="12.75">
      <c r="C577" s="577"/>
      <c r="D577" s="577"/>
      <c r="E577" s="577"/>
      <c r="F577" s="577"/>
      <c r="G577" s="577"/>
      <c r="H577" s="577"/>
    </row>
    <row r="578" spans="3:8" s="143" customFormat="1" ht="12.75">
      <c r="C578" s="577"/>
      <c r="D578" s="577"/>
      <c r="E578" s="577"/>
      <c r="F578" s="577"/>
      <c r="G578" s="577"/>
      <c r="H578" s="577"/>
    </row>
    <row r="579" spans="3:8" s="143" customFormat="1" ht="12.75">
      <c r="C579" s="577"/>
      <c r="D579" s="577"/>
      <c r="E579" s="577"/>
      <c r="F579" s="577"/>
      <c r="G579" s="577"/>
      <c r="H579" s="577"/>
    </row>
    <row r="580" spans="3:8" s="143" customFormat="1" ht="12.75">
      <c r="C580" s="577"/>
      <c r="D580" s="577"/>
      <c r="E580" s="577"/>
      <c r="F580" s="577"/>
      <c r="G580" s="577"/>
      <c r="H580" s="577"/>
    </row>
    <row r="581" spans="3:8" s="143" customFormat="1" ht="12.75">
      <c r="C581" s="577"/>
      <c r="D581" s="577"/>
      <c r="E581" s="577"/>
      <c r="F581" s="577"/>
      <c r="G581" s="577"/>
      <c r="H581" s="577"/>
    </row>
    <row r="582" spans="3:8" s="143" customFormat="1" ht="12.75">
      <c r="C582" s="577"/>
      <c r="D582" s="577"/>
      <c r="E582" s="577"/>
      <c r="F582" s="577"/>
      <c r="G582" s="577"/>
      <c r="H582" s="577"/>
    </row>
    <row r="583" spans="3:8" s="143" customFormat="1" ht="12.75">
      <c r="C583" s="577"/>
      <c r="D583" s="577"/>
      <c r="E583" s="577"/>
      <c r="F583" s="577"/>
      <c r="G583" s="577"/>
      <c r="H583" s="577"/>
    </row>
    <row r="584" spans="3:8" s="143" customFormat="1" ht="12.75">
      <c r="C584" s="577"/>
      <c r="D584" s="577"/>
      <c r="E584" s="577"/>
      <c r="F584" s="577"/>
      <c r="G584" s="577"/>
      <c r="H584" s="577"/>
    </row>
    <row r="585" spans="3:8" s="143" customFormat="1" ht="12.75">
      <c r="C585" s="577"/>
      <c r="D585" s="577"/>
      <c r="E585" s="577"/>
      <c r="F585" s="577"/>
      <c r="G585" s="577"/>
      <c r="H585" s="577"/>
    </row>
    <row r="586" spans="3:8" s="143" customFormat="1" ht="12.75">
      <c r="C586" s="577"/>
      <c r="D586" s="577"/>
      <c r="E586" s="577"/>
      <c r="F586" s="577"/>
      <c r="G586" s="577"/>
      <c r="H586" s="577"/>
    </row>
    <row r="587" spans="3:8" s="143" customFormat="1" ht="12.75">
      <c r="C587" s="577"/>
      <c r="D587" s="577"/>
      <c r="E587" s="577"/>
      <c r="F587" s="577"/>
      <c r="G587" s="577"/>
      <c r="H587" s="577"/>
    </row>
    <row r="588" spans="3:8" s="143" customFormat="1" ht="12.75">
      <c r="C588" s="577"/>
      <c r="D588" s="577"/>
      <c r="E588" s="577"/>
      <c r="F588" s="577"/>
      <c r="G588" s="577"/>
      <c r="H588" s="577"/>
    </row>
    <row r="589" spans="3:8" s="143" customFormat="1" ht="12.75">
      <c r="C589" s="577"/>
      <c r="D589" s="577"/>
      <c r="E589" s="577"/>
      <c r="F589" s="577"/>
      <c r="G589" s="577"/>
      <c r="H589" s="577"/>
    </row>
    <row r="590" spans="3:8" s="143" customFormat="1" ht="12.75">
      <c r="C590" s="577"/>
      <c r="D590" s="577"/>
      <c r="E590" s="577"/>
      <c r="F590" s="577"/>
      <c r="G590" s="577"/>
      <c r="H590" s="577"/>
    </row>
    <row r="591" spans="3:8" s="143" customFormat="1" ht="12.75">
      <c r="C591" s="577"/>
      <c r="D591" s="577"/>
      <c r="E591" s="577"/>
      <c r="F591" s="577"/>
      <c r="G591" s="577"/>
      <c r="H591" s="577"/>
    </row>
    <row r="592" spans="3:8" s="143" customFormat="1" ht="12.75">
      <c r="C592" s="577"/>
      <c r="D592" s="577"/>
      <c r="E592" s="577"/>
      <c r="F592" s="577"/>
      <c r="G592" s="577"/>
      <c r="H592" s="577"/>
    </row>
    <row r="593" spans="3:8" s="143" customFormat="1" ht="12.75">
      <c r="C593" s="577"/>
      <c r="D593" s="577"/>
      <c r="E593" s="577"/>
      <c r="F593" s="577"/>
      <c r="G593" s="577"/>
      <c r="H593" s="577"/>
    </row>
    <row r="594" spans="3:8" s="143" customFormat="1" ht="12.75">
      <c r="C594" s="577"/>
      <c r="D594" s="577"/>
      <c r="E594" s="577"/>
      <c r="F594" s="577"/>
      <c r="G594" s="577"/>
      <c r="H594" s="577"/>
    </row>
    <row r="595" spans="3:8" s="143" customFormat="1" ht="12.75">
      <c r="C595" s="577"/>
      <c r="D595" s="577"/>
      <c r="E595" s="577"/>
      <c r="F595" s="577"/>
      <c r="G595" s="577"/>
      <c r="H595" s="577"/>
    </row>
    <row r="596" spans="3:8" s="143" customFormat="1" ht="12.75">
      <c r="C596" s="577"/>
      <c r="D596" s="577"/>
      <c r="E596" s="577"/>
      <c r="F596" s="577"/>
      <c r="G596" s="577"/>
      <c r="H596" s="577"/>
    </row>
    <row r="597" spans="3:8" s="143" customFormat="1" ht="12.75">
      <c r="C597" s="577"/>
      <c r="D597" s="577"/>
      <c r="E597" s="577"/>
      <c r="F597" s="577"/>
      <c r="G597" s="577"/>
      <c r="H597" s="577"/>
    </row>
    <row r="598" spans="3:8" s="143" customFormat="1" ht="12.75">
      <c r="C598" s="577"/>
      <c r="D598" s="577"/>
      <c r="E598" s="577"/>
      <c r="F598" s="577"/>
      <c r="G598" s="577"/>
      <c r="H598" s="577"/>
    </row>
    <row r="599" spans="3:8" s="143" customFormat="1" ht="12.75">
      <c r="C599" s="577"/>
      <c r="D599" s="577"/>
      <c r="E599" s="577"/>
      <c r="F599" s="577"/>
      <c r="G599" s="577"/>
      <c r="H599" s="577"/>
    </row>
    <row r="600" spans="3:8" s="143" customFormat="1" ht="12.75">
      <c r="C600" s="577"/>
      <c r="D600" s="577"/>
      <c r="E600" s="577"/>
      <c r="F600" s="577"/>
      <c r="G600" s="577"/>
      <c r="H600" s="577"/>
    </row>
    <row r="601" spans="3:8" s="143" customFormat="1" ht="12.75">
      <c r="C601" s="577"/>
      <c r="D601" s="577"/>
      <c r="E601" s="577"/>
      <c r="F601" s="577"/>
      <c r="G601" s="577"/>
      <c r="H601" s="577"/>
    </row>
    <row r="602" spans="3:8" s="143" customFormat="1" ht="12.75">
      <c r="C602" s="577"/>
      <c r="D602" s="577"/>
      <c r="E602" s="577"/>
      <c r="F602" s="577"/>
      <c r="G602" s="577"/>
      <c r="H602" s="577"/>
    </row>
    <row r="603" spans="3:8" s="143" customFormat="1" ht="12.75">
      <c r="C603" s="577"/>
      <c r="D603" s="577"/>
      <c r="E603" s="577"/>
      <c r="F603" s="577"/>
      <c r="G603" s="577"/>
      <c r="H603" s="577"/>
    </row>
    <row r="604" spans="3:8" s="143" customFormat="1" ht="12.75">
      <c r="C604" s="577"/>
      <c r="D604" s="577"/>
      <c r="E604" s="577"/>
      <c r="F604" s="577"/>
      <c r="G604" s="577"/>
      <c r="H604" s="577"/>
    </row>
    <row r="605" spans="3:8" s="143" customFormat="1" ht="12.75">
      <c r="C605" s="577"/>
      <c r="D605" s="577"/>
      <c r="E605" s="577"/>
      <c r="F605" s="577"/>
      <c r="G605" s="577"/>
      <c r="H605" s="577"/>
    </row>
    <row r="606" spans="3:8" s="143" customFormat="1" ht="12.75">
      <c r="C606" s="577"/>
      <c r="D606" s="577"/>
      <c r="E606" s="577"/>
      <c r="F606" s="577"/>
      <c r="G606" s="577"/>
      <c r="H606" s="577"/>
    </row>
    <row r="607" spans="3:8" s="143" customFormat="1" ht="12.75">
      <c r="C607" s="577"/>
      <c r="D607" s="577"/>
      <c r="E607" s="577"/>
      <c r="F607" s="577"/>
      <c r="G607" s="577"/>
      <c r="H607" s="577"/>
    </row>
    <row r="608" spans="3:8" s="143" customFormat="1" ht="12.75">
      <c r="C608" s="577"/>
      <c r="D608" s="577"/>
      <c r="E608" s="577"/>
      <c r="F608" s="577"/>
      <c r="G608" s="577"/>
      <c r="H608" s="577"/>
    </row>
    <row r="609" spans="3:8" s="143" customFormat="1" ht="12.75">
      <c r="C609" s="577"/>
      <c r="D609" s="577"/>
      <c r="E609" s="577"/>
      <c r="F609" s="577"/>
      <c r="G609" s="577"/>
      <c r="H609" s="577"/>
    </row>
    <row r="610" spans="3:8" s="143" customFormat="1" ht="12.75">
      <c r="C610" s="577"/>
      <c r="D610" s="577"/>
      <c r="E610" s="577"/>
      <c r="F610" s="577"/>
      <c r="G610" s="577"/>
      <c r="H610" s="577"/>
    </row>
    <row r="611" spans="3:8" s="143" customFormat="1" ht="12.75">
      <c r="C611" s="577"/>
      <c r="D611" s="577"/>
      <c r="E611" s="577"/>
      <c r="F611" s="577"/>
      <c r="G611" s="577"/>
      <c r="H611" s="577"/>
    </row>
    <row r="612" spans="3:8" s="143" customFormat="1" ht="12.75">
      <c r="C612" s="577"/>
      <c r="D612" s="577"/>
      <c r="E612" s="577"/>
      <c r="F612" s="577"/>
      <c r="G612" s="577"/>
      <c r="H612" s="577"/>
    </row>
    <row r="613" spans="3:8" s="143" customFormat="1" ht="12.75">
      <c r="C613" s="577"/>
      <c r="D613" s="577"/>
      <c r="E613" s="577"/>
      <c r="F613" s="577"/>
      <c r="G613" s="577"/>
      <c r="H613" s="577"/>
    </row>
    <row r="614" spans="3:8" s="143" customFormat="1" ht="12.75">
      <c r="C614" s="577"/>
      <c r="D614" s="577"/>
      <c r="E614" s="577"/>
      <c r="F614" s="577"/>
      <c r="G614" s="577"/>
      <c r="H614" s="577"/>
    </row>
    <row r="615" spans="3:8" s="143" customFormat="1" ht="12.75">
      <c r="C615" s="577"/>
      <c r="D615" s="577"/>
      <c r="E615" s="577"/>
      <c r="F615" s="577"/>
      <c r="G615" s="577"/>
      <c r="H615" s="577"/>
    </row>
    <row r="616" spans="3:8" s="143" customFormat="1" ht="12.75">
      <c r="C616" s="577"/>
      <c r="D616" s="577"/>
      <c r="E616" s="577"/>
      <c r="F616" s="577"/>
      <c r="G616" s="577"/>
      <c r="H616" s="577"/>
    </row>
    <row r="617" spans="3:8" s="143" customFormat="1" ht="12.75">
      <c r="C617" s="577"/>
      <c r="D617" s="577"/>
      <c r="E617" s="577"/>
      <c r="F617" s="577"/>
      <c r="G617" s="577"/>
      <c r="H617" s="577"/>
    </row>
    <row r="618" spans="3:8" s="143" customFormat="1" ht="12.75">
      <c r="C618" s="577"/>
      <c r="D618" s="577"/>
      <c r="E618" s="577"/>
      <c r="F618" s="577"/>
      <c r="G618" s="577"/>
      <c r="H618" s="577"/>
    </row>
    <row r="619" spans="3:8" s="143" customFormat="1" ht="12.75">
      <c r="C619" s="577"/>
      <c r="D619" s="577"/>
      <c r="E619" s="577"/>
      <c r="F619" s="577"/>
      <c r="G619" s="577"/>
      <c r="H619" s="577"/>
    </row>
    <row r="620" spans="3:8" s="143" customFormat="1" ht="12.75">
      <c r="C620" s="577"/>
      <c r="D620" s="577"/>
      <c r="E620" s="577"/>
      <c r="F620" s="577"/>
      <c r="G620" s="577"/>
      <c r="H620" s="577"/>
    </row>
    <row r="621" spans="3:8" s="143" customFormat="1" ht="12.75">
      <c r="C621" s="577"/>
      <c r="D621" s="577"/>
      <c r="E621" s="577"/>
      <c r="F621" s="577"/>
      <c r="G621" s="577"/>
      <c r="H621" s="577"/>
    </row>
    <row r="622" spans="3:8" s="143" customFormat="1" ht="12.75">
      <c r="C622" s="577"/>
      <c r="D622" s="577"/>
      <c r="E622" s="577"/>
      <c r="F622" s="577"/>
      <c r="G622" s="577"/>
      <c r="H622" s="577"/>
    </row>
    <row r="623" spans="3:8" s="143" customFormat="1" ht="12.75">
      <c r="C623" s="577"/>
      <c r="D623" s="577"/>
      <c r="E623" s="577"/>
      <c r="F623" s="577"/>
      <c r="G623" s="577"/>
      <c r="H623" s="577"/>
    </row>
    <row r="624" spans="3:8" s="143" customFormat="1" ht="12.75">
      <c r="C624" s="577"/>
      <c r="D624" s="577"/>
      <c r="E624" s="577"/>
      <c r="F624" s="577"/>
      <c r="G624" s="577"/>
      <c r="H624" s="577"/>
    </row>
    <row r="625" spans="3:8" s="143" customFormat="1" ht="12.75">
      <c r="C625" s="577"/>
      <c r="D625" s="577"/>
      <c r="E625" s="577"/>
      <c r="F625" s="577"/>
      <c r="G625" s="577"/>
      <c r="H625" s="577"/>
    </row>
    <row r="626" spans="3:8" s="143" customFormat="1" ht="12.75">
      <c r="C626" s="577"/>
      <c r="D626" s="577"/>
      <c r="E626" s="577"/>
      <c r="F626" s="577"/>
      <c r="G626" s="577"/>
      <c r="H626" s="577"/>
    </row>
    <row r="627" spans="3:8" s="143" customFormat="1" ht="12.75">
      <c r="C627" s="577"/>
      <c r="D627" s="577"/>
      <c r="E627" s="577"/>
      <c r="F627" s="577"/>
      <c r="G627" s="577"/>
      <c r="H627" s="577"/>
    </row>
    <row r="628" spans="3:8" s="143" customFormat="1" ht="12.75">
      <c r="C628" s="577"/>
      <c r="D628" s="577"/>
      <c r="E628" s="577"/>
      <c r="F628" s="577"/>
      <c r="G628" s="577"/>
      <c r="H628" s="577"/>
    </row>
    <row r="629" spans="3:8" s="143" customFormat="1" ht="12.75">
      <c r="C629" s="577"/>
      <c r="D629" s="577"/>
      <c r="E629" s="577"/>
      <c r="F629" s="577"/>
      <c r="G629" s="577"/>
      <c r="H629" s="577"/>
    </row>
    <row r="630" spans="3:8" s="143" customFormat="1" ht="12.75">
      <c r="C630" s="577"/>
      <c r="D630" s="577"/>
      <c r="E630" s="577"/>
      <c r="F630" s="577"/>
      <c r="G630" s="577"/>
      <c r="H630" s="577"/>
    </row>
    <row r="631" spans="3:8" s="143" customFormat="1" ht="12.75">
      <c r="C631" s="577"/>
      <c r="D631" s="577"/>
      <c r="E631" s="577"/>
      <c r="F631" s="577"/>
      <c r="G631" s="577"/>
      <c r="H631" s="577"/>
    </row>
    <row r="632" spans="3:8" s="143" customFormat="1" ht="12.75">
      <c r="C632" s="577"/>
      <c r="D632" s="577"/>
      <c r="E632" s="577"/>
      <c r="F632" s="577"/>
      <c r="G632" s="577"/>
      <c r="H632" s="577"/>
    </row>
    <row r="633" spans="3:8" s="143" customFormat="1" ht="12.75">
      <c r="C633" s="577"/>
      <c r="D633" s="577"/>
      <c r="E633" s="577"/>
      <c r="F633" s="577"/>
      <c r="G633" s="577"/>
      <c r="H633" s="577"/>
    </row>
    <row r="634" spans="3:8" s="143" customFormat="1" ht="12.75">
      <c r="C634" s="577"/>
      <c r="D634" s="577"/>
      <c r="E634" s="577"/>
      <c r="F634" s="577"/>
      <c r="G634" s="577"/>
      <c r="H634" s="577"/>
    </row>
    <row r="635" spans="3:8" s="143" customFormat="1" ht="12.75">
      <c r="C635" s="577"/>
      <c r="D635" s="577"/>
      <c r="E635" s="577"/>
      <c r="F635" s="577"/>
      <c r="G635" s="577"/>
      <c r="H635" s="577"/>
    </row>
    <row r="636" spans="3:8" s="143" customFormat="1" ht="12.75">
      <c r="C636" s="577"/>
      <c r="D636" s="577"/>
      <c r="E636" s="577"/>
      <c r="F636" s="577"/>
      <c r="G636" s="577"/>
      <c r="H636" s="577"/>
    </row>
    <row r="637" spans="3:8" s="143" customFormat="1" ht="12.75">
      <c r="C637" s="577"/>
      <c r="D637" s="577"/>
      <c r="E637" s="577"/>
      <c r="F637" s="577"/>
      <c r="G637" s="577"/>
      <c r="H637" s="577"/>
    </row>
    <row r="638" spans="3:8" s="143" customFormat="1" ht="12.75">
      <c r="C638" s="577"/>
      <c r="D638" s="577"/>
      <c r="E638" s="577"/>
      <c r="F638" s="577"/>
      <c r="G638" s="577"/>
      <c r="H638" s="577"/>
    </row>
    <row r="639" spans="3:8" s="143" customFormat="1" ht="12.75">
      <c r="C639" s="577"/>
      <c r="D639" s="577"/>
      <c r="E639" s="577"/>
      <c r="F639" s="577"/>
      <c r="G639" s="577"/>
      <c r="H639" s="577"/>
    </row>
    <row r="640" spans="3:8" s="143" customFormat="1" ht="12.75">
      <c r="C640" s="577"/>
      <c r="D640" s="577"/>
      <c r="E640" s="577"/>
      <c r="F640" s="577"/>
      <c r="G640" s="577"/>
      <c r="H640" s="577"/>
    </row>
    <row r="641" spans="3:8" s="143" customFormat="1" ht="12.75">
      <c r="C641" s="577"/>
      <c r="D641" s="577"/>
      <c r="E641" s="577"/>
      <c r="F641" s="577"/>
      <c r="G641" s="577"/>
      <c r="H641" s="577"/>
    </row>
    <row r="642" spans="3:8" s="143" customFormat="1" ht="12.75">
      <c r="C642" s="577"/>
      <c r="D642" s="577"/>
      <c r="E642" s="577"/>
      <c r="F642" s="577"/>
      <c r="G642" s="577"/>
      <c r="H642" s="577"/>
    </row>
    <row r="643" spans="3:8" s="143" customFormat="1" ht="12.75">
      <c r="C643" s="577"/>
      <c r="D643" s="577"/>
      <c r="E643" s="577"/>
      <c r="F643" s="577"/>
      <c r="G643" s="577"/>
      <c r="H643" s="577"/>
    </row>
    <row r="644" spans="3:8" s="143" customFormat="1" ht="12.75">
      <c r="C644" s="577"/>
      <c r="D644" s="577"/>
      <c r="E644" s="577"/>
      <c r="F644" s="577"/>
      <c r="G644" s="577"/>
      <c r="H644" s="577"/>
    </row>
    <row r="645" spans="3:8" s="143" customFormat="1" ht="12.75">
      <c r="C645" s="577"/>
      <c r="D645" s="577"/>
      <c r="E645" s="577"/>
      <c r="F645" s="577"/>
      <c r="G645" s="577"/>
      <c r="H645" s="577"/>
    </row>
    <row r="646" spans="3:8" s="143" customFormat="1" ht="12.75">
      <c r="C646" s="577"/>
      <c r="D646" s="577"/>
      <c r="E646" s="577"/>
      <c r="F646" s="577"/>
      <c r="G646" s="577"/>
      <c r="H646" s="577"/>
    </row>
    <row r="647" spans="3:8" s="143" customFormat="1" ht="12.75">
      <c r="C647" s="577"/>
      <c r="D647" s="577"/>
      <c r="E647" s="577"/>
      <c r="F647" s="577"/>
      <c r="G647" s="577"/>
      <c r="H647" s="577"/>
    </row>
    <row r="648" spans="3:8" s="143" customFormat="1" ht="12.75">
      <c r="C648" s="577"/>
      <c r="D648" s="577"/>
      <c r="E648" s="577"/>
      <c r="F648" s="577"/>
      <c r="G648" s="577"/>
      <c r="H648" s="577"/>
    </row>
    <row r="649" spans="3:8" s="143" customFormat="1" ht="12.75">
      <c r="C649" s="577"/>
      <c r="D649" s="577"/>
      <c r="E649" s="577"/>
      <c r="F649" s="577"/>
      <c r="G649" s="577"/>
      <c r="H649" s="577"/>
    </row>
    <row r="650" spans="3:8" s="143" customFormat="1" ht="12.75">
      <c r="C650" s="577"/>
      <c r="D650" s="577"/>
      <c r="E650" s="577"/>
      <c r="F650" s="577"/>
      <c r="G650" s="577"/>
      <c r="H650" s="577"/>
    </row>
    <row r="651" spans="3:8" s="143" customFormat="1" ht="12.75">
      <c r="C651" s="577"/>
      <c r="D651" s="577"/>
      <c r="E651" s="577"/>
      <c r="F651" s="577"/>
      <c r="G651" s="577"/>
      <c r="H651" s="577"/>
    </row>
    <row r="652" spans="3:8" s="143" customFormat="1" ht="12.75">
      <c r="C652" s="577"/>
      <c r="D652" s="577"/>
      <c r="E652" s="577"/>
      <c r="F652" s="577"/>
      <c r="G652" s="577"/>
      <c r="H652" s="577"/>
    </row>
    <row r="653" spans="3:8" s="143" customFormat="1" ht="12.75">
      <c r="C653" s="577"/>
      <c r="D653" s="577"/>
      <c r="E653" s="577"/>
      <c r="F653" s="577"/>
      <c r="G653" s="577"/>
      <c r="H653" s="577"/>
    </row>
    <row r="654" spans="3:8" s="143" customFormat="1" ht="12.75">
      <c r="C654" s="577"/>
      <c r="D654" s="577"/>
      <c r="E654" s="577"/>
      <c r="F654" s="577"/>
      <c r="G654" s="577"/>
      <c r="H654" s="577"/>
    </row>
    <row r="655" spans="3:8" s="143" customFormat="1" ht="12.75">
      <c r="C655" s="577"/>
      <c r="D655" s="577"/>
      <c r="E655" s="577"/>
      <c r="F655" s="577"/>
      <c r="G655" s="577"/>
      <c r="H655" s="577"/>
    </row>
    <row r="656" spans="3:8" s="143" customFormat="1" ht="12.75">
      <c r="C656" s="577"/>
      <c r="D656" s="577"/>
      <c r="E656" s="577"/>
      <c r="F656" s="577"/>
      <c r="G656" s="577"/>
      <c r="H656" s="577"/>
    </row>
    <row r="657" spans="3:8" s="143" customFormat="1" ht="12.75">
      <c r="C657" s="577"/>
      <c r="D657" s="577"/>
      <c r="E657" s="577"/>
      <c r="F657" s="577"/>
      <c r="G657" s="577"/>
      <c r="H657" s="577"/>
    </row>
    <row r="658" spans="3:8" s="143" customFormat="1" ht="12.75">
      <c r="C658" s="577"/>
      <c r="D658" s="577"/>
      <c r="E658" s="577"/>
      <c r="F658" s="577"/>
      <c r="G658" s="577"/>
      <c r="H658" s="577"/>
    </row>
    <row r="659" spans="3:8" s="143" customFormat="1" ht="12.75">
      <c r="C659" s="577"/>
      <c r="D659" s="577"/>
      <c r="E659" s="577"/>
      <c r="F659" s="577"/>
      <c r="G659" s="577"/>
      <c r="H659" s="577"/>
    </row>
    <row r="660" spans="3:8" s="143" customFormat="1" ht="12.75">
      <c r="C660" s="577"/>
      <c r="D660" s="577"/>
      <c r="E660" s="577"/>
      <c r="F660" s="577"/>
      <c r="G660" s="577"/>
      <c r="H660" s="577"/>
    </row>
    <row r="661" spans="3:8" s="143" customFormat="1" ht="12.75">
      <c r="C661" s="577"/>
      <c r="D661" s="577"/>
      <c r="E661" s="577"/>
      <c r="F661" s="577"/>
      <c r="G661" s="577"/>
      <c r="H661" s="577"/>
    </row>
    <row r="662" spans="3:8" s="143" customFormat="1" ht="12.75">
      <c r="C662" s="577"/>
      <c r="D662" s="577"/>
      <c r="E662" s="577"/>
      <c r="F662" s="577"/>
      <c r="G662" s="577"/>
      <c r="H662" s="577"/>
    </row>
    <row r="663" spans="3:8" s="143" customFormat="1" ht="12.75">
      <c r="C663" s="577"/>
      <c r="D663" s="577"/>
      <c r="E663" s="577"/>
      <c r="F663" s="577"/>
      <c r="G663" s="577"/>
      <c r="H663" s="577"/>
    </row>
    <row r="664" spans="3:8" s="143" customFormat="1" ht="12.75">
      <c r="C664" s="577"/>
      <c r="D664" s="577"/>
      <c r="E664" s="577"/>
      <c r="F664" s="577"/>
      <c r="G664" s="577"/>
      <c r="H664" s="577"/>
    </row>
    <row r="665" spans="3:8" s="143" customFormat="1" ht="12.75">
      <c r="C665" s="577"/>
      <c r="D665" s="577"/>
      <c r="E665" s="577"/>
      <c r="F665" s="577"/>
      <c r="G665" s="577"/>
      <c r="H665" s="577"/>
    </row>
    <row r="666" spans="3:8" s="143" customFormat="1" ht="12.75">
      <c r="C666" s="577"/>
      <c r="D666" s="577"/>
      <c r="E666" s="577"/>
      <c r="F666" s="577"/>
      <c r="G666" s="577"/>
      <c r="H666" s="577"/>
    </row>
    <row r="667" spans="3:8" s="143" customFormat="1" ht="12.75">
      <c r="C667" s="577"/>
      <c r="D667" s="577"/>
      <c r="E667" s="577"/>
      <c r="F667" s="577"/>
      <c r="G667" s="577"/>
      <c r="H667" s="577"/>
    </row>
    <row r="668" spans="3:8" s="143" customFormat="1" ht="12.75">
      <c r="C668" s="577"/>
      <c r="D668" s="577"/>
      <c r="E668" s="577"/>
      <c r="F668" s="577"/>
      <c r="G668" s="577"/>
      <c r="H668" s="577"/>
    </row>
    <row r="669" spans="3:8" s="143" customFormat="1" ht="12.75">
      <c r="C669" s="577"/>
      <c r="D669" s="577"/>
      <c r="E669" s="577"/>
      <c r="F669" s="577"/>
      <c r="G669" s="577"/>
      <c r="H669" s="577"/>
    </row>
    <row r="670" spans="3:8" s="143" customFormat="1" ht="12.75">
      <c r="C670" s="577"/>
      <c r="D670" s="577"/>
      <c r="E670" s="577"/>
      <c r="F670" s="577"/>
      <c r="G670" s="577"/>
      <c r="H670" s="577"/>
    </row>
    <row r="671" spans="3:8" s="143" customFormat="1" ht="12.75">
      <c r="C671" s="577"/>
      <c r="D671" s="577"/>
      <c r="E671" s="577"/>
      <c r="F671" s="577"/>
      <c r="G671" s="577"/>
      <c r="H671" s="577"/>
    </row>
    <row r="672" spans="3:8" s="143" customFormat="1" ht="12.75">
      <c r="C672" s="577"/>
      <c r="D672" s="577"/>
      <c r="E672" s="577"/>
      <c r="F672" s="577"/>
      <c r="G672" s="577"/>
      <c r="H672" s="577"/>
    </row>
    <row r="673" spans="3:8" s="143" customFormat="1" ht="12.75">
      <c r="C673" s="577"/>
      <c r="D673" s="577"/>
      <c r="E673" s="577"/>
      <c r="F673" s="577"/>
      <c r="G673" s="577"/>
      <c r="H673" s="577"/>
    </row>
    <row r="674" spans="3:8" s="143" customFormat="1" ht="12.75">
      <c r="C674" s="577"/>
      <c r="D674" s="577"/>
      <c r="E674" s="577"/>
      <c r="F674" s="577"/>
      <c r="G674" s="577"/>
      <c r="H674" s="577"/>
    </row>
    <row r="675" spans="3:8" s="143" customFormat="1" ht="12.75">
      <c r="C675" s="577"/>
      <c r="D675" s="577"/>
      <c r="E675" s="577"/>
      <c r="F675" s="577"/>
      <c r="G675" s="577"/>
      <c r="H675" s="577"/>
    </row>
    <row r="676" spans="3:8" s="143" customFormat="1" ht="12.75">
      <c r="C676" s="577"/>
      <c r="D676" s="577"/>
      <c r="E676" s="577"/>
      <c r="F676" s="577"/>
      <c r="G676" s="577"/>
      <c r="H676" s="577"/>
    </row>
    <row r="677" spans="3:8" s="143" customFormat="1" ht="12.75">
      <c r="C677" s="577"/>
      <c r="D677" s="577"/>
      <c r="E677" s="577"/>
      <c r="F677" s="577"/>
      <c r="G677" s="577"/>
      <c r="H677" s="577"/>
    </row>
    <row r="678" spans="3:8" s="143" customFormat="1" ht="12.75">
      <c r="C678" s="577"/>
      <c r="D678" s="577"/>
      <c r="E678" s="577"/>
      <c r="F678" s="577"/>
      <c r="G678" s="577"/>
      <c r="H678" s="577"/>
    </row>
    <row r="679" spans="3:8" s="143" customFormat="1" ht="12.75">
      <c r="C679" s="577"/>
      <c r="D679" s="577"/>
      <c r="E679" s="577"/>
      <c r="F679" s="577"/>
      <c r="G679" s="577"/>
      <c r="H679" s="577"/>
    </row>
    <row r="680" spans="3:8" s="143" customFormat="1" ht="12.75">
      <c r="C680" s="577"/>
      <c r="D680" s="577"/>
      <c r="E680" s="577"/>
      <c r="F680" s="577"/>
      <c r="G680" s="577"/>
      <c r="H680" s="577"/>
    </row>
    <row r="681" spans="3:8" s="143" customFormat="1" ht="12.75">
      <c r="C681" s="577"/>
      <c r="D681" s="577"/>
      <c r="E681" s="577"/>
      <c r="F681" s="577"/>
      <c r="G681" s="577"/>
      <c r="H681" s="577"/>
    </row>
    <row r="682" spans="3:8" s="143" customFormat="1" ht="12.75">
      <c r="C682" s="577"/>
      <c r="D682" s="577"/>
      <c r="E682" s="577"/>
      <c r="F682" s="577"/>
      <c r="G682" s="577"/>
      <c r="H682" s="577"/>
    </row>
    <row r="683" spans="3:8" s="143" customFormat="1" ht="12.75">
      <c r="C683" s="577"/>
      <c r="D683" s="577"/>
      <c r="E683" s="577"/>
      <c r="F683" s="577"/>
      <c r="G683" s="577"/>
      <c r="H683" s="577"/>
    </row>
    <row r="684" spans="3:8" s="143" customFormat="1" ht="12.75">
      <c r="C684" s="577"/>
      <c r="D684" s="577"/>
      <c r="E684" s="577"/>
      <c r="F684" s="577"/>
      <c r="G684" s="577"/>
      <c r="H684" s="577"/>
    </row>
    <row r="685" spans="3:8" s="143" customFormat="1" ht="12.75">
      <c r="C685" s="577"/>
      <c r="D685" s="577"/>
      <c r="E685" s="577"/>
      <c r="F685" s="577"/>
      <c r="G685" s="577"/>
      <c r="H685" s="577"/>
    </row>
    <row r="686" spans="3:8" s="143" customFormat="1" ht="12.75">
      <c r="C686" s="577"/>
      <c r="D686" s="577"/>
      <c r="E686" s="577"/>
      <c r="F686" s="577"/>
      <c r="G686" s="577"/>
      <c r="H686" s="577"/>
    </row>
    <row r="687" spans="3:8" s="143" customFormat="1" ht="12.75">
      <c r="C687" s="577"/>
      <c r="D687" s="577"/>
      <c r="E687" s="577"/>
      <c r="F687" s="577"/>
      <c r="G687" s="577"/>
      <c r="H687" s="577"/>
    </row>
    <row r="688" spans="3:8" s="143" customFormat="1" ht="12.75">
      <c r="C688" s="577"/>
      <c r="D688" s="577"/>
      <c r="E688" s="577"/>
      <c r="F688" s="577"/>
      <c r="G688" s="577"/>
      <c r="H688" s="577"/>
    </row>
    <row r="689" spans="3:8" s="143" customFormat="1" ht="12.75">
      <c r="C689" s="577"/>
      <c r="D689" s="577"/>
      <c r="E689" s="577"/>
      <c r="F689" s="577"/>
      <c r="G689" s="577"/>
      <c r="H689" s="577"/>
    </row>
    <row r="690" spans="3:8" s="143" customFormat="1" ht="12.75">
      <c r="C690" s="577"/>
      <c r="D690" s="577"/>
      <c r="E690" s="577"/>
      <c r="F690" s="577"/>
      <c r="G690" s="577"/>
      <c r="H690" s="577"/>
    </row>
    <row r="691" spans="3:8" s="143" customFormat="1" ht="12.75">
      <c r="C691" s="577"/>
      <c r="D691" s="577"/>
      <c r="E691" s="577"/>
      <c r="F691" s="577"/>
      <c r="G691" s="577"/>
      <c r="H691" s="577"/>
    </row>
    <row r="692" spans="3:8" s="143" customFormat="1" ht="12.75">
      <c r="C692" s="577"/>
      <c r="D692" s="577"/>
      <c r="E692" s="577"/>
      <c r="F692" s="577"/>
      <c r="G692" s="577"/>
      <c r="H692" s="577"/>
    </row>
    <row r="693" spans="3:8" s="143" customFormat="1" ht="12.75">
      <c r="C693" s="577"/>
      <c r="D693" s="577"/>
      <c r="E693" s="577"/>
      <c r="F693" s="577"/>
      <c r="G693" s="577"/>
      <c r="H693" s="577"/>
    </row>
    <row r="694" spans="3:8" s="143" customFormat="1" ht="12.75">
      <c r="C694" s="577"/>
      <c r="D694" s="577"/>
      <c r="E694" s="577"/>
      <c r="F694" s="577"/>
      <c r="G694" s="577"/>
      <c r="H694" s="577"/>
    </row>
    <row r="695" spans="3:8" s="143" customFormat="1" ht="12.75">
      <c r="C695" s="577"/>
      <c r="D695" s="577"/>
      <c r="E695" s="577"/>
      <c r="F695" s="577"/>
      <c r="G695" s="577"/>
      <c r="H695" s="577"/>
    </row>
    <row r="696" spans="3:8" s="143" customFormat="1" ht="12.75">
      <c r="C696" s="577"/>
      <c r="D696" s="577"/>
      <c r="E696" s="577"/>
      <c r="F696" s="577"/>
      <c r="G696" s="577"/>
      <c r="H696" s="577"/>
    </row>
    <row r="697" spans="3:8" s="143" customFormat="1" ht="12.75">
      <c r="C697" s="577"/>
      <c r="D697" s="577"/>
      <c r="E697" s="577"/>
      <c r="F697" s="577"/>
      <c r="G697" s="577"/>
      <c r="H697" s="577"/>
    </row>
    <row r="698" spans="3:8" s="143" customFormat="1" ht="12.75">
      <c r="C698" s="577"/>
      <c r="D698" s="577"/>
      <c r="E698" s="577"/>
      <c r="F698" s="577"/>
      <c r="G698" s="577"/>
      <c r="H698" s="577"/>
    </row>
    <row r="699" spans="3:8" s="143" customFormat="1" ht="12.75">
      <c r="C699" s="577"/>
      <c r="D699" s="577"/>
      <c r="E699" s="577"/>
      <c r="F699" s="577"/>
      <c r="G699" s="577"/>
      <c r="H699" s="577"/>
    </row>
    <row r="700" spans="3:8" s="143" customFormat="1" ht="12.75">
      <c r="C700" s="577"/>
      <c r="D700" s="577"/>
      <c r="E700" s="577"/>
      <c r="F700" s="577"/>
      <c r="G700" s="577"/>
      <c r="H700" s="577"/>
    </row>
    <row r="701" spans="3:8" s="143" customFormat="1" ht="12.75">
      <c r="C701" s="577"/>
      <c r="D701" s="577"/>
      <c r="E701" s="577"/>
      <c r="F701" s="577"/>
      <c r="G701" s="577"/>
      <c r="H701" s="577"/>
    </row>
    <row r="702" spans="3:8" s="143" customFormat="1" ht="12.75">
      <c r="C702" s="577"/>
      <c r="D702" s="577"/>
      <c r="E702" s="577"/>
      <c r="F702" s="577"/>
      <c r="G702" s="577"/>
      <c r="H702" s="577"/>
    </row>
    <row r="703" spans="3:8" s="143" customFormat="1" ht="12.75">
      <c r="C703" s="577"/>
      <c r="D703" s="577"/>
      <c r="E703" s="577"/>
      <c r="F703" s="577"/>
      <c r="G703" s="577"/>
      <c r="H703" s="577"/>
    </row>
    <row r="704" spans="3:8" s="143" customFormat="1" ht="12.75">
      <c r="C704" s="577"/>
      <c r="D704" s="577"/>
      <c r="E704" s="577"/>
      <c r="F704" s="577"/>
      <c r="G704" s="577"/>
      <c r="H704" s="577"/>
    </row>
    <row r="705" spans="3:8" s="143" customFormat="1" ht="12.75">
      <c r="C705" s="577"/>
      <c r="D705" s="577"/>
      <c r="E705" s="577"/>
      <c r="F705" s="577"/>
      <c r="G705" s="577"/>
      <c r="H705" s="577"/>
    </row>
    <row r="706" spans="3:8" s="143" customFormat="1" ht="12.75">
      <c r="C706" s="577"/>
      <c r="D706" s="577"/>
      <c r="E706" s="577"/>
      <c r="F706" s="577"/>
      <c r="G706" s="577"/>
      <c r="H706" s="577"/>
    </row>
    <row r="707" spans="3:8" s="143" customFormat="1" ht="12.75">
      <c r="C707" s="577"/>
      <c r="D707" s="577"/>
      <c r="E707" s="577"/>
      <c r="F707" s="577"/>
      <c r="G707" s="577"/>
      <c r="H707" s="577"/>
    </row>
    <row r="708" spans="3:8" s="143" customFormat="1" ht="12.75">
      <c r="C708" s="577"/>
      <c r="D708" s="577"/>
      <c r="E708" s="577"/>
      <c r="F708" s="577"/>
      <c r="G708" s="577"/>
      <c r="H708" s="577"/>
    </row>
    <row r="709" spans="3:8" s="143" customFormat="1" ht="12.75">
      <c r="C709" s="577"/>
      <c r="D709" s="577"/>
      <c r="E709" s="577"/>
      <c r="F709" s="577"/>
      <c r="G709" s="577"/>
      <c r="H709" s="577"/>
    </row>
    <row r="710" spans="3:8" s="143" customFormat="1" ht="12.75">
      <c r="C710" s="577"/>
      <c r="D710" s="577"/>
      <c r="E710" s="577"/>
      <c r="F710" s="577"/>
      <c r="G710" s="577"/>
      <c r="H710" s="577"/>
    </row>
    <row r="711" spans="3:8" s="143" customFormat="1" ht="12.75">
      <c r="C711" s="577"/>
      <c r="D711" s="577"/>
      <c r="E711" s="577"/>
      <c r="F711" s="577"/>
      <c r="G711" s="577"/>
      <c r="H711" s="577"/>
    </row>
    <row r="712" spans="3:8" s="143" customFormat="1" ht="12.75">
      <c r="C712" s="577"/>
      <c r="D712" s="577"/>
      <c r="E712" s="577"/>
      <c r="F712" s="577"/>
      <c r="G712" s="577"/>
      <c r="H712" s="577"/>
    </row>
    <row r="713" spans="3:8" s="143" customFormat="1" ht="12.75">
      <c r="C713" s="577"/>
      <c r="D713" s="577"/>
      <c r="E713" s="577"/>
      <c r="F713" s="577"/>
      <c r="G713" s="577"/>
      <c r="H713" s="577"/>
    </row>
    <row r="714" spans="3:8" s="143" customFormat="1" ht="12.75">
      <c r="C714" s="577"/>
      <c r="D714" s="577"/>
      <c r="E714" s="577"/>
      <c r="F714" s="577"/>
      <c r="G714" s="577"/>
      <c r="H714" s="577"/>
    </row>
    <row r="715" spans="3:8" s="143" customFormat="1" ht="12.75">
      <c r="C715" s="577"/>
      <c r="D715" s="577"/>
      <c r="E715" s="577"/>
      <c r="F715" s="577"/>
      <c r="G715" s="577"/>
      <c r="H715" s="577"/>
    </row>
    <row r="716" spans="3:8" s="143" customFormat="1" ht="12.75">
      <c r="C716" s="577"/>
      <c r="D716" s="577"/>
      <c r="E716" s="577"/>
      <c r="F716" s="577"/>
      <c r="G716" s="577"/>
      <c r="H716" s="577"/>
    </row>
    <row r="717" spans="3:8" s="143" customFormat="1" ht="12.75">
      <c r="C717" s="577"/>
      <c r="D717" s="577"/>
      <c r="E717" s="577"/>
      <c r="F717" s="577"/>
      <c r="G717" s="577"/>
      <c r="H717" s="577"/>
    </row>
    <row r="718" spans="3:8" s="143" customFormat="1" ht="12.75">
      <c r="C718" s="577"/>
      <c r="D718" s="577"/>
      <c r="E718" s="577"/>
      <c r="F718" s="577"/>
      <c r="G718" s="577"/>
      <c r="H718" s="577"/>
    </row>
    <row r="719" spans="3:8" s="143" customFormat="1" ht="12.75">
      <c r="C719" s="577"/>
      <c r="D719" s="577"/>
      <c r="E719" s="577"/>
      <c r="F719" s="577"/>
      <c r="G719" s="577"/>
      <c r="H719" s="577"/>
    </row>
    <row r="720" spans="3:8" s="143" customFormat="1" ht="12.75">
      <c r="C720" s="577"/>
      <c r="D720" s="577"/>
      <c r="E720" s="577"/>
      <c r="F720" s="577"/>
      <c r="G720" s="577"/>
      <c r="H720" s="577"/>
    </row>
    <row r="721" spans="3:8" s="143" customFormat="1" ht="12.75">
      <c r="C721" s="577"/>
      <c r="D721" s="577"/>
      <c r="E721" s="577"/>
      <c r="F721" s="577"/>
      <c r="G721" s="577"/>
      <c r="H721" s="577"/>
    </row>
    <row r="722" spans="3:8" s="143" customFormat="1" ht="12.75">
      <c r="C722" s="577"/>
      <c r="D722" s="577"/>
      <c r="E722" s="577"/>
      <c r="F722" s="577"/>
      <c r="G722" s="577"/>
      <c r="H722" s="577"/>
    </row>
    <row r="723" spans="3:8" s="143" customFormat="1" ht="12.75">
      <c r="C723" s="577"/>
      <c r="D723" s="577"/>
      <c r="E723" s="577"/>
      <c r="F723" s="577"/>
      <c r="G723" s="577"/>
      <c r="H723" s="577"/>
    </row>
    <row r="724" spans="3:8" s="143" customFormat="1" ht="12.75">
      <c r="C724" s="577"/>
      <c r="D724" s="577"/>
      <c r="E724" s="577"/>
      <c r="F724" s="577"/>
      <c r="G724" s="577"/>
      <c r="H724" s="577"/>
    </row>
    <row r="725" spans="3:8" s="143" customFormat="1" ht="12.75">
      <c r="C725" s="577"/>
      <c r="D725" s="577"/>
      <c r="E725" s="577"/>
      <c r="F725" s="577"/>
      <c r="G725" s="577"/>
      <c r="H725" s="577"/>
    </row>
    <row r="726" spans="3:8" s="143" customFormat="1" ht="12.75">
      <c r="C726" s="577"/>
      <c r="D726" s="577"/>
      <c r="E726" s="577"/>
      <c r="F726" s="577"/>
      <c r="G726" s="577"/>
      <c r="H726" s="577"/>
    </row>
    <row r="727" spans="3:8" s="143" customFormat="1" ht="12.75">
      <c r="C727" s="577"/>
      <c r="D727" s="577"/>
      <c r="E727" s="577"/>
      <c r="F727" s="577"/>
      <c r="G727" s="577"/>
      <c r="H727" s="577"/>
    </row>
    <row r="728" spans="3:8" s="143" customFormat="1" ht="12.75">
      <c r="C728" s="577"/>
      <c r="D728" s="577"/>
      <c r="E728" s="577"/>
      <c r="F728" s="577"/>
      <c r="G728" s="577"/>
      <c r="H728" s="577"/>
    </row>
    <row r="729" spans="3:8" s="143" customFormat="1" ht="12.75">
      <c r="C729" s="577"/>
      <c r="D729" s="577"/>
      <c r="E729" s="577"/>
      <c r="F729" s="577"/>
      <c r="G729" s="577"/>
      <c r="H729" s="577"/>
    </row>
    <row r="730" spans="3:8" s="143" customFormat="1" ht="12.75">
      <c r="C730" s="577"/>
      <c r="D730" s="577"/>
      <c r="E730" s="577"/>
      <c r="F730" s="577"/>
      <c r="G730" s="577"/>
      <c r="H730" s="577"/>
    </row>
    <row r="731" spans="3:8" s="143" customFormat="1" ht="12.75">
      <c r="C731" s="577"/>
      <c r="D731" s="577"/>
      <c r="E731" s="577"/>
      <c r="F731" s="577"/>
      <c r="G731" s="577"/>
      <c r="H731" s="577"/>
    </row>
    <row r="732" spans="3:8" s="143" customFormat="1" ht="12.75">
      <c r="C732" s="577"/>
      <c r="D732" s="577"/>
      <c r="E732" s="577"/>
      <c r="F732" s="577"/>
      <c r="G732" s="577"/>
      <c r="H732" s="577"/>
    </row>
    <row r="733" spans="3:8" s="143" customFormat="1" ht="12.75">
      <c r="C733" s="577"/>
      <c r="D733" s="577"/>
      <c r="E733" s="577"/>
      <c r="F733" s="577"/>
      <c r="G733" s="577"/>
      <c r="H733" s="577"/>
    </row>
    <row r="734" spans="3:8" s="143" customFormat="1" ht="12.75">
      <c r="C734" s="577"/>
      <c r="D734" s="577"/>
      <c r="E734" s="577"/>
      <c r="F734" s="577"/>
      <c r="G734" s="577"/>
      <c r="H734" s="577"/>
    </row>
    <row r="735" spans="3:8" s="143" customFormat="1" ht="12.75">
      <c r="C735" s="577"/>
      <c r="D735" s="577"/>
      <c r="E735" s="577"/>
      <c r="F735" s="577"/>
      <c r="G735" s="577"/>
      <c r="H735" s="577"/>
    </row>
    <row r="736" spans="3:8" s="143" customFormat="1" ht="12.75">
      <c r="C736" s="577"/>
      <c r="D736" s="577"/>
      <c r="E736" s="577"/>
      <c r="F736" s="577"/>
      <c r="G736" s="577"/>
      <c r="H736" s="577"/>
    </row>
    <row r="737" spans="3:8" s="143" customFormat="1" ht="12.75">
      <c r="C737" s="577"/>
      <c r="D737" s="577"/>
      <c r="E737" s="577"/>
      <c r="F737" s="577"/>
      <c r="G737" s="577"/>
      <c r="H737" s="577"/>
    </row>
    <row r="738" spans="3:8" s="143" customFormat="1" ht="12.75">
      <c r="C738" s="577"/>
      <c r="D738" s="577"/>
      <c r="E738" s="577"/>
      <c r="F738" s="577"/>
      <c r="G738" s="577"/>
      <c r="H738" s="577"/>
    </row>
    <row r="739" spans="3:8" s="143" customFormat="1" ht="12.75">
      <c r="C739" s="577"/>
      <c r="D739" s="577"/>
      <c r="E739" s="577"/>
      <c r="F739" s="577"/>
      <c r="G739" s="577"/>
      <c r="H739" s="577"/>
    </row>
    <row r="740" spans="3:8" s="143" customFormat="1" ht="12.75">
      <c r="C740" s="577"/>
      <c r="D740" s="577"/>
      <c r="E740" s="577"/>
      <c r="F740" s="577"/>
      <c r="G740" s="577"/>
      <c r="H740" s="577"/>
    </row>
    <row r="741" spans="3:8" s="143" customFormat="1" ht="12.75">
      <c r="C741" s="577"/>
      <c r="D741" s="577"/>
      <c r="E741" s="577"/>
      <c r="F741" s="577"/>
      <c r="G741" s="577"/>
      <c r="H741" s="577"/>
    </row>
    <row r="742" spans="3:8" s="143" customFormat="1" ht="12.75">
      <c r="C742" s="577"/>
      <c r="D742" s="577"/>
      <c r="E742" s="577"/>
      <c r="F742" s="577"/>
      <c r="G742" s="577"/>
      <c r="H742" s="577"/>
    </row>
    <row r="743" spans="3:8" s="143" customFormat="1" ht="12.75">
      <c r="C743" s="577"/>
      <c r="D743" s="577"/>
      <c r="E743" s="577"/>
      <c r="F743" s="577"/>
      <c r="G743" s="577"/>
      <c r="H743" s="577"/>
    </row>
    <row r="744" spans="3:8" s="143" customFormat="1" ht="12.75">
      <c r="C744" s="577"/>
      <c r="D744" s="577"/>
      <c r="E744" s="577"/>
      <c r="F744" s="577"/>
      <c r="G744" s="577"/>
      <c r="H744" s="577"/>
    </row>
    <row r="745" spans="3:8" s="143" customFormat="1" ht="12.75">
      <c r="C745" s="577"/>
      <c r="D745" s="577"/>
      <c r="E745" s="577"/>
      <c r="F745" s="577"/>
      <c r="G745" s="577"/>
      <c r="H745" s="577"/>
    </row>
    <row r="746" spans="3:8" s="143" customFormat="1" ht="12.75">
      <c r="C746" s="577"/>
      <c r="D746" s="577"/>
      <c r="E746" s="577"/>
      <c r="F746" s="577"/>
      <c r="G746" s="577"/>
      <c r="H746" s="577"/>
    </row>
    <row r="747" spans="3:8" s="143" customFormat="1" ht="12.75">
      <c r="C747" s="577"/>
      <c r="D747" s="577"/>
      <c r="E747" s="577"/>
      <c r="F747" s="577"/>
      <c r="G747" s="577"/>
      <c r="H747" s="577"/>
    </row>
    <row r="748" spans="3:8" s="143" customFormat="1" ht="12.75">
      <c r="C748" s="577"/>
      <c r="D748" s="577"/>
      <c r="E748" s="577"/>
      <c r="F748" s="577"/>
      <c r="G748" s="577"/>
      <c r="H748" s="577"/>
    </row>
    <row r="749" spans="3:8" s="143" customFormat="1" ht="12.75">
      <c r="C749" s="577"/>
      <c r="D749" s="577"/>
      <c r="E749" s="577"/>
      <c r="F749" s="577"/>
      <c r="G749" s="577"/>
      <c r="H749" s="577"/>
    </row>
    <row r="750" spans="3:8" s="143" customFormat="1" ht="12.75">
      <c r="C750" s="577"/>
      <c r="D750" s="577"/>
      <c r="E750" s="577"/>
      <c r="F750" s="577"/>
      <c r="G750" s="577"/>
      <c r="H750" s="577"/>
    </row>
    <row r="751" spans="3:8" s="143" customFormat="1" ht="12.75">
      <c r="C751" s="577"/>
      <c r="D751" s="577"/>
      <c r="E751" s="577"/>
      <c r="F751" s="577"/>
      <c r="G751" s="577"/>
      <c r="H751" s="577"/>
    </row>
    <row r="752" spans="3:8" s="143" customFormat="1" ht="12.75">
      <c r="C752" s="577"/>
      <c r="D752" s="577"/>
      <c r="E752" s="577"/>
      <c r="F752" s="577"/>
      <c r="G752" s="577"/>
      <c r="H752" s="577"/>
    </row>
    <row r="753" spans="3:8" s="143" customFormat="1" ht="12.75">
      <c r="C753" s="577"/>
      <c r="D753" s="577"/>
      <c r="E753" s="577"/>
      <c r="F753" s="577"/>
      <c r="G753" s="577"/>
      <c r="H753" s="577"/>
    </row>
    <row r="754" spans="3:8" s="143" customFormat="1" ht="12.75">
      <c r="C754" s="577"/>
      <c r="D754" s="577"/>
      <c r="E754" s="577"/>
      <c r="F754" s="577"/>
      <c r="G754" s="577"/>
      <c r="H754" s="577"/>
    </row>
    <row r="755" spans="3:8" s="143" customFormat="1" ht="12.75">
      <c r="C755" s="577"/>
      <c r="D755" s="577"/>
      <c r="E755" s="577"/>
      <c r="F755" s="577"/>
      <c r="G755" s="577"/>
      <c r="H755" s="577"/>
    </row>
    <row r="756" spans="3:8" s="143" customFormat="1" ht="12.75">
      <c r="C756" s="577"/>
      <c r="D756" s="577"/>
      <c r="E756" s="577"/>
      <c r="F756" s="577"/>
      <c r="G756" s="577"/>
      <c r="H756" s="577"/>
    </row>
    <row r="757" spans="3:8" s="143" customFormat="1" ht="12.75">
      <c r="C757" s="577"/>
      <c r="D757" s="577"/>
      <c r="E757" s="577"/>
      <c r="F757" s="577"/>
      <c r="G757" s="577"/>
      <c r="H757" s="577"/>
    </row>
    <row r="758" spans="3:8" s="143" customFormat="1" ht="12.75">
      <c r="C758" s="577"/>
      <c r="D758" s="577"/>
      <c r="E758" s="577"/>
      <c r="F758" s="577"/>
      <c r="G758" s="577"/>
      <c r="H758" s="577"/>
    </row>
    <row r="759" spans="3:8" s="143" customFormat="1" ht="12.75">
      <c r="C759" s="577"/>
      <c r="D759" s="577"/>
      <c r="E759" s="577"/>
      <c r="F759" s="577"/>
      <c r="G759" s="577"/>
      <c r="H759" s="577"/>
    </row>
    <row r="760" spans="3:8" s="143" customFormat="1" ht="12.75">
      <c r="C760" s="577"/>
      <c r="D760" s="577"/>
      <c r="E760" s="577"/>
      <c r="F760" s="577"/>
      <c r="G760" s="577"/>
      <c r="H760" s="577"/>
    </row>
    <row r="761" spans="3:8" s="143" customFormat="1" ht="12.75">
      <c r="C761" s="577"/>
      <c r="D761" s="577"/>
      <c r="E761" s="577"/>
      <c r="F761" s="577"/>
      <c r="G761" s="577"/>
      <c r="H761" s="577"/>
    </row>
    <row r="762" spans="3:8" s="143" customFormat="1" ht="12.75">
      <c r="C762" s="577"/>
      <c r="D762" s="577"/>
      <c r="E762" s="577"/>
      <c r="F762" s="577"/>
      <c r="G762" s="577"/>
      <c r="H762" s="577"/>
    </row>
    <row r="763" spans="3:8" s="143" customFormat="1" ht="12.75">
      <c r="C763" s="577"/>
      <c r="D763" s="577"/>
      <c r="E763" s="577"/>
      <c r="F763" s="577"/>
      <c r="G763" s="577"/>
      <c r="H763" s="577"/>
    </row>
    <row r="764" spans="3:8" s="143" customFormat="1" ht="12.75">
      <c r="C764" s="577"/>
      <c r="D764" s="577"/>
      <c r="E764" s="577"/>
      <c r="F764" s="577"/>
      <c r="G764" s="577"/>
      <c r="H764" s="577"/>
    </row>
    <row r="765" spans="3:8" s="143" customFormat="1" ht="12.75">
      <c r="C765" s="577"/>
      <c r="D765" s="577"/>
      <c r="E765" s="577"/>
      <c r="F765" s="577"/>
      <c r="G765" s="577"/>
      <c r="H765" s="577"/>
    </row>
    <row r="766" spans="3:8" s="143" customFormat="1" ht="12.75">
      <c r="C766" s="577"/>
      <c r="D766" s="577"/>
      <c r="E766" s="577"/>
      <c r="F766" s="577"/>
      <c r="G766" s="577"/>
      <c r="H766" s="577"/>
    </row>
    <row r="767" spans="3:8" s="143" customFormat="1" ht="12.75">
      <c r="C767" s="577"/>
      <c r="D767" s="577"/>
      <c r="E767" s="577"/>
      <c r="F767" s="577"/>
      <c r="G767" s="577"/>
      <c r="H767" s="577"/>
    </row>
    <row r="768" spans="3:8" s="143" customFormat="1" ht="12.75">
      <c r="C768" s="577"/>
      <c r="D768" s="577"/>
      <c r="E768" s="577"/>
      <c r="F768" s="577"/>
      <c r="G768" s="577"/>
      <c r="H768" s="577"/>
    </row>
    <row r="769" spans="3:8" s="143" customFormat="1" ht="12.75">
      <c r="C769" s="577"/>
      <c r="D769" s="577"/>
      <c r="E769" s="577"/>
      <c r="F769" s="577"/>
      <c r="G769" s="577"/>
      <c r="H769" s="577"/>
    </row>
    <row r="770" spans="3:8" s="143" customFormat="1" ht="12.75">
      <c r="C770" s="577"/>
      <c r="D770" s="577"/>
      <c r="E770" s="577"/>
      <c r="F770" s="577"/>
      <c r="G770" s="577"/>
      <c r="H770" s="577"/>
    </row>
    <row r="771" spans="3:8" s="143" customFormat="1" ht="12.75">
      <c r="C771" s="577"/>
      <c r="D771" s="577"/>
      <c r="E771" s="577"/>
      <c r="F771" s="577"/>
      <c r="G771" s="577"/>
      <c r="H771" s="577"/>
    </row>
    <row r="772" spans="3:8" s="143" customFormat="1" ht="12.75">
      <c r="C772" s="577"/>
      <c r="D772" s="577"/>
      <c r="E772" s="577"/>
      <c r="F772" s="577"/>
      <c r="G772" s="577"/>
      <c r="H772" s="577"/>
    </row>
    <row r="773" spans="3:8" s="143" customFormat="1" ht="12.75">
      <c r="C773" s="577"/>
      <c r="D773" s="577"/>
      <c r="E773" s="577"/>
      <c r="F773" s="577"/>
      <c r="G773" s="577"/>
      <c r="H773" s="577"/>
    </row>
    <row r="774" spans="3:8" s="143" customFormat="1" ht="12.75">
      <c r="C774" s="577"/>
      <c r="D774" s="577"/>
      <c r="E774" s="577"/>
      <c r="F774" s="577"/>
      <c r="G774" s="577"/>
      <c r="H774" s="577"/>
    </row>
    <row r="775" spans="3:8" s="143" customFormat="1" ht="12.75">
      <c r="C775" s="577"/>
      <c r="D775" s="577"/>
      <c r="E775" s="577"/>
      <c r="F775" s="577"/>
      <c r="G775" s="577"/>
      <c r="H775" s="577"/>
    </row>
    <row r="776" spans="3:8" s="143" customFormat="1" ht="12.75">
      <c r="C776" s="577"/>
      <c r="D776" s="577"/>
      <c r="E776" s="577"/>
      <c r="F776" s="577"/>
      <c r="G776" s="577"/>
      <c r="H776" s="577"/>
    </row>
    <row r="777" spans="3:8" s="143" customFormat="1" ht="12.75">
      <c r="C777" s="577"/>
      <c r="D777" s="577"/>
      <c r="E777" s="577"/>
      <c r="F777" s="577"/>
      <c r="G777" s="577"/>
      <c r="H777" s="577"/>
    </row>
    <row r="778" spans="3:8" s="143" customFormat="1" ht="12.75">
      <c r="C778" s="577"/>
      <c r="D778" s="577"/>
      <c r="E778" s="577"/>
      <c r="F778" s="577"/>
      <c r="G778" s="577"/>
      <c r="H778" s="577"/>
    </row>
    <row r="779" spans="3:8" s="143" customFormat="1" ht="12.75">
      <c r="C779" s="577"/>
      <c r="D779" s="577"/>
      <c r="E779" s="577"/>
      <c r="F779" s="577"/>
      <c r="G779" s="577"/>
      <c r="H779" s="577"/>
    </row>
    <row r="780" spans="3:8" s="143" customFormat="1" ht="12.75">
      <c r="C780" s="577"/>
      <c r="D780" s="577"/>
      <c r="E780" s="577"/>
      <c r="F780" s="577"/>
      <c r="G780" s="577"/>
      <c r="H780" s="577"/>
    </row>
    <row r="781" spans="3:8" s="143" customFormat="1" ht="12.75">
      <c r="C781" s="577"/>
      <c r="D781" s="577"/>
      <c r="E781" s="577"/>
      <c r="F781" s="577"/>
      <c r="G781" s="577"/>
      <c r="H781" s="577"/>
    </row>
    <row r="782" spans="3:8" s="143" customFormat="1" ht="12.75">
      <c r="C782" s="577"/>
      <c r="D782" s="577"/>
      <c r="E782" s="577"/>
      <c r="F782" s="577"/>
      <c r="G782" s="577"/>
      <c r="H782" s="577"/>
    </row>
    <row r="783" spans="3:8" s="143" customFormat="1" ht="12.75">
      <c r="C783" s="577"/>
      <c r="D783" s="577"/>
      <c r="E783" s="577"/>
      <c r="F783" s="577"/>
      <c r="G783" s="577"/>
      <c r="H783" s="577"/>
    </row>
    <row r="784" spans="3:8" s="143" customFormat="1" ht="12.75">
      <c r="C784" s="577"/>
      <c r="D784" s="577"/>
      <c r="E784" s="577"/>
      <c r="F784" s="577"/>
      <c r="G784" s="577"/>
      <c r="H784" s="577"/>
    </row>
    <row r="785" spans="3:8" s="143" customFormat="1" ht="12.75">
      <c r="C785" s="577"/>
      <c r="D785" s="577"/>
      <c r="E785" s="577"/>
      <c r="F785" s="577"/>
      <c r="G785" s="577"/>
      <c r="H785" s="577"/>
    </row>
    <row r="786" spans="3:8" s="143" customFormat="1" ht="12.75">
      <c r="C786" s="577"/>
      <c r="D786" s="577"/>
      <c r="E786" s="577"/>
      <c r="F786" s="577"/>
      <c r="G786" s="577"/>
      <c r="H786" s="577"/>
    </row>
    <row r="787" spans="3:8" s="143" customFormat="1" ht="12.75">
      <c r="C787" s="577"/>
      <c r="D787" s="577"/>
      <c r="E787" s="577"/>
      <c r="F787" s="577"/>
      <c r="G787" s="577"/>
      <c r="H787" s="577"/>
    </row>
    <row r="788" spans="3:8" s="143" customFormat="1" ht="12.75">
      <c r="C788" s="577"/>
      <c r="D788" s="577"/>
      <c r="E788" s="577"/>
      <c r="F788" s="577"/>
      <c r="G788" s="577"/>
      <c r="H788" s="577"/>
    </row>
    <row r="789" spans="3:8" s="143" customFormat="1" ht="12.75">
      <c r="C789" s="577"/>
      <c r="D789" s="577"/>
      <c r="E789" s="577"/>
      <c r="F789" s="577"/>
      <c r="G789" s="577"/>
      <c r="H789" s="577"/>
    </row>
    <row r="790" spans="3:8" s="143" customFormat="1" ht="12.75">
      <c r="C790" s="577"/>
      <c r="D790" s="577"/>
      <c r="E790" s="577"/>
      <c r="F790" s="577"/>
      <c r="G790" s="577"/>
      <c r="H790" s="577"/>
    </row>
    <row r="791" spans="3:8" s="143" customFormat="1" ht="12.75">
      <c r="C791" s="577"/>
      <c r="D791" s="577"/>
      <c r="E791" s="577"/>
      <c r="F791" s="577"/>
      <c r="G791" s="577"/>
      <c r="H791" s="577"/>
    </row>
    <row r="792" spans="3:8" s="143" customFormat="1" ht="12.75">
      <c r="C792" s="577"/>
      <c r="D792" s="577"/>
      <c r="E792" s="577"/>
      <c r="F792" s="577"/>
      <c r="G792" s="577"/>
      <c r="H792" s="577"/>
    </row>
    <row r="793" spans="3:8" s="143" customFormat="1" ht="12.75">
      <c r="C793" s="577"/>
      <c r="D793" s="577"/>
      <c r="E793" s="577"/>
      <c r="F793" s="577"/>
      <c r="G793" s="577"/>
      <c r="H793" s="577"/>
    </row>
    <row r="794" spans="3:8" s="143" customFormat="1" ht="12.75">
      <c r="C794" s="577"/>
      <c r="D794" s="577"/>
      <c r="E794" s="577"/>
      <c r="F794" s="577"/>
      <c r="G794" s="577"/>
      <c r="H794" s="577"/>
    </row>
    <row r="795" spans="3:8" s="143" customFormat="1" ht="12.75">
      <c r="C795" s="577"/>
      <c r="D795" s="577"/>
      <c r="E795" s="577"/>
      <c r="F795" s="577"/>
      <c r="G795" s="577"/>
      <c r="H795" s="577"/>
    </row>
    <row r="796" spans="3:8" s="143" customFormat="1" ht="12.75">
      <c r="C796" s="577"/>
      <c r="D796" s="577"/>
      <c r="E796" s="577"/>
      <c r="F796" s="577"/>
      <c r="G796" s="577"/>
      <c r="H796" s="577"/>
    </row>
    <row r="797" spans="3:8" s="143" customFormat="1" ht="12.75">
      <c r="C797" s="577"/>
      <c r="D797" s="577"/>
      <c r="E797" s="577"/>
      <c r="F797" s="577"/>
      <c r="G797" s="577"/>
      <c r="H797" s="577"/>
    </row>
    <row r="798" spans="3:8" s="143" customFormat="1" ht="12.75">
      <c r="C798" s="577"/>
      <c r="D798" s="577"/>
      <c r="E798" s="577"/>
      <c r="F798" s="577"/>
      <c r="G798" s="577"/>
      <c r="H798" s="577"/>
    </row>
    <row r="799" spans="3:8" s="143" customFormat="1" ht="12.75">
      <c r="C799" s="577"/>
      <c r="D799" s="577"/>
      <c r="E799" s="577"/>
      <c r="F799" s="577"/>
      <c r="G799" s="577"/>
      <c r="H799" s="577"/>
    </row>
    <row r="800" spans="3:8" s="143" customFormat="1" ht="12.75">
      <c r="C800" s="577"/>
      <c r="D800" s="577"/>
      <c r="E800" s="577"/>
      <c r="F800" s="577"/>
      <c r="G800" s="577"/>
      <c r="H800" s="577"/>
    </row>
    <row r="801" spans="3:8" s="143" customFormat="1" ht="12.75">
      <c r="C801" s="577"/>
      <c r="D801" s="577"/>
      <c r="E801" s="577"/>
      <c r="F801" s="577"/>
      <c r="G801" s="577"/>
      <c r="H801" s="577"/>
    </row>
    <row r="802" spans="3:8" s="143" customFormat="1" ht="12.75">
      <c r="C802" s="577"/>
      <c r="D802" s="577"/>
      <c r="E802" s="577"/>
      <c r="F802" s="577"/>
      <c r="G802" s="577"/>
      <c r="H802" s="577"/>
    </row>
    <row r="803" spans="3:8" s="143" customFormat="1" ht="12.75">
      <c r="C803" s="577"/>
      <c r="D803" s="577"/>
      <c r="E803" s="577"/>
      <c r="F803" s="577"/>
      <c r="G803" s="577"/>
      <c r="H803" s="577"/>
    </row>
    <row r="804" spans="3:8" s="143" customFormat="1" ht="12.75">
      <c r="C804" s="577"/>
      <c r="D804" s="577"/>
      <c r="E804" s="577"/>
      <c r="F804" s="577"/>
      <c r="G804" s="577"/>
      <c r="H804" s="577"/>
    </row>
    <row r="805" spans="3:8" s="143" customFormat="1" ht="12.75">
      <c r="C805" s="577"/>
      <c r="D805" s="577"/>
      <c r="E805" s="577"/>
      <c r="F805" s="577"/>
      <c r="G805" s="577"/>
      <c r="H805" s="577"/>
    </row>
    <row r="806" spans="3:8" s="143" customFormat="1" ht="12.75">
      <c r="C806" s="577"/>
      <c r="D806" s="577"/>
      <c r="E806" s="577"/>
      <c r="F806" s="577"/>
      <c r="G806" s="577"/>
      <c r="H806" s="577"/>
    </row>
    <row r="807" spans="3:8" s="143" customFormat="1" ht="12.75">
      <c r="C807" s="577"/>
      <c r="D807" s="577"/>
      <c r="E807" s="577"/>
      <c r="F807" s="577"/>
      <c r="G807" s="577"/>
      <c r="H807" s="577"/>
    </row>
    <row r="808" spans="3:8" s="143" customFormat="1" ht="12.75">
      <c r="C808" s="577"/>
      <c r="D808" s="577"/>
      <c r="E808" s="577"/>
      <c r="F808" s="577"/>
      <c r="G808" s="577"/>
      <c r="H808" s="577"/>
    </row>
    <row r="809" spans="3:8" s="143" customFormat="1" ht="12.75">
      <c r="C809" s="577"/>
      <c r="D809" s="577"/>
      <c r="E809" s="577"/>
      <c r="F809" s="577"/>
      <c r="G809" s="577"/>
      <c r="H809" s="577"/>
    </row>
    <row r="810" spans="3:8" s="143" customFormat="1" ht="12.75">
      <c r="C810" s="577"/>
      <c r="D810" s="577"/>
      <c r="E810" s="577"/>
      <c r="F810" s="577"/>
      <c r="G810" s="577"/>
      <c r="H810" s="577"/>
    </row>
    <row r="811" spans="3:8" s="143" customFormat="1" ht="12.75">
      <c r="C811" s="577"/>
      <c r="D811" s="577"/>
      <c r="E811" s="577"/>
      <c r="F811" s="577"/>
      <c r="G811" s="577"/>
      <c r="H811" s="577"/>
    </row>
    <row r="812" spans="3:8" s="143" customFormat="1" ht="12.75">
      <c r="C812" s="577"/>
      <c r="D812" s="577"/>
      <c r="E812" s="577"/>
      <c r="F812" s="577"/>
      <c r="G812" s="577"/>
      <c r="H812" s="577"/>
    </row>
    <row r="813" spans="3:8" s="143" customFormat="1" ht="12.75">
      <c r="C813" s="577"/>
      <c r="D813" s="577"/>
      <c r="E813" s="577"/>
      <c r="F813" s="577"/>
      <c r="G813" s="577"/>
      <c r="H813" s="577"/>
    </row>
    <row r="814" spans="3:8" s="143" customFormat="1" ht="12.75">
      <c r="C814" s="577"/>
      <c r="D814" s="577"/>
      <c r="E814" s="577"/>
      <c r="F814" s="577"/>
      <c r="G814" s="577"/>
      <c r="H814" s="577"/>
    </row>
    <row r="815" spans="3:8" s="143" customFormat="1" ht="12.75">
      <c r="C815" s="577"/>
      <c r="D815" s="577"/>
      <c r="E815" s="577"/>
      <c r="F815" s="577"/>
      <c r="G815" s="577"/>
      <c r="H815" s="577"/>
    </row>
    <row r="816" spans="3:8" s="143" customFormat="1" ht="12.75">
      <c r="C816" s="577"/>
      <c r="D816" s="577"/>
      <c r="E816" s="577"/>
      <c r="F816" s="577"/>
      <c r="G816" s="577"/>
      <c r="H816" s="577"/>
    </row>
    <row r="817" spans="3:8" s="143" customFormat="1" ht="12.75">
      <c r="C817" s="577"/>
      <c r="D817" s="577"/>
      <c r="E817" s="577"/>
      <c r="F817" s="577"/>
      <c r="G817" s="577"/>
      <c r="H817" s="577"/>
    </row>
    <row r="818" spans="3:8" s="143" customFormat="1" ht="12.75">
      <c r="C818" s="577"/>
      <c r="D818" s="577"/>
      <c r="E818" s="577"/>
      <c r="F818" s="577"/>
      <c r="G818" s="577"/>
      <c r="H818" s="577"/>
    </row>
    <row r="819" spans="3:8" s="143" customFormat="1" ht="12.75">
      <c r="C819" s="577"/>
      <c r="D819" s="577"/>
      <c r="E819" s="577"/>
      <c r="F819" s="577"/>
      <c r="G819" s="577"/>
      <c r="H819" s="577"/>
    </row>
    <row r="820" spans="3:8" s="143" customFormat="1" ht="12.75">
      <c r="C820" s="577"/>
      <c r="D820" s="577"/>
      <c r="E820" s="577"/>
      <c r="F820" s="577"/>
      <c r="G820" s="577"/>
      <c r="H820" s="577"/>
    </row>
    <row r="821" spans="3:8" s="143" customFormat="1" ht="12.75">
      <c r="C821" s="577"/>
      <c r="D821" s="577"/>
      <c r="E821" s="577"/>
      <c r="F821" s="577"/>
      <c r="G821" s="577"/>
      <c r="H821" s="577"/>
    </row>
    <row r="822" spans="3:8" s="143" customFormat="1" ht="12.75">
      <c r="C822" s="577"/>
      <c r="D822" s="577"/>
      <c r="E822" s="577"/>
      <c r="F822" s="577"/>
      <c r="G822" s="577"/>
      <c r="H822" s="577"/>
    </row>
    <row r="823" spans="3:8" s="143" customFormat="1" ht="12.75">
      <c r="C823" s="577"/>
      <c r="D823" s="577"/>
      <c r="E823" s="577"/>
      <c r="F823" s="577"/>
      <c r="G823" s="577"/>
      <c r="H823" s="577"/>
    </row>
    <row r="824" spans="3:8" s="143" customFormat="1" ht="12.75">
      <c r="C824" s="577"/>
      <c r="D824" s="577"/>
      <c r="E824" s="577"/>
      <c r="F824" s="577"/>
      <c r="G824" s="577"/>
      <c r="H824" s="577"/>
    </row>
    <row r="825" spans="3:8" s="143" customFormat="1" ht="12.75">
      <c r="C825" s="577"/>
      <c r="D825" s="577"/>
      <c r="E825" s="577"/>
      <c r="F825" s="577"/>
      <c r="G825" s="577"/>
      <c r="H825" s="577"/>
    </row>
    <row r="826" spans="3:8" s="143" customFormat="1" ht="12.75">
      <c r="C826" s="577"/>
      <c r="D826" s="577"/>
      <c r="E826" s="577"/>
      <c r="F826" s="577"/>
      <c r="G826" s="577"/>
      <c r="H826" s="577"/>
    </row>
    <row r="827" spans="3:8" s="143" customFormat="1" ht="12.75">
      <c r="C827" s="577"/>
      <c r="D827" s="577"/>
      <c r="E827" s="577"/>
      <c r="F827" s="577"/>
      <c r="G827" s="577"/>
      <c r="H827" s="577"/>
    </row>
    <row r="828" spans="3:8" s="143" customFormat="1" ht="12.75">
      <c r="C828" s="577"/>
      <c r="D828" s="577"/>
      <c r="E828" s="577"/>
      <c r="F828" s="577"/>
      <c r="G828" s="577"/>
      <c r="H828" s="577"/>
    </row>
    <row r="829" spans="3:8" s="143" customFormat="1" ht="12.75">
      <c r="C829" s="577"/>
      <c r="D829" s="577"/>
      <c r="E829" s="577"/>
      <c r="F829" s="577"/>
      <c r="G829" s="577"/>
      <c r="H829" s="577"/>
    </row>
    <row r="830" spans="3:8" s="143" customFormat="1" ht="12.75">
      <c r="C830" s="577"/>
      <c r="D830" s="577"/>
      <c r="E830" s="577"/>
      <c r="F830" s="577"/>
      <c r="G830" s="577"/>
      <c r="H830" s="577"/>
    </row>
    <row r="831" spans="3:8" s="143" customFormat="1" ht="12.75">
      <c r="C831" s="577"/>
      <c r="D831" s="577"/>
      <c r="E831" s="577"/>
      <c r="F831" s="577"/>
      <c r="G831" s="577"/>
      <c r="H831" s="577"/>
    </row>
    <row r="832" spans="3:8" s="143" customFormat="1" ht="12.75">
      <c r="C832" s="577"/>
      <c r="D832" s="577"/>
      <c r="E832" s="577"/>
      <c r="F832" s="577"/>
      <c r="G832" s="577"/>
      <c r="H832" s="577"/>
    </row>
    <row r="833" spans="3:8" s="143" customFormat="1" ht="12.75">
      <c r="C833" s="577"/>
      <c r="D833" s="577"/>
      <c r="E833" s="577"/>
      <c r="F833" s="577"/>
      <c r="G833" s="577"/>
      <c r="H833" s="577"/>
    </row>
    <row r="834" spans="3:8" s="143" customFormat="1" ht="12.75">
      <c r="C834" s="577"/>
      <c r="D834" s="577"/>
      <c r="E834" s="577"/>
      <c r="F834" s="577"/>
      <c r="G834" s="577"/>
      <c r="H834" s="577"/>
    </row>
    <row r="835" spans="3:8" s="143" customFormat="1" ht="12.75">
      <c r="C835" s="577"/>
      <c r="D835" s="577"/>
      <c r="E835" s="577"/>
      <c r="F835" s="577"/>
      <c r="G835" s="577"/>
      <c r="H835" s="577"/>
    </row>
    <row r="836" spans="3:8" s="143" customFormat="1" ht="12.75">
      <c r="C836" s="577"/>
      <c r="D836" s="577"/>
      <c r="E836" s="577"/>
      <c r="F836" s="577"/>
      <c r="G836" s="577"/>
      <c r="H836" s="577"/>
    </row>
    <row r="837" spans="3:8" s="143" customFormat="1" ht="12.75">
      <c r="C837" s="577"/>
      <c r="D837" s="577"/>
      <c r="E837" s="577"/>
      <c r="F837" s="577"/>
      <c r="G837" s="577"/>
      <c r="H837" s="577"/>
    </row>
    <row r="838" spans="3:8" s="143" customFormat="1" ht="12.75">
      <c r="C838" s="577"/>
      <c r="D838" s="577"/>
      <c r="E838" s="577"/>
      <c r="F838" s="577"/>
      <c r="G838" s="577"/>
      <c r="H838" s="577"/>
    </row>
    <row r="839" spans="3:8" s="143" customFormat="1" ht="12.75">
      <c r="C839" s="577"/>
      <c r="D839" s="577"/>
      <c r="E839" s="577"/>
      <c r="F839" s="577"/>
      <c r="G839" s="577"/>
      <c r="H839" s="577"/>
    </row>
    <row r="840" spans="3:8" s="143" customFormat="1" ht="12.75">
      <c r="C840" s="577"/>
      <c r="D840" s="577"/>
      <c r="E840" s="577"/>
      <c r="F840" s="577"/>
      <c r="G840" s="577"/>
      <c r="H840" s="577"/>
    </row>
    <row r="841" spans="3:8" s="143" customFormat="1" ht="12.75">
      <c r="C841" s="577"/>
      <c r="D841" s="577"/>
      <c r="E841" s="577"/>
      <c r="F841" s="577"/>
      <c r="G841" s="577"/>
      <c r="H841" s="577"/>
    </row>
    <row r="842" spans="3:8" s="143" customFormat="1" ht="12.75">
      <c r="C842" s="577"/>
      <c r="D842" s="577"/>
      <c r="E842" s="577"/>
      <c r="F842" s="577"/>
      <c r="G842" s="577"/>
      <c r="H842" s="577"/>
    </row>
    <row r="843" spans="3:8" s="143" customFormat="1" ht="12.75">
      <c r="C843" s="577"/>
      <c r="D843" s="577"/>
      <c r="E843" s="577"/>
      <c r="F843" s="577"/>
      <c r="G843" s="577"/>
      <c r="H843" s="577"/>
    </row>
    <row r="844" spans="3:8" s="143" customFormat="1" ht="12.75">
      <c r="C844" s="577"/>
      <c r="D844" s="577"/>
      <c r="E844" s="577"/>
      <c r="F844" s="577"/>
      <c r="G844" s="577"/>
      <c r="H844" s="577"/>
    </row>
    <row r="845" spans="3:8" s="143" customFormat="1" ht="12.75">
      <c r="C845" s="577"/>
      <c r="D845" s="577"/>
      <c r="E845" s="577"/>
      <c r="F845" s="577"/>
      <c r="G845" s="577"/>
      <c r="H845" s="577"/>
    </row>
    <row r="846" spans="3:8" s="143" customFormat="1" ht="12.75">
      <c r="C846" s="577"/>
      <c r="D846" s="577"/>
      <c r="E846" s="577"/>
      <c r="F846" s="577"/>
      <c r="G846" s="577"/>
      <c r="H846" s="577"/>
    </row>
    <row r="847" spans="3:8" s="143" customFormat="1" ht="12.75">
      <c r="C847" s="577"/>
      <c r="D847" s="577"/>
      <c r="E847" s="577"/>
      <c r="F847" s="577"/>
      <c r="G847" s="577"/>
      <c r="H847" s="577"/>
    </row>
    <row r="848" spans="3:8" s="143" customFormat="1" ht="12.75">
      <c r="C848" s="577"/>
      <c r="D848" s="577"/>
      <c r="E848" s="577"/>
      <c r="F848" s="577"/>
      <c r="G848" s="577"/>
      <c r="H848" s="577"/>
    </row>
    <row r="849" spans="3:8" s="143" customFormat="1" ht="12.75">
      <c r="C849" s="577"/>
      <c r="D849" s="577"/>
      <c r="E849" s="577"/>
      <c r="F849" s="577"/>
      <c r="G849" s="577"/>
      <c r="H849" s="577"/>
    </row>
    <row r="850" spans="3:8" s="143" customFormat="1" ht="12.75">
      <c r="C850" s="577"/>
      <c r="D850" s="577"/>
      <c r="E850" s="577"/>
      <c r="F850" s="577"/>
      <c r="G850" s="577"/>
      <c r="H850" s="577"/>
    </row>
    <row r="851" spans="3:8" s="143" customFormat="1" ht="12.75">
      <c r="C851" s="577"/>
      <c r="D851" s="577"/>
      <c r="E851" s="577"/>
      <c r="F851" s="577"/>
      <c r="G851" s="577"/>
      <c r="H851" s="577"/>
    </row>
    <row r="852" spans="3:8" s="143" customFormat="1" ht="12.75">
      <c r="C852" s="577"/>
      <c r="D852" s="577"/>
      <c r="E852" s="577"/>
      <c r="F852" s="577"/>
      <c r="G852" s="577"/>
      <c r="H852" s="577"/>
    </row>
    <row r="853" spans="3:8" s="143" customFormat="1" ht="12.75">
      <c r="C853" s="577"/>
      <c r="D853" s="577"/>
      <c r="E853" s="577"/>
      <c r="F853" s="577"/>
      <c r="G853" s="577"/>
      <c r="H853" s="577"/>
    </row>
    <row r="854" spans="3:8" s="143" customFormat="1" ht="12.75">
      <c r="C854" s="577"/>
      <c r="D854" s="577"/>
      <c r="E854" s="577"/>
      <c r="F854" s="577"/>
      <c r="G854" s="577"/>
      <c r="H854" s="577"/>
    </row>
    <row r="855" spans="3:8" s="143" customFormat="1" ht="12.75">
      <c r="C855" s="577"/>
      <c r="D855" s="577"/>
      <c r="E855" s="577"/>
      <c r="F855" s="577"/>
      <c r="G855" s="577"/>
      <c r="H855" s="577"/>
    </row>
    <row r="856" spans="3:8" s="143" customFormat="1" ht="12.75">
      <c r="C856" s="577"/>
      <c r="D856" s="577"/>
      <c r="E856" s="577"/>
      <c r="F856" s="577"/>
      <c r="G856" s="577"/>
      <c r="H856" s="577"/>
    </row>
    <row r="857" spans="3:8" s="143" customFormat="1" ht="12.75">
      <c r="C857" s="577"/>
      <c r="D857" s="577"/>
      <c r="E857" s="577"/>
      <c r="F857" s="577"/>
      <c r="G857" s="577"/>
      <c r="H857" s="577"/>
    </row>
    <row r="858" spans="3:8" s="143" customFormat="1" ht="12.75">
      <c r="C858" s="577"/>
      <c r="D858" s="577"/>
      <c r="E858" s="577"/>
      <c r="F858" s="577"/>
      <c r="G858" s="577"/>
      <c r="H858" s="577"/>
    </row>
    <row r="859" spans="3:8" s="143" customFormat="1" ht="12.75">
      <c r="C859" s="577"/>
      <c r="D859" s="577"/>
      <c r="E859" s="577"/>
      <c r="F859" s="577"/>
      <c r="G859" s="577"/>
      <c r="H859" s="577"/>
    </row>
    <row r="860" spans="3:8" s="143" customFormat="1" ht="12.75">
      <c r="C860" s="577"/>
      <c r="D860" s="577"/>
      <c r="E860" s="577"/>
      <c r="F860" s="577"/>
      <c r="G860" s="577"/>
      <c r="H860" s="577"/>
    </row>
    <row r="861" spans="3:8" s="143" customFormat="1" ht="12.75">
      <c r="C861" s="577"/>
      <c r="D861" s="577"/>
      <c r="E861" s="577"/>
      <c r="F861" s="577"/>
      <c r="G861" s="577"/>
      <c r="H861" s="577"/>
    </row>
    <row r="862" spans="3:8" s="143" customFormat="1" ht="12.75">
      <c r="C862" s="577"/>
      <c r="D862" s="577"/>
      <c r="E862" s="577"/>
      <c r="F862" s="577"/>
      <c r="G862" s="577"/>
      <c r="H862" s="577"/>
    </row>
    <row r="863" spans="3:8" s="143" customFormat="1" ht="12.75">
      <c r="C863" s="577"/>
      <c r="D863" s="577"/>
      <c r="E863" s="577"/>
      <c r="F863" s="577"/>
      <c r="G863" s="577"/>
      <c r="H863" s="577"/>
    </row>
    <row r="864" spans="3:8" s="143" customFormat="1" ht="12.75">
      <c r="C864" s="577"/>
      <c r="D864" s="577"/>
      <c r="E864" s="577"/>
      <c r="F864" s="577"/>
      <c r="G864" s="577"/>
      <c r="H864" s="577"/>
    </row>
    <row r="865" spans="3:8" s="143" customFormat="1" ht="12.75">
      <c r="C865" s="577"/>
      <c r="D865" s="577"/>
      <c r="E865" s="577"/>
      <c r="F865" s="577"/>
      <c r="G865" s="577"/>
      <c r="H865" s="577"/>
    </row>
    <row r="866" spans="3:8" s="143" customFormat="1" ht="12.75">
      <c r="C866" s="577"/>
      <c r="D866" s="577"/>
      <c r="E866" s="577"/>
      <c r="F866" s="577"/>
      <c r="G866" s="577"/>
      <c r="H866" s="577"/>
    </row>
    <row r="867" spans="3:8" s="143" customFormat="1" ht="12.75">
      <c r="C867" s="577"/>
      <c r="D867" s="577"/>
      <c r="E867" s="577"/>
      <c r="F867" s="577"/>
      <c r="G867" s="577"/>
      <c r="H867" s="577"/>
    </row>
    <row r="868" spans="3:8" s="143" customFormat="1" ht="12.75">
      <c r="C868" s="577"/>
      <c r="D868" s="577"/>
      <c r="E868" s="577"/>
      <c r="F868" s="577"/>
      <c r="G868" s="577"/>
      <c r="H868" s="577"/>
    </row>
    <row r="869" spans="3:8" s="143" customFormat="1" ht="12.75">
      <c r="C869" s="577"/>
      <c r="D869" s="577"/>
      <c r="E869" s="577"/>
      <c r="F869" s="577"/>
      <c r="G869" s="577"/>
      <c r="H869" s="577"/>
    </row>
    <row r="870" spans="3:8" s="143" customFormat="1" ht="12.75">
      <c r="C870" s="577"/>
      <c r="D870" s="577"/>
      <c r="E870" s="577"/>
      <c r="F870" s="577"/>
      <c r="G870" s="577"/>
      <c r="H870" s="577"/>
    </row>
    <row r="871" spans="3:8" s="143" customFormat="1" ht="12.75">
      <c r="C871" s="577"/>
      <c r="D871" s="577"/>
      <c r="E871" s="577"/>
      <c r="F871" s="577"/>
      <c r="G871" s="577"/>
      <c r="H871" s="577"/>
    </row>
    <row r="872" spans="3:8" s="143" customFormat="1" ht="12.75">
      <c r="C872" s="577"/>
      <c r="D872" s="577"/>
      <c r="E872" s="577"/>
      <c r="F872" s="577"/>
      <c r="G872" s="577"/>
      <c r="H872" s="577"/>
    </row>
    <row r="873" spans="3:8" s="143" customFormat="1" ht="12.75">
      <c r="C873" s="577"/>
      <c r="D873" s="577"/>
      <c r="E873" s="577"/>
      <c r="F873" s="577"/>
      <c r="G873" s="577"/>
      <c r="H873" s="577"/>
    </row>
    <row r="874" spans="3:8" s="143" customFormat="1" ht="12.75">
      <c r="C874" s="577"/>
      <c r="D874" s="577"/>
      <c r="E874" s="577"/>
      <c r="F874" s="577"/>
      <c r="G874" s="577"/>
      <c r="H874" s="577"/>
    </row>
    <row r="875" spans="3:8" s="143" customFormat="1" ht="12.75">
      <c r="C875" s="577"/>
      <c r="D875" s="577"/>
      <c r="E875" s="577"/>
      <c r="F875" s="577"/>
      <c r="G875" s="577"/>
      <c r="H875" s="577"/>
    </row>
    <row r="876" spans="3:8" s="143" customFormat="1" ht="12.75">
      <c r="C876" s="577"/>
      <c r="D876" s="577"/>
      <c r="E876" s="577"/>
      <c r="F876" s="577"/>
      <c r="G876" s="577"/>
      <c r="H876" s="577"/>
    </row>
    <row r="877" spans="3:8" s="143" customFormat="1" ht="12.75">
      <c r="C877" s="577"/>
      <c r="D877" s="577"/>
      <c r="E877" s="577"/>
      <c r="F877" s="577"/>
      <c r="G877" s="577"/>
      <c r="H877" s="577"/>
    </row>
    <row r="878" spans="3:8" s="143" customFormat="1" ht="12.75">
      <c r="C878" s="577"/>
      <c r="D878" s="577"/>
      <c r="E878" s="577"/>
      <c r="F878" s="577"/>
      <c r="G878" s="577"/>
      <c r="H878" s="577"/>
    </row>
    <row r="879" spans="3:8" s="143" customFormat="1" ht="12.75">
      <c r="C879" s="577"/>
      <c r="D879" s="577"/>
      <c r="E879" s="577"/>
      <c r="F879" s="577"/>
      <c r="G879" s="577"/>
      <c r="H879" s="577"/>
    </row>
    <row r="880" spans="3:8" s="143" customFormat="1" ht="12.75">
      <c r="C880" s="577"/>
      <c r="D880" s="577"/>
      <c r="E880" s="577"/>
      <c r="F880" s="577"/>
      <c r="G880" s="577"/>
      <c r="H880" s="577"/>
    </row>
    <row r="881" spans="3:8" s="143" customFormat="1" ht="12.75">
      <c r="C881" s="577"/>
      <c r="D881" s="577"/>
      <c r="E881" s="577"/>
      <c r="F881" s="577"/>
      <c r="G881" s="577"/>
      <c r="H881" s="577"/>
    </row>
    <row r="882" spans="3:8" s="143" customFormat="1" ht="12.75">
      <c r="C882" s="577"/>
      <c r="D882" s="577"/>
      <c r="E882" s="577"/>
      <c r="F882" s="577"/>
      <c r="G882" s="577"/>
      <c r="H882" s="577"/>
    </row>
    <row r="883" spans="3:8" s="143" customFormat="1" ht="12.75">
      <c r="C883" s="577"/>
      <c r="D883" s="577"/>
      <c r="E883" s="577"/>
      <c r="F883" s="577"/>
      <c r="G883" s="577"/>
      <c r="H883" s="577"/>
    </row>
    <row r="884" spans="3:8" s="143" customFormat="1" ht="12.75">
      <c r="C884" s="577"/>
      <c r="D884" s="577"/>
      <c r="E884" s="577"/>
      <c r="F884" s="577"/>
      <c r="G884" s="577"/>
      <c r="H884" s="577"/>
    </row>
    <row r="885" spans="3:8" s="143" customFormat="1" ht="12.75">
      <c r="C885" s="577"/>
      <c r="D885" s="577"/>
      <c r="E885" s="577"/>
      <c r="F885" s="577"/>
      <c r="G885" s="577"/>
      <c r="H885" s="577"/>
    </row>
    <row r="886" spans="3:8" s="143" customFormat="1" ht="12.75">
      <c r="C886" s="577"/>
      <c r="D886" s="577"/>
      <c r="E886" s="577"/>
      <c r="F886" s="577"/>
      <c r="G886" s="577"/>
      <c r="H886" s="577"/>
    </row>
    <row r="887" spans="3:8" s="143" customFormat="1" ht="12.75">
      <c r="C887" s="577"/>
      <c r="D887" s="577"/>
      <c r="E887" s="577"/>
      <c r="F887" s="577"/>
      <c r="G887" s="577"/>
      <c r="H887" s="577"/>
    </row>
    <row r="888" spans="3:8" s="143" customFormat="1" ht="12.75">
      <c r="C888" s="577"/>
      <c r="D888" s="577"/>
      <c r="E888" s="577"/>
      <c r="F888" s="577"/>
      <c r="G888" s="577"/>
      <c r="H888" s="577"/>
    </row>
    <row r="889" spans="3:8" s="143" customFormat="1" ht="12.75">
      <c r="C889" s="577"/>
      <c r="D889" s="577"/>
      <c r="E889" s="577"/>
      <c r="F889" s="577"/>
      <c r="G889" s="577"/>
      <c r="H889" s="577"/>
    </row>
    <row r="890" spans="3:8" s="143" customFormat="1" ht="12.75">
      <c r="C890" s="577"/>
      <c r="D890" s="577"/>
      <c r="E890" s="577"/>
      <c r="F890" s="577"/>
      <c r="G890" s="577"/>
      <c r="H890" s="577"/>
    </row>
    <row r="891" spans="3:8" s="143" customFormat="1" ht="12.75">
      <c r="C891" s="577"/>
      <c r="D891" s="577"/>
      <c r="E891" s="577"/>
      <c r="F891" s="577"/>
      <c r="G891" s="577"/>
      <c r="H891" s="577"/>
    </row>
    <row r="892" spans="3:8" s="143" customFormat="1" ht="12.75">
      <c r="C892" s="577"/>
      <c r="D892" s="577"/>
      <c r="E892" s="577"/>
      <c r="F892" s="577"/>
      <c r="G892" s="577"/>
      <c r="H892" s="577"/>
    </row>
    <row r="893" spans="3:8" s="143" customFormat="1" ht="12.75">
      <c r="C893" s="577"/>
      <c r="D893" s="577"/>
      <c r="E893" s="577"/>
      <c r="F893" s="577"/>
      <c r="G893" s="577"/>
      <c r="H893" s="577"/>
    </row>
    <row r="894" spans="3:8" s="143" customFormat="1" ht="12.75">
      <c r="C894" s="577"/>
      <c r="D894" s="577"/>
      <c r="E894" s="577"/>
      <c r="F894" s="577"/>
      <c r="G894" s="577"/>
      <c r="H894" s="577"/>
    </row>
    <row r="895" spans="3:8" s="143" customFormat="1" ht="12.75">
      <c r="C895" s="577"/>
      <c r="D895" s="577"/>
      <c r="E895" s="577"/>
      <c r="F895" s="577"/>
      <c r="G895" s="577"/>
      <c r="H895" s="577"/>
    </row>
    <row r="896" spans="3:8" s="143" customFormat="1" ht="12.75">
      <c r="C896" s="577"/>
      <c r="D896" s="577"/>
      <c r="E896" s="577"/>
      <c r="F896" s="577"/>
      <c r="G896" s="577"/>
      <c r="H896" s="577"/>
    </row>
    <row r="897" spans="3:8" s="143" customFormat="1" ht="12.75">
      <c r="C897" s="577"/>
      <c r="D897" s="577"/>
      <c r="E897" s="577"/>
      <c r="F897" s="577"/>
      <c r="G897" s="577"/>
      <c r="H897" s="577"/>
    </row>
    <row r="898" spans="3:8" s="143" customFormat="1" ht="12.75">
      <c r="C898" s="577"/>
      <c r="D898" s="577"/>
      <c r="E898" s="577"/>
      <c r="F898" s="577"/>
      <c r="G898" s="577"/>
      <c r="H898" s="577"/>
    </row>
    <row r="899" spans="3:8" s="143" customFormat="1" ht="12.75">
      <c r="C899" s="577"/>
      <c r="D899" s="577"/>
      <c r="E899" s="577"/>
      <c r="F899" s="577"/>
      <c r="G899" s="577"/>
      <c r="H899" s="577"/>
    </row>
    <row r="900" spans="3:8" s="143" customFormat="1" ht="12.75">
      <c r="C900" s="577"/>
      <c r="D900" s="577"/>
      <c r="E900" s="577"/>
      <c r="F900" s="577"/>
      <c r="G900" s="577"/>
      <c r="H900" s="577"/>
    </row>
    <row r="901" spans="3:8" s="143" customFormat="1" ht="12.75">
      <c r="C901" s="577"/>
      <c r="D901" s="577"/>
      <c r="E901" s="577"/>
      <c r="F901" s="577"/>
      <c r="G901" s="577"/>
      <c r="H901" s="577"/>
    </row>
    <row r="902" spans="3:8" s="143" customFormat="1" ht="12.75">
      <c r="C902" s="577"/>
      <c r="D902" s="577"/>
      <c r="E902" s="577"/>
      <c r="F902" s="577"/>
      <c r="G902" s="577"/>
      <c r="H902" s="577"/>
    </row>
    <row r="903" spans="3:8" s="143" customFormat="1" ht="12.75">
      <c r="C903" s="577"/>
      <c r="D903" s="577"/>
      <c r="E903" s="577"/>
      <c r="F903" s="577"/>
      <c r="G903" s="577"/>
      <c r="H903" s="577"/>
    </row>
    <row r="904" spans="3:8" s="143" customFormat="1" ht="12.75">
      <c r="C904" s="577"/>
      <c r="D904" s="577"/>
      <c r="E904" s="577"/>
      <c r="F904" s="577"/>
      <c r="G904" s="577"/>
      <c r="H904" s="577"/>
    </row>
    <row r="905" spans="3:8" s="143" customFormat="1" ht="12.75">
      <c r="C905" s="577"/>
      <c r="D905" s="577"/>
      <c r="E905" s="577"/>
      <c r="F905" s="577"/>
      <c r="G905" s="577"/>
      <c r="H905" s="577"/>
    </row>
    <row r="906" spans="3:8" s="143" customFormat="1" ht="12.75">
      <c r="C906" s="577"/>
      <c r="D906" s="577"/>
      <c r="E906" s="577"/>
      <c r="F906" s="577"/>
      <c r="G906" s="577"/>
      <c r="H906" s="577"/>
    </row>
    <row r="907" spans="3:8" s="143" customFormat="1" ht="12.75">
      <c r="C907" s="577"/>
      <c r="D907" s="577"/>
      <c r="E907" s="577"/>
      <c r="F907" s="577"/>
      <c r="G907" s="577"/>
      <c r="H907" s="577"/>
    </row>
    <row r="908" spans="3:8" s="143" customFormat="1" ht="12.75">
      <c r="C908" s="577"/>
      <c r="D908" s="577"/>
      <c r="E908" s="577"/>
      <c r="F908" s="577"/>
      <c r="G908" s="577"/>
      <c r="H908" s="577"/>
    </row>
    <row r="909" spans="3:8" s="143" customFormat="1" ht="12.75">
      <c r="C909" s="577"/>
      <c r="D909" s="577"/>
      <c r="E909" s="577"/>
      <c r="F909" s="577"/>
      <c r="G909" s="577"/>
      <c r="H909" s="577"/>
    </row>
    <row r="910" spans="3:8" s="143" customFormat="1" ht="12.75">
      <c r="C910" s="577"/>
      <c r="D910" s="577"/>
      <c r="E910" s="577"/>
      <c r="F910" s="577"/>
      <c r="G910" s="577"/>
      <c r="H910" s="577"/>
    </row>
    <row r="911" spans="3:8" s="143" customFormat="1" ht="12.75">
      <c r="C911" s="577"/>
      <c r="D911" s="577"/>
      <c r="E911" s="577"/>
      <c r="F911" s="577"/>
      <c r="G911" s="577"/>
      <c r="H911" s="577"/>
    </row>
    <row r="912" spans="3:8" s="143" customFormat="1" ht="12.75">
      <c r="C912" s="577"/>
      <c r="D912" s="577"/>
      <c r="E912" s="577"/>
      <c r="F912" s="577"/>
      <c r="G912" s="577"/>
      <c r="H912" s="577"/>
    </row>
    <row r="913" spans="3:8" s="143" customFormat="1" ht="12.75">
      <c r="C913" s="577"/>
      <c r="D913" s="577"/>
      <c r="E913" s="577"/>
      <c r="F913" s="577"/>
      <c r="G913" s="577"/>
      <c r="H913" s="577"/>
    </row>
    <row r="914" spans="3:8" s="143" customFormat="1" ht="12.75">
      <c r="C914" s="577"/>
      <c r="D914" s="577"/>
      <c r="E914" s="577"/>
      <c r="F914" s="577"/>
      <c r="G914" s="577"/>
      <c r="H914" s="577"/>
    </row>
    <row r="915" spans="3:8" s="143" customFormat="1" ht="12.75">
      <c r="C915" s="577"/>
      <c r="D915" s="577"/>
      <c r="E915" s="577"/>
      <c r="F915" s="577"/>
      <c r="G915" s="577"/>
      <c r="H915" s="577"/>
    </row>
    <row r="916" spans="3:8" s="143" customFormat="1" ht="12.75">
      <c r="C916" s="577"/>
      <c r="D916" s="577"/>
      <c r="E916" s="577"/>
      <c r="F916" s="577"/>
      <c r="G916" s="577"/>
      <c r="H916" s="577"/>
    </row>
    <row r="917" spans="3:8" s="143" customFormat="1" ht="12.75">
      <c r="C917" s="577"/>
      <c r="D917" s="577"/>
      <c r="E917" s="577"/>
      <c r="F917" s="577"/>
      <c r="G917" s="577"/>
      <c r="H917" s="577"/>
    </row>
    <row r="918" spans="3:8" s="143" customFormat="1" ht="12.75">
      <c r="C918" s="577"/>
      <c r="D918" s="577"/>
      <c r="E918" s="577"/>
      <c r="F918" s="577"/>
      <c r="G918" s="577"/>
      <c r="H918" s="577"/>
    </row>
    <row r="919" spans="3:8" s="143" customFormat="1" ht="12.75">
      <c r="C919" s="577"/>
      <c r="D919" s="577"/>
      <c r="E919" s="577"/>
      <c r="F919" s="577"/>
      <c r="G919" s="577"/>
      <c r="H919" s="577"/>
    </row>
    <row r="920" spans="3:8" s="143" customFormat="1" ht="12.75">
      <c r="C920" s="577"/>
      <c r="D920" s="577"/>
      <c r="E920" s="577"/>
      <c r="F920" s="577"/>
      <c r="G920" s="577"/>
      <c r="H920" s="577"/>
    </row>
    <row r="921" spans="3:8" s="143" customFormat="1" ht="12.75">
      <c r="C921" s="577"/>
      <c r="D921" s="577"/>
      <c r="E921" s="577"/>
      <c r="F921" s="577"/>
      <c r="G921" s="577"/>
      <c r="H921" s="577"/>
    </row>
    <row r="922" spans="3:8" s="143" customFormat="1" ht="12.75">
      <c r="C922" s="577"/>
      <c r="D922" s="577"/>
      <c r="E922" s="577"/>
      <c r="F922" s="577"/>
      <c r="G922" s="577"/>
      <c r="H922" s="577"/>
    </row>
    <row r="923" spans="3:8" s="143" customFormat="1" ht="12.75">
      <c r="C923" s="577"/>
      <c r="D923" s="577"/>
      <c r="E923" s="577"/>
      <c r="F923" s="577"/>
      <c r="G923" s="577"/>
      <c r="H923" s="577"/>
    </row>
    <row r="924" spans="3:8" s="143" customFormat="1" ht="12.75">
      <c r="C924" s="577"/>
      <c r="D924" s="577"/>
      <c r="E924" s="577"/>
      <c r="F924" s="577"/>
      <c r="G924" s="577"/>
      <c r="H924" s="577"/>
    </row>
    <row r="925" spans="3:8" s="143" customFormat="1" ht="12.75">
      <c r="C925" s="577"/>
      <c r="D925" s="577"/>
      <c r="E925" s="577"/>
      <c r="F925" s="577"/>
      <c r="G925" s="577"/>
      <c r="H925" s="577"/>
    </row>
    <row r="926" spans="3:8" s="143" customFormat="1" ht="12.75">
      <c r="C926" s="577"/>
      <c r="D926" s="577"/>
      <c r="E926" s="577"/>
      <c r="F926" s="577"/>
      <c r="G926" s="577"/>
      <c r="H926" s="577"/>
    </row>
    <row r="927" spans="3:8" s="143" customFormat="1" ht="12.75">
      <c r="C927" s="577"/>
      <c r="D927" s="577"/>
      <c r="E927" s="577"/>
      <c r="F927" s="577"/>
      <c r="G927" s="577"/>
      <c r="H927" s="577"/>
    </row>
    <row r="928" spans="3:8" s="143" customFormat="1" ht="12.75">
      <c r="C928" s="577"/>
      <c r="D928" s="577"/>
      <c r="E928" s="577"/>
      <c r="F928" s="577"/>
      <c r="G928" s="577"/>
      <c r="H928" s="577"/>
    </row>
    <row r="929" spans="3:8" s="143" customFormat="1" ht="12.75">
      <c r="C929" s="577"/>
      <c r="D929" s="577"/>
      <c r="E929" s="577"/>
      <c r="F929" s="577"/>
      <c r="G929" s="577"/>
      <c r="H929" s="577"/>
    </row>
    <row r="930" spans="3:8" s="143" customFormat="1" ht="12.75">
      <c r="C930" s="577"/>
      <c r="D930" s="577"/>
      <c r="E930" s="577"/>
      <c r="F930" s="577"/>
      <c r="G930" s="577"/>
      <c r="H930" s="577"/>
    </row>
    <row r="931" spans="3:8" s="143" customFormat="1" ht="12.75">
      <c r="C931" s="577"/>
      <c r="D931" s="577"/>
      <c r="E931" s="577"/>
      <c r="F931" s="577"/>
      <c r="G931" s="577"/>
      <c r="H931" s="577"/>
    </row>
    <row r="932" spans="3:8" s="143" customFormat="1" ht="12.75">
      <c r="C932" s="577"/>
      <c r="D932" s="577"/>
      <c r="E932" s="577"/>
      <c r="F932" s="577"/>
      <c r="G932" s="577"/>
      <c r="H932" s="577"/>
    </row>
    <row r="933" spans="3:8" s="143" customFormat="1" ht="12.75">
      <c r="C933" s="577"/>
      <c r="D933" s="577"/>
      <c r="E933" s="577"/>
      <c r="F933" s="577"/>
      <c r="G933" s="577"/>
      <c r="H933" s="577"/>
    </row>
    <row r="934" spans="3:8" s="143" customFormat="1" ht="12.75">
      <c r="C934" s="577"/>
      <c r="D934" s="577"/>
      <c r="E934" s="577"/>
      <c r="F934" s="577"/>
      <c r="G934" s="577"/>
      <c r="H934" s="577"/>
    </row>
    <row r="935" spans="3:8" s="143" customFormat="1" ht="12.75">
      <c r="C935" s="577"/>
      <c r="D935" s="577"/>
      <c r="E935" s="577"/>
      <c r="F935" s="577"/>
      <c r="G935" s="577"/>
      <c r="H935" s="577"/>
    </row>
    <row r="936" spans="3:8" s="143" customFormat="1" ht="12.75">
      <c r="C936" s="577"/>
      <c r="D936" s="577"/>
      <c r="E936" s="577"/>
      <c r="F936" s="577"/>
      <c r="G936" s="577"/>
      <c r="H936" s="577"/>
    </row>
    <row r="937" spans="3:8" s="143" customFormat="1" ht="12.75">
      <c r="C937" s="577"/>
      <c r="D937" s="577"/>
      <c r="E937" s="577"/>
      <c r="F937" s="577"/>
      <c r="G937" s="577"/>
      <c r="H937" s="577"/>
    </row>
    <row r="938" spans="3:8" s="143" customFormat="1" ht="12.75">
      <c r="C938" s="577"/>
      <c r="D938" s="577"/>
      <c r="E938" s="577"/>
      <c r="F938" s="577"/>
      <c r="G938" s="577"/>
      <c r="H938" s="577"/>
    </row>
    <row r="939" spans="3:8" s="143" customFormat="1" ht="12.75">
      <c r="C939" s="577"/>
      <c r="D939" s="577"/>
      <c r="E939" s="577"/>
      <c r="F939" s="577"/>
      <c r="G939" s="577"/>
      <c r="H939" s="577"/>
    </row>
    <row r="940" spans="3:8" s="143" customFormat="1" ht="12.75">
      <c r="C940" s="577"/>
      <c r="D940" s="577"/>
      <c r="E940" s="577"/>
      <c r="F940" s="577"/>
      <c r="G940" s="577"/>
      <c r="H940" s="577"/>
    </row>
    <row r="941" spans="3:8" s="143" customFormat="1" ht="12.75">
      <c r="C941" s="577"/>
      <c r="D941" s="577"/>
      <c r="E941" s="577"/>
      <c r="F941" s="577"/>
      <c r="G941" s="577"/>
      <c r="H941" s="577"/>
    </row>
    <row r="942" spans="3:8" s="143" customFormat="1" ht="12.75">
      <c r="C942" s="577"/>
      <c r="D942" s="577"/>
      <c r="E942" s="577"/>
      <c r="F942" s="577"/>
      <c r="G942" s="577"/>
      <c r="H942" s="577"/>
    </row>
    <row r="943" spans="3:8" s="143" customFormat="1" ht="12.75">
      <c r="C943" s="577"/>
      <c r="D943" s="577"/>
      <c r="E943" s="577"/>
      <c r="F943" s="577"/>
      <c r="G943" s="577"/>
      <c r="H943" s="577"/>
    </row>
    <row r="944" spans="3:8" s="143" customFormat="1" ht="12.75">
      <c r="C944" s="577"/>
      <c r="D944" s="577"/>
      <c r="E944" s="577"/>
      <c r="F944" s="577"/>
      <c r="G944" s="577"/>
      <c r="H944" s="577"/>
    </row>
    <row r="945" spans="3:8" s="143" customFormat="1" ht="12.75">
      <c r="C945" s="577"/>
      <c r="D945" s="577"/>
      <c r="E945" s="577"/>
      <c r="F945" s="577"/>
      <c r="G945" s="577"/>
      <c r="H945" s="577"/>
    </row>
    <row r="946" spans="3:8" s="143" customFormat="1" ht="12.75">
      <c r="C946" s="577"/>
      <c r="D946" s="577"/>
      <c r="E946" s="577"/>
      <c r="F946" s="577"/>
      <c r="G946" s="577"/>
      <c r="H946" s="577"/>
    </row>
    <row r="947" spans="3:8" s="143" customFormat="1" ht="12.75">
      <c r="C947" s="577"/>
      <c r="D947" s="577"/>
      <c r="E947" s="577"/>
      <c r="F947" s="577"/>
      <c r="G947" s="577"/>
      <c r="H947" s="577"/>
    </row>
    <row r="948" spans="3:8" s="143" customFormat="1" ht="12.75">
      <c r="C948" s="577"/>
      <c r="D948" s="577"/>
      <c r="E948" s="577"/>
      <c r="F948" s="577"/>
      <c r="G948" s="577"/>
      <c r="H948" s="577"/>
    </row>
    <row r="949" spans="3:8" s="143" customFormat="1" ht="12.75">
      <c r="C949" s="577"/>
      <c r="D949" s="577"/>
      <c r="E949" s="577"/>
      <c r="F949" s="577"/>
      <c r="G949" s="577"/>
      <c r="H949" s="577"/>
    </row>
    <row r="950" spans="3:8" s="143" customFormat="1" ht="12.75">
      <c r="C950" s="577"/>
      <c r="D950" s="577"/>
      <c r="E950" s="577"/>
      <c r="F950" s="577"/>
      <c r="G950" s="577"/>
      <c r="H950" s="577"/>
    </row>
    <row r="951" spans="3:8" s="143" customFormat="1" ht="12.75">
      <c r="C951" s="577"/>
      <c r="D951" s="577"/>
      <c r="E951" s="577"/>
      <c r="F951" s="577"/>
      <c r="G951" s="577"/>
      <c r="H951" s="577"/>
    </row>
    <row r="952" spans="3:8" s="143" customFormat="1" ht="12.75">
      <c r="C952" s="577"/>
      <c r="D952" s="577"/>
      <c r="E952" s="577"/>
      <c r="F952" s="577"/>
      <c r="G952" s="577"/>
      <c r="H952" s="577"/>
    </row>
    <row r="953" spans="3:8" s="143" customFormat="1" ht="12.75">
      <c r="C953" s="577"/>
      <c r="D953" s="577"/>
      <c r="E953" s="577"/>
      <c r="F953" s="577"/>
      <c r="G953" s="577"/>
      <c r="H953" s="577"/>
    </row>
    <row r="954" spans="3:8" s="143" customFormat="1" ht="12.75">
      <c r="C954" s="577"/>
      <c r="D954" s="577"/>
      <c r="E954" s="577"/>
      <c r="F954" s="577"/>
      <c r="G954" s="577"/>
      <c r="H954" s="577"/>
    </row>
    <row r="955" spans="3:8" s="143" customFormat="1" ht="12.75">
      <c r="C955" s="577"/>
      <c r="D955" s="577"/>
      <c r="E955" s="577"/>
      <c r="F955" s="577"/>
      <c r="G955" s="577"/>
      <c r="H955" s="577"/>
    </row>
    <row r="956" spans="3:8" s="143" customFormat="1" ht="12.75">
      <c r="C956" s="577"/>
      <c r="D956" s="577"/>
      <c r="E956" s="577"/>
      <c r="F956" s="577"/>
      <c r="G956" s="577"/>
      <c r="H956" s="577"/>
    </row>
    <row r="957" spans="3:8" s="143" customFormat="1" ht="12.75">
      <c r="C957" s="577"/>
      <c r="D957" s="577"/>
      <c r="E957" s="577"/>
      <c r="F957" s="577"/>
      <c r="G957" s="577"/>
      <c r="H957" s="577"/>
    </row>
    <row r="958" spans="3:8" s="143" customFormat="1" ht="12.75">
      <c r="C958" s="577"/>
      <c r="D958" s="577"/>
      <c r="E958" s="577"/>
      <c r="F958" s="577"/>
      <c r="G958" s="577"/>
      <c r="H958" s="577"/>
    </row>
    <row r="959" spans="3:8" s="143" customFormat="1" ht="12.75">
      <c r="C959" s="577"/>
      <c r="D959" s="577"/>
      <c r="E959" s="577"/>
      <c r="F959" s="577"/>
      <c r="G959" s="577"/>
      <c r="H959" s="577"/>
    </row>
    <row r="960" spans="3:8" s="143" customFormat="1" ht="12.75">
      <c r="C960" s="577"/>
      <c r="D960" s="577"/>
      <c r="E960" s="577"/>
      <c r="F960" s="577"/>
      <c r="G960" s="577"/>
      <c r="H960" s="577"/>
    </row>
    <row r="961" spans="3:8" s="143" customFormat="1" ht="12.75">
      <c r="C961" s="577"/>
      <c r="D961" s="577"/>
      <c r="E961" s="577"/>
      <c r="F961" s="577"/>
      <c r="G961" s="577"/>
      <c r="H961" s="577"/>
    </row>
    <row r="962" spans="3:8" s="143" customFormat="1" ht="12.75">
      <c r="C962" s="577"/>
      <c r="D962" s="577"/>
      <c r="E962" s="577"/>
      <c r="F962" s="577"/>
      <c r="G962" s="577"/>
      <c r="H962" s="577"/>
    </row>
    <row r="963" spans="3:8" s="143" customFormat="1" ht="12.75">
      <c r="C963" s="577"/>
      <c r="D963" s="577"/>
      <c r="E963" s="577"/>
      <c r="F963" s="577"/>
      <c r="G963" s="577"/>
      <c r="H963" s="577"/>
    </row>
    <row r="964" spans="3:8" s="143" customFormat="1" ht="12.75">
      <c r="C964" s="577"/>
      <c r="D964" s="577"/>
      <c r="E964" s="577"/>
      <c r="F964" s="577"/>
      <c r="G964" s="577"/>
      <c r="H964" s="577"/>
    </row>
    <row r="965" spans="3:8" s="143" customFormat="1" ht="12.75">
      <c r="C965" s="577"/>
      <c r="D965" s="577"/>
      <c r="E965" s="577"/>
      <c r="F965" s="577"/>
      <c r="G965" s="577"/>
      <c r="H965" s="577"/>
    </row>
    <row r="966" spans="3:8" s="143" customFormat="1" ht="12.75">
      <c r="C966" s="577"/>
      <c r="D966" s="577"/>
      <c r="E966" s="577"/>
      <c r="F966" s="577"/>
      <c r="G966" s="577"/>
      <c r="H966" s="577"/>
    </row>
    <row r="967" spans="3:8" s="143" customFormat="1" ht="12.75">
      <c r="C967" s="577"/>
      <c r="D967" s="577"/>
      <c r="E967" s="577"/>
      <c r="F967" s="577"/>
      <c r="G967" s="577"/>
      <c r="H967" s="577"/>
    </row>
    <row r="968" spans="3:8" s="143" customFormat="1" ht="12.75">
      <c r="C968" s="577"/>
      <c r="D968" s="577"/>
      <c r="E968" s="577"/>
      <c r="F968" s="577"/>
      <c r="G968" s="577"/>
      <c r="H968" s="577"/>
    </row>
    <row r="969" spans="3:8" s="143" customFormat="1" ht="12.75">
      <c r="C969" s="577"/>
      <c r="D969" s="577"/>
      <c r="E969" s="577"/>
      <c r="F969" s="577"/>
      <c r="G969" s="577"/>
      <c r="H969" s="577"/>
    </row>
    <row r="970" spans="3:8" s="143" customFormat="1" ht="12.75">
      <c r="C970" s="577"/>
      <c r="D970" s="577"/>
      <c r="E970" s="577"/>
      <c r="F970" s="577"/>
      <c r="G970" s="577"/>
      <c r="H970" s="577"/>
    </row>
    <row r="971" spans="3:8" s="143" customFormat="1" ht="12.75">
      <c r="C971" s="577"/>
      <c r="D971" s="577"/>
      <c r="E971" s="577"/>
      <c r="F971" s="577"/>
      <c r="G971" s="577"/>
      <c r="H971" s="577"/>
    </row>
    <row r="972" spans="3:8" s="143" customFormat="1" ht="12.75">
      <c r="C972" s="577"/>
      <c r="D972" s="577"/>
      <c r="E972" s="577"/>
      <c r="F972" s="577"/>
      <c r="G972" s="577"/>
      <c r="H972" s="577"/>
    </row>
    <row r="973" spans="3:8" s="143" customFormat="1" ht="12.75">
      <c r="C973" s="577"/>
      <c r="D973" s="577"/>
      <c r="E973" s="577"/>
      <c r="F973" s="577"/>
      <c r="G973" s="577"/>
      <c r="H973" s="577"/>
    </row>
    <row r="974" spans="3:8" s="143" customFormat="1" ht="12.75">
      <c r="C974" s="577"/>
      <c r="D974" s="577"/>
      <c r="E974" s="577"/>
      <c r="F974" s="577"/>
      <c r="G974" s="577"/>
      <c r="H974" s="577"/>
    </row>
    <row r="975" spans="3:8" s="143" customFormat="1" ht="12.75">
      <c r="C975" s="577"/>
      <c r="D975" s="577"/>
      <c r="E975" s="577"/>
      <c r="F975" s="577"/>
      <c r="G975" s="577"/>
      <c r="H975" s="577"/>
    </row>
    <row r="976" spans="3:8" s="143" customFormat="1" ht="12.75">
      <c r="C976" s="577"/>
      <c r="D976" s="577"/>
      <c r="E976" s="577"/>
      <c r="F976" s="577"/>
      <c r="G976" s="577"/>
      <c r="H976" s="577"/>
    </row>
    <row r="977" spans="3:8" s="143" customFormat="1" ht="12.75">
      <c r="C977" s="577"/>
      <c r="D977" s="577"/>
      <c r="E977" s="577"/>
      <c r="F977" s="577"/>
      <c r="G977" s="577"/>
      <c r="H977" s="577"/>
    </row>
    <row r="978" spans="3:8" s="143" customFormat="1" ht="12.75">
      <c r="C978" s="577"/>
      <c r="D978" s="577"/>
      <c r="E978" s="577"/>
      <c r="F978" s="577"/>
      <c r="G978" s="577"/>
      <c r="H978" s="577"/>
    </row>
    <row r="979" spans="3:8" s="143" customFormat="1" ht="12.75">
      <c r="C979" s="577"/>
      <c r="D979" s="577"/>
      <c r="E979" s="577"/>
      <c r="F979" s="577"/>
      <c r="G979" s="577"/>
      <c r="H979" s="577"/>
    </row>
    <row r="980" spans="3:8" s="143" customFormat="1" ht="12.75">
      <c r="C980" s="577"/>
      <c r="D980" s="577"/>
      <c r="E980" s="577"/>
      <c r="F980" s="577"/>
      <c r="G980" s="577"/>
      <c r="H980" s="577"/>
    </row>
    <row r="981" spans="3:8" s="143" customFormat="1" ht="12.75">
      <c r="C981" s="577"/>
      <c r="D981" s="577"/>
      <c r="E981" s="577"/>
      <c r="F981" s="577"/>
      <c r="G981" s="577"/>
      <c r="H981" s="577"/>
    </row>
    <row r="982" spans="3:8" s="143" customFormat="1" ht="12.75">
      <c r="C982" s="577"/>
      <c r="D982" s="577"/>
      <c r="E982" s="577"/>
      <c r="F982" s="577"/>
      <c r="G982" s="577"/>
      <c r="H982" s="577"/>
    </row>
    <row r="983" spans="3:8" s="143" customFormat="1" ht="12.75">
      <c r="C983" s="577"/>
      <c r="D983" s="577"/>
      <c r="E983" s="577"/>
      <c r="F983" s="577"/>
      <c r="G983" s="577"/>
      <c r="H983" s="577"/>
    </row>
    <row r="984" spans="3:8" s="143" customFormat="1" ht="12.75">
      <c r="C984" s="577"/>
      <c r="D984" s="577"/>
      <c r="E984" s="577"/>
      <c r="F984" s="577"/>
      <c r="G984" s="577"/>
      <c r="H984" s="577"/>
    </row>
    <row r="985" spans="3:8" s="143" customFormat="1" ht="12.75">
      <c r="C985" s="577"/>
      <c r="D985" s="577"/>
      <c r="E985" s="577"/>
      <c r="F985" s="577"/>
      <c r="G985" s="577"/>
      <c r="H985" s="577"/>
    </row>
    <row r="986" spans="3:8" s="143" customFormat="1" ht="12.75">
      <c r="C986" s="577"/>
      <c r="D986" s="577"/>
      <c r="E986" s="577"/>
      <c r="F986" s="577"/>
      <c r="G986" s="577"/>
      <c r="H986" s="577"/>
    </row>
    <row r="987" spans="3:8" s="143" customFormat="1" ht="12.75">
      <c r="C987" s="577"/>
      <c r="D987" s="577"/>
      <c r="E987" s="577"/>
      <c r="F987" s="577"/>
      <c r="G987" s="577"/>
      <c r="H987" s="577"/>
    </row>
    <row r="988" spans="3:8" s="143" customFormat="1" ht="12.75">
      <c r="C988" s="577"/>
      <c r="D988" s="577"/>
      <c r="E988" s="577"/>
      <c r="F988" s="577"/>
      <c r="G988" s="577"/>
      <c r="H988" s="577"/>
    </row>
    <row r="989" spans="3:8" s="143" customFormat="1" ht="12.75">
      <c r="C989" s="577"/>
      <c r="D989" s="577"/>
      <c r="E989" s="577"/>
      <c r="F989" s="577"/>
      <c r="G989" s="577"/>
      <c r="H989" s="577"/>
    </row>
    <row r="990" spans="3:8" s="143" customFormat="1" ht="12.75">
      <c r="C990" s="577"/>
      <c r="D990" s="577"/>
      <c r="E990" s="577"/>
      <c r="F990" s="577"/>
      <c r="G990" s="577"/>
      <c r="H990" s="577"/>
    </row>
    <row r="991" spans="3:8" s="143" customFormat="1" ht="12.75">
      <c r="C991" s="577"/>
      <c r="D991" s="577"/>
      <c r="E991" s="577"/>
      <c r="F991" s="577"/>
      <c r="G991" s="577"/>
      <c r="H991" s="577"/>
    </row>
    <row r="992" spans="3:8" s="143" customFormat="1" ht="12.75">
      <c r="C992" s="577"/>
      <c r="D992" s="577"/>
      <c r="E992" s="577"/>
      <c r="F992" s="577"/>
      <c r="G992" s="577"/>
      <c r="H992" s="577"/>
    </row>
    <row r="993" spans="3:8" s="143" customFormat="1" ht="12.75">
      <c r="C993" s="577"/>
      <c r="D993" s="577"/>
      <c r="E993" s="577"/>
      <c r="F993" s="577"/>
      <c r="G993" s="577"/>
      <c r="H993" s="577"/>
    </row>
    <row r="994" spans="3:8" s="143" customFormat="1" ht="12.75">
      <c r="C994" s="577"/>
      <c r="D994" s="577"/>
      <c r="E994" s="577"/>
      <c r="F994" s="577"/>
      <c r="G994" s="577"/>
      <c r="H994" s="577"/>
    </row>
    <row r="995" spans="3:8" s="143" customFormat="1" ht="12.75">
      <c r="C995" s="577"/>
      <c r="D995" s="577"/>
      <c r="E995" s="577"/>
      <c r="F995" s="577"/>
      <c r="G995" s="577"/>
      <c r="H995" s="577"/>
    </row>
    <row r="996" spans="3:8" s="143" customFormat="1" ht="12.75">
      <c r="C996" s="577"/>
      <c r="D996" s="577"/>
      <c r="E996" s="577"/>
      <c r="F996" s="577"/>
      <c r="G996" s="577"/>
      <c r="H996" s="577"/>
    </row>
    <row r="997" spans="3:8" s="143" customFormat="1" ht="12.75">
      <c r="C997" s="577"/>
      <c r="D997" s="577"/>
      <c r="E997" s="577"/>
      <c r="F997" s="577"/>
      <c r="G997" s="577"/>
      <c r="H997" s="577"/>
    </row>
    <row r="998" spans="3:8" s="143" customFormat="1" ht="12.75">
      <c r="C998" s="577"/>
      <c r="D998" s="577"/>
      <c r="E998" s="577"/>
      <c r="F998" s="577"/>
      <c r="G998" s="577"/>
      <c r="H998" s="577"/>
    </row>
    <row r="999" spans="3:8" s="143" customFormat="1" ht="12.75">
      <c r="C999" s="577"/>
      <c r="D999" s="577"/>
      <c r="E999" s="577"/>
      <c r="F999" s="577"/>
      <c r="G999" s="577"/>
      <c r="H999" s="577"/>
    </row>
    <row r="1000" spans="3:8" s="143" customFormat="1" ht="12.75">
      <c r="C1000" s="577"/>
      <c r="D1000" s="577"/>
      <c r="E1000" s="577"/>
      <c r="F1000" s="577"/>
      <c r="G1000" s="577"/>
      <c r="H1000" s="577"/>
    </row>
    <row r="1001" spans="3:8" s="143" customFormat="1" ht="12.75">
      <c r="C1001" s="577"/>
      <c r="D1001" s="577"/>
      <c r="E1001" s="577"/>
      <c r="F1001" s="577"/>
      <c r="G1001" s="577"/>
      <c r="H1001" s="577"/>
    </row>
    <row r="1002" spans="3:8" s="143" customFormat="1" ht="12.75">
      <c r="C1002" s="577"/>
      <c r="D1002" s="577"/>
      <c r="E1002" s="577"/>
      <c r="F1002" s="577"/>
      <c r="G1002" s="577"/>
      <c r="H1002" s="577"/>
    </row>
    <row r="1003" spans="3:8" s="143" customFormat="1" ht="12.75">
      <c r="C1003" s="577"/>
      <c r="D1003" s="577"/>
      <c r="E1003" s="577"/>
      <c r="F1003" s="577"/>
      <c r="G1003" s="577"/>
      <c r="H1003" s="577"/>
    </row>
    <row r="1004" spans="3:8" s="143" customFormat="1" ht="12.75">
      <c r="C1004" s="577"/>
      <c r="D1004" s="577"/>
      <c r="E1004" s="577"/>
      <c r="F1004" s="577"/>
      <c r="G1004" s="577"/>
      <c r="H1004" s="577"/>
    </row>
    <row r="1005" spans="3:8" s="143" customFormat="1" ht="12.75">
      <c r="C1005" s="577"/>
      <c r="D1005" s="577"/>
      <c r="E1005" s="577"/>
      <c r="F1005" s="577"/>
      <c r="G1005" s="577"/>
      <c r="H1005" s="577"/>
    </row>
    <row r="1006" spans="3:8" s="143" customFormat="1" ht="12.75">
      <c r="C1006" s="577"/>
      <c r="D1006" s="577"/>
      <c r="E1006" s="577"/>
      <c r="F1006" s="577"/>
      <c r="G1006" s="577"/>
      <c r="H1006" s="577"/>
    </row>
    <row r="1007" spans="3:8" s="143" customFormat="1" ht="12.75">
      <c r="C1007" s="577"/>
      <c r="D1007" s="577"/>
      <c r="E1007" s="577"/>
      <c r="F1007" s="577"/>
      <c r="G1007" s="577"/>
      <c r="H1007" s="577"/>
    </row>
    <row r="1008" spans="3:8" s="143" customFormat="1" ht="12.75">
      <c r="C1008" s="577"/>
      <c r="D1008" s="577"/>
      <c r="E1008" s="577"/>
      <c r="F1008" s="577"/>
      <c r="G1008" s="577"/>
      <c r="H1008" s="577"/>
    </row>
    <row r="1009" spans="3:8" s="143" customFormat="1" ht="12.75">
      <c r="C1009" s="577"/>
      <c r="D1009" s="577"/>
      <c r="E1009" s="577"/>
      <c r="F1009" s="577"/>
      <c r="G1009" s="577"/>
      <c r="H1009" s="577"/>
    </row>
    <row r="1010" spans="3:8" s="143" customFormat="1" ht="12.75">
      <c r="C1010" s="577"/>
      <c r="D1010" s="577"/>
      <c r="E1010" s="577"/>
      <c r="F1010" s="577"/>
      <c r="G1010" s="577"/>
      <c r="H1010" s="577"/>
    </row>
    <row r="1011" spans="3:8" s="143" customFormat="1" ht="12.75">
      <c r="C1011" s="577"/>
      <c r="D1011" s="577"/>
      <c r="E1011" s="577"/>
      <c r="F1011" s="577"/>
      <c r="G1011" s="577"/>
      <c r="H1011" s="577"/>
    </row>
    <row r="1012" spans="3:8" s="143" customFormat="1" ht="12.75">
      <c r="C1012" s="577"/>
      <c r="D1012" s="577"/>
      <c r="E1012" s="577"/>
      <c r="F1012" s="577"/>
      <c r="G1012" s="577"/>
      <c r="H1012" s="577"/>
    </row>
    <row r="1013" spans="3:8" s="143" customFormat="1" ht="12.75">
      <c r="C1013" s="577"/>
      <c r="D1013" s="577"/>
      <c r="E1013" s="577"/>
      <c r="F1013" s="577"/>
      <c r="G1013" s="577"/>
      <c r="H1013" s="577"/>
    </row>
    <row r="1014" spans="3:8" s="143" customFormat="1" ht="12.75">
      <c r="C1014" s="577"/>
      <c r="D1014" s="577"/>
      <c r="E1014" s="577"/>
      <c r="F1014" s="577"/>
      <c r="G1014" s="577"/>
      <c r="H1014" s="577"/>
    </row>
    <row r="1015" spans="3:8" s="143" customFormat="1" ht="12.75">
      <c r="C1015" s="577"/>
      <c r="D1015" s="577"/>
      <c r="E1015" s="577"/>
      <c r="F1015" s="577"/>
      <c r="G1015" s="577"/>
      <c r="H1015" s="577"/>
    </row>
    <row r="1016" spans="3:8" s="143" customFormat="1" ht="12.75">
      <c r="C1016" s="577"/>
      <c r="D1016" s="577"/>
      <c r="E1016" s="577"/>
      <c r="F1016" s="577"/>
      <c r="G1016" s="577"/>
      <c r="H1016" s="577"/>
    </row>
    <row r="1017" spans="3:8" s="143" customFormat="1" ht="12.75">
      <c r="C1017" s="577"/>
      <c r="D1017" s="577"/>
      <c r="E1017" s="577"/>
      <c r="F1017" s="577"/>
      <c r="G1017" s="577"/>
      <c r="H1017" s="577"/>
    </row>
    <row r="1018" spans="3:8" s="143" customFormat="1" ht="12.75">
      <c r="C1018" s="577"/>
      <c r="D1018" s="577"/>
      <c r="E1018" s="577"/>
      <c r="F1018" s="577"/>
      <c r="G1018" s="577"/>
      <c r="H1018" s="577"/>
    </row>
    <row r="1019" spans="3:8" s="143" customFormat="1" ht="12.75">
      <c r="C1019" s="577"/>
      <c r="D1019" s="577"/>
      <c r="E1019" s="577"/>
      <c r="F1019" s="577"/>
      <c r="G1019" s="577"/>
      <c r="H1019" s="577"/>
    </row>
    <row r="1020" spans="3:8" s="143" customFormat="1" ht="12.75">
      <c r="C1020" s="577"/>
      <c r="D1020" s="577"/>
      <c r="E1020" s="577"/>
      <c r="F1020" s="577"/>
      <c r="G1020" s="577"/>
      <c r="H1020" s="577"/>
    </row>
    <row r="1021" spans="3:8" s="143" customFormat="1" ht="12.75">
      <c r="C1021" s="577"/>
      <c r="D1021" s="577"/>
      <c r="E1021" s="577"/>
      <c r="F1021" s="577"/>
      <c r="G1021" s="577"/>
      <c r="H1021" s="577"/>
    </row>
    <row r="1022" spans="3:8" s="143" customFormat="1" ht="12.75">
      <c r="C1022" s="577"/>
      <c r="D1022" s="577"/>
      <c r="E1022" s="577"/>
      <c r="F1022" s="577"/>
      <c r="G1022" s="577"/>
      <c r="H1022" s="577"/>
    </row>
    <row r="1023" spans="3:8" s="143" customFormat="1" ht="12.75">
      <c r="C1023" s="577"/>
      <c r="D1023" s="577"/>
      <c r="E1023" s="577"/>
      <c r="F1023" s="577"/>
      <c r="G1023" s="577"/>
      <c r="H1023" s="577"/>
    </row>
    <row r="1024" spans="3:8" s="143" customFormat="1" ht="12.75">
      <c r="C1024" s="577"/>
      <c r="D1024" s="577"/>
      <c r="E1024" s="577"/>
      <c r="F1024" s="577"/>
      <c r="G1024" s="577"/>
      <c r="H1024" s="577"/>
    </row>
    <row r="1025" spans="3:8" s="143" customFormat="1" ht="12.75">
      <c r="C1025" s="577"/>
      <c r="D1025" s="577"/>
      <c r="E1025" s="577"/>
      <c r="F1025" s="577"/>
      <c r="G1025" s="577"/>
      <c r="H1025" s="577"/>
    </row>
    <row r="1026" spans="3:8" s="143" customFormat="1" ht="12.75">
      <c r="C1026" s="577"/>
      <c r="D1026" s="577"/>
      <c r="E1026" s="577"/>
      <c r="F1026" s="577"/>
      <c r="G1026" s="577"/>
      <c r="H1026" s="577"/>
    </row>
    <row r="1027" spans="3:8" s="143" customFormat="1" ht="12.75">
      <c r="C1027" s="577"/>
      <c r="D1027" s="577"/>
      <c r="E1027" s="577"/>
      <c r="F1027" s="577"/>
      <c r="G1027" s="577"/>
      <c r="H1027" s="577"/>
    </row>
    <row r="1028" spans="3:8" s="143" customFormat="1" ht="12.75">
      <c r="C1028" s="577"/>
      <c r="D1028" s="577"/>
      <c r="E1028" s="577"/>
      <c r="F1028" s="577"/>
      <c r="G1028" s="577"/>
      <c r="H1028" s="577"/>
    </row>
    <row r="1029" spans="3:8" s="143" customFormat="1" ht="12.75">
      <c r="C1029" s="577"/>
      <c r="D1029" s="577"/>
      <c r="E1029" s="577"/>
      <c r="F1029" s="577"/>
      <c r="G1029" s="577"/>
      <c r="H1029" s="577"/>
    </row>
    <row r="1030" spans="3:8" s="143" customFormat="1" ht="12.75">
      <c r="C1030" s="577"/>
      <c r="D1030" s="577"/>
      <c r="E1030" s="577"/>
      <c r="F1030" s="577"/>
      <c r="G1030" s="577"/>
      <c r="H1030" s="577"/>
    </row>
    <row r="1031" spans="3:8" s="143" customFormat="1" ht="12.75">
      <c r="C1031" s="577"/>
      <c r="D1031" s="577"/>
      <c r="E1031" s="577"/>
      <c r="F1031" s="577"/>
      <c r="G1031" s="577"/>
      <c r="H1031" s="577"/>
    </row>
    <row r="1032" spans="3:8" s="143" customFormat="1" ht="12.75">
      <c r="C1032" s="577"/>
      <c r="D1032" s="577"/>
      <c r="E1032" s="577"/>
      <c r="F1032" s="577"/>
      <c r="G1032" s="577"/>
      <c r="H1032" s="577"/>
    </row>
    <row r="1033" spans="3:8" s="143" customFormat="1" ht="12.75">
      <c r="C1033" s="577"/>
      <c r="D1033" s="577"/>
      <c r="E1033" s="577"/>
      <c r="F1033" s="577"/>
      <c r="G1033" s="577"/>
      <c r="H1033" s="577"/>
    </row>
    <row r="1034" spans="3:8" s="143" customFormat="1" ht="12.75">
      <c r="C1034" s="577"/>
      <c r="D1034" s="577"/>
      <c r="E1034" s="577"/>
      <c r="F1034" s="577"/>
      <c r="G1034" s="577"/>
      <c r="H1034" s="577"/>
    </row>
    <row r="1035" spans="3:8" s="143" customFormat="1" ht="12.75">
      <c r="C1035" s="577"/>
      <c r="D1035" s="577"/>
      <c r="E1035" s="577"/>
      <c r="F1035" s="577"/>
      <c r="G1035" s="577"/>
      <c r="H1035" s="577"/>
    </row>
    <row r="1036" spans="3:8" s="143" customFormat="1" ht="12.75">
      <c r="C1036" s="577"/>
      <c r="D1036" s="577"/>
      <c r="E1036" s="577"/>
      <c r="F1036" s="577"/>
      <c r="G1036" s="577"/>
      <c r="H1036" s="577"/>
    </row>
    <row r="1037" spans="3:8" s="143" customFormat="1" ht="12.75">
      <c r="C1037" s="577"/>
      <c r="D1037" s="577"/>
      <c r="E1037" s="577"/>
      <c r="F1037" s="577"/>
      <c r="G1037" s="577"/>
      <c r="H1037" s="577"/>
    </row>
    <row r="1038" spans="3:8" s="143" customFormat="1" ht="12.75">
      <c r="C1038" s="577"/>
      <c r="D1038" s="577"/>
      <c r="E1038" s="577"/>
      <c r="F1038" s="577"/>
      <c r="G1038" s="577"/>
      <c r="H1038" s="577"/>
    </row>
    <row r="1039" spans="3:8" s="143" customFormat="1" ht="12.75">
      <c r="C1039" s="577"/>
      <c r="D1039" s="577"/>
      <c r="E1039" s="577"/>
      <c r="F1039" s="577"/>
      <c r="G1039" s="577"/>
      <c r="H1039" s="577"/>
    </row>
    <row r="1040" spans="3:8" s="143" customFormat="1" ht="12.75">
      <c r="C1040" s="577"/>
      <c r="D1040" s="577"/>
      <c r="E1040" s="577"/>
      <c r="F1040" s="577"/>
      <c r="G1040" s="577"/>
      <c r="H1040" s="577"/>
    </row>
    <row r="1041" spans="3:8" s="143" customFormat="1" ht="12.75">
      <c r="C1041" s="577"/>
      <c r="D1041" s="577"/>
      <c r="E1041" s="577"/>
      <c r="F1041" s="577"/>
      <c r="G1041" s="577"/>
      <c r="H1041" s="577"/>
    </row>
    <row r="1042" spans="3:8" s="143" customFormat="1" ht="12.75">
      <c r="C1042" s="577"/>
      <c r="D1042" s="577"/>
      <c r="E1042" s="577"/>
      <c r="F1042" s="577"/>
      <c r="G1042" s="577"/>
      <c r="H1042" s="577"/>
    </row>
    <row r="1043" spans="3:8" s="143" customFormat="1" ht="12.75">
      <c r="C1043" s="577"/>
      <c r="D1043" s="577"/>
      <c r="E1043" s="577"/>
      <c r="F1043" s="577"/>
      <c r="G1043" s="577"/>
      <c r="H1043" s="577"/>
    </row>
    <row r="1044" spans="3:8" s="143" customFormat="1" ht="12.75">
      <c r="C1044" s="577"/>
      <c r="D1044" s="577"/>
      <c r="E1044" s="577"/>
      <c r="F1044" s="577"/>
      <c r="G1044" s="577"/>
      <c r="H1044" s="577"/>
    </row>
    <row r="1045" spans="3:8" s="143" customFormat="1" ht="12.75">
      <c r="C1045" s="577"/>
      <c r="D1045" s="577"/>
      <c r="E1045" s="577"/>
      <c r="F1045" s="577"/>
      <c r="G1045" s="577"/>
      <c r="H1045" s="577"/>
    </row>
    <row r="1046" spans="3:8" s="143" customFormat="1" ht="12.75">
      <c r="C1046" s="577"/>
      <c r="D1046" s="577"/>
      <c r="E1046" s="577"/>
      <c r="F1046" s="577"/>
      <c r="G1046" s="577"/>
      <c r="H1046" s="577"/>
    </row>
    <row r="1047" spans="3:8" s="143" customFormat="1" ht="12.75">
      <c r="C1047" s="577"/>
      <c r="D1047" s="577"/>
      <c r="E1047" s="577"/>
      <c r="F1047" s="577"/>
      <c r="G1047" s="577"/>
      <c r="H1047" s="577"/>
    </row>
    <row r="1048" spans="3:8" s="143" customFormat="1" ht="12.75">
      <c r="C1048" s="577"/>
      <c r="D1048" s="577"/>
      <c r="E1048" s="577"/>
      <c r="F1048" s="577"/>
      <c r="G1048" s="577"/>
      <c r="H1048" s="577"/>
    </row>
    <row r="1049" spans="3:8" s="143" customFormat="1" ht="12.75">
      <c r="C1049" s="577"/>
      <c r="D1049" s="577"/>
      <c r="E1049" s="577"/>
      <c r="F1049" s="577"/>
      <c r="G1049" s="577"/>
      <c r="H1049" s="577"/>
    </row>
    <row r="1050" spans="3:8" s="143" customFormat="1" ht="12.75">
      <c r="C1050" s="577"/>
      <c r="D1050" s="577"/>
      <c r="E1050" s="577"/>
      <c r="F1050" s="577"/>
      <c r="G1050" s="577"/>
      <c r="H1050" s="577"/>
    </row>
    <row r="1051" spans="3:8" s="143" customFormat="1" ht="12.75">
      <c r="C1051" s="577"/>
      <c r="D1051" s="577"/>
      <c r="E1051" s="577"/>
      <c r="F1051" s="577"/>
      <c r="G1051" s="577"/>
      <c r="H1051" s="577"/>
    </row>
    <row r="1052" spans="3:8" s="143" customFormat="1" ht="12.75">
      <c r="C1052" s="577"/>
      <c r="D1052" s="577"/>
      <c r="E1052" s="577"/>
      <c r="F1052" s="577"/>
      <c r="G1052" s="577"/>
      <c r="H1052" s="577"/>
    </row>
    <row r="1053" spans="3:8" s="143" customFormat="1" ht="12.75">
      <c r="C1053" s="577"/>
      <c r="D1053" s="577"/>
      <c r="E1053" s="577"/>
      <c r="F1053" s="577"/>
      <c r="G1053" s="577"/>
      <c r="H1053" s="577"/>
    </row>
    <row r="1054" spans="3:8" s="143" customFormat="1" ht="12.75">
      <c r="C1054" s="577"/>
      <c r="D1054" s="577"/>
      <c r="E1054" s="577"/>
      <c r="F1054" s="577"/>
      <c r="G1054" s="577"/>
      <c r="H1054" s="577"/>
    </row>
    <row r="1055" spans="3:8" s="143" customFormat="1" ht="12.75">
      <c r="C1055" s="577"/>
      <c r="D1055" s="577"/>
      <c r="E1055" s="577"/>
      <c r="F1055" s="577"/>
      <c r="G1055" s="577"/>
      <c r="H1055" s="577"/>
    </row>
    <row r="1056" spans="3:8" s="143" customFormat="1" ht="12.75">
      <c r="C1056" s="577"/>
      <c r="D1056" s="577"/>
      <c r="E1056" s="577"/>
      <c r="F1056" s="577"/>
      <c r="G1056" s="577"/>
      <c r="H1056" s="577"/>
    </row>
    <row r="1057" spans="3:8" s="143" customFormat="1" ht="12.75">
      <c r="C1057" s="577"/>
      <c r="D1057" s="577"/>
      <c r="E1057" s="577"/>
      <c r="F1057" s="577"/>
      <c r="G1057" s="577"/>
      <c r="H1057" s="577"/>
    </row>
    <row r="1058" spans="3:8" s="143" customFormat="1" ht="12.75">
      <c r="C1058" s="577"/>
      <c r="D1058" s="577"/>
      <c r="E1058" s="577"/>
      <c r="F1058" s="577"/>
      <c r="G1058" s="577"/>
      <c r="H1058" s="577"/>
    </row>
    <row r="1059" spans="3:8" s="143" customFormat="1" ht="12.75">
      <c r="C1059" s="577"/>
      <c r="D1059" s="577"/>
      <c r="E1059" s="577"/>
      <c r="F1059" s="577"/>
      <c r="G1059" s="577"/>
      <c r="H1059" s="577"/>
    </row>
    <row r="1060" spans="3:8" s="143" customFormat="1" ht="12.75">
      <c r="C1060" s="577"/>
      <c r="D1060" s="577"/>
      <c r="E1060" s="577"/>
      <c r="F1060" s="577"/>
      <c r="G1060" s="577"/>
      <c r="H1060" s="577"/>
    </row>
    <row r="1061" spans="3:8" s="143" customFormat="1" ht="12.75">
      <c r="C1061" s="577"/>
      <c r="D1061" s="577"/>
      <c r="E1061" s="577"/>
      <c r="F1061" s="577"/>
      <c r="G1061" s="577"/>
      <c r="H1061" s="577"/>
    </row>
    <row r="1062" spans="3:8" s="143" customFormat="1" ht="12.75">
      <c r="C1062" s="577"/>
      <c r="D1062" s="577"/>
      <c r="E1062" s="577"/>
      <c r="F1062" s="577"/>
      <c r="G1062" s="577"/>
      <c r="H1062" s="577"/>
    </row>
    <row r="1063" spans="3:8" s="143" customFormat="1" ht="12.75">
      <c r="C1063" s="577"/>
      <c r="D1063" s="577"/>
      <c r="E1063" s="577"/>
      <c r="F1063" s="577"/>
      <c r="G1063" s="577"/>
      <c r="H1063" s="577"/>
    </row>
    <row r="1064" spans="3:8" s="143" customFormat="1" ht="12.75">
      <c r="C1064" s="577"/>
      <c r="D1064" s="577"/>
      <c r="E1064" s="577"/>
      <c r="F1064" s="577"/>
      <c r="G1064" s="577"/>
      <c r="H1064" s="577"/>
    </row>
    <row r="1065" spans="3:8" s="143" customFormat="1" ht="12.75">
      <c r="C1065" s="577"/>
      <c r="D1065" s="577"/>
      <c r="E1065" s="577"/>
      <c r="F1065" s="577"/>
      <c r="G1065" s="577"/>
      <c r="H1065" s="577"/>
    </row>
    <row r="1066" spans="3:8" s="143" customFormat="1" ht="12.75">
      <c r="C1066" s="577"/>
      <c r="D1066" s="577"/>
      <c r="E1066" s="577"/>
      <c r="F1066" s="577"/>
      <c r="G1066" s="577"/>
      <c r="H1066" s="577"/>
    </row>
    <row r="1067" spans="3:8" s="143" customFormat="1" ht="12.75">
      <c r="C1067" s="577"/>
      <c r="D1067" s="577"/>
      <c r="E1067" s="577"/>
      <c r="F1067" s="577"/>
      <c r="G1067" s="577"/>
      <c r="H1067" s="577"/>
    </row>
    <row r="1068" spans="3:8" s="143" customFormat="1" ht="12.75">
      <c r="C1068" s="577"/>
      <c r="D1068" s="577"/>
      <c r="E1068" s="577"/>
      <c r="F1068" s="577"/>
      <c r="G1068" s="577"/>
      <c r="H1068" s="577"/>
    </row>
    <row r="1069" spans="3:8" s="143" customFormat="1" ht="12.75">
      <c r="C1069" s="577"/>
      <c r="D1069" s="577"/>
      <c r="E1069" s="577"/>
      <c r="F1069" s="577"/>
      <c r="G1069" s="577"/>
      <c r="H1069" s="577"/>
    </row>
    <row r="1070" spans="3:8" s="143" customFormat="1" ht="12.75">
      <c r="C1070" s="577"/>
      <c r="D1070" s="577"/>
      <c r="E1070" s="577"/>
      <c r="F1070" s="577"/>
      <c r="G1070" s="577"/>
      <c r="H1070" s="577"/>
    </row>
    <row r="1071" spans="3:8" s="143" customFormat="1" ht="12.75">
      <c r="C1071" s="577"/>
      <c r="D1071" s="577"/>
      <c r="E1071" s="577"/>
      <c r="F1071" s="577"/>
      <c r="G1071" s="577"/>
      <c r="H1071" s="577"/>
    </row>
    <row r="1072" spans="3:8" s="143" customFormat="1" ht="12.75">
      <c r="C1072" s="577"/>
      <c r="D1072" s="577"/>
      <c r="E1072" s="577"/>
      <c r="F1072" s="577"/>
      <c r="G1072" s="577"/>
      <c r="H1072" s="577"/>
    </row>
    <row r="1073" spans="3:8" s="143" customFormat="1" ht="12.75">
      <c r="C1073" s="577"/>
      <c r="D1073" s="577"/>
      <c r="E1073" s="577"/>
      <c r="F1073" s="577"/>
      <c r="G1073" s="577"/>
      <c r="H1073" s="577"/>
    </row>
    <row r="1074" spans="3:8" s="143" customFormat="1" ht="12.75">
      <c r="C1074" s="577"/>
      <c r="D1074" s="577"/>
      <c r="E1074" s="577"/>
      <c r="F1074" s="577"/>
      <c r="G1074" s="577"/>
      <c r="H1074" s="577"/>
    </row>
    <row r="1075" spans="3:8" s="143" customFormat="1" ht="12.75">
      <c r="C1075" s="577"/>
      <c r="D1075" s="577"/>
      <c r="E1075" s="577"/>
      <c r="F1075" s="577"/>
      <c r="G1075" s="577"/>
      <c r="H1075" s="577"/>
    </row>
    <row r="1076" spans="3:8" s="143" customFormat="1" ht="12.75">
      <c r="C1076" s="577"/>
      <c r="D1076" s="577"/>
      <c r="E1076" s="577"/>
      <c r="F1076" s="577"/>
      <c r="G1076" s="577"/>
      <c r="H1076" s="577"/>
    </row>
    <row r="1077" spans="3:8" s="143" customFormat="1" ht="12.75">
      <c r="C1077" s="577"/>
      <c r="D1077" s="577"/>
      <c r="E1077" s="577"/>
      <c r="F1077" s="577"/>
      <c r="G1077" s="577"/>
      <c r="H1077" s="577"/>
    </row>
    <row r="1078" spans="3:8" s="143" customFormat="1" ht="12.75">
      <c r="C1078" s="577"/>
      <c r="D1078" s="577"/>
      <c r="E1078" s="577"/>
      <c r="F1078" s="577"/>
      <c r="G1078" s="577"/>
      <c r="H1078" s="577"/>
    </row>
    <row r="1079" spans="3:8" s="143" customFormat="1" ht="12.75">
      <c r="C1079" s="577"/>
      <c r="D1079" s="577"/>
      <c r="E1079" s="577"/>
      <c r="F1079" s="577"/>
      <c r="G1079" s="577"/>
      <c r="H1079" s="577"/>
    </row>
    <row r="1080" spans="3:8" s="143" customFormat="1" ht="12.75">
      <c r="C1080" s="577"/>
      <c r="D1080" s="577"/>
      <c r="E1080" s="577"/>
      <c r="F1080" s="577"/>
      <c r="G1080" s="577"/>
      <c r="H1080" s="577"/>
    </row>
    <row r="1081" spans="3:8" s="143" customFormat="1" ht="12.75">
      <c r="C1081" s="577"/>
      <c r="D1081" s="577"/>
      <c r="E1081" s="577"/>
      <c r="F1081" s="577"/>
      <c r="G1081" s="577"/>
      <c r="H1081" s="577"/>
    </row>
    <row r="1082" spans="3:8" s="143" customFormat="1" ht="12.75">
      <c r="C1082" s="577"/>
      <c r="D1082" s="577"/>
      <c r="E1082" s="577"/>
      <c r="F1082" s="577"/>
      <c r="G1082" s="577"/>
      <c r="H1082" s="577"/>
    </row>
    <row r="1083" spans="3:8" s="143" customFormat="1" ht="12.75">
      <c r="C1083" s="577"/>
      <c r="D1083" s="577"/>
      <c r="E1083" s="577"/>
      <c r="F1083" s="577"/>
      <c r="G1083" s="577"/>
      <c r="H1083" s="577"/>
    </row>
    <row r="1084" spans="3:8" s="143" customFormat="1" ht="12.75">
      <c r="C1084" s="577"/>
      <c r="D1084" s="577"/>
      <c r="E1084" s="577"/>
      <c r="F1084" s="577"/>
      <c r="G1084" s="577"/>
      <c r="H1084" s="577"/>
    </row>
    <row r="1085" spans="3:8" s="143" customFormat="1" ht="12.75">
      <c r="C1085" s="577"/>
      <c r="D1085" s="577"/>
      <c r="E1085" s="577"/>
      <c r="F1085" s="577"/>
      <c r="G1085" s="577"/>
      <c r="H1085" s="577"/>
    </row>
    <row r="1086" spans="3:8" s="143" customFormat="1" ht="12.75">
      <c r="C1086" s="577"/>
      <c r="D1086" s="577"/>
      <c r="E1086" s="577"/>
      <c r="F1086" s="577"/>
      <c r="G1086" s="577"/>
      <c r="H1086" s="577"/>
    </row>
    <row r="1087" spans="3:8" s="143" customFormat="1" ht="12.75">
      <c r="C1087" s="577"/>
      <c r="D1087" s="577"/>
      <c r="E1087" s="577"/>
      <c r="F1087" s="577"/>
      <c r="G1087" s="577"/>
      <c r="H1087" s="577"/>
    </row>
    <row r="1088" spans="3:8" s="143" customFormat="1" ht="12.75">
      <c r="C1088" s="577"/>
      <c r="D1088" s="577"/>
      <c r="E1088" s="577"/>
      <c r="F1088" s="577"/>
      <c r="G1088" s="577"/>
      <c r="H1088" s="577"/>
    </row>
    <row r="1089" spans="3:8" s="143" customFormat="1" ht="12.75">
      <c r="C1089" s="577"/>
      <c r="D1089" s="577"/>
      <c r="E1089" s="577"/>
      <c r="F1089" s="577"/>
      <c r="G1089" s="577"/>
      <c r="H1089" s="577"/>
    </row>
    <row r="1090" spans="3:8" s="143" customFormat="1" ht="12.75">
      <c r="C1090" s="577"/>
      <c r="D1090" s="577"/>
      <c r="E1090" s="577"/>
      <c r="F1090" s="577"/>
      <c r="G1090" s="577"/>
      <c r="H1090" s="577"/>
    </row>
    <row r="1091" spans="3:8" s="143" customFormat="1" ht="12.75">
      <c r="C1091" s="577"/>
      <c r="D1091" s="577"/>
      <c r="E1091" s="577"/>
      <c r="F1091" s="577"/>
      <c r="G1091" s="577"/>
      <c r="H1091" s="577"/>
    </row>
    <row r="1092" spans="3:8" s="143" customFormat="1" ht="12.75">
      <c r="C1092" s="577"/>
      <c r="D1092" s="577"/>
      <c r="E1092" s="577"/>
      <c r="F1092" s="577"/>
      <c r="G1092" s="577"/>
      <c r="H1092" s="577"/>
    </row>
    <row r="1093" spans="3:8" s="143" customFormat="1" ht="12.75">
      <c r="C1093" s="577"/>
      <c r="D1093" s="577"/>
      <c r="E1093" s="577"/>
      <c r="F1093" s="577"/>
      <c r="G1093" s="577"/>
      <c r="H1093" s="577"/>
    </row>
    <row r="1094" spans="3:8" s="143" customFormat="1" ht="12.75">
      <c r="C1094" s="577"/>
      <c r="D1094" s="577"/>
      <c r="E1094" s="577"/>
      <c r="F1094" s="577"/>
      <c r="G1094" s="577"/>
      <c r="H1094" s="577"/>
    </row>
    <row r="1095" spans="3:8" s="143" customFormat="1" ht="12.75">
      <c r="C1095" s="577"/>
      <c r="D1095" s="577"/>
      <c r="E1095" s="577"/>
      <c r="F1095" s="577"/>
      <c r="G1095" s="577"/>
      <c r="H1095" s="577"/>
    </row>
    <row r="1096" spans="3:8" s="143" customFormat="1" ht="12.75">
      <c r="C1096" s="577"/>
      <c r="D1096" s="577"/>
      <c r="E1096" s="577"/>
      <c r="F1096" s="577"/>
      <c r="G1096" s="577"/>
      <c r="H1096" s="577"/>
    </row>
    <row r="1097" spans="3:8" s="143" customFormat="1" ht="12.75">
      <c r="C1097" s="577"/>
      <c r="D1097" s="577"/>
      <c r="E1097" s="577"/>
      <c r="F1097" s="577"/>
      <c r="G1097" s="577"/>
      <c r="H1097" s="577"/>
    </row>
    <row r="1098" spans="3:8" s="143" customFormat="1" ht="12.75">
      <c r="C1098" s="577"/>
      <c r="D1098" s="577"/>
      <c r="E1098" s="577"/>
      <c r="F1098" s="577"/>
      <c r="G1098" s="577"/>
      <c r="H1098" s="577"/>
    </row>
    <row r="1099" spans="3:8" s="143" customFormat="1" ht="12.75">
      <c r="C1099" s="577"/>
      <c r="D1099" s="577"/>
      <c r="E1099" s="577"/>
      <c r="F1099" s="577"/>
      <c r="G1099" s="577"/>
      <c r="H1099" s="577"/>
    </row>
    <row r="1100" spans="3:8" s="143" customFormat="1" ht="12.75">
      <c r="C1100" s="577"/>
      <c r="D1100" s="577"/>
      <c r="E1100" s="577"/>
      <c r="F1100" s="577"/>
      <c r="G1100" s="577"/>
      <c r="H1100" s="577"/>
    </row>
    <row r="1101" spans="3:8" s="143" customFormat="1" ht="12.75">
      <c r="C1101" s="577"/>
      <c r="D1101" s="577"/>
      <c r="E1101" s="577"/>
      <c r="F1101" s="577"/>
      <c r="G1101" s="577"/>
      <c r="H1101" s="577"/>
    </row>
    <row r="1102" spans="3:8" s="143" customFormat="1" ht="12.75">
      <c r="C1102" s="577"/>
      <c r="D1102" s="577"/>
      <c r="E1102" s="577"/>
      <c r="F1102" s="577"/>
      <c r="G1102" s="577"/>
      <c r="H1102" s="577"/>
    </row>
    <row r="1103" spans="3:8" s="143" customFormat="1" ht="12.75">
      <c r="C1103" s="577"/>
      <c r="D1103" s="577"/>
      <c r="E1103" s="577"/>
      <c r="F1103" s="577"/>
      <c r="G1103" s="577"/>
      <c r="H1103" s="577"/>
    </row>
    <row r="1104" spans="3:8" s="143" customFormat="1" ht="12.75">
      <c r="C1104" s="577"/>
      <c r="D1104" s="577"/>
      <c r="E1104" s="577"/>
      <c r="F1104" s="577"/>
      <c r="G1104" s="577"/>
      <c r="H1104" s="577"/>
    </row>
    <row r="1105" spans="3:8" s="143" customFormat="1" ht="12.75">
      <c r="C1105" s="577"/>
      <c r="D1105" s="577"/>
      <c r="E1105" s="577"/>
      <c r="F1105" s="577"/>
      <c r="G1105" s="577"/>
      <c r="H1105" s="577"/>
    </row>
    <row r="1106" spans="3:8" s="143" customFormat="1" ht="12.75">
      <c r="C1106" s="577"/>
      <c r="D1106" s="577"/>
      <c r="E1106" s="577"/>
      <c r="F1106" s="577"/>
      <c r="G1106" s="577"/>
      <c r="H1106" s="577"/>
    </row>
    <row r="1107" spans="3:8" s="143" customFormat="1" ht="12.75">
      <c r="C1107" s="577"/>
      <c r="D1107" s="577"/>
      <c r="E1107" s="577"/>
      <c r="F1107" s="577"/>
      <c r="G1107" s="577"/>
      <c r="H1107" s="577"/>
    </row>
    <row r="1108" spans="3:8" s="143" customFormat="1" ht="12.75">
      <c r="C1108" s="577"/>
      <c r="D1108" s="577"/>
      <c r="E1108" s="577"/>
      <c r="F1108" s="577"/>
      <c r="G1108" s="577"/>
      <c r="H1108" s="577"/>
    </row>
    <row r="1109" spans="3:8" s="143" customFormat="1" ht="12.75">
      <c r="C1109" s="577"/>
      <c r="D1109" s="577"/>
      <c r="E1109" s="577"/>
      <c r="F1109" s="577"/>
      <c r="G1109" s="577"/>
      <c r="H1109" s="577"/>
    </row>
    <row r="1110" spans="3:8" s="143" customFormat="1" ht="12.75">
      <c r="C1110" s="577"/>
      <c r="D1110" s="577"/>
      <c r="E1110" s="577"/>
      <c r="F1110" s="577"/>
      <c r="G1110" s="577"/>
      <c r="H1110" s="577"/>
    </row>
    <row r="1111" spans="3:8" s="143" customFormat="1" ht="12.75">
      <c r="C1111" s="577"/>
      <c r="D1111" s="577"/>
      <c r="E1111" s="577"/>
      <c r="F1111" s="577"/>
      <c r="G1111" s="577"/>
      <c r="H1111" s="577"/>
    </row>
    <row r="1112" spans="3:8" s="143" customFormat="1" ht="12.75">
      <c r="C1112" s="577"/>
      <c r="D1112" s="577"/>
      <c r="E1112" s="577"/>
      <c r="F1112" s="577"/>
      <c r="G1112" s="577"/>
      <c r="H1112" s="577"/>
    </row>
    <row r="1113" spans="3:8" s="143" customFormat="1" ht="12.75">
      <c r="C1113" s="577"/>
      <c r="D1113" s="577"/>
      <c r="E1113" s="577"/>
      <c r="F1113" s="577"/>
      <c r="G1113" s="577"/>
      <c r="H1113" s="577"/>
    </row>
    <row r="1114" spans="3:8" s="143" customFormat="1" ht="12.75">
      <c r="C1114" s="577"/>
      <c r="D1114" s="577"/>
      <c r="E1114" s="577"/>
      <c r="F1114" s="577"/>
      <c r="G1114" s="577"/>
      <c r="H1114" s="577"/>
    </row>
    <row r="1115" spans="3:8" s="143" customFormat="1" ht="12.75">
      <c r="C1115" s="577"/>
      <c r="D1115" s="577"/>
      <c r="E1115" s="577"/>
      <c r="F1115" s="577"/>
      <c r="G1115" s="577"/>
      <c r="H1115" s="577"/>
    </row>
    <row r="1116" spans="3:8" s="143" customFormat="1" ht="12.75">
      <c r="C1116" s="577"/>
      <c r="D1116" s="577"/>
      <c r="E1116" s="577"/>
      <c r="F1116" s="577"/>
      <c r="G1116" s="577"/>
      <c r="H1116" s="577"/>
    </row>
    <row r="1117" spans="3:8" s="143" customFormat="1" ht="12.75">
      <c r="C1117" s="577"/>
      <c r="D1117" s="577"/>
      <c r="E1117" s="577"/>
      <c r="F1117" s="577"/>
      <c r="G1117" s="577"/>
      <c r="H1117" s="577"/>
    </row>
    <row r="1118" spans="3:8" s="143" customFormat="1" ht="12.75">
      <c r="C1118" s="577"/>
      <c r="D1118" s="577"/>
      <c r="E1118" s="577"/>
      <c r="F1118" s="577"/>
      <c r="G1118" s="577"/>
      <c r="H1118" s="577"/>
    </row>
    <row r="1119" spans="3:8" s="143" customFormat="1" ht="12.75">
      <c r="C1119" s="577"/>
      <c r="D1119" s="577"/>
      <c r="E1119" s="577"/>
      <c r="F1119" s="577"/>
      <c r="G1119" s="577"/>
      <c r="H1119" s="577"/>
    </row>
    <row r="1120" spans="3:8" s="143" customFormat="1" ht="12.75">
      <c r="C1120" s="577"/>
      <c r="D1120" s="577"/>
      <c r="E1120" s="577"/>
      <c r="F1120" s="577"/>
      <c r="G1120" s="577"/>
      <c r="H1120" s="577"/>
    </row>
    <row r="1121" spans="3:8" s="143" customFormat="1" ht="12.75">
      <c r="C1121" s="577"/>
      <c r="D1121" s="577"/>
      <c r="E1121" s="577"/>
      <c r="F1121" s="577"/>
      <c r="G1121" s="577"/>
      <c r="H1121" s="577"/>
    </row>
    <row r="1122" spans="3:8" s="143" customFormat="1" ht="12.75">
      <c r="C1122" s="577"/>
      <c r="D1122" s="577"/>
      <c r="E1122" s="577"/>
      <c r="F1122" s="577"/>
      <c r="G1122" s="577"/>
      <c r="H1122" s="577"/>
    </row>
    <row r="1123" spans="3:8" s="143" customFormat="1" ht="12.75">
      <c r="C1123" s="577"/>
      <c r="D1123" s="577"/>
      <c r="E1123" s="577"/>
      <c r="F1123" s="577"/>
      <c r="G1123" s="577"/>
      <c r="H1123" s="577"/>
    </row>
    <row r="1124" spans="3:8" s="143" customFormat="1" ht="12.75">
      <c r="C1124" s="577"/>
      <c r="D1124" s="577"/>
      <c r="E1124" s="577"/>
      <c r="F1124" s="577"/>
      <c r="G1124" s="577"/>
      <c r="H1124" s="577"/>
    </row>
    <row r="1125" spans="3:8" s="143" customFormat="1" ht="12.75">
      <c r="C1125" s="577"/>
      <c r="D1125" s="577"/>
      <c r="E1125" s="577"/>
      <c r="F1125" s="577"/>
      <c r="G1125" s="577"/>
      <c r="H1125" s="577"/>
    </row>
    <row r="1126" spans="3:8" s="143" customFormat="1" ht="12.75">
      <c r="C1126" s="577"/>
      <c r="D1126" s="577"/>
      <c r="E1126" s="577"/>
      <c r="F1126" s="577"/>
      <c r="G1126" s="577"/>
      <c r="H1126" s="577"/>
    </row>
    <row r="1127" spans="3:8" s="143" customFormat="1" ht="12.75">
      <c r="C1127" s="577"/>
      <c r="D1127" s="577"/>
      <c r="E1127" s="577"/>
      <c r="F1127" s="577"/>
      <c r="G1127" s="577"/>
      <c r="H1127" s="577"/>
    </row>
    <row r="1128" spans="3:8" s="143" customFormat="1" ht="12.75">
      <c r="C1128" s="577"/>
      <c r="D1128" s="577"/>
      <c r="E1128" s="577"/>
      <c r="F1128" s="577"/>
      <c r="G1128" s="577"/>
      <c r="H1128" s="577"/>
    </row>
    <row r="1129" spans="3:8" s="143" customFormat="1" ht="12.75">
      <c r="C1129" s="577"/>
      <c r="D1129" s="577"/>
      <c r="E1129" s="577"/>
      <c r="F1129" s="577"/>
      <c r="G1129" s="577"/>
      <c r="H1129" s="577"/>
    </row>
    <row r="1130" spans="3:8" s="143" customFormat="1" ht="12.75">
      <c r="C1130" s="577"/>
      <c r="D1130" s="577"/>
      <c r="E1130" s="577"/>
      <c r="F1130" s="577"/>
      <c r="G1130" s="577"/>
      <c r="H1130" s="577"/>
    </row>
    <row r="1131" spans="3:8" s="143" customFormat="1" ht="12.75">
      <c r="C1131" s="577"/>
      <c r="D1131" s="577"/>
      <c r="E1131" s="577"/>
      <c r="F1131" s="577"/>
      <c r="G1131" s="577"/>
      <c r="H1131" s="577"/>
    </row>
    <row r="1132" spans="3:8" s="143" customFormat="1" ht="12.75">
      <c r="C1132" s="577"/>
      <c r="D1132" s="577"/>
      <c r="E1132" s="577"/>
      <c r="F1132" s="577"/>
      <c r="G1132" s="577"/>
      <c r="H1132" s="577"/>
    </row>
    <row r="1133" spans="3:8" s="143" customFormat="1" ht="12.75">
      <c r="C1133" s="577"/>
      <c r="D1133" s="577"/>
      <c r="E1133" s="577"/>
      <c r="F1133" s="577"/>
      <c r="G1133" s="577"/>
      <c r="H1133" s="577"/>
    </row>
    <row r="1134" spans="3:8" s="143" customFormat="1" ht="12.75">
      <c r="C1134" s="577"/>
      <c r="D1134" s="577"/>
      <c r="E1134" s="577"/>
      <c r="F1134" s="577"/>
      <c r="G1134" s="577"/>
      <c r="H1134" s="577"/>
    </row>
    <row r="1135" spans="3:8" s="143" customFormat="1" ht="12.75">
      <c r="C1135" s="577"/>
      <c r="D1135" s="577"/>
      <c r="E1135" s="577"/>
      <c r="F1135" s="577"/>
      <c r="G1135" s="577"/>
      <c r="H1135" s="577"/>
    </row>
    <row r="1136" spans="3:8" s="143" customFormat="1" ht="12.75">
      <c r="C1136" s="577"/>
      <c r="D1136" s="577"/>
      <c r="E1136" s="577"/>
      <c r="F1136" s="577"/>
      <c r="G1136" s="577"/>
      <c r="H1136" s="577"/>
    </row>
    <row r="1137" spans="3:8" s="143" customFormat="1" ht="12.75">
      <c r="C1137" s="577"/>
      <c r="D1137" s="577"/>
      <c r="E1137" s="577"/>
      <c r="F1137" s="577"/>
      <c r="G1137" s="577"/>
      <c r="H1137" s="577"/>
    </row>
    <row r="1138" spans="3:8" s="143" customFormat="1" ht="12.75">
      <c r="C1138" s="577"/>
      <c r="D1138" s="577"/>
      <c r="E1138" s="577"/>
      <c r="F1138" s="577"/>
      <c r="G1138" s="577"/>
      <c r="H1138" s="577"/>
    </row>
    <row r="1139" spans="3:8" s="143" customFormat="1" ht="12.75">
      <c r="C1139" s="577"/>
      <c r="D1139" s="577"/>
      <c r="E1139" s="577"/>
      <c r="F1139" s="577"/>
      <c r="G1139" s="577"/>
      <c r="H1139" s="577"/>
    </row>
    <row r="1140" spans="3:8" s="143" customFormat="1" ht="12.75">
      <c r="C1140" s="577"/>
      <c r="D1140" s="577"/>
      <c r="E1140" s="577"/>
      <c r="F1140" s="577"/>
      <c r="G1140" s="577"/>
      <c r="H1140" s="577"/>
    </row>
    <row r="1141" spans="3:8" s="143" customFormat="1" ht="12.75">
      <c r="C1141" s="577"/>
      <c r="D1141" s="577"/>
      <c r="E1141" s="577"/>
      <c r="F1141" s="577"/>
      <c r="G1141" s="577"/>
      <c r="H1141" s="577"/>
    </row>
    <row r="1142" spans="3:8" s="143" customFormat="1" ht="12.75">
      <c r="C1142" s="577"/>
      <c r="D1142" s="577"/>
      <c r="E1142" s="577"/>
      <c r="F1142" s="577"/>
      <c r="G1142" s="577"/>
      <c r="H1142" s="577"/>
    </row>
    <row r="1143" spans="3:8" s="143" customFormat="1" ht="12.75">
      <c r="C1143" s="577"/>
      <c r="D1143" s="577"/>
      <c r="E1143" s="577"/>
      <c r="F1143" s="577"/>
      <c r="G1143" s="577"/>
      <c r="H1143" s="577"/>
    </row>
    <row r="1144" spans="3:8" s="143" customFormat="1" ht="12.75">
      <c r="C1144" s="577"/>
      <c r="D1144" s="577"/>
      <c r="E1144" s="577"/>
      <c r="F1144" s="577"/>
      <c r="G1144" s="577"/>
      <c r="H1144" s="577"/>
    </row>
    <row r="1145" spans="3:8" s="143" customFormat="1" ht="12.75">
      <c r="C1145" s="577"/>
      <c r="D1145" s="577"/>
      <c r="E1145" s="577"/>
      <c r="F1145" s="577"/>
      <c r="G1145" s="577"/>
      <c r="H1145" s="577"/>
    </row>
    <row r="1146" spans="3:8" s="143" customFormat="1" ht="12.75">
      <c r="C1146" s="577"/>
      <c r="D1146" s="577"/>
      <c r="E1146" s="577"/>
      <c r="F1146" s="577"/>
      <c r="G1146" s="577"/>
      <c r="H1146" s="577"/>
    </row>
    <row r="1147" spans="3:8" s="143" customFormat="1" ht="12.75">
      <c r="C1147" s="577"/>
      <c r="D1147" s="577"/>
      <c r="E1147" s="577"/>
      <c r="F1147" s="577"/>
      <c r="G1147" s="577"/>
      <c r="H1147" s="577"/>
    </row>
    <row r="1148" spans="3:8" s="143" customFormat="1" ht="12.75">
      <c r="C1148" s="577"/>
      <c r="D1148" s="577"/>
      <c r="E1148" s="577"/>
      <c r="F1148" s="577"/>
      <c r="G1148" s="577"/>
      <c r="H1148" s="577"/>
    </row>
    <row r="1149" spans="3:8" s="143" customFormat="1" ht="12.75">
      <c r="C1149" s="577"/>
      <c r="D1149" s="577"/>
      <c r="E1149" s="577"/>
      <c r="F1149" s="577"/>
      <c r="G1149" s="577"/>
      <c r="H1149" s="577"/>
    </row>
    <row r="1150" spans="3:8" s="143" customFormat="1" ht="12.75">
      <c r="C1150" s="577"/>
      <c r="D1150" s="577"/>
      <c r="E1150" s="577"/>
      <c r="F1150" s="577"/>
      <c r="G1150" s="577"/>
      <c r="H1150" s="577"/>
    </row>
    <row r="1151" spans="3:8" s="143" customFormat="1" ht="12.75">
      <c r="C1151" s="577"/>
      <c r="D1151" s="577"/>
      <c r="E1151" s="577"/>
      <c r="F1151" s="577"/>
      <c r="G1151" s="577"/>
      <c r="H1151" s="577"/>
    </row>
    <row r="1152" spans="3:8" s="143" customFormat="1" ht="12.75">
      <c r="C1152" s="577"/>
      <c r="D1152" s="577"/>
      <c r="E1152" s="577"/>
      <c r="F1152" s="577"/>
      <c r="G1152" s="577"/>
      <c r="H1152" s="577"/>
    </row>
    <row r="1153" spans="3:8" s="143" customFormat="1" ht="12.75">
      <c r="C1153" s="577"/>
      <c r="D1153" s="577"/>
      <c r="E1153" s="577"/>
      <c r="F1153" s="577"/>
      <c r="G1153" s="577"/>
      <c r="H1153" s="577"/>
    </row>
    <row r="1154" spans="3:8" s="143" customFormat="1" ht="12.75">
      <c r="C1154" s="577"/>
      <c r="D1154" s="577"/>
      <c r="E1154" s="577"/>
      <c r="F1154" s="577"/>
      <c r="G1154" s="577"/>
      <c r="H1154" s="577"/>
    </row>
    <row r="1155" spans="3:8" s="143" customFormat="1" ht="12.75">
      <c r="C1155" s="577"/>
      <c r="D1155" s="577"/>
      <c r="E1155" s="577"/>
      <c r="F1155" s="577"/>
      <c r="G1155" s="577"/>
      <c r="H1155" s="577"/>
    </row>
    <row r="1156" spans="3:8" s="143" customFormat="1" ht="12.75">
      <c r="C1156" s="577"/>
      <c r="D1156" s="577"/>
      <c r="E1156" s="577"/>
      <c r="F1156" s="577"/>
      <c r="G1156" s="577"/>
      <c r="H1156" s="577"/>
    </row>
    <row r="1157" spans="3:8" s="143" customFormat="1" ht="12.75">
      <c r="C1157" s="577"/>
      <c r="D1157" s="577"/>
      <c r="E1157" s="577"/>
      <c r="F1157" s="577"/>
      <c r="G1157" s="577"/>
      <c r="H1157" s="577"/>
    </row>
    <row r="1158" spans="3:8" s="143" customFormat="1" ht="12.75">
      <c r="C1158" s="577"/>
      <c r="D1158" s="577"/>
      <c r="E1158" s="577"/>
      <c r="F1158" s="577"/>
      <c r="G1158" s="577"/>
      <c r="H1158" s="577"/>
    </row>
    <row r="1159" spans="3:8" s="143" customFormat="1" ht="12.75">
      <c r="C1159" s="577"/>
      <c r="D1159" s="577"/>
      <c r="E1159" s="577"/>
      <c r="F1159" s="577"/>
      <c r="G1159" s="577"/>
      <c r="H1159" s="577"/>
    </row>
    <row r="1160" spans="3:8" s="143" customFormat="1" ht="12.75">
      <c r="C1160" s="577"/>
      <c r="D1160" s="577"/>
      <c r="E1160" s="577"/>
      <c r="F1160" s="577"/>
      <c r="G1160" s="577"/>
      <c r="H1160" s="577"/>
    </row>
    <row r="1161" spans="3:8" s="143" customFormat="1" ht="12.75">
      <c r="C1161" s="577"/>
      <c r="D1161" s="577"/>
      <c r="E1161" s="577"/>
      <c r="F1161" s="577"/>
      <c r="G1161" s="577"/>
      <c r="H1161" s="577"/>
    </row>
    <row r="1162" spans="3:8" s="143" customFormat="1" ht="12.75">
      <c r="C1162" s="577"/>
      <c r="D1162" s="577"/>
      <c r="E1162" s="577"/>
      <c r="F1162" s="577"/>
      <c r="G1162" s="577"/>
      <c r="H1162" s="577"/>
    </row>
    <row r="1163" spans="3:8" s="143" customFormat="1" ht="12.75">
      <c r="C1163" s="577"/>
      <c r="D1163" s="577"/>
      <c r="E1163" s="577"/>
      <c r="F1163" s="577"/>
      <c r="G1163" s="577"/>
      <c r="H1163" s="577"/>
    </row>
    <row r="1164" spans="3:8" s="143" customFormat="1" ht="12.75">
      <c r="C1164" s="577"/>
      <c r="D1164" s="577"/>
      <c r="E1164" s="577"/>
      <c r="F1164" s="577"/>
      <c r="G1164" s="577"/>
      <c r="H1164" s="577"/>
    </row>
    <row r="1165" spans="3:8" s="143" customFormat="1" ht="12.75">
      <c r="C1165" s="577"/>
      <c r="D1165" s="577"/>
      <c r="E1165" s="577"/>
      <c r="F1165" s="577"/>
      <c r="G1165" s="577"/>
      <c r="H1165" s="577"/>
    </row>
    <row r="1166" spans="3:8" s="143" customFormat="1" ht="12.75">
      <c r="C1166" s="577"/>
      <c r="D1166" s="577"/>
      <c r="E1166" s="577"/>
      <c r="F1166" s="577"/>
      <c r="G1166" s="577"/>
      <c r="H1166" s="577"/>
    </row>
    <row r="1167" spans="3:8" s="143" customFormat="1" ht="12.75">
      <c r="C1167" s="577"/>
      <c r="D1167" s="577"/>
      <c r="E1167" s="577"/>
      <c r="F1167" s="577"/>
      <c r="G1167" s="577"/>
      <c r="H1167" s="577"/>
    </row>
    <row r="1168" spans="3:8" s="143" customFormat="1" ht="12.75">
      <c r="C1168" s="577"/>
      <c r="D1168" s="577"/>
      <c r="E1168" s="577"/>
      <c r="F1168" s="577"/>
      <c r="G1168" s="577"/>
      <c r="H1168" s="577"/>
    </row>
    <row r="1169" spans="3:8" s="143" customFormat="1" ht="12.75">
      <c r="C1169" s="577"/>
      <c r="D1169" s="577"/>
      <c r="E1169" s="577"/>
      <c r="F1169" s="577"/>
      <c r="G1169" s="577"/>
      <c r="H1169" s="577"/>
    </row>
    <row r="1170" spans="3:8" s="143" customFormat="1" ht="12.75">
      <c r="C1170" s="577"/>
      <c r="D1170" s="577"/>
      <c r="E1170" s="577"/>
      <c r="F1170" s="577"/>
      <c r="G1170" s="577"/>
      <c r="H1170" s="577"/>
    </row>
    <row r="1171" spans="3:8" s="143" customFormat="1" ht="12.75">
      <c r="C1171" s="577"/>
      <c r="D1171" s="577"/>
      <c r="E1171" s="577"/>
      <c r="F1171" s="577"/>
      <c r="G1171" s="577"/>
      <c r="H1171" s="577"/>
    </row>
    <row r="1172" spans="3:8" s="143" customFormat="1" ht="12.75">
      <c r="C1172" s="577"/>
      <c r="D1172" s="577"/>
      <c r="E1172" s="577"/>
      <c r="F1172" s="577"/>
      <c r="G1172" s="577"/>
      <c r="H1172" s="577"/>
    </row>
    <row r="1173" spans="3:8" s="143" customFormat="1" ht="12.75">
      <c r="C1173" s="577"/>
      <c r="D1173" s="577"/>
      <c r="E1173" s="577"/>
      <c r="F1173" s="577"/>
      <c r="G1173" s="577"/>
      <c r="H1173" s="577"/>
    </row>
    <row r="1174" spans="3:8" s="143" customFormat="1" ht="12.75">
      <c r="C1174" s="577"/>
      <c r="D1174" s="577"/>
      <c r="E1174" s="577"/>
      <c r="F1174" s="577"/>
      <c r="G1174" s="577"/>
      <c r="H1174" s="577"/>
    </row>
    <row r="1175" spans="3:8" s="143" customFormat="1" ht="12.75">
      <c r="C1175" s="577"/>
      <c r="D1175" s="577"/>
      <c r="E1175" s="577"/>
      <c r="F1175" s="577"/>
      <c r="G1175" s="577"/>
      <c r="H1175" s="577"/>
    </row>
    <row r="1176" spans="3:8" s="143" customFormat="1" ht="12.75">
      <c r="C1176" s="577"/>
      <c r="D1176" s="577"/>
      <c r="E1176" s="577"/>
      <c r="F1176" s="577"/>
      <c r="G1176" s="577"/>
      <c r="H1176" s="577"/>
    </row>
    <row r="1177" spans="3:8" s="143" customFormat="1" ht="12.75">
      <c r="C1177" s="577"/>
      <c r="D1177" s="577"/>
      <c r="E1177" s="577"/>
      <c r="F1177" s="577"/>
      <c r="G1177" s="577"/>
      <c r="H1177" s="577"/>
    </row>
    <row r="1178" spans="3:8" s="143" customFormat="1" ht="12.75">
      <c r="C1178" s="577"/>
      <c r="D1178" s="577"/>
      <c r="E1178" s="577"/>
      <c r="F1178" s="577"/>
      <c r="G1178" s="577"/>
      <c r="H1178" s="577"/>
    </row>
    <row r="1179" spans="3:8" s="143" customFormat="1" ht="12.75">
      <c r="C1179" s="577"/>
      <c r="D1179" s="577"/>
      <c r="E1179" s="577"/>
      <c r="F1179" s="577"/>
      <c r="G1179" s="577"/>
      <c r="H1179" s="577"/>
    </row>
    <row r="1180" spans="3:8" s="143" customFormat="1" ht="12.75">
      <c r="C1180" s="577"/>
      <c r="D1180" s="577"/>
      <c r="E1180" s="577"/>
      <c r="F1180" s="577"/>
      <c r="G1180" s="577"/>
      <c r="H1180" s="577"/>
    </row>
    <row r="1181" spans="3:8" s="143" customFormat="1" ht="12.75">
      <c r="C1181" s="577"/>
      <c r="D1181" s="577"/>
      <c r="E1181" s="577"/>
      <c r="F1181" s="577"/>
      <c r="G1181" s="577"/>
      <c r="H1181" s="577"/>
    </row>
    <row r="1182" spans="3:8" s="143" customFormat="1" ht="12.75">
      <c r="C1182" s="577"/>
      <c r="D1182" s="577"/>
      <c r="E1182" s="577"/>
      <c r="F1182" s="577"/>
      <c r="G1182" s="577"/>
      <c r="H1182" s="577"/>
    </row>
    <row r="1183" spans="3:8" s="143" customFormat="1" ht="12.75">
      <c r="C1183" s="577"/>
      <c r="D1183" s="577"/>
      <c r="E1183" s="577"/>
      <c r="F1183" s="577"/>
      <c r="G1183" s="577"/>
      <c r="H1183" s="577"/>
    </row>
    <row r="1184" spans="3:8" s="143" customFormat="1" ht="12.75">
      <c r="C1184" s="577"/>
      <c r="D1184" s="577"/>
      <c r="E1184" s="577"/>
      <c r="F1184" s="577"/>
      <c r="G1184" s="577"/>
      <c r="H1184" s="577"/>
    </row>
    <row r="1185" spans="3:8" s="143" customFormat="1" ht="12.75">
      <c r="C1185" s="577"/>
      <c r="D1185" s="577"/>
      <c r="E1185" s="577"/>
      <c r="F1185" s="577"/>
      <c r="G1185" s="577"/>
      <c r="H1185" s="577"/>
    </row>
    <row r="1186" spans="3:8" s="143" customFormat="1" ht="12.75">
      <c r="C1186" s="577"/>
      <c r="D1186" s="577"/>
      <c r="E1186" s="577"/>
      <c r="F1186" s="577"/>
      <c r="G1186" s="577"/>
      <c r="H1186" s="577"/>
    </row>
    <row r="1187" spans="3:8" s="143" customFormat="1" ht="12.75">
      <c r="C1187" s="577"/>
      <c r="D1187" s="577"/>
      <c r="E1187" s="577"/>
      <c r="F1187" s="577"/>
      <c r="G1187" s="577"/>
      <c r="H1187" s="577"/>
    </row>
    <row r="1188" spans="3:8" s="143" customFormat="1" ht="12.75">
      <c r="C1188" s="577"/>
      <c r="D1188" s="577"/>
      <c r="E1188" s="577"/>
      <c r="F1188" s="577"/>
      <c r="G1188" s="577"/>
      <c r="H1188" s="577"/>
    </row>
    <row r="1189" spans="3:8" s="143" customFormat="1" ht="12.75">
      <c r="C1189" s="577"/>
      <c r="D1189" s="577"/>
      <c r="E1189" s="577"/>
      <c r="F1189" s="577"/>
      <c r="G1189" s="577"/>
      <c r="H1189" s="577"/>
    </row>
    <row r="1190" spans="3:8" s="143" customFormat="1" ht="12.75">
      <c r="C1190" s="577"/>
      <c r="D1190" s="577"/>
      <c r="E1190" s="577"/>
      <c r="F1190" s="577"/>
      <c r="G1190" s="577"/>
      <c r="H1190" s="577"/>
    </row>
    <row r="1191" spans="3:8" s="143" customFormat="1" ht="12.75">
      <c r="C1191" s="577"/>
      <c r="D1191" s="577"/>
      <c r="E1191" s="577"/>
      <c r="F1191" s="577"/>
      <c r="G1191" s="577"/>
      <c r="H1191" s="577"/>
    </row>
    <row r="1192" spans="3:8" s="143" customFormat="1" ht="12.75">
      <c r="C1192" s="577"/>
      <c r="D1192" s="577"/>
      <c r="E1192" s="577"/>
      <c r="F1192" s="577"/>
      <c r="G1192" s="577"/>
      <c r="H1192" s="577"/>
    </row>
    <row r="1193" spans="3:8" s="143" customFormat="1" ht="12.75">
      <c r="C1193" s="577"/>
      <c r="D1193" s="577"/>
      <c r="E1193" s="577"/>
      <c r="F1193" s="577"/>
      <c r="G1193" s="577"/>
      <c r="H1193" s="577"/>
    </row>
    <row r="1194" spans="3:8" s="143" customFormat="1" ht="12.75">
      <c r="C1194" s="577"/>
      <c r="D1194" s="577"/>
      <c r="E1194" s="577"/>
      <c r="F1194" s="577"/>
      <c r="G1194" s="577"/>
      <c r="H1194" s="577"/>
    </row>
    <row r="1195" spans="3:8" s="143" customFormat="1" ht="12.75">
      <c r="C1195" s="577"/>
      <c r="D1195" s="577"/>
      <c r="E1195" s="577"/>
      <c r="F1195" s="577"/>
      <c r="G1195" s="577"/>
      <c r="H1195" s="577"/>
    </row>
    <row r="1196" spans="3:8" s="143" customFormat="1" ht="12.75">
      <c r="C1196" s="577"/>
      <c r="D1196" s="577"/>
      <c r="E1196" s="577"/>
      <c r="F1196" s="577"/>
      <c r="G1196" s="577"/>
      <c r="H1196" s="577"/>
    </row>
    <row r="1197" spans="3:8" s="143" customFormat="1" ht="12.75">
      <c r="C1197" s="577"/>
      <c r="D1197" s="577"/>
      <c r="E1197" s="577"/>
      <c r="F1197" s="577"/>
      <c r="G1197" s="577"/>
      <c r="H1197" s="577"/>
    </row>
    <row r="1198" spans="3:8" s="143" customFormat="1" ht="12.75">
      <c r="C1198" s="577"/>
      <c r="D1198" s="577"/>
      <c r="E1198" s="577"/>
      <c r="F1198" s="577"/>
      <c r="G1198" s="577"/>
      <c r="H1198" s="577"/>
    </row>
    <row r="1199" spans="3:8" s="143" customFormat="1" ht="12.75">
      <c r="C1199" s="577"/>
      <c r="D1199" s="577"/>
      <c r="E1199" s="577"/>
      <c r="F1199" s="577"/>
      <c r="G1199" s="577"/>
      <c r="H1199" s="577"/>
    </row>
    <row r="1200" spans="3:8" s="143" customFormat="1" ht="12.75">
      <c r="C1200" s="577"/>
      <c r="D1200" s="577"/>
      <c r="E1200" s="577"/>
      <c r="F1200" s="577"/>
      <c r="G1200" s="577"/>
      <c r="H1200" s="577"/>
    </row>
    <row r="1201" spans="3:8" s="143" customFormat="1" ht="12.75">
      <c r="C1201" s="577"/>
      <c r="D1201" s="577"/>
      <c r="E1201" s="577"/>
      <c r="F1201" s="577"/>
      <c r="G1201" s="577"/>
      <c r="H1201" s="577"/>
    </row>
    <row r="1202" spans="3:8" s="143" customFormat="1" ht="12.75">
      <c r="C1202" s="577"/>
      <c r="D1202" s="577"/>
      <c r="E1202" s="577"/>
      <c r="F1202" s="577"/>
      <c r="G1202" s="577"/>
      <c r="H1202" s="577"/>
    </row>
    <row r="1203" spans="3:8" s="143" customFormat="1" ht="12.75">
      <c r="C1203" s="577"/>
      <c r="D1203" s="577"/>
      <c r="E1203" s="577"/>
      <c r="F1203" s="577"/>
      <c r="G1203" s="577"/>
      <c r="H1203" s="577"/>
    </row>
    <row r="1204" spans="3:8" s="143" customFormat="1" ht="12.75">
      <c r="C1204" s="577"/>
      <c r="D1204" s="577"/>
      <c r="E1204" s="577"/>
      <c r="F1204" s="577"/>
      <c r="G1204" s="577"/>
      <c r="H1204" s="577"/>
    </row>
    <row r="1205" spans="3:8" s="143" customFormat="1" ht="12.75">
      <c r="C1205" s="577"/>
      <c r="D1205" s="577"/>
      <c r="E1205" s="577"/>
      <c r="F1205" s="577"/>
      <c r="G1205" s="577"/>
      <c r="H1205" s="577"/>
    </row>
    <row r="1206" spans="3:8" s="143" customFormat="1" ht="12.75">
      <c r="C1206" s="577"/>
      <c r="D1206" s="577"/>
      <c r="E1206" s="577"/>
      <c r="F1206" s="577"/>
      <c r="G1206" s="577"/>
      <c r="H1206" s="577"/>
    </row>
    <row r="1207" spans="3:8" s="143" customFormat="1" ht="12.75">
      <c r="C1207" s="577"/>
      <c r="D1207" s="577"/>
      <c r="E1207" s="577"/>
      <c r="F1207" s="577"/>
      <c r="G1207" s="577"/>
      <c r="H1207" s="577"/>
    </row>
    <row r="1208" spans="3:8" s="143" customFormat="1" ht="12.75">
      <c r="C1208" s="577"/>
      <c r="D1208" s="577"/>
      <c r="E1208" s="577"/>
      <c r="F1208" s="577"/>
      <c r="G1208" s="577"/>
      <c r="H1208" s="577"/>
    </row>
    <row r="1209" spans="3:8" s="143" customFormat="1" ht="12.75">
      <c r="C1209" s="577"/>
      <c r="D1209" s="577"/>
      <c r="E1209" s="577"/>
      <c r="F1209" s="577"/>
      <c r="G1209" s="577"/>
      <c r="H1209" s="577"/>
    </row>
    <row r="1210" spans="3:8" s="143" customFormat="1" ht="12.75">
      <c r="C1210" s="577"/>
      <c r="D1210" s="577"/>
      <c r="E1210" s="577"/>
      <c r="F1210" s="577"/>
      <c r="G1210" s="577"/>
      <c r="H1210" s="577"/>
    </row>
    <row r="1211" spans="3:8" s="143" customFormat="1" ht="12.75">
      <c r="C1211" s="577"/>
      <c r="D1211" s="577"/>
      <c r="E1211" s="577"/>
      <c r="F1211" s="577"/>
      <c r="G1211" s="577"/>
      <c r="H1211" s="577"/>
    </row>
    <row r="1212" spans="3:8" s="143" customFormat="1" ht="12.75">
      <c r="C1212" s="577"/>
      <c r="D1212" s="577"/>
      <c r="E1212" s="577"/>
      <c r="F1212" s="577"/>
      <c r="G1212" s="577"/>
      <c r="H1212" s="577"/>
    </row>
    <row r="1213" spans="3:8" s="143" customFormat="1" ht="12.75">
      <c r="C1213" s="577"/>
      <c r="D1213" s="577"/>
      <c r="E1213" s="577"/>
      <c r="F1213" s="577"/>
      <c r="G1213" s="577"/>
      <c r="H1213" s="577"/>
    </row>
    <row r="1214" spans="3:8" s="143" customFormat="1" ht="12.75">
      <c r="C1214" s="577"/>
      <c r="D1214" s="577"/>
      <c r="E1214" s="577"/>
      <c r="F1214" s="577"/>
      <c r="G1214" s="577"/>
      <c r="H1214" s="577"/>
    </row>
    <row r="1215" spans="3:8" s="143" customFormat="1" ht="12.75">
      <c r="C1215" s="577"/>
      <c r="D1215" s="577"/>
      <c r="E1215" s="577"/>
      <c r="F1215" s="577"/>
      <c r="G1215" s="577"/>
      <c r="H1215" s="577"/>
    </row>
    <row r="1216" spans="3:8" s="143" customFormat="1" ht="12.75">
      <c r="C1216" s="577"/>
      <c r="D1216" s="577"/>
      <c r="E1216" s="577"/>
      <c r="F1216" s="577"/>
      <c r="G1216" s="577"/>
      <c r="H1216" s="577"/>
    </row>
    <row r="1217" spans="3:8" s="143" customFormat="1" ht="12.75">
      <c r="C1217" s="577"/>
      <c r="D1217" s="577"/>
      <c r="E1217" s="577"/>
      <c r="F1217" s="577"/>
      <c r="G1217" s="577"/>
      <c r="H1217" s="577"/>
    </row>
    <row r="1218" spans="3:8" s="143" customFormat="1" ht="12.75">
      <c r="C1218" s="577"/>
      <c r="D1218" s="577"/>
      <c r="E1218" s="577"/>
      <c r="F1218" s="577"/>
      <c r="G1218" s="577"/>
      <c r="H1218" s="577"/>
    </row>
    <row r="1219" spans="3:8" s="143" customFormat="1" ht="12.75">
      <c r="C1219" s="577"/>
      <c r="D1219" s="577"/>
      <c r="E1219" s="577"/>
      <c r="F1219" s="577"/>
      <c r="G1219" s="577"/>
      <c r="H1219" s="577"/>
    </row>
    <row r="1220" spans="3:8" s="143" customFormat="1" ht="12.75">
      <c r="C1220" s="577"/>
      <c r="D1220" s="577"/>
      <c r="E1220" s="577"/>
      <c r="F1220" s="577"/>
      <c r="G1220" s="577"/>
      <c r="H1220" s="577"/>
    </row>
    <row r="1221" spans="3:8" s="143" customFormat="1" ht="12.75">
      <c r="C1221" s="577"/>
      <c r="D1221" s="577"/>
      <c r="E1221" s="577"/>
      <c r="F1221" s="577"/>
      <c r="G1221" s="577"/>
      <c r="H1221" s="577"/>
    </row>
    <row r="1222" spans="3:8" s="143" customFormat="1" ht="12.75">
      <c r="C1222" s="577"/>
      <c r="D1222" s="577"/>
      <c r="E1222" s="577"/>
      <c r="F1222" s="577"/>
      <c r="G1222" s="577"/>
      <c r="H1222" s="577"/>
    </row>
    <row r="1223" spans="3:8" s="143" customFormat="1" ht="12.75">
      <c r="C1223" s="577"/>
      <c r="D1223" s="577"/>
      <c r="E1223" s="577"/>
      <c r="F1223" s="577"/>
      <c r="G1223" s="577"/>
      <c r="H1223" s="577"/>
    </row>
    <row r="1224" spans="3:8" s="143" customFormat="1" ht="12.75">
      <c r="C1224" s="577"/>
      <c r="D1224" s="577"/>
      <c r="E1224" s="577"/>
      <c r="F1224" s="577"/>
      <c r="G1224" s="577"/>
      <c r="H1224" s="577"/>
    </row>
    <row r="1225" spans="3:8" s="143" customFormat="1" ht="12.75">
      <c r="C1225" s="577"/>
      <c r="D1225" s="577"/>
      <c r="E1225" s="577"/>
      <c r="F1225" s="577"/>
      <c r="G1225" s="577"/>
      <c r="H1225" s="577"/>
    </row>
    <row r="1226" spans="3:8" s="143" customFormat="1" ht="12.75">
      <c r="C1226" s="577"/>
      <c r="D1226" s="577"/>
      <c r="E1226" s="577"/>
      <c r="F1226" s="577"/>
      <c r="G1226" s="577"/>
      <c r="H1226" s="577"/>
    </row>
    <row r="1227" spans="3:8" s="143" customFormat="1" ht="12.75">
      <c r="C1227" s="577"/>
      <c r="D1227" s="577"/>
      <c r="E1227" s="577"/>
      <c r="F1227" s="577"/>
      <c r="G1227" s="577"/>
      <c r="H1227" s="577"/>
    </row>
    <row r="1228" spans="3:8" s="143" customFormat="1" ht="12.75">
      <c r="C1228" s="577"/>
      <c r="D1228" s="577"/>
      <c r="E1228" s="577"/>
      <c r="F1228" s="577"/>
      <c r="G1228" s="577"/>
      <c r="H1228" s="577"/>
    </row>
    <row r="1229" spans="3:8" s="143" customFormat="1" ht="12.75">
      <c r="C1229" s="577"/>
      <c r="D1229" s="577"/>
      <c r="E1229" s="577"/>
      <c r="F1229" s="577"/>
      <c r="G1229" s="577"/>
      <c r="H1229" s="577"/>
    </row>
    <row r="1230" spans="3:8" s="143" customFormat="1" ht="12.75">
      <c r="C1230" s="577"/>
      <c r="D1230" s="577"/>
      <c r="E1230" s="577"/>
      <c r="F1230" s="577"/>
      <c r="G1230" s="577"/>
      <c r="H1230" s="577"/>
    </row>
    <row r="1231" spans="3:8" s="143" customFormat="1" ht="12.75">
      <c r="C1231" s="577"/>
      <c r="D1231" s="577"/>
      <c r="E1231" s="577"/>
      <c r="F1231" s="577"/>
      <c r="G1231" s="577"/>
      <c r="H1231" s="577"/>
    </row>
    <row r="1232" spans="3:8" s="143" customFormat="1" ht="12.75">
      <c r="C1232" s="577"/>
      <c r="D1232" s="577"/>
      <c r="E1232" s="577"/>
      <c r="F1232" s="577"/>
      <c r="G1232" s="577"/>
      <c r="H1232" s="577"/>
    </row>
    <row r="1233" spans="3:8" s="143" customFormat="1" ht="12.75">
      <c r="C1233" s="577"/>
      <c r="D1233" s="577"/>
      <c r="E1233" s="577"/>
      <c r="F1233" s="577"/>
      <c r="G1233" s="577"/>
      <c r="H1233" s="577"/>
    </row>
    <row r="1234" spans="3:8" s="143" customFormat="1" ht="12.75">
      <c r="C1234" s="577"/>
      <c r="D1234" s="577"/>
      <c r="E1234" s="577"/>
      <c r="F1234" s="577"/>
      <c r="G1234" s="577"/>
      <c r="H1234" s="577"/>
    </row>
    <row r="1235" spans="3:8" s="143" customFormat="1" ht="12.75">
      <c r="C1235" s="577"/>
      <c r="D1235" s="577"/>
      <c r="E1235" s="577"/>
      <c r="F1235" s="577"/>
      <c r="G1235" s="577"/>
      <c r="H1235" s="577"/>
    </row>
    <row r="1236" spans="3:8" s="143" customFormat="1" ht="12.75">
      <c r="C1236" s="577"/>
      <c r="D1236" s="577"/>
      <c r="E1236" s="577"/>
      <c r="F1236" s="577"/>
      <c r="G1236" s="577"/>
      <c r="H1236" s="577"/>
    </row>
    <row r="1237" spans="3:8" s="143" customFormat="1" ht="12.75">
      <c r="C1237" s="577"/>
      <c r="D1237" s="577"/>
      <c r="E1237" s="577"/>
      <c r="F1237" s="577"/>
      <c r="G1237" s="577"/>
      <c r="H1237" s="577"/>
    </row>
    <row r="1238" spans="3:8" s="143" customFormat="1" ht="12.75">
      <c r="C1238" s="577"/>
      <c r="D1238" s="577"/>
      <c r="E1238" s="577"/>
      <c r="F1238" s="577"/>
      <c r="G1238" s="577"/>
      <c r="H1238" s="577"/>
    </row>
    <row r="1239" spans="3:8" s="143" customFormat="1" ht="12.75">
      <c r="C1239" s="577"/>
      <c r="D1239" s="577"/>
      <c r="E1239" s="577"/>
      <c r="F1239" s="577"/>
      <c r="G1239" s="577"/>
      <c r="H1239" s="577"/>
    </row>
    <row r="1240" spans="3:8" s="143" customFormat="1" ht="12.75">
      <c r="C1240" s="577"/>
      <c r="D1240" s="577"/>
      <c r="E1240" s="577"/>
      <c r="F1240" s="577"/>
      <c r="G1240" s="577"/>
      <c r="H1240" s="577"/>
    </row>
    <row r="1241" spans="3:8" s="143" customFormat="1" ht="12.75">
      <c r="C1241" s="577"/>
      <c r="D1241" s="577"/>
      <c r="E1241" s="577"/>
      <c r="F1241" s="577"/>
      <c r="G1241" s="577"/>
      <c r="H1241" s="577"/>
    </row>
    <row r="1242" spans="3:8" s="143" customFormat="1" ht="12.75">
      <c r="C1242" s="577"/>
      <c r="D1242" s="577"/>
      <c r="E1242" s="577"/>
      <c r="F1242" s="577"/>
      <c r="G1242" s="577"/>
      <c r="H1242" s="577"/>
    </row>
    <row r="1243" spans="3:8" s="143" customFormat="1" ht="12.75">
      <c r="C1243" s="577"/>
      <c r="D1243" s="577"/>
      <c r="E1243" s="577"/>
      <c r="F1243" s="577"/>
      <c r="G1243" s="577"/>
      <c r="H1243" s="577"/>
    </row>
    <row r="1244" spans="3:8" s="143" customFormat="1" ht="12.75">
      <c r="C1244" s="577"/>
      <c r="D1244" s="577"/>
      <c r="E1244" s="577"/>
      <c r="F1244" s="577"/>
      <c r="G1244" s="577"/>
      <c r="H1244" s="577"/>
    </row>
    <row r="1245" spans="3:8" s="143" customFormat="1" ht="12.75">
      <c r="C1245" s="577"/>
      <c r="D1245" s="577"/>
      <c r="E1245" s="577"/>
      <c r="F1245" s="577"/>
      <c r="G1245" s="577"/>
      <c r="H1245" s="577"/>
    </row>
    <row r="1246" spans="3:8" s="143" customFormat="1" ht="12.75">
      <c r="C1246" s="577"/>
      <c r="D1246" s="577"/>
      <c r="E1246" s="577"/>
      <c r="F1246" s="577"/>
      <c r="G1246" s="577"/>
      <c r="H1246" s="577"/>
    </row>
    <row r="1247" spans="3:8" s="143" customFormat="1" ht="12.75">
      <c r="C1247" s="577"/>
      <c r="D1247" s="577"/>
      <c r="E1247" s="577"/>
      <c r="F1247" s="577"/>
      <c r="G1247" s="577"/>
      <c r="H1247" s="577"/>
    </row>
    <row r="1248" spans="3:8" s="143" customFormat="1" ht="12.75">
      <c r="C1248" s="577"/>
      <c r="D1248" s="577"/>
      <c r="E1248" s="577"/>
      <c r="F1248" s="577"/>
      <c r="G1248" s="577"/>
      <c r="H1248" s="577"/>
    </row>
    <row r="1249" spans="3:8" s="143" customFormat="1" ht="12.75">
      <c r="C1249" s="577"/>
      <c r="D1249" s="577"/>
      <c r="E1249" s="577"/>
      <c r="F1249" s="577"/>
      <c r="G1249" s="577"/>
      <c r="H1249" s="577"/>
    </row>
    <row r="1250" spans="3:8" s="143" customFormat="1" ht="12.75">
      <c r="C1250" s="577"/>
      <c r="D1250" s="577"/>
      <c r="E1250" s="577"/>
      <c r="F1250" s="577"/>
      <c r="G1250" s="577"/>
      <c r="H1250" s="577"/>
    </row>
    <row r="1251" spans="3:8" s="143" customFormat="1" ht="12.75">
      <c r="C1251" s="577"/>
      <c r="D1251" s="577"/>
      <c r="E1251" s="577"/>
      <c r="F1251" s="577"/>
      <c r="G1251" s="577"/>
      <c r="H1251" s="577"/>
    </row>
    <row r="1252" spans="3:8" s="143" customFormat="1" ht="12.75">
      <c r="C1252" s="577"/>
      <c r="D1252" s="577"/>
      <c r="E1252" s="577"/>
      <c r="F1252" s="577"/>
      <c r="G1252" s="577"/>
      <c r="H1252" s="577"/>
    </row>
    <row r="1253" spans="3:8" s="143" customFormat="1" ht="12.75">
      <c r="C1253" s="577"/>
      <c r="D1253" s="577"/>
      <c r="E1253" s="577"/>
      <c r="F1253" s="577"/>
      <c r="G1253" s="577"/>
      <c r="H1253" s="577"/>
    </row>
    <row r="1254" spans="3:8" s="143" customFormat="1" ht="12.75">
      <c r="C1254" s="577"/>
      <c r="D1254" s="577"/>
      <c r="E1254" s="577"/>
      <c r="F1254" s="577"/>
      <c r="G1254" s="577"/>
      <c r="H1254" s="577"/>
    </row>
    <row r="1255" spans="3:8" s="143" customFormat="1" ht="12.75">
      <c r="C1255" s="577"/>
      <c r="D1255" s="577"/>
      <c r="E1255" s="577"/>
      <c r="F1255" s="577"/>
      <c r="G1255" s="577"/>
      <c r="H1255" s="577"/>
    </row>
    <row r="1256" spans="3:8" s="143" customFormat="1" ht="12.75">
      <c r="C1256" s="577"/>
      <c r="D1256" s="577"/>
      <c r="E1256" s="577"/>
      <c r="F1256" s="577"/>
      <c r="G1256" s="577"/>
      <c r="H1256" s="577"/>
    </row>
    <row r="1257" spans="3:8" s="143" customFormat="1" ht="12.75">
      <c r="C1257" s="577"/>
      <c r="D1257" s="577"/>
      <c r="E1257" s="577"/>
      <c r="F1257" s="577"/>
      <c r="G1257" s="577"/>
      <c r="H1257" s="577"/>
    </row>
    <row r="1258" spans="3:8" s="143" customFormat="1" ht="12.75">
      <c r="C1258" s="577"/>
      <c r="D1258" s="577"/>
      <c r="E1258" s="577"/>
      <c r="F1258" s="577"/>
      <c r="G1258" s="577"/>
      <c r="H1258" s="577"/>
    </row>
    <row r="1259" spans="3:8" s="143" customFormat="1" ht="12.75">
      <c r="C1259" s="577"/>
      <c r="D1259" s="577"/>
      <c r="E1259" s="577"/>
      <c r="F1259" s="577"/>
      <c r="G1259" s="577"/>
      <c r="H1259" s="577"/>
    </row>
    <row r="1260" spans="3:8" s="143" customFormat="1" ht="12.75">
      <c r="C1260" s="577"/>
      <c r="D1260" s="577"/>
      <c r="E1260" s="577"/>
      <c r="F1260" s="577"/>
      <c r="G1260" s="577"/>
      <c r="H1260" s="577"/>
    </row>
    <row r="1261" spans="3:8" s="143" customFormat="1" ht="12.75">
      <c r="C1261" s="577"/>
      <c r="D1261" s="577"/>
      <c r="E1261" s="577"/>
      <c r="F1261" s="577"/>
      <c r="G1261" s="577"/>
      <c r="H1261" s="577"/>
    </row>
    <row r="1262" spans="3:8" s="143" customFormat="1" ht="12.75">
      <c r="C1262" s="577"/>
      <c r="D1262" s="577"/>
      <c r="E1262" s="577"/>
      <c r="F1262" s="577"/>
      <c r="G1262" s="577"/>
      <c r="H1262" s="577"/>
    </row>
    <row r="1263" spans="3:8" s="143" customFormat="1" ht="12.75">
      <c r="C1263" s="577"/>
      <c r="D1263" s="577"/>
      <c r="E1263" s="577"/>
      <c r="F1263" s="577"/>
      <c r="G1263" s="577"/>
      <c r="H1263" s="577"/>
    </row>
    <row r="1264" spans="3:8" s="143" customFormat="1" ht="12.75">
      <c r="C1264" s="577"/>
      <c r="D1264" s="577"/>
      <c r="E1264" s="577"/>
      <c r="F1264" s="577"/>
      <c r="G1264" s="577"/>
      <c r="H1264" s="577"/>
    </row>
    <row r="1265" spans="3:8" s="143" customFormat="1" ht="12.75">
      <c r="C1265" s="577"/>
      <c r="D1265" s="577"/>
      <c r="E1265" s="577"/>
      <c r="F1265" s="577"/>
      <c r="G1265" s="577"/>
      <c r="H1265" s="577"/>
    </row>
    <row r="1266" spans="3:8" s="143" customFormat="1" ht="12.75">
      <c r="C1266" s="577"/>
      <c r="D1266" s="577"/>
      <c r="E1266" s="577"/>
      <c r="F1266" s="577"/>
      <c r="G1266" s="577"/>
      <c r="H1266" s="577"/>
    </row>
    <row r="1267" spans="3:8" s="143" customFormat="1" ht="12.75">
      <c r="C1267" s="577"/>
      <c r="D1267" s="577"/>
      <c r="E1267" s="577"/>
      <c r="F1267" s="577"/>
      <c r="G1267" s="577"/>
      <c r="H1267" s="577"/>
    </row>
    <row r="1268" spans="3:8" s="143" customFormat="1" ht="12.75">
      <c r="C1268" s="577"/>
      <c r="D1268" s="577"/>
      <c r="E1268" s="577"/>
      <c r="F1268" s="577"/>
      <c r="G1268" s="577"/>
      <c r="H1268" s="577"/>
    </row>
    <row r="1269" spans="3:8" s="143" customFormat="1" ht="12.75">
      <c r="C1269" s="577"/>
      <c r="D1269" s="577"/>
      <c r="E1269" s="577"/>
      <c r="F1269" s="577"/>
      <c r="G1269" s="577"/>
      <c r="H1269" s="577"/>
    </row>
    <row r="1270" spans="3:8" s="143" customFormat="1" ht="12.75">
      <c r="C1270" s="577"/>
      <c r="D1270" s="577"/>
      <c r="E1270" s="577"/>
      <c r="F1270" s="577"/>
      <c r="G1270" s="577"/>
      <c r="H1270" s="577"/>
    </row>
    <row r="1271" spans="3:8" s="143" customFormat="1" ht="12.75">
      <c r="C1271" s="577"/>
      <c r="D1271" s="577"/>
      <c r="E1271" s="577"/>
      <c r="F1271" s="577"/>
      <c r="G1271" s="577"/>
      <c r="H1271" s="577"/>
    </row>
    <row r="1272" spans="3:8" s="143" customFormat="1" ht="12.75">
      <c r="C1272" s="577"/>
      <c r="D1272" s="577"/>
      <c r="E1272" s="577"/>
      <c r="F1272" s="577"/>
      <c r="G1272" s="577"/>
      <c r="H1272" s="577"/>
    </row>
    <row r="1273" spans="3:8" s="143" customFormat="1" ht="12.75">
      <c r="C1273" s="577"/>
      <c r="D1273" s="577"/>
      <c r="E1273" s="577"/>
      <c r="F1273" s="577"/>
      <c r="G1273" s="577"/>
      <c r="H1273" s="577"/>
    </row>
    <row r="1274" spans="3:8" s="143" customFormat="1" ht="12.75">
      <c r="C1274" s="577"/>
      <c r="D1274" s="577"/>
      <c r="E1274" s="577"/>
      <c r="F1274" s="577"/>
      <c r="G1274" s="577"/>
      <c r="H1274" s="577"/>
    </row>
    <row r="1275" spans="3:8" s="143" customFormat="1" ht="12.75">
      <c r="C1275" s="577"/>
      <c r="D1275" s="577"/>
      <c r="E1275" s="577"/>
      <c r="F1275" s="577"/>
      <c r="G1275" s="577"/>
      <c r="H1275" s="577"/>
    </row>
    <row r="1276" spans="3:8" s="143" customFormat="1" ht="12.75">
      <c r="C1276" s="577"/>
      <c r="D1276" s="577"/>
      <c r="E1276" s="577"/>
      <c r="F1276" s="577"/>
      <c r="G1276" s="577"/>
      <c r="H1276" s="577"/>
    </row>
    <row r="1277" spans="3:8" s="143" customFormat="1" ht="12.75">
      <c r="C1277" s="577"/>
      <c r="D1277" s="577"/>
      <c r="E1277" s="577"/>
      <c r="F1277" s="577"/>
      <c r="G1277" s="577"/>
      <c r="H1277" s="577"/>
    </row>
    <row r="1278" spans="3:8" s="143" customFormat="1" ht="12.75">
      <c r="C1278" s="577"/>
      <c r="D1278" s="577"/>
      <c r="E1278" s="577"/>
      <c r="F1278" s="577"/>
      <c r="G1278" s="577"/>
      <c r="H1278" s="577"/>
    </row>
    <row r="1279" spans="3:8" s="143" customFormat="1" ht="12.75">
      <c r="C1279" s="577"/>
      <c r="D1279" s="577"/>
      <c r="E1279" s="577"/>
      <c r="F1279" s="577"/>
      <c r="G1279" s="577"/>
      <c r="H1279" s="577"/>
    </row>
    <row r="1280" spans="3:8" s="143" customFormat="1" ht="12.75">
      <c r="C1280" s="577"/>
      <c r="D1280" s="577"/>
      <c r="E1280" s="577"/>
      <c r="F1280" s="577"/>
      <c r="G1280" s="577"/>
      <c r="H1280" s="577"/>
    </row>
    <row r="1281" spans="3:8" s="143" customFormat="1" ht="12.75">
      <c r="C1281" s="577"/>
      <c r="D1281" s="577"/>
      <c r="E1281" s="577"/>
      <c r="F1281" s="577"/>
      <c r="G1281" s="577"/>
      <c r="H1281" s="577"/>
    </row>
    <row r="1282" spans="3:8" s="143" customFormat="1" ht="12.75">
      <c r="C1282" s="577"/>
      <c r="D1282" s="577"/>
      <c r="E1282" s="577"/>
      <c r="F1282" s="577"/>
      <c r="G1282" s="577"/>
      <c r="H1282" s="577"/>
    </row>
    <row r="1283" spans="3:8" s="143" customFormat="1" ht="12.75">
      <c r="C1283" s="577"/>
      <c r="D1283" s="577"/>
      <c r="E1283" s="577"/>
      <c r="F1283" s="577"/>
      <c r="G1283" s="577"/>
      <c r="H1283" s="577"/>
    </row>
    <row r="1284" spans="3:8" s="143" customFormat="1" ht="12.75">
      <c r="C1284" s="577"/>
      <c r="D1284" s="577"/>
      <c r="E1284" s="577"/>
      <c r="F1284" s="577"/>
      <c r="G1284" s="577"/>
      <c r="H1284" s="577"/>
    </row>
    <row r="1285" spans="3:8" s="143" customFormat="1" ht="12.75">
      <c r="C1285" s="577"/>
      <c r="D1285" s="577"/>
      <c r="E1285" s="577"/>
      <c r="F1285" s="577"/>
      <c r="G1285" s="577"/>
      <c r="H1285" s="577"/>
    </row>
    <row r="1286" spans="3:8" s="143" customFormat="1" ht="12.75">
      <c r="C1286" s="577"/>
      <c r="D1286" s="577"/>
      <c r="E1286" s="577"/>
      <c r="F1286" s="577"/>
      <c r="G1286" s="577"/>
      <c r="H1286" s="577"/>
    </row>
    <row r="1287" spans="3:8" s="143" customFormat="1" ht="12.75">
      <c r="C1287" s="577"/>
      <c r="D1287" s="577"/>
      <c r="E1287" s="577"/>
      <c r="F1287" s="577"/>
      <c r="G1287" s="577"/>
      <c r="H1287" s="577"/>
    </row>
    <row r="1288" spans="3:8" s="143" customFormat="1" ht="12.75">
      <c r="C1288" s="577"/>
      <c r="D1288" s="577"/>
      <c r="E1288" s="577"/>
      <c r="F1288" s="577"/>
      <c r="G1288" s="577"/>
      <c r="H1288" s="577"/>
    </row>
    <row r="1289" spans="3:8" s="143" customFormat="1" ht="12.75">
      <c r="C1289" s="577"/>
      <c r="D1289" s="577"/>
      <c r="E1289" s="577"/>
      <c r="F1289" s="577"/>
      <c r="G1289" s="577"/>
      <c r="H1289" s="577"/>
    </row>
    <row r="1290" spans="3:8" s="143" customFormat="1" ht="12.75">
      <c r="C1290" s="577"/>
      <c r="D1290" s="577"/>
      <c r="E1290" s="577"/>
      <c r="F1290" s="577"/>
      <c r="G1290" s="577"/>
      <c r="H1290" s="577"/>
    </row>
    <row r="1291" spans="3:8" s="143" customFormat="1" ht="12.75">
      <c r="C1291" s="577"/>
      <c r="D1291" s="577"/>
      <c r="E1291" s="577"/>
      <c r="F1291" s="577"/>
      <c r="G1291" s="577"/>
      <c r="H1291" s="577"/>
    </row>
    <row r="1292" spans="3:8" s="143" customFormat="1" ht="12.75">
      <c r="C1292" s="577"/>
      <c r="D1292" s="577"/>
      <c r="E1292" s="577"/>
      <c r="F1292" s="577"/>
      <c r="G1292" s="577"/>
      <c r="H1292" s="577"/>
    </row>
    <row r="1293" spans="3:8" s="143" customFormat="1" ht="12.75">
      <c r="C1293" s="577"/>
      <c r="D1293" s="577"/>
      <c r="E1293" s="577"/>
      <c r="F1293" s="577"/>
      <c r="G1293" s="577"/>
      <c r="H1293" s="577"/>
    </row>
    <row r="1294" spans="3:8" s="143" customFormat="1" ht="12.75">
      <c r="C1294" s="577"/>
      <c r="D1294" s="577"/>
      <c r="E1294" s="577"/>
      <c r="F1294" s="577"/>
      <c r="G1294" s="577"/>
      <c r="H1294" s="577"/>
    </row>
    <row r="1295" spans="3:8" s="143" customFormat="1" ht="12.75">
      <c r="C1295" s="577"/>
      <c r="D1295" s="577"/>
      <c r="E1295" s="577"/>
      <c r="F1295" s="577"/>
      <c r="G1295" s="577"/>
      <c r="H1295" s="577"/>
    </row>
    <row r="1296" spans="3:8" s="143" customFormat="1" ht="12.75">
      <c r="C1296" s="577"/>
      <c r="D1296" s="577"/>
      <c r="E1296" s="577"/>
      <c r="F1296" s="577"/>
      <c r="G1296" s="577"/>
      <c r="H1296" s="577"/>
    </row>
    <row r="1297" spans="3:8" s="143" customFormat="1" ht="12.75">
      <c r="C1297" s="577"/>
      <c r="D1297" s="577"/>
      <c r="E1297" s="577"/>
      <c r="F1297" s="577"/>
      <c r="G1297" s="577"/>
      <c r="H1297" s="577"/>
    </row>
    <row r="1298" spans="3:8" s="143" customFormat="1" ht="12.75">
      <c r="C1298" s="577"/>
      <c r="D1298" s="577"/>
      <c r="E1298" s="577"/>
      <c r="F1298" s="577"/>
      <c r="G1298" s="577"/>
      <c r="H1298" s="577"/>
    </row>
    <row r="1299" spans="3:8" s="143" customFormat="1" ht="12.75">
      <c r="C1299" s="577"/>
      <c r="D1299" s="577"/>
      <c r="E1299" s="577"/>
      <c r="F1299" s="577"/>
      <c r="G1299" s="577"/>
      <c r="H1299" s="577"/>
    </row>
    <row r="1300" spans="3:8" s="143" customFormat="1" ht="12.75">
      <c r="C1300" s="577"/>
      <c r="D1300" s="577"/>
      <c r="E1300" s="577"/>
      <c r="F1300" s="577"/>
      <c r="G1300" s="577"/>
      <c r="H1300" s="577"/>
    </row>
    <row r="1301" spans="3:8" s="143" customFormat="1" ht="12.75">
      <c r="C1301" s="577"/>
      <c r="D1301" s="577"/>
      <c r="E1301" s="577"/>
      <c r="F1301" s="577"/>
      <c r="G1301" s="577"/>
      <c r="H1301" s="577"/>
    </row>
    <row r="1302" spans="3:8" s="143" customFormat="1" ht="12.75">
      <c r="C1302" s="577"/>
      <c r="D1302" s="577"/>
      <c r="E1302" s="577"/>
      <c r="F1302" s="577"/>
      <c r="G1302" s="577"/>
      <c r="H1302" s="577"/>
    </row>
    <row r="1303" spans="3:8" s="143" customFormat="1" ht="12.75">
      <c r="C1303" s="577"/>
      <c r="D1303" s="577"/>
      <c r="E1303" s="577"/>
      <c r="F1303" s="577"/>
      <c r="G1303" s="577"/>
      <c r="H1303" s="577"/>
    </row>
    <row r="1304" spans="3:8" s="143" customFormat="1" ht="12.75">
      <c r="C1304" s="577"/>
      <c r="D1304" s="577"/>
      <c r="E1304" s="577"/>
      <c r="F1304" s="577"/>
      <c r="G1304" s="577"/>
      <c r="H1304" s="577"/>
    </row>
    <row r="1305" spans="3:8" s="143" customFormat="1" ht="12.75">
      <c r="C1305" s="577"/>
      <c r="D1305" s="577"/>
      <c r="E1305" s="577"/>
      <c r="F1305" s="577"/>
      <c r="G1305" s="577"/>
      <c r="H1305" s="577"/>
    </row>
    <row r="1306" spans="3:8" s="143" customFormat="1" ht="12.75">
      <c r="C1306" s="577"/>
      <c r="D1306" s="577"/>
      <c r="E1306" s="577"/>
      <c r="F1306" s="577"/>
      <c r="G1306" s="577"/>
      <c r="H1306" s="577"/>
    </row>
    <row r="1307" spans="3:8" s="143" customFormat="1" ht="12.75">
      <c r="C1307" s="577"/>
      <c r="D1307" s="577"/>
      <c r="E1307" s="577"/>
      <c r="F1307" s="577"/>
      <c r="G1307" s="577"/>
      <c r="H1307" s="577"/>
    </row>
    <row r="1308" spans="3:8" s="143" customFormat="1" ht="12.75">
      <c r="C1308" s="577"/>
      <c r="D1308" s="577"/>
      <c r="E1308" s="577"/>
      <c r="F1308" s="577"/>
      <c r="G1308" s="577"/>
      <c r="H1308" s="577"/>
    </row>
    <row r="1309" spans="3:8" s="143" customFormat="1" ht="12.75">
      <c r="C1309" s="577"/>
      <c r="D1309" s="577"/>
      <c r="E1309" s="577"/>
      <c r="F1309" s="577"/>
      <c r="G1309" s="577"/>
      <c r="H1309" s="577"/>
    </row>
    <row r="1310" spans="3:8" s="143" customFormat="1" ht="12.75">
      <c r="C1310" s="577"/>
      <c r="D1310" s="577"/>
      <c r="E1310" s="577"/>
      <c r="F1310" s="577"/>
      <c r="G1310" s="577"/>
      <c r="H1310" s="577"/>
    </row>
    <row r="1311" spans="3:8" s="143" customFormat="1" ht="12.75">
      <c r="C1311" s="577"/>
      <c r="D1311" s="577"/>
      <c r="E1311" s="577"/>
      <c r="F1311" s="577"/>
      <c r="G1311" s="577"/>
      <c r="H1311" s="577"/>
    </row>
    <row r="1312" spans="3:8" s="143" customFormat="1" ht="12.75">
      <c r="C1312" s="577"/>
      <c r="D1312" s="577"/>
      <c r="E1312" s="577"/>
      <c r="F1312" s="577"/>
      <c r="G1312" s="577"/>
      <c r="H1312" s="577"/>
    </row>
    <row r="1313" spans="3:8" s="143" customFormat="1" ht="12.75">
      <c r="C1313" s="577"/>
      <c r="D1313" s="577"/>
      <c r="E1313" s="577"/>
      <c r="F1313" s="577"/>
      <c r="G1313" s="577"/>
      <c r="H1313" s="577"/>
    </row>
    <row r="1314" spans="3:8" s="143" customFormat="1" ht="12.75">
      <c r="C1314" s="577"/>
      <c r="D1314" s="577"/>
      <c r="E1314" s="577"/>
      <c r="F1314" s="577"/>
      <c r="G1314" s="577"/>
      <c r="H1314" s="577"/>
    </row>
    <row r="1315" spans="3:8" s="143" customFormat="1" ht="12.75">
      <c r="C1315" s="577"/>
      <c r="D1315" s="577"/>
      <c r="E1315" s="577"/>
      <c r="F1315" s="577"/>
      <c r="G1315" s="577"/>
      <c r="H1315" s="577"/>
    </row>
    <row r="1316" spans="3:8" s="143" customFormat="1" ht="12.75">
      <c r="C1316" s="577"/>
      <c r="D1316" s="577"/>
      <c r="E1316" s="577"/>
      <c r="F1316" s="577"/>
      <c r="G1316" s="577"/>
      <c r="H1316" s="577"/>
    </row>
    <row r="1317" spans="3:8" s="143" customFormat="1" ht="12.75">
      <c r="C1317" s="577"/>
      <c r="D1317" s="577"/>
      <c r="E1317" s="577"/>
      <c r="F1317" s="577"/>
      <c r="G1317" s="577"/>
      <c r="H1317" s="577"/>
    </row>
    <row r="1318" spans="3:8" s="143" customFormat="1" ht="12.75">
      <c r="C1318" s="577"/>
      <c r="D1318" s="577"/>
      <c r="E1318" s="577"/>
      <c r="F1318" s="577"/>
      <c r="G1318" s="577"/>
      <c r="H1318" s="577"/>
    </row>
    <row r="1319" spans="3:8" s="143" customFormat="1" ht="12.75">
      <c r="C1319" s="577"/>
      <c r="D1319" s="577"/>
      <c r="E1319" s="577"/>
      <c r="F1319" s="577"/>
      <c r="G1319" s="577"/>
      <c r="H1319" s="577"/>
    </row>
    <row r="1320" spans="3:8" s="143" customFormat="1" ht="12.75">
      <c r="C1320" s="577"/>
      <c r="D1320" s="577"/>
      <c r="E1320" s="577"/>
      <c r="F1320" s="577"/>
      <c r="G1320" s="577"/>
      <c r="H1320" s="577"/>
    </row>
    <row r="1321" spans="3:8" s="143" customFormat="1" ht="12.75">
      <c r="C1321" s="577"/>
      <c r="D1321" s="577"/>
      <c r="E1321" s="577"/>
      <c r="F1321" s="577"/>
      <c r="G1321" s="577"/>
      <c r="H1321" s="577"/>
    </row>
    <row r="1322" spans="3:8" s="143" customFormat="1" ht="12.75">
      <c r="C1322" s="577"/>
      <c r="D1322" s="577"/>
      <c r="E1322" s="577"/>
      <c r="F1322" s="577"/>
      <c r="G1322" s="577"/>
      <c r="H1322" s="577"/>
    </row>
    <row r="1323" spans="3:8" s="143" customFormat="1" ht="12.75">
      <c r="C1323" s="577"/>
      <c r="D1323" s="577"/>
      <c r="E1323" s="577"/>
      <c r="F1323" s="577"/>
      <c r="G1323" s="577"/>
      <c r="H1323" s="577"/>
    </row>
    <row r="1324" spans="3:8" s="143" customFormat="1" ht="12.75">
      <c r="C1324" s="577"/>
      <c r="D1324" s="577"/>
      <c r="E1324" s="577"/>
      <c r="F1324" s="577"/>
      <c r="G1324" s="577"/>
      <c r="H1324" s="577"/>
    </row>
    <row r="1325" spans="3:8" s="143" customFormat="1" ht="12.75">
      <c r="C1325" s="577"/>
      <c r="D1325" s="577"/>
      <c r="E1325" s="577"/>
      <c r="F1325" s="577"/>
      <c r="G1325" s="577"/>
      <c r="H1325" s="577"/>
    </row>
    <row r="1326" spans="3:8" s="143" customFormat="1" ht="12.75">
      <c r="C1326" s="577"/>
      <c r="D1326" s="577"/>
      <c r="E1326" s="577"/>
      <c r="F1326" s="577"/>
      <c r="G1326" s="577"/>
      <c r="H1326" s="577"/>
    </row>
    <row r="1327" spans="3:8" s="143" customFormat="1" ht="12.75">
      <c r="C1327" s="577"/>
      <c r="D1327" s="577"/>
      <c r="E1327" s="577"/>
      <c r="F1327" s="577"/>
      <c r="G1327" s="577"/>
      <c r="H1327" s="577"/>
    </row>
    <row r="1328" spans="3:8" s="143" customFormat="1" ht="12.75">
      <c r="C1328" s="577"/>
      <c r="D1328" s="577"/>
      <c r="E1328" s="577"/>
      <c r="F1328" s="577"/>
      <c r="G1328" s="577"/>
      <c r="H1328" s="577"/>
    </row>
    <row r="1329" spans="3:8" s="143" customFormat="1" ht="12.75">
      <c r="C1329" s="577"/>
      <c r="D1329" s="577"/>
      <c r="E1329" s="577"/>
      <c r="F1329" s="577"/>
      <c r="G1329" s="577"/>
      <c r="H1329" s="577"/>
    </row>
    <row r="1330" spans="3:8" s="143" customFormat="1" ht="12.75">
      <c r="C1330" s="577"/>
      <c r="D1330" s="577"/>
      <c r="E1330" s="577"/>
      <c r="F1330" s="577"/>
      <c r="G1330" s="577"/>
      <c r="H1330" s="577"/>
    </row>
    <row r="1331" spans="3:8" s="143" customFormat="1" ht="12.75">
      <c r="C1331" s="577"/>
      <c r="D1331" s="577"/>
      <c r="E1331" s="577"/>
      <c r="F1331" s="577"/>
      <c r="G1331" s="577"/>
      <c r="H1331" s="577"/>
    </row>
    <row r="1332" spans="3:8" s="143" customFormat="1" ht="12.75">
      <c r="C1332" s="577"/>
      <c r="D1332" s="577"/>
      <c r="E1332" s="577"/>
      <c r="F1332" s="577"/>
      <c r="G1332" s="577"/>
      <c r="H1332" s="577"/>
    </row>
    <row r="1333" spans="3:8" s="143" customFormat="1" ht="12.75">
      <c r="C1333" s="577"/>
      <c r="D1333" s="577"/>
      <c r="E1333" s="577"/>
      <c r="F1333" s="577"/>
      <c r="G1333" s="577"/>
      <c r="H1333" s="577"/>
    </row>
    <row r="1334" spans="3:8" s="143" customFormat="1" ht="12.75">
      <c r="C1334" s="577"/>
      <c r="D1334" s="577"/>
      <c r="E1334" s="577"/>
      <c r="F1334" s="577"/>
      <c r="G1334" s="577"/>
      <c r="H1334" s="577"/>
    </row>
    <row r="1335" spans="3:8" s="143" customFormat="1" ht="12.75">
      <c r="C1335" s="577"/>
      <c r="D1335" s="577"/>
      <c r="E1335" s="577"/>
      <c r="F1335" s="577"/>
      <c r="G1335" s="577"/>
      <c r="H1335" s="577"/>
    </row>
    <row r="1336" spans="3:8" s="143" customFormat="1" ht="12.75">
      <c r="C1336" s="577"/>
      <c r="D1336" s="577"/>
      <c r="E1336" s="577"/>
      <c r="F1336" s="577"/>
      <c r="G1336" s="577"/>
      <c r="H1336" s="577"/>
    </row>
    <row r="1337" spans="3:8" s="143" customFormat="1" ht="12.75">
      <c r="C1337" s="577"/>
      <c r="D1337" s="577"/>
      <c r="E1337" s="577"/>
      <c r="F1337" s="577"/>
      <c r="G1337" s="577"/>
      <c r="H1337" s="577"/>
    </row>
    <row r="1338" spans="3:8" s="143" customFormat="1" ht="12.75">
      <c r="C1338" s="577"/>
      <c r="D1338" s="577"/>
      <c r="E1338" s="577"/>
      <c r="F1338" s="577"/>
      <c r="G1338" s="577"/>
      <c r="H1338" s="577"/>
    </row>
    <row r="1339" spans="3:8" s="143" customFormat="1" ht="12.75">
      <c r="C1339" s="577"/>
      <c r="D1339" s="577"/>
      <c r="E1339" s="577"/>
      <c r="F1339" s="577"/>
      <c r="G1339" s="577"/>
      <c r="H1339" s="577"/>
    </row>
    <row r="1340" spans="3:8" s="143" customFormat="1" ht="12.75">
      <c r="C1340" s="577"/>
      <c r="D1340" s="577"/>
      <c r="E1340" s="577"/>
      <c r="F1340" s="577"/>
      <c r="G1340" s="577"/>
      <c r="H1340" s="577"/>
    </row>
    <row r="1341" spans="3:8" s="143" customFormat="1" ht="12.75">
      <c r="C1341" s="577"/>
      <c r="D1341" s="577"/>
      <c r="E1341" s="577"/>
      <c r="F1341" s="577"/>
      <c r="G1341" s="577"/>
      <c r="H1341" s="577"/>
    </row>
    <row r="1342" spans="3:8" s="143" customFormat="1" ht="12.75">
      <c r="C1342" s="577"/>
      <c r="D1342" s="577"/>
      <c r="E1342" s="577"/>
      <c r="F1342" s="577"/>
      <c r="G1342" s="577"/>
      <c r="H1342" s="577"/>
    </row>
    <row r="1343" spans="3:8" s="143" customFormat="1" ht="12.75">
      <c r="C1343" s="577"/>
      <c r="D1343" s="577"/>
      <c r="E1343" s="577"/>
      <c r="F1343" s="577"/>
      <c r="G1343" s="577"/>
      <c r="H1343" s="577"/>
    </row>
    <row r="1344" spans="3:8" s="143" customFormat="1" ht="12.75">
      <c r="C1344" s="577"/>
      <c r="D1344" s="577"/>
      <c r="E1344" s="577"/>
      <c r="F1344" s="577"/>
      <c r="G1344" s="577"/>
      <c r="H1344" s="577"/>
    </row>
    <row r="1345" spans="3:8" s="143" customFormat="1" ht="12.75">
      <c r="C1345" s="577"/>
      <c r="D1345" s="577"/>
      <c r="E1345" s="577"/>
      <c r="F1345" s="577"/>
      <c r="G1345" s="577"/>
      <c r="H1345" s="577"/>
    </row>
    <row r="1346" spans="3:8" s="143" customFormat="1" ht="12.75">
      <c r="C1346" s="577"/>
      <c r="D1346" s="577"/>
      <c r="E1346" s="577"/>
      <c r="F1346" s="577"/>
      <c r="G1346" s="577"/>
      <c r="H1346" s="577"/>
    </row>
    <row r="1347" spans="3:8" s="143" customFormat="1" ht="12.75">
      <c r="C1347" s="577"/>
      <c r="D1347" s="577"/>
      <c r="E1347" s="577"/>
      <c r="F1347" s="577"/>
      <c r="G1347" s="577"/>
      <c r="H1347" s="577"/>
    </row>
    <row r="1348" spans="3:8" s="143" customFormat="1" ht="12.75">
      <c r="C1348" s="577"/>
      <c r="D1348" s="577"/>
      <c r="E1348" s="577"/>
      <c r="F1348" s="577"/>
      <c r="G1348" s="577"/>
      <c r="H1348" s="577"/>
    </row>
    <row r="1349" spans="3:8" s="143" customFormat="1" ht="12.75">
      <c r="C1349" s="577"/>
      <c r="D1349" s="577"/>
      <c r="E1349" s="577"/>
      <c r="F1349" s="577"/>
      <c r="G1349" s="577"/>
      <c r="H1349" s="577"/>
    </row>
    <row r="1350" spans="3:8" s="143" customFormat="1" ht="12.75">
      <c r="C1350" s="577"/>
      <c r="D1350" s="577"/>
      <c r="E1350" s="577"/>
      <c r="F1350" s="577"/>
      <c r="G1350" s="577"/>
      <c r="H1350" s="577"/>
    </row>
    <row r="1351" spans="3:8" s="143" customFormat="1" ht="12.75">
      <c r="C1351" s="577"/>
      <c r="D1351" s="577"/>
      <c r="E1351" s="577"/>
      <c r="F1351" s="577"/>
      <c r="G1351" s="577"/>
      <c r="H1351" s="577"/>
    </row>
    <row r="1352" spans="3:8" s="143" customFormat="1" ht="12.75">
      <c r="C1352" s="577"/>
      <c r="D1352" s="577"/>
      <c r="E1352" s="577"/>
      <c r="F1352" s="577"/>
      <c r="G1352" s="577"/>
      <c r="H1352" s="577"/>
    </row>
    <row r="1353" spans="3:8" s="143" customFormat="1" ht="12.75">
      <c r="C1353" s="577"/>
      <c r="D1353" s="577"/>
      <c r="E1353" s="577"/>
      <c r="F1353" s="577"/>
      <c r="G1353" s="577"/>
      <c r="H1353" s="577"/>
    </row>
    <row r="1354" spans="3:8" s="143" customFormat="1" ht="12.75">
      <c r="C1354" s="577"/>
      <c r="D1354" s="577"/>
      <c r="E1354" s="577"/>
      <c r="F1354" s="577"/>
      <c r="G1354" s="577"/>
      <c r="H1354" s="577"/>
    </row>
    <row r="1355" spans="3:8" s="143" customFormat="1" ht="12.75">
      <c r="C1355" s="577"/>
      <c r="D1355" s="577"/>
      <c r="E1355" s="577"/>
      <c r="F1355" s="577"/>
      <c r="G1355" s="577"/>
      <c r="H1355" s="577"/>
    </row>
    <row r="1356" spans="3:8" s="143" customFormat="1" ht="12.75">
      <c r="C1356" s="577"/>
      <c r="D1356" s="577"/>
      <c r="E1356" s="577"/>
      <c r="F1356" s="577"/>
      <c r="G1356" s="577"/>
      <c r="H1356" s="577"/>
    </row>
    <row r="1357" spans="3:8" s="143" customFormat="1" ht="12.75">
      <c r="C1357" s="577"/>
      <c r="D1357" s="577"/>
      <c r="E1357" s="577"/>
      <c r="F1357" s="577"/>
      <c r="G1357" s="577"/>
      <c r="H1357" s="577"/>
    </row>
    <row r="1358" spans="3:8" s="143" customFormat="1" ht="12.75">
      <c r="C1358" s="577"/>
      <c r="D1358" s="577"/>
      <c r="E1358" s="577"/>
      <c r="F1358" s="577"/>
      <c r="G1358" s="577"/>
      <c r="H1358" s="577"/>
    </row>
    <row r="1359" spans="3:8" s="143" customFormat="1" ht="12.75">
      <c r="C1359" s="577"/>
      <c r="D1359" s="577"/>
      <c r="E1359" s="577"/>
      <c r="F1359" s="577"/>
      <c r="G1359" s="577"/>
      <c r="H1359" s="577"/>
    </row>
    <row r="1360" spans="3:8" s="143" customFormat="1" ht="12.75">
      <c r="C1360" s="577"/>
      <c r="D1360" s="577"/>
      <c r="E1360" s="577"/>
      <c r="F1360" s="577"/>
      <c r="G1360" s="577"/>
      <c r="H1360" s="577"/>
    </row>
    <row r="1361" spans="3:8" s="143" customFormat="1" ht="12.75">
      <c r="C1361" s="577"/>
      <c r="D1361" s="577"/>
      <c r="E1361" s="577"/>
      <c r="F1361" s="577"/>
      <c r="G1361" s="577"/>
      <c r="H1361" s="577"/>
    </row>
    <row r="1362" spans="3:8" s="143" customFormat="1" ht="12.75">
      <c r="C1362" s="577"/>
      <c r="D1362" s="577"/>
      <c r="E1362" s="577"/>
      <c r="F1362" s="577"/>
      <c r="G1362" s="577"/>
      <c r="H1362" s="577"/>
    </row>
    <row r="1363" spans="3:8" s="143" customFormat="1" ht="12.75">
      <c r="C1363" s="577"/>
      <c r="D1363" s="577"/>
      <c r="E1363" s="577"/>
      <c r="F1363" s="577"/>
      <c r="G1363" s="577"/>
      <c r="H1363" s="577"/>
    </row>
    <row r="1364" spans="3:8" s="143" customFormat="1" ht="12.75">
      <c r="C1364" s="577"/>
      <c r="D1364" s="577"/>
      <c r="E1364" s="577"/>
      <c r="F1364" s="577"/>
      <c r="G1364" s="577"/>
      <c r="H1364" s="577"/>
    </row>
    <row r="1365" spans="3:8" s="143" customFormat="1" ht="12.75">
      <c r="C1365" s="577"/>
      <c r="D1365" s="577"/>
      <c r="E1365" s="577"/>
      <c r="F1365" s="577"/>
      <c r="G1365" s="577"/>
      <c r="H1365" s="577"/>
    </row>
    <row r="1366" spans="3:8" s="143" customFormat="1" ht="12.75">
      <c r="C1366" s="577"/>
      <c r="D1366" s="577"/>
      <c r="E1366" s="577"/>
      <c r="F1366" s="577"/>
      <c r="G1366" s="577"/>
      <c r="H1366" s="577"/>
    </row>
    <row r="1367" spans="3:8" s="143" customFormat="1" ht="12.75">
      <c r="C1367" s="577"/>
      <c r="D1367" s="577"/>
      <c r="E1367" s="577"/>
      <c r="F1367" s="577"/>
      <c r="G1367" s="577"/>
      <c r="H1367" s="577"/>
    </row>
    <row r="1368" spans="3:8" s="143" customFormat="1" ht="12.75">
      <c r="C1368" s="577"/>
      <c r="D1368" s="577"/>
      <c r="E1368" s="577"/>
      <c r="F1368" s="577"/>
      <c r="G1368" s="577"/>
      <c r="H1368" s="577"/>
    </row>
    <row r="1369" spans="3:8" s="143" customFormat="1" ht="12.75">
      <c r="C1369" s="577"/>
      <c r="D1369" s="577"/>
      <c r="E1369" s="577"/>
      <c r="F1369" s="577"/>
      <c r="G1369" s="577"/>
      <c r="H1369" s="577"/>
    </row>
    <row r="1370" spans="3:8" s="143" customFormat="1" ht="12.75">
      <c r="C1370" s="577"/>
      <c r="D1370" s="577"/>
      <c r="E1370" s="577"/>
      <c r="F1370" s="577"/>
      <c r="G1370" s="577"/>
      <c r="H1370" s="577"/>
    </row>
    <row r="1371" spans="3:8" s="143" customFormat="1" ht="12.75">
      <c r="C1371" s="577"/>
      <c r="D1371" s="577"/>
      <c r="E1371" s="577"/>
      <c r="F1371" s="577"/>
      <c r="G1371" s="577"/>
      <c r="H1371" s="577"/>
    </row>
    <row r="1372" spans="3:8" s="143" customFormat="1" ht="12.75">
      <c r="C1372" s="577"/>
      <c r="D1372" s="577"/>
      <c r="E1372" s="577"/>
      <c r="F1372" s="577"/>
      <c r="G1372" s="577"/>
      <c r="H1372" s="577"/>
    </row>
    <row r="1373" spans="3:8" s="143" customFormat="1" ht="12.75">
      <c r="C1373" s="577"/>
      <c r="D1373" s="577"/>
      <c r="E1373" s="577"/>
      <c r="F1373" s="577"/>
      <c r="G1373" s="577"/>
      <c r="H1373" s="577"/>
    </row>
    <row r="1374" spans="3:8" s="143" customFormat="1" ht="12.75">
      <c r="C1374" s="577"/>
      <c r="D1374" s="577"/>
      <c r="E1374" s="577"/>
      <c r="F1374" s="577"/>
      <c r="G1374" s="577"/>
      <c r="H1374" s="577"/>
    </row>
    <row r="1375" spans="3:8" s="143" customFormat="1" ht="12.75">
      <c r="C1375" s="577"/>
      <c r="D1375" s="577"/>
      <c r="E1375" s="577"/>
      <c r="F1375" s="577"/>
      <c r="G1375" s="577"/>
      <c r="H1375" s="577"/>
    </row>
    <row r="1376" spans="3:8" s="143" customFormat="1" ht="12.75">
      <c r="C1376" s="577"/>
      <c r="D1376" s="577"/>
      <c r="E1376" s="577"/>
      <c r="F1376" s="577"/>
      <c r="G1376" s="577"/>
      <c r="H1376" s="577"/>
    </row>
    <row r="1377" spans="3:8" s="143" customFormat="1" ht="12.75">
      <c r="C1377" s="577"/>
      <c r="D1377" s="577"/>
      <c r="E1377" s="577"/>
      <c r="F1377" s="577"/>
      <c r="G1377" s="577"/>
      <c r="H1377" s="577"/>
    </row>
    <row r="1378" spans="3:8" s="143" customFormat="1" ht="12.75">
      <c r="C1378" s="577"/>
      <c r="D1378" s="577"/>
      <c r="E1378" s="577"/>
      <c r="F1378" s="577"/>
      <c r="G1378" s="577"/>
      <c r="H1378" s="577"/>
    </row>
    <row r="1379" spans="3:8" s="143" customFormat="1" ht="12.75">
      <c r="C1379" s="577"/>
      <c r="D1379" s="577"/>
      <c r="E1379" s="577"/>
      <c r="F1379" s="577"/>
      <c r="G1379" s="577"/>
      <c r="H1379" s="577"/>
    </row>
    <row r="1380" spans="3:8" s="143" customFormat="1" ht="12.75">
      <c r="C1380" s="577"/>
      <c r="D1380" s="577"/>
      <c r="E1380" s="577"/>
      <c r="F1380" s="577"/>
      <c r="G1380" s="577"/>
      <c r="H1380" s="577"/>
    </row>
    <row r="1381" spans="3:8" s="143" customFormat="1" ht="12.75">
      <c r="C1381" s="577"/>
      <c r="D1381" s="577"/>
      <c r="E1381" s="577"/>
      <c r="F1381" s="577"/>
      <c r="G1381" s="577"/>
      <c r="H1381" s="577"/>
    </row>
    <row r="1382" spans="3:8" s="143" customFormat="1" ht="12.75">
      <c r="C1382" s="577"/>
      <c r="D1382" s="577"/>
      <c r="E1382" s="577"/>
      <c r="F1382" s="577"/>
      <c r="G1382" s="577"/>
      <c r="H1382" s="577"/>
    </row>
    <row r="1383" spans="3:8" s="143" customFormat="1" ht="12.75">
      <c r="C1383" s="577"/>
      <c r="D1383" s="577"/>
      <c r="E1383" s="577"/>
      <c r="F1383" s="577"/>
      <c r="G1383" s="577"/>
      <c r="H1383" s="577"/>
    </row>
    <row r="1384" spans="3:8" s="143" customFormat="1" ht="12.75">
      <c r="C1384" s="577"/>
      <c r="D1384" s="577"/>
      <c r="E1384" s="577"/>
      <c r="F1384" s="577"/>
      <c r="G1384" s="577"/>
      <c r="H1384" s="577"/>
    </row>
    <row r="1385" spans="3:8" s="143" customFormat="1" ht="12.75">
      <c r="C1385" s="577"/>
      <c r="D1385" s="577"/>
      <c r="E1385" s="577"/>
      <c r="F1385" s="577"/>
      <c r="G1385" s="577"/>
      <c r="H1385" s="577"/>
    </row>
    <row r="1386" spans="3:8" s="143" customFormat="1" ht="12.75">
      <c r="C1386" s="577"/>
      <c r="D1386" s="577"/>
      <c r="E1386" s="577"/>
      <c r="F1386" s="577"/>
      <c r="G1386" s="577"/>
      <c r="H1386" s="577"/>
    </row>
    <row r="1387" spans="3:8" s="143" customFormat="1" ht="12.75">
      <c r="C1387" s="577"/>
      <c r="D1387" s="577"/>
      <c r="E1387" s="577"/>
      <c r="F1387" s="577"/>
      <c r="G1387" s="577"/>
      <c r="H1387" s="577"/>
    </row>
    <row r="1388" spans="3:8" s="143" customFormat="1" ht="12.75">
      <c r="C1388" s="577"/>
      <c r="D1388" s="577"/>
      <c r="E1388" s="577"/>
      <c r="F1388" s="577"/>
      <c r="G1388" s="577"/>
      <c r="H1388" s="577"/>
    </row>
    <row r="1389" spans="3:8" s="143" customFormat="1" ht="12.75">
      <c r="C1389" s="577"/>
      <c r="D1389" s="577"/>
      <c r="E1389" s="577"/>
      <c r="F1389" s="577"/>
      <c r="G1389" s="577"/>
      <c r="H1389" s="577"/>
    </row>
    <row r="1390" spans="3:8" s="143" customFormat="1" ht="12.75">
      <c r="C1390" s="577"/>
      <c r="D1390" s="577"/>
      <c r="E1390" s="577"/>
      <c r="F1390" s="577"/>
      <c r="G1390" s="577"/>
      <c r="H1390" s="577"/>
    </row>
    <row r="1391" spans="3:8" s="143" customFormat="1" ht="12.75">
      <c r="C1391" s="577"/>
      <c r="D1391" s="577"/>
      <c r="E1391" s="577"/>
      <c r="F1391" s="577"/>
      <c r="G1391" s="577"/>
      <c r="H1391" s="577"/>
    </row>
    <row r="1392" spans="3:8" s="143" customFormat="1" ht="12.75">
      <c r="C1392" s="577"/>
      <c r="D1392" s="577"/>
      <c r="E1392" s="577"/>
      <c r="F1392" s="577"/>
      <c r="G1392" s="577"/>
      <c r="H1392" s="577"/>
    </row>
    <row r="1393" spans="3:8" s="143" customFormat="1" ht="12.75">
      <c r="C1393" s="577"/>
      <c r="D1393" s="577"/>
      <c r="E1393" s="577"/>
      <c r="F1393" s="577"/>
      <c r="G1393" s="577"/>
      <c r="H1393" s="577"/>
    </row>
    <row r="1394" spans="3:8" s="143" customFormat="1" ht="12.75">
      <c r="C1394" s="577"/>
      <c r="D1394" s="577"/>
      <c r="E1394" s="577"/>
      <c r="F1394" s="577"/>
      <c r="G1394" s="577"/>
      <c r="H1394" s="577"/>
    </row>
    <row r="1395" spans="3:8" s="143" customFormat="1" ht="12.75">
      <c r="C1395" s="577"/>
      <c r="D1395" s="577"/>
      <c r="E1395" s="577"/>
      <c r="F1395" s="577"/>
      <c r="G1395" s="577"/>
      <c r="H1395" s="577"/>
    </row>
    <row r="1396" spans="3:8" s="143" customFormat="1" ht="12.75">
      <c r="C1396" s="577"/>
      <c r="D1396" s="577"/>
      <c r="E1396" s="577"/>
      <c r="F1396" s="577"/>
      <c r="G1396" s="577"/>
      <c r="H1396" s="577"/>
    </row>
    <row r="1397" spans="3:8" s="143" customFormat="1" ht="12.75">
      <c r="C1397" s="577"/>
      <c r="D1397" s="577"/>
      <c r="E1397" s="577"/>
      <c r="F1397" s="577"/>
      <c r="G1397" s="577"/>
      <c r="H1397" s="577"/>
    </row>
    <row r="1398" spans="3:8" s="143" customFormat="1" ht="12.75">
      <c r="C1398" s="577"/>
      <c r="D1398" s="577"/>
      <c r="E1398" s="577"/>
      <c r="F1398" s="577"/>
      <c r="G1398" s="577"/>
      <c r="H1398" s="577"/>
    </row>
    <row r="1399" spans="3:8" s="143" customFormat="1" ht="12.75">
      <c r="C1399" s="577"/>
      <c r="D1399" s="577"/>
      <c r="E1399" s="577"/>
      <c r="F1399" s="577"/>
      <c r="G1399" s="577"/>
      <c r="H1399" s="577"/>
    </row>
    <row r="1400" spans="3:8" s="143" customFormat="1" ht="12.75">
      <c r="C1400" s="577"/>
      <c r="D1400" s="577"/>
      <c r="E1400" s="577"/>
      <c r="F1400" s="577"/>
      <c r="G1400" s="577"/>
      <c r="H1400" s="577"/>
    </row>
    <row r="1401" spans="3:8" s="143" customFormat="1" ht="12.75">
      <c r="C1401" s="577"/>
      <c r="D1401" s="577"/>
      <c r="E1401" s="577"/>
      <c r="F1401" s="577"/>
      <c r="G1401" s="577"/>
      <c r="H1401" s="577"/>
    </row>
    <row r="1402" spans="3:8" s="143" customFormat="1" ht="12.75">
      <c r="C1402" s="577"/>
      <c r="D1402" s="577"/>
      <c r="E1402" s="577"/>
      <c r="F1402" s="577"/>
      <c r="G1402" s="577"/>
      <c r="H1402" s="577"/>
    </row>
    <row r="1403" spans="3:8" s="143" customFormat="1" ht="12.75">
      <c r="C1403" s="577"/>
      <c r="D1403" s="577"/>
      <c r="E1403" s="577"/>
      <c r="F1403" s="577"/>
      <c r="G1403" s="577"/>
      <c r="H1403" s="577"/>
    </row>
    <row r="1404" spans="3:8" s="143" customFormat="1" ht="12.75">
      <c r="C1404" s="577"/>
      <c r="D1404" s="577"/>
      <c r="E1404" s="577"/>
      <c r="F1404" s="577"/>
      <c r="G1404" s="577"/>
      <c r="H1404" s="577"/>
    </row>
    <row r="1405" spans="3:8" s="143" customFormat="1" ht="12.75">
      <c r="C1405" s="577"/>
      <c r="D1405" s="577"/>
      <c r="E1405" s="577"/>
      <c r="F1405" s="577"/>
      <c r="G1405" s="577"/>
      <c r="H1405" s="577"/>
    </row>
    <row r="1406" spans="3:8" s="143" customFormat="1" ht="12.75">
      <c r="C1406" s="577"/>
      <c r="D1406" s="577"/>
      <c r="E1406" s="577"/>
      <c r="F1406" s="577"/>
      <c r="G1406" s="577"/>
      <c r="H1406" s="577"/>
    </row>
    <row r="1407" spans="3:8" s="143" customFormat="1" ht="12.75">
      <c r="C1407" s="577"/>
      <c r="D1407" s="577"/>
      <c r="E1407" s="577"/>
      <c r="F1407" s="577"/>
      <c r="G1407" s="577"/>
      <c r="H1407" s="577"/>
    </row>
    <row r="1408" spans="3:8" s="143" customFormat="1" ht="12.75">
      <c r="C1408" s="577"/>
      <c r="D1408" s="577"/>
      <c r="E1408" s="577"/>
      <c r="F1408" s="577"/>
      <c r="G1408" s="577"/>
      <c r="H1408" s="577"/>
    </row>
    <row r="1409" spans="3:8" s="143" customFormat="1" ht="12.75">
      <c r="C1409" s="577"/>
      <c r="D1409" s="577"/>
      <c r="E1409" s="577"/>
      <c r="F1409" s="577"/>
      <c r="G1409" s="577"/>
      <c r="H1409" s="577"/>
    </row>
    <row r="1410" spans="3:8" s="143" customFormat="1" ht="12.75">
      <c r="C1410" s="577"/>
      <c r="D1410" s="577"/>
      <c r="E1410" s="577"/>
      <c r="F1410" s="577"/>
      <c r="G1410" s="577"/>
      <c r="H1410" s="577"/>
    </row>
    <row r="1411" spans="3:8" s="143" customFormat="1" ht="12.75">
      <c r="C1411" s="577"/>
      <c r="D1411" s="577"/>
      <c r="E1411" s="577"/>
      <c r="F1411" s="577"/>
      <c r="G1411" s="577"/>
      <c r="H1411" s="577"/>
    </row>
    <row r="1412" spans="3:8" s="143" customFormat="1" ht="12.75">
      <c r="C1412" s="577"/>
      <c r="D1412" s="577"/>
      <c r="E1412" s="577"/>
      <c r="F1412" s="577"/>
      <c r="G1412" s="577"/>
      <c r="H1412" s="577"/>
    </row>
    <row r="1413" spans="3:8" s="143" customFormat="1" ht="12.75">
      <c r="C1413" s="577"/>
      <c r="D1413" s="577"/>
      <c r="E1413" s="577"/>
      <c r="F1413" s="577"/>
      <c r="G1413" s="577"/>
      <c r="H1413" s="577"/>
    </row>
    <row r="1414" spans="3:8" s="143" customFormat="1" ht="12.75">
      <c r="C1414" s="577"/>
      <c r="D1414" s="577"/>
      <c r="E1414" s="577"/>
      <c r="F1414" s="577"/>
      <c r="G1414" s="577"/>
      <c r="H1414" s="577"/>
    </row>
    <row r="1415" spans="3:8" s="143" customFormat="1" ht="12.75">
      <c r="C1415" s="577"/>
      <c r="D1415" s="577"/>
      <c r="E1415" s="577"/>
      <c r="F1415" s="577"/>
      <c r="G1415" s="577"/>
      <c r="H1415" s="577"/>
    </row>
    <row r="1416" spans="3:8" s="143" customFormat="1" ht="12.75">
      <c r="C1416" s="577"/>
      <c r="D1416" s="577"/>
      <c r="E1416" s="577"/>
      <c r="F1416" s="577"/>
      <c r="G1416" s="577"/>
      <c r="H1416" s="577"/>
    </row>
    <row r="1417" spans="3:8" s="143" customFormat="1" ht="12.75">
      <c r="C1417" s="577"/>
      <c r="D1417" s="577"/>
      <c r="E1417" s="577"/>
      <c r="F1417" s="577"/>
      <c r="G1417" s="577"/>
      <c r="H1417" s="577"/>
    </row>
    <row r="1418" spans="3:8" s="143" customFormat="1" ht="12.75">
      <c r="C1418" s="577"/>
      <c r="D1418" s="577"/>
      <c r="E1418" s="577"/>
      <c r="F1418" s="577"/>
      <c r="G1418" s="577"/>
      <c r="H1418" s="577"/>
    </row>
    <row r="1419" spans="3:8" s="143" customFormat="1" ht="12.75">
      <c r="C1419" s="577"/>
      <c r="D1419" s="577"/>
      <c r="E1419" s="577"/>
      <c r="F1419" s="577"/>
      <c r="G1419" s="577"/>
      <c r="H1419" s="577"/>
    </row>
    <row r="1420" spans="3:8" s="143" customFormat="1" ht="12.75">
      <c r="C1420" s="577"/>
      <c r="D1420" s="577"/>
      <c r="E1420" s="577"/>
      <c r="F1420" s="577"/>
      <c r="G1420" s="577"/>
      <c r="H1420" s="577"/>
    </row>
    <row r="1421" spans="3:8" s="143" customFormat="1" ht="12.75">
      <c r="C1421" s="577"/>
      <c r="D1421" s="577"/>
      <c r="E1421" s="577"/>
      <c r="F1421" s="577"/>
      <c r="G1421" s="577"/>
      <c r="H1421" s="577"/>
    </row>
    <row r="1422" spans="3:8" s="143" customFormat="1" ht="12.75">
      <c r="C1422" s="577"/>
      <c r="D1422" s="577"/>
      <c r="E1422" s="577"/>
      <c r="F1422" s="577"/>
      <c r="G1422" s="577"/>
      <c r="H1422" s="577"/>
    </row>
    <row r="1423" spans="3:8" s="143" customFormat="1" ht="12.75">
      <c r="C1423" s="577"/>
      <c r="D1423" s="577"/>
      <c r="E1423" s="577"/>
      <c r="F1423" s="577"/>
      <c r="G1423" s="577"/>
      <c r="H1423" s="577"/>
    </row>
    <row r="1424" spans="3:8" s="143" customFormat="1" ht="12.75">
      <c r="C1424" s="577"/>
      <c r="D1424" s="577"/>
      <c r="E1424" s="577"/>
      <c r="F1424" s="577"/>
      <c r="G1424" s="577"/>
      <c r="H1424" s="577"/>
    </row>
    <row r="1425" spans="3:8" s="143" customFormat="1" ht="12.75">
      <c r="C1425" s="577"/>
      <c r="D1425" s="577"/>
      <c r="E1425" s="577"/>
      <c r="F1425" s="577"/>
      <c r="G1425" s="577"/>
      <c r="H1425" s="577"/>
    </row>
    <row r="1426" spans="3:8" s="143" customFormat="1" ht="12.75">
      <c r="C1426" s="577"/>
      <c r="D1426" s="577"/>
      <c r="E1426" s="577"/>
      <c r="F1426" s="577"/>
      <c r="G1426" s="577"/>
      <c r="H1426" s="577"/>
    </row>
    <row r="1427" spans="3:8" s="143" customFormat="1" ht="12.75">
      <c r="C1427" s="577"/>
      <c r="D1427" s="577"/>
      <c r="E1427" s="577"/>
      <c r="F1427" s="577"/>
      <c r="G1427" s="577"/>
      <c r="H1427" s="577"/>
    </row>
    <row r="1428" spans="3:8" s="143" customFormat="1" ht="12.75">
      <c r="C1428" s="577"/>
      <c r="D1428" s="577"/>
      <c r="E1428" s="577"/>
      <c r="F1428" s="577"/>
      <c r="G1428" s="577"/>
      <c r="H1428" s="577"/>
    </row>
    <row r="1429" spans="3:8" s="143" customFormat="1" ht="12.75">
      <c r="C1429" s="577"/>
      <c r="D1429" s="577"/>
      <c r="E1429" s="577"/>
      <c r="F1429" s="577"/>
      <c r="G1429" s="577"/>
      <c r="H1429" s="577"/>
    </row>
    <row r="1430" spans="3:8" s="143" customFormat="1" ht="12.75">
      <c r="C1430" s="577"/>
      <c r="D1430" s="577"/>
      <c r="E1430" s="577"/>
      <c r="F1430" s="577"/>
      <c r="G1430" s="577"/>
      <c r="H1430" s="577"/>
    </row>
    <row r="1431" spans="3:8" s="143" customFormat="1" ht="12.75">
      <c r="C1431" s="577"/>
      <c r="D1431" s="577"/>
      <c r="E1431" s="577"/>
      <c r="F1431" s="577"/>
      <c r="G1431" s="577"/>
      <c r="H1431" s="577"/>
    </row>
    <row r="1432" spans="3:8" s="143" customFormat="1" ht="12.75">
      <c r="C1432" s="577"/>
      <c r="D1432" s="577"/>
      <c r="E1432" s="577"/>
      <c r="F1432" s="577"/>
      <c r="G1432" s="577"/>
      <c r="H1432" s="577"/>
    </row>
    <row r="1433" spans="3:8" s="143" customFormat="1" ht="12.75">
      <c r="C1433" s="577"/>
      <c r="D1433" s="577"/>
      <c r="E1433" s="577"/>
      <c r="F1433" s="577"/>
      <c r="G1433" s="577"/>
      <c r="H1433" s="577"/>
    </row>
    <row r="1434" spans="3:8" s="143" customFormat="1" ht="12.75">
      <c r="C1434" s="577"/>
      <c r="D1434" s="577"/>
      <c r="E1434" s="577"/>
      <c r="F1434" s="577"/>
      <c r="G1434" s="577"/>
      <c r="H1434" s="577"/>
    </row>
    <row r="1435" spans="3:8" s="143" customFormat="1" ht="12.75">
      <c r="C1435" s="577"/>
      <c r="D1435" s="577"/>
      <c r="E1435" s="577"/>
      <c r="F1435" s="577"/>
      <c r="G1435" s="577"/>
      <c r="H1435" s="577"/>
    </row>
    <row r="1436" spans="3:8" s="143" customFormat="1" ht="12.75">
      <c r="C1436" s="577"/>
      <c r="D1436" s="577"/>
      <c r="E1436" s="577"/>
      <c r="F1436" s="577"/>
      <c r="G1436" s="577"/>
      <c r="H1436" s="577"/>
    </row>
    <row r="1437" spans="3:8" s="143" customFormat="1" ht="12.75">
      <c r="C1437" s="577"/>
      <c r="D1437" s="577"/>
      <c r="E1437" s="577"/>
      <c r="F1437" s="577"/>
      <c r="G1437" s="577"/>
      <c r="H1437" s="577"/>
    </row>
    <row r="1438" spans="3:8" s="143" customFormat="1" ht="12.75">
      <c r="C1438" s="577"/>
      <c r="D1438" s="577"/>
      <c r="E1438" s="577"/>
      <c r="F1438" s="577"/>
      <c r="G1438" s="577"/>
      <c r="H1438" s="577"/>
    </row>
    <row r="1439" spans="3:8" s="143" customFormat="1" ht="12.75">
      <c r="C1439" s="577"/>
      <c r="D1439" s="577"/>
      <c r="E1439" s="577"/>
      <c r="F1439" s="577"/>
      <c r="G1439" s="577"/>
      <c r="H1439" s="577"/>
    </row>
    <row r="1440" spans="3:8" s="143" customFormat="1" ht="12.75">
      <c r="C1440" s="577"/>
      <c r="D1440" s="577"/>
      <c r="E1440" s="577"/>
      <c r="F1440" s="577"/>
      <c r="G1440" s="577"/>
      <c r="H1440" s="577"/>
    </row>
    <row r="1441" spans="3:8" s="143" customFormat="1" ht="12.75">
      <c r="C1441" s="577"/>
      <c r="D1441" s="577"/>
      <c r="E1441" s="577"/>
      <c r="F1441" s="577"/>
      <c r="G1441" s="577"/>
      <c r="H1441" s="577"/>
    </row>
    <row r="1442" spans="3:8" s="143" customFormat="1" ht="12.75">
      <c r="C1442" s="577"/>
      <c r="D1442" s="577"/>
      <c r="E1442" s="577"/>
      <c r="F1442" s="577"/>
      <c r="G1442" s="577"/>
      <c r="H1442" s="577"/>
    </row>
    <row r="1443" spans="3:8" s="143" customFormat="1" ht="12.75">
      <c r="C1443" s="577"/>
      <c r="D1443" s="577"/>
      <c r="E1443" s="577"/>
      <c r="F1443" s="577"/>
      <c r="G1443" s="577"/>
      <c r="H1443" s="577"/>
    </row>
    <row r="1444" spans="3:8" s="143" customFormat="1" ht="12.75">
      <c r="C1444" s="577"/>
      <c r="D1444" s="577"/>
      <c r="E1444" s="577"/>
      <c r="F1444" s="577"/>
      <c r="G1444" s="577"/>
      <c r="H1444" s="577"/>
    </row>
    <row r="1445" spans="3:8" s="143" customFormat="1" ht="12.75">
      <c r="C1445" s="577"/>
      <c r="D1445" s="577"/>
      <c r="E1445" s="577"/>
      <c r="F1445" s="577"/>
      <c r="G1445" s="577"/>
      <c r="H1445" s="577"/>
    </row>
    <row r="1446" spans="3:8" s="143" customFormat="1" ht="12.75">
      <c r="C1446" s="577"/>
      <c r="D1446" s="577"/>
      <c r="E1446" s="577"/>
      <c r="F1446" s="577"/>
      <c r="G1446" s="577"/>
      <c r="H1446" s="577"/>
    </row>
    <row r="1447" spans="3:8" s="143" customFormat="1" ht="12.75">
      <c r="C1447" s="577"/>
      <c r="D1447" s="577"/>
      <c r="E1447" s="577"/>
      <c r="F1447" s="577"/>
      <c r="G1447" s="577"/>
      <c r="H1447" s="577"/>
    </row>
    <row r="1448" spans="3:8" s="143" customFormat="1" ht="12.75">
      <c r="C1448" s="577"/>
      <c r="D1448" s="577"/>
      <c r="E1448" s="577"/>
      <c r="F1448" s="577"/>
      <c r="G1448" s="577"/>
      <c r="H1448" s="577"/>
    </row>
    <row r="1449" spans="3:8" s="143" customFormat="1" ht="12.75">
      <c r="C1449" s="577"/>
      <c r="D1449" s="577"/>
      <c r="E1449" s="577"/>
      <c r="F1449" s="577"/>
      <c r="G1449" s="577"/>
      <c r="H1449" s="577"/>
    </row>
    <row r="1450" spans="3:8" s="143" customFormat="1" ht="12.75">
      <c r="C1450" s="577"/>
      <c r="D1450" s="577"/>
      <c r="E1450" s="577"/>
      <c r="F1450" s="577"/>
      <c r="G1450" s="577"/>
      <c r="H1450" s="577"/>
    </row>
    <row r="1451" spans="3:8" s="143" customFormat="1" ht="12.75">
      <c r="C1451" s="577"/>
      <c r="D1451" s="577"/>
      <c r="E1451" s="577"/>
      <c r="F1451" s="577"/>
      <c r="G1451" s="577"/>
      <c r="H1451" s="577"/>
    </row>
    <row r="1452" spans="3:8" s="143" customFormat="1" ht="12.75">
      <c r="C1452" s="577"/>
      <c r="D1452" s="577"/>
      <c r="E1452" s="577"/>
      <c r="F1452" s="577"/>
      <c r="G1452" s="577"/>
      <c r="H1452" s="577"/>
    </row>
    <row r="1453" spans="3:8" s="143" customFormat="1" ht="12.75">
      <c r="C1453" s="577"/>
      <c r="D1453" s="577"/>
      <c r="E1453" s="577"/>
      <c r="F1453" s="577"/>
      <c r="G1453" s="577"/>
      <c r="H1453" s="577"/>
    </row>
    <row r="1454" spans="3:8" s="143" customFormat="1" ht="12.75">
      <c r="C1454" s="577"/>
      <c r="D1454" s="577"/>
      <c r="E1454" s="577"/>
      <c r="F1454" s="577"/>
      <c r="G1454" s="577"/>
      <c r="H1454" s="577"/>
    </row>
    <row r="1455" spans="3:8" s="143" customFormat="1" ht="12.75">
      <c r="C1455" s="577"/>
      <c r="D1455" s="577"/>
      <c r="E1455" s="577"/>
      <c r="F1455" s="577"/>
      <c r="G1455" s="577"/>
      <c r="H1455" s="577"/>
    </row>
    <row r="1456" spans="3:8" s="143" customFormat="1" ht="12.75">
      <c r="C1456" s="577"/>
      <c r="D1456" s="577"/>
      <c r="E1456" s="577"/>
      <c r="F1456" s="577"/>
      <c r="G1456" s="577"/>
      <c r="H1456" s="577"/>
    </row>
    <row r="1457" spans="3:8" s="143" customFormat="1" ht="12.75">
      <c r="C1457" s="577"/>
      <c r="D1457" s="577"/>
      <c r="E1457" s="577"/>
      <c r="F1457" s="577"/>
      <c r="G1457" s="577"/>
      <c r="H1457" s="577"/>
    </row>
    <row r="1458" spans="3:8" s="143" customFormat="1" ht="12.75">
      <c r="C1458" s="577"/>
      <c r="D1458" s="577"/>
      <c r="E1458" s="577"/>
      <c r="F1458" s="577"/>
      <c r="G1458" s="577"/>
      <c r="H1458" s="577"/>
    </row>
    <row r="1459" spans="3:8" s="143" customFormat="1" ht="12.75">
      <c r="C1459" s="577"/>
      <c r="D1459" s="577"/>
      <c r="E1459" s="577"/>
      <c r="F1459" s="577"/>
      <c r="G1459" s="577"/>
      <c r="H1459" s="577"/>
    </row>
    <row r="1460" spans="3:8" s="143" customFormat="1" ht="12.75">
      <c r="C1460" s="577"/>
      <c r="D1460" s="577"/>
      <c r="E1460" s="577"/>
      <c r="F1460" s="577"/>
      <c r="G1460" s="577"/>
      <c r="H1460" s="577"/>
    </row>
    <row r="1461" spans="3:8" s="143" customFormat="1" ht="12.75">
      <c r="C1461" s="577"/>
      <c r="D1461" s="577"/>
      <c r="E1461" s="577"/>
      <c r="F1461" s="577"/>
      <c r="G1461" s="577"/>
      <c r="H1461" s="577"/>
    </row>
    <row r="1462" spans="3:8" s="143" customFormat="1" ht="12.75">
      <c r="C1462" s="577"/>
      <c r="D1462" s="577"/>
      <c r="E1462" s="577"/>
      <c r="F1462" s="577"/>
      <c r="G1462" s="577"/>
      <c r="H1462" s="577"/>
    </row>
    <row r="1463" spans="3:8" s="143" customFormat="1" ht="12.75">
      <c r="C1463" s="577"/>
      <c r="D1463" s="577"/>
      <c r="E1463" s="577"/>
      <c r="F1463" s="577"/>
      <c r="G1463" s="577"/>
      <c r="H1463" s="577"/>
    </row>
    <row r="1464" spans="3:8" s="143" customFormat="1" ht="12.75">
      <c r="C1464" s="577"/>
      <c r="D1464" s="577"/>
      <c r="E1464" s="577"/>
      <c r="F1464" s="577"/>
      <c r="G1464" s="577"/>
      <c r="H1464" s="577"/>
    </row>
    <row r="1465" spans="3:8" s="143" customFormat="1" ht="12.75">
      <c r="C1465" s="577"/>
      <c r="D1465" s="577"/>
      <c r="E1465" s="577"/>
      <c r="F1465" s="577"/>
      <c r="G1465" s="577"/>
      <c r="H1465" s="577"/>
    </row>
    <row r="1466" spans="3:8" s="143" customFormat="1" ht="12.75">
      <c r="C1466" s="577"/>
      <c r="D1466" s="577"/>
      <c r="E1466" s="577"/>
      <c r="F1466" s="577"/>
      <c r="G1466" s="577"/>
      <c r="H1466" s="577"/>
    </row>
    <row r="1467" spans="3:8" s="143" customFormat="1" ht="12.75">
      <c r="C1467" s="577"/>
      <c r="D1467" s="577"/>
      <c r="E1467" s="577"/>
      <c r="F1467" s="577"/>
      <c r="G1467" s="577"/>
      <c r="H1467" s="577"/>
    </row>
    <row r="1468" spans="3:8" s="143" customFormat="1" ht="12.75">
      <c r="C1468" s="577"/>
      <c r="D1468" s="577"/>
      <c r="E1468" s="577"/>
      <c r="F1468" s="577"/>
      <c r="G1468" s="577"/>
      <c r="H1468" s="577"/>
    </row>
    <row r="1469" spans="3:8" s="143" customFormat="1" ht="12.75">
      <c r="C1469" s="577"/>
      <c r="D1469" s="577"/>
      <c r="E1469" s="577"/>
      <c r="F1469" s="577"/>
      <c r="G1469" s="577"/>
      <c r="H1469" s="577"/>
    </row>
    <row r="1470" spans="3:8" s="143" customFormat="1" ht="12.75">
      <c r="C1470" s="577"/>
      <c r="D1470" s="577"/>
      <c r="E1470" s="577"/>
      <c r="F1470" s="577"/>
      <c r="G1470" s="577"/>
      <c r="H1470" s="577"/>
    </row>
    <row r="1471" spans="3:8" s="143" customFormat="1" ht="12.75">
      <c r="C1471" s="577"/>
      <c r="D1471" s="577"/>
      <c r="E1471" s="577"/>
      <c r="F1471" s="577"/>
      <c r="G1471" s="577"/>
      <c r="H1471" s="577"/>
    </row>
    <row r="1472" spans="3:8" s="143" customFormat="1" ht="12.75">
      <c r="C1472" s="577"/>
      <c r="D1472" s="577"/>
      <c r="E1472" s="577"/>
      <c r="F1472" s="577"/>
      <c r="G1472" s="577"/>
      <c r="H1472" s="577"/>
    </row>
    <row r="1473" spans="3:8" s="143" customFormat="1" ht="12.75">
      <c r="C1473" s="577"/>
      <c r="D1473" s="577"/>
      <c r="E1473" s="577"/>
      <c r="F1473" s="577"/>
      <c r="G1473" s="577"/>
      <c r="H1473" s="577"/>
    </row>
    <row r="1474" spans="3:8" s="143" customFormat="1" ht="12.75">
      <c r="C1474" s="577"/>
      <c r="D1474" s="577"/>
      <c r="E1474" s="577"/>
      <c r="F1474" s="577"/>
      <c r="G1474" s="577"/>
      <c r="H1474" s="577"/>
    </row>
    <row r="1475" spans="3:8" s="143" customFormat="1" ht="12.75">
      <c r="C1475" s="577"/>
      <c r="D1475" s="577"/>
      <c r="E1475" s="577"/>
      <c r="F1475" s="577"/>
      <c r="G1475" s="577"/>
      <c r="H1475" s="577"/>
    </row>
    <row r="1476" spans="3:8" s="143" customFormat="1" ht="12.75">
      <c r="C1476" s="577"/>
      <c r="D1476" s="577"/>
      <c r="E1476" s="577"/>
      <c r="F1476" s="577"/>
      <c r="G1476" s="577"/>
      <c r="H1476" s="577"/>
    </row>
    <row r="1477" spans="3:8" s="143" customFormat="1" ht="12.75">
      <c r="C1477" s="577"/>
      <c r="D1477" s="577"/>
      <c r="E1477" s="577"/>
      <c r="F1477" s="577"/>
      <c r="G1477" s="577"/>
      <c r="H1477" s="577"/>
    </row>
    <row r="1478" spans="3:8" s="143" customFormat="1" ht="12.75">
      <c r="C1478" s="577"/>
      <c r="D1478" s="577"/>
      <c r="E1478" s="577"/>
      <c r="F1478" s="577"/>
      <c r="G1478" s="577"/>
      <c r="H1478" s="577"/>
    </row>
    <row r="1479" spans="3:8" s="143" customFormat="1" ht="12.75">
      <c r="C1479" s="577"/>
      <c r="D1479" s="577"/>
      <c r="E1479" s="577"/>
      <c r="F1479" s="577"/>
      <c r="G1479" s="577"/>
      <c r="H1479" s="577"/>
    </row>
    <row r="1480" spans="3:8" s="143" customFormat="1" ht="12.75">
      <c r="C1480" s="577"/>
      <c r="D1480" s="577"/>
      <c r="E1480" s="577"/>
      <c r="F1480" s="577"/>
      <c r="G1480" s="577"/>
      <c r="H1480" s="577"/>
    </row>
    <row r="1481" spans="3:8" s="143" customFormat="1" ht="12.75">
      <c r="C1481" s="577"/>
      <c r="D1481" s="577"/>
      <c r="E1481" s="577"/>
      <c r="F1481" s="577"/>
      <c r="G1481" s="577"/>
      <c r="H1481" s="577"/>
    </row>
    <row r="1482" spans="3:8" s="143" customFormat="1" ht="12.75">
      <c r="C1482" s="577"/>
      <c r="D1482" s="577"/>
      <c r="E1482" s="577"/>
      <c r="F1482" s="577"/>
      <c r="G1482" s="577"/>
      <c r="H1482" s="577"/>
    </row>
    <row r="1483" spans="3:8" s="143" customFormat="1" ht="12.75">
      <c r="C1483" s="577"/>
      <c r="D1483" s="577"/>
      <c r="E1483" s="577"/>
      <c r="F1483" s="577"/>
      <c r="G1483" s="577"/>
      <c r="H1483" s="577"/>
    </row>
    <row r="1484" spans="3:8" s="143" customFormat="1" ht="12.75">
      <c r="C1484" s="577"/>
      <c r="D1484" s="577"/>
      <c r="E1484" s="577"/>
      <c r="F1484" s="577"/>
      <c r="G1484" s="577"/>
      <c r="H1484" s="577"/>
    </row>
    <row r="1485" spans="3:8" s="143" customFormat="1" ht="12.75">
      <c r="C1485" s="577"/>
      <c r="D1485" s="577"/>
      <c r="E1485" s="577"/>
      <c r="F1485" s="577"/>
      <c r="G1485" s="577"/>
      <c r="H1485" s="577"/>
    </row>
    <row r="1486" spans="3:8" s="143" customFormat="1" ht="12.75">
      <c r="C1486" s="577"/>
      <c r="D1486" s="577"/>
      <c r="E1486" s="577"/>
      <c r="F1486" s="577"/>
      <c r="G1486" s="577"/>
      <c r="H1486" s="577"/>
    </row>
    <row r="1487" spans="3:8" s="143" customFormat="1" ht="12.75">
      <c r="C1487" s="577"/>
      <c r="D1487" s="577"/>
      <c r="E1487" s="577"/>
      <c r="F1487" s="577"/>
      <c r="G1487" s="577"/>
      <c r="H1487" s="577"/>
    </row>
    <row r="1488" spans="3:8" s="143" customFormat="1" ht="12.75">
      <c r="C1488" s="577"/>
      <c r="D1488" s="577"/>
      <c r="E1488" s="577"/>
      <c r="F1488" s="577"/>
      <c r="G1488" s="577"/>
      <c r="H1488" s="577"/>
    </row>
    <row r="1489" spans="3:8" s="143" customFormat="1" ht="12.75">
      <c r="C1489" s="577"/>
      <c r="D1489" s="577"/>
      <c r="E1489" s="577"/>
      <c r="F1489" s="577"/>
      <c r="G1489" s="577"/>
      <c r="H1489" s="577"/>
    </row>
    <row r="1490" spans="3:8" s="143" customFormat="1" ht="12.75">
      <c r="C1490" s="577"/>
      <c r="D1490" s="577"/>
      <c r="E1490" s="577"/>
      <c r="F1490" s="577"/>
      <c r="G1490" s="577"/>
      <c r="H1490" s="577"/>
    </row>
    <row r="1491" spans="3:8" s="143" customFormat="1" ht="12.75">
      <c r="C1491" s="577"/>
      <c r="D1491" s="577"/>
      <c r="E1491" s="577"/>
      <c r="F1491" s="577"/>
      <c r="G1491" s="577"/>
      <c r="H1491" s="577"/>
    </row>
    <row r="1492" spans="3:8" s="143" customFormat="1" ht="12.75">
      <c r="C1492" s="577"/>
      <c r="D1492" s="577"/>
      <c r="E1492" s="577"/>
      <c r="F1492" s="577"/>
      <c r="G1492" s="577"/>
      <c r="H1492" s="577"/>
    </row>
    <row r="1493" spans="3:8" s="143" customFormat="1" ht="12.75">
      <c r="C1493" s="577"/>
      <c r="D1493" s="577"/>
      <c r="E1493" s="577"/>
      <c r="F1493" s="577"/>
      <c r="G1493" s="577"/>
      <c r="H1493" s="577"/>
    </row>
    <row r="1494" spans="3:8" s="143" customFormat="1" ht="12.75">
      <c r="C1494" s="577"/>
      <c r="D1494" s="577"/>
      <c r="E1494" s="577"/>
      <c r="F1494" s="577"/>
      <c r="G1494" s="577"/>
      <c r="H1494" s="577"/>
    </row>
    <row r="1495" spans="3:8" s="143" customFormat="1" ht="12.75">
      <c r="C1495" s="577"/>
      <c r="D1495" s="577"/>
      <c r="E1495" s="577"/>
      <c r="F1495" s="577"/>
      <c r="G1495" s="577"/>
      <c r="H1495" s="577"/>
    </row>
    <row r="1496" spans="3:8" s="143" customFormat="1" ht="12.75">
      <c r="C1496" s="577"/>
      <c r="D1496" s="577"/>
      <c r="E1496" s="577"/>
      <c r="F1496" s="577"/>
      <c r="G1496" s="577"/>
      <c r="H1496" s="577"/>
    </row>
    <row r="1497" spans="3:8" s="143" customFormat="1" ht="12.75">
      <c r="C1497" s="577"/>
      <c r="D1497" s="577"/>
      <c r="E1497" s="577"/>
      <c r="F1497" s="577"/>
      <c r="G1497" s="577"/>
      <c r="H1497" s="577"/>
    </row>
    <row r="1498" spans="3:8" s="143" customFormat="1" ht="12.75">
      <c r="C1498" s="577"/>
      <c r="D1498" s="577"/>
      <c r="E1498" s="577"/>
      <c r="F1498" s="577"/>
      <c r="G1498" s="577"/>
      <c r="H1498" s="577"/>
    </row>
    <row r="1499" spans="3:8" s="143" customFormat="1" ht="12.75">
      <c r="C1499" s="577"/>
      <c r="D1499" s="577"/>
      <c r="E1499" s="577"/>
      <c r="F1499" s="577"/>
      <c r="G1499" s="577"/>
      <c r="H1499" s="577"/>
    </row>
    <row r="1500" spans="3:8" s="143" customFormat="1" ht="12.75">
      <c r="C1500" s="577"/>
      <c r="D1500" s="577"/>
      <c r="E1500" s="577"/>
      <c r="F1500" s="577"/>
      <c r="G1500" s="577"/>
      <c r="H1500" s="577"/>
    </row>
    <row r="1501" spans="3:8" s="143" customFormat="1" ht="12.75">
      <c r="C1501" s="577"/>
      <c r="D1501" s="577"/>
      <c r="E1501" s="577"/>
      <c r="F1501" s="577"/>
      <c r="G1501" s="577"/>
      <c r="H1501" s="577"/>
    </row>
    <row r="1502" spans="3:8" s="143" customFormat="1" ht="12.75">
      <c r="C1502" s="577"/>
      <c r="D1502" s="577"/>
      <c r="E1502" s="577"/>
      <c r="F1502" s="577"/>
      <c r="G1502" s="577"/>
      <c r="H1502" s="577"/>
    </row>
    <row r="1503" spans="3:8" s="143" customFormat="1" ht="12.75">
      <c r="C1503" s="577"/>
      <c r="D1503" s="577"/>
      <c r="E1503" s="577"/>
      <c r="F1503" s="577"/>
      <c r="G1503" s="577"/>
      <c r="H1503" s="577"/>
    </row>
    <row r="1504" spans="3:8" s="143" customFormat="1" ht="12.75">
      <c r="C1504" s="577"/>
      <c r="D1504" s="577"/>
      <c r="E1504" s="577"/>
      <c r="F1504" s="577"/>
      <c r="G1504" s="577"/>
      <c r="H1504" s="577"/>
    </row>
    <row r="1505" spans="3:8" s="143" customFormat="1" ht="12.75">
      <c r="C1505" s="577"/>
      <c r="D1505" s="577"/>
      <c r="E1505" s="577"/>
      <c r="F1505" s="577"/>
      <c r="G1505" s="577"/>
      <c r="H1505" s="577"/>
    </row>
    <row r="1506" spans="3:8" s="143" customFormat="1" ht="12.75">
      <c r="C1506" s="577"/>
      <c r="D1506" s="577"/>
      <c r="E1506" s="577"/>
      <c r="F1506" s="577"/>
      <c r="G1506" s="577"/>
      <c r="H1506" s="577"/>
    </row>
    <row r="1507" spans="3:8" s="143" customFormat="1" ht="12.75">
      <c r="C1507" s="577"/>
      <c r="D1507" s="577"/>
      <c r="E1507" s="577"/>
      <c r="F1507" s="577"/>
      <c r="G1507" s="577"/>
      <c r="H1507" s="577"/>
    </row>
    <row r="1508" spans="3:8" s="143" customFormat="1" ht="12.75">
      <c r="C1508" s="577"/>
      <c r="D1508" s="577"/>
      <c r="E1508" s="577"/>
      <c r="F1508" s="577"/>
      <c r="G1508" s="577"/>
      <c r="H1508" s="577"/>
    </row>
    <row r="1509" spans="3:8" s="143" customFormat="1" ht="12.75">
      <c r="C1509" s="577"/>
      <c r="D1509" s="577"/>
      <c r="E1509" s="577"/>
      <c r="F1509" s="577"/>
      <c r="G1509" s="577"/>
      <c r="H1509" s="577"/>
    </row>
    <row r="1510" spans="3:8" s="143" customFormat="1" ht="12.75">
      <c r="C1510" s="577"/>
      <c r="D1510" s="577"/>
      <c r="E1510" s="577"/>
      <c r="F1510" s="577"/>
      <c r="G1510" s="577"/>
      <c r="H1510" s="577"/>
    </row>
    <row r="1511" spans="3:8" s="143" customFormat="1" ht="12.75">
      <c r="C1511" s="577"/>
      <c r="D1511" s="577"/>
      <c r="E1511" s="577"/>
      <c r="F1511" s="577"/>
      <c r="G1511" s="577"/>
      <c r="H1511" s="577"/>
    </row>
    <row r="1512" spans="3:8" s="143" customFormat="1" ht="12.75">
      <c r="C1512" s="577"/>
      <c r="D1512" s="577"/>
      <c r="E1512" s="577"/>
      <c r="F1512" s="577"/>
      <c r="G1512" s="577"/>
      <c r="H1512" s="577"/>
    </row>
    <row r="1513" spans="3:8" s="143" customFormat="1" ht="12.75">
      <c r="C1513" s="577"/>
      <c r="D1513" s="577"/>
      <c r="E1513" s="577"/>
      <c r="F1513" s="577"/>
      <c r="G1513" s="577"/>
      <c r="H1513" s="577"/>
    </row>
    <row r="1514" spans="3:8" s="143" customFormat="1" ht="12.75">
      <c r="C1514" s="577"/>
      <c r="D1514" s="577"/>
      <c r="E1514" s="577"/>
      <c r="F1514" s="577"/>
      <c r="G1514" s="577"/>
      <c r="H1514" s="577"/>
    </row>
    <row r="1515" spans="3:8" s="143" customFormat="1" ht="12.75">
      <c r="C1515" s="577"/>
      <c r="D1515" s="577"/>
      <c r="E1515" s="577"/>
      <c r="F1515" s="577"/>
      <c r="G1515" s="577"/>
      <c r="H1515" s="577"/>
    </row>
    <row r="1516" spans="3:8" s="143" customFormat="1" ht="12.75">
      <c r="C1516" s="577"/>
      <c r="D1516" s="577"/>
      <c r="E1516" s="577"/>
      <c r="F1516" s="577"/>
      <c r="G1516" s="577"/>
      <c r="H1516" s="577"/>
    </row>
    <row r="1517" spans="3:8" s="143" customFormat="1" ht="12.75">
      <c r="C1517" s="577"/>
      <c r="D1517" s="577"/>
      <c r="E1517" s="577"/>
      <c r="F1517" s="577"/>
      <c r="G1517" s="577"/>
      <c r="H1517" s="577"/>
    </row>
    <row r="1518" spans="3:8" s="143" customFormat="1" ht="12.75">
      <c r="C1518" s="577"/>
      <c r="D1518" s="577"/>
      <c r="E1518" s="577"/>
      <c r="F1518" s="577"/>
      <c r="G1518" s="577"/>
      <c r="H1518" s="577"/>
    </row>
    <row r="1519" spans="3:8" s="143" customFormat="1" ht="12.75">
      <c r="C1519" s="577"/>
      <c r="D1519" s="577"/>
      <c r="E1519" s="577"/>
      <c r="F1519" s="577"/>
      <c r="G1519" s="577"/>
      <c r="H1519" s="577"/>
    </row>
    <row r="1520" spans="3:8" s="143" customFormat="1" ht="12.75">
      <c r="C1520" s="577"/>
      <c r="D1520" s="577"/>
      <c r="E1520" s="577"/>
      <c r="F1520" s="577"/>
      <c r="G1520" s="577"/>
      <c r="H1520" s="577"/>
    </row>
    <row r="1521" spans="3:8" s="143" customFormat="1" ht="12.75">
      <c r="C1521" s="577"/>
      <c r="D1521" s="577"/>
      <c r="E1521" s="577"/>
      <c r="F1521" s="577"/>
      <c r="G1521" s="577"/>
      <c r="H1521" s="577"/>
    </row>
    <row r="1522" spans="3:8" s="143" customFormat="1" ht="12.75">
      <c r="C1522" s="577"/>
      <c r="D1522" s="577"/>
      <c r="E1522" s="577"/>
      <c r="F1522" s="577"/>
      <c r="G1522" s="577"/>
      <c r="H1522" s="577"/>
    </row>
    <row r="1523" spans="3:8" s="143" customFormat="1" ht="12.75">
      <c r="C1523" s="577"/>
      <c r="D1523" s="577"/>
      <c r="E1523" s="577"/>
      <c r="F1523" s="577"/>
      <c r="G1523" s="577"/>
      <c r="H1523" s="577"/>
    </row>
    <row r="1524" spans="3:8" s="143" customFormat="1" ht="12.75">
      <c r="C1524" s="577"/>
      <c r="D1524" s="577"/>
      <c r="E1524" s="577"/>
      <c r="F1524" s="577"/>
      <c r="G1524" s="577"/>
      <c r="H1524" s="577"/>
    </row>
    <row r="1525" spans="3:8" s="143" customFormat="1" ht="12.75">
      <c r="C1525" s="577"/>
      <c r="D1525" s="577"/>
      <c r="E1525" s="577"/>
      <c r="F1525" s="577"/>
      <c r="G1525" s="577"/>
      <c r="H1525" s="577"/>
    </row>
    <row r="1526" spans="3:8" s="143" customFormat="1" ht="12.75">
      <c r="C1526" s="577"/>
      <c r="D1526" s="577"/>
      <c r="E1526" s="577"/>
      <c r="F1526" s="577"/>
      <c r="G1526" s="577"/>
      <c r="H1526" s="577"/>
    </row>
    <row r="1527" spans="3:8" s="143" customFormat="1" ht="12.75">
      <c r="C1527" s="577"/>
      <c r="D1527" s="577"/>
      <c r="E1527" s="577"/>
      <c r="F1527" s="577"/>
      <c r="G1527" s="577"/>
      <c r="H1527" s="577"/>
    </row>
    <row r="1528" spans="3:8" s="143" customFormat="1" ht="12.75">
      <c r="C1528" s="577"/>
      <c r="D1528" s="577"/>
      <c r="E1528" s="577"/>
      <c r="F1528" s="577"/>
      <c r="G1528" s="577"/>
      <c r="H1528" s="577"/>
    </row>
    <row r="1529" spans="3:8" s="143" customFormat="1" ht="12.75">
      <c r="C1529" s="577"/>
      <c r="D1529" s="577"/>
      <c r="E1529" s="577"/>
      <c r="F1529" s="577"/>
      <c r="G1529" s="577"/>
      <c r="H1529" s="577"/>
    </row>
    <row r="1530" spans="3:8" s="143" customFormat="1" ht="12.75">
      <c r="C1530" s="577"/>
      <c r="D1530" s="577"/>
      <c r="E1530" s="577"/>
      <c r="F1530" s="577"/>
      <c r="G1530" s="577"/>
      <c r="H1530" s="577"/>
    </row>
    <row r="1531" spans="3:8" s="143" customFormat="1" ht="12.75">
      <c r="C1531" s="577"/>
      <c r="D1531" s="577"/>
      <c r="E1531" s="577"/>
      <c r="F1531" s="577"/>
      <c r="G1531" s="577"/>
      <c r="H1531" s="577"/>
    </row>
    <row r="1532" spans="3:8" s="143" customFormat="1" ht="12.75">
      <c r="C1532" s="577"/>
      <c r="D1532" s="577"/>
      <c r="E1532" s="577"/>
      <c r="F1532" s="577"/>
      <c r="G1532" s="577"/>
      <c r="H1532" s="577"/>
    </row>
    <row r="1533" spans="3:8" s="143" customFormat="1" ht="12.75">
      <c r="C1533" s="577"/>
      <c r="D1533" s="577"/>
      <c r="E1533" s="577"/>
      <c r="F1533" s="577"/>
      <c r="G1533" s="577"/>
      <c r="H1533" s="577"/>
    </row>
    <row r="1534" spans="3:8" s="143" customFormat="1" ht="12.75">
      <c r="C1534" s="577"/>
      <c r="D1534" s="577"/>
      <c r="E1534" s="577"/>
      <c r="F1534" s="577"/>
      <c r="G1534" s="577"/>
      <c r="H1534" s="577"/>
    </row>
    <row r="1535" spans="3:8" s="143" customFormat="1" ht="12.75">
      <c r="C1535" s="577"/>
      <c r="D1535" s="577"/>
      <c r="E1535" s="577"/>
      <c r="F1535" s="577"/>
      <c r="G1535" s="577"/>
      <c r="H1535" s="577"/>
    </row>
    <row r="1536" spans="3:8" s="143" customFormat="1" ht="12.75">
      <c r="C1536" s="577"/>
      <c r="D1536" s="577"/>
      <c r="E1536" s="577"/>
      <c r="F1536" s="577"/>
      <c r="G1536" s="577"/>
      <c r="H1536" s="577"/>
    </row>
    <row r="1537" spans="3:8" s="143" customFormat="1" ht="12.75">
      <c r="C1537" s="577"/>
      <c r="D1537" s="577"/>
      <c r="E1537" s="577"/>
      <c r="F1537" s="577"/>
      <c r="G1537" s="577"/>
      <c r="H1537" s="577"/>
    </row>
    <row r="1538" spans="3:8" s="143" customFormat="1" ht="12.75">
      <c r="C1538" s="577"/>
      <c r="D1538" s="577"/>
      <c r="E1538" s="577"/>
      <c r="F1538" s="577"/>
      <c r="G1538" s="577"/>
      <c r="H1538" s="577"/>
    </row>
    <row r="1539" spans="3:8" s="143" customFormat="1" ht="12.75">
      <c r="C1539" s="577"/>
      <c r="D1539" s="577"/>
      <c r="E1539" s="577"/>
      <c r="F1539" s="577"/>
      <c r="G1539" s="577"/>
      <c r="H1539" s="577"/>
    </row>
    <row r="1540" spans="3:8" s="143" customFormat="1" ht="12.75">
      <c r="C1540" s="577"/>
      <c r="D1540" s="577"/>
      <c r="E1540" s="577"/>
      <c r="F1540" s="577"/>
      <c r="G1540" s="577"/>
      <c r="H1540" s="577"/>
    </row>
    <row r="1541" spans="3:8" s="143" customFormat="1" ht="12.75">
      <c r="C1541" s="577"/>
      <c r="D1541" s="577"/>
      <c r="E1541" s="577"/>
      <c r="F1541" s="577"/>
      <c r="G1541" s="577"/>
      <c r="H1541" s="577"/>
    </row>
    <row r="1542" spans="3:8" s="143" customFormat="1" ht="12.75">
      <c r="C1542" s="577"/>
      <c r="D1542" s="577"/>
      <c r="E1542" s="577"/>
      <c r="F1542" s="577"/>
      <c r="G1542" s="577"/>
      <c r="H1542" s="577"/>
    </row>
    <row r="1543" spans="3:8" s="143" customFormat="1" ht="12.75">
      <c r="C1543" s="577"/>
      <c r="D1543" s="577"/>
      <c r="E1543" s="577"/>
      <c r="F1543" s="577"/>
      <c r="G1543" s="577"/>
      <c r="H1543" s="577"/>
    </row>
    <row r="1544" spans="3:8" s="143" customFormat="1" ht="12.75">
      <c r="C1544" s="577"/>
      <c r="D1544" s="577"/>
      <c r="E1544" s="577"/>
      <c r="F1544" s="577"/>
      <c r="G1544" s="577"/>
      <c r="H1544" s="577"/>
    </row>
    <row r="1545" spans="3:8" s="143" customFormat="1" ht="12.75">
      <c r="C1545" s="577"/>
      <c r="D1545" s="577"/>
      <c r="E1545" s="577"/>
      <c r="F1545" s="577"/>
      <c r="G1545" s="577"/>
      <c r="H1545" s="577"/>
    </row>
    <row r="1546" spans="3:8" s="143" customFormat="1" ht="12.75">
      <c r="C1546" s="577"/>
      <c r="D1546" s="577"/>
      <c r="E1546" s="577"/>
      <c r="F1546" s="577"/>
      <c r="G1546" s="577"/>
      <c r="H1546" s="577"/>
    </row>
    <row r="1547" spans="3:8" s="143" customFormat="1" ht="12.75">
      <c r="C1547" s="577"/>
      <c r="D1547" s="577"/>
      <c r="E1547" s="577"/>
      <c r="F1547" s="577"/>
      <c r="G1547" s="577"/>
      <c r="H1547" s="577"/>
    </row>
    <row r="1548" spans="3:8" s="143" customFormat="1" ht="12.75">
      <c r="C1548" s="577"/>
      <c r="D1548" s="577"/>
      <c r="E1548" s="577"/>
      <c r="F1548" s="577"/>
      <c r="G1548" s="577"/>
      <c r="H1548" s="577"/>
    </row>
    <row r="1549" spans="3:8" s="143" customFormat="1" ht="12.75">
      <c r="C1549" s="577"/>
      <c r="D1549" s="577"/>
      <c r="E1549" s="577"/>
      <c r="F1549" s="577"/>
      <c r="G1549" s="577"/>
      <c r="H1549" s="577"/>
    </row>
    <row r="1550" spans="3:8" s="143" customFormat="1" ht="12.75">
      <c r="C1550" s="577"/>
      <c r="D1550" s="577"/>
      <c r="E1550" s="577"/>
      <c r="F1550" s="577"/>
      <c r="G1550" s="577"/>
      <c r="H1550" s="577"/>
    </row>
    <row r="1551" spans="3:8" s="143" customFormat="1" ht="12.75">
      <c r="C1551" s="577"/>
      <c r="D1551" s="577"/>
      <c r="E1551" s="577"/>
      <c r="F1551" s="577"/>
      <c r="G1551" s="577"/>
      <c r="H1551" s="577"/>
    </row>
    <row r="1552" spans="3:8" s="143" customFormat="1" ht="12.75">
      <c r="C1552" s="577"/>
      <c r="D1552" s="577"/>
      <c r="E1552" s="577"/>
      <c r="F1552" s="577"/>
      <c r="G1552" s="577"/>
      <c r="H1552" s="577"/>
    </row>
    <row r="1553" spans="3:8" s="143" customFormat="1" ht="12.75">
      <c r="C1553" s="577"/>
      <c r="D1553" s="577"/>
      <c r="E1553" s="577"/>
      <c r="F1553" s="577"/>
      <c r="G1553" s="577"/>
      <c r="H1553" s="577"/>
    </row>
    <row r="1554" spans="3:8" s="143" customFormat="1" ht="12.75">
      <c r="C1554" s="577"/>
      <c r="D1554" s="577"/>
      <c r="E1554" s="577"/>
      <c r="F1554" s="577"/>
      <c r="G1554" s="577"/>
      <c r="H1554" s="577"/>
    </row>
    <row r="1555" spans="3:8" s="143" customFormat="1" ht="12.75">
      <c r="C1555" s="577"/>
      <c r="D1555" s="577"/>
      <c r="E1555" s="577"/>
      <c r="F1555" s="577"/>
      <c r="G1555" s="577"/>
      <c r="H1555" s="577"/>
    </row>
    <row r="1556" spans="3:8" s="143" customFormat="1" ht="12.75">
      <c r="C1556" s="577"/>
      <c r="D1556" s="577"/>
      <c r="E1556" s="577"/>
      <c r="F1556" s="577"/>
      <c r="G1556" s="577"/>
      <c r="H1556" s="577"/>
    </row>
    <row r="1557" spans="3:8" s="143" customFormat="1" ht="12.75">
      <c r="C1557" s="577"/>
      <c r="D1557" s="577"/>
      <c r="E1557" s="577"/>
      <c r="F1557" s="577"/>
      <c r="G1557" s="577"/>
      <c r="H1557" s="577"/>
    </row>
    <row r="1558" spans="3:8" s="143" customFormat="1" ht="12.75">
      <c r="C1558" s="577"/>
      <c r="D1558" s="577"/>
      <c r="E1558" s="577"/>
      <c r="F1558" s="577"/>
      <c r="G1558" s="577"/>
      <c r="H1558" s="577"/>
    </row>
    <row r="1559" spans="3:8" s="143" customFormat="1" ht="12.75">
      <c r="C1559" s="577"/>
      <c r="D1559" s="577"/>
      <c r="E1559" s="577"/>
      <c r="F1559" s="577"/>
      <c r="G1559" s="577"/>
      <c r="H1559" s="577"/>
    </row>
    <row r="1560" spans="3:8" s="143" customFormat="1" ht="12.75">
      <c r="C1560" s="577"/>
      <c r="D1560" s="577"/>
      <c r="E1560" s="577"/>
      <c r="F1560" s="577"/>
      <c r="G1560" s="577"/>
      <c r="H1560" s="577"/>
    </row>
    <row r="1561" spans="3:8" s="143" customFormat="1" ht="12.75">
      <c r="C1561" s="577"/>
      <c r="D1561" s="577"/>
      <c r="E1561" s="577"/>
      <c r="F1561" s="577"/>
      <c r="G1561" s="577"/>
      <c r="H1561" s="577"/>
    </row>
    <row r="1562" spans="3:8" s="143" customFormat="1" ht="12.75">
      <c r="C1562" s="577"/>
      <c r="D1562" s="577"/>
      <c r="E1562" s="577"/>
      <c r="F1562" s="577"/>
      <c r="G1562" s="577"/>
      <c r="H1562" s="577"/>
    </row>
    <row r="1563" spans="3:8" s="143" customFormat="1" ht="12.75">
      <c r="C1563" s="577"/>
      <c r="D1563" s="577"/>
      <c r="E1563" s="577"/>
      <c r="F1563" s="577"/>
      <c r="G1563" s="577"/>
      <c r="H1563" s="577"/>
    </row>
    <row r="1564" spans="3:8" s="143" customFormat="1" ht="12.75">
      <c r="C1564" s="577"/>
      <c r="D1564" s="577"/>
      <c r="E1564" s="577"/>
      <c r="F1564" s="577"/>
      <c r="G1564" s="577"/>
      <c r="H1564" s="577"/>
    </row>
    <row r="1565" spans="3:8" s="143" customFormat="1" ht="12.75">
      <c r="C1565" s="577"/>
      <c r="D1565" s="577"/>
      <c r="E1565" s="577"/>
      <c r="F1565" s="577"/>
      <c r="G1565" s="577"/>
      <c r="H1565" s="577"/>
    </row>
    <row r="1566" spans="3:8" s="143" customFormat="1" ht="12.75">
      <c r="C1566" s="577"/>
      <c r="D1566" s="577"/>
      <c r="E1566" s="577"/>
      <c r="F1566" s="577"/>
      <c r="G1566" s="577"/>
      <c r="H1566" s="577"/>
    </row>
    <row r="1567" spans="3:8" s="143" customFormat="1" ht="12.75">
      <c r="C1567" s="577"/>
      <c r="D1567" s="577"/>
      <c r="E1567" s="577"/>
      <c r="F1567" s="577"/>
      <c r="G1567" s="577"/>
      <c r="H1567" s="577"/>
    </row>
    <row r="1568" spans="3:8" s="143" customFormat="1" ht="12.75">
      <c r="C1568" s="577"/>
      <c r="D1568" s="577"/>
      <c r="E1568" s="577"/>
      <c r="F1568" s="577"/>
      <c r="G1568" s="577"/>
      <c r="H1568" s="577"/>
    </row>
    <row r="1569" spans="3:8" s="143" customFormat="1" ht="12.75">
      <c r="C1569" s="577"/>
      <c r="D1569" s="577"/>
      <c r="E1569" s="577"/>
      <c r="F1569" s="577"/>
      <c r="G1569" s="577"/>
      <c r="H1569" s="577"/>
    </row>
    <row r="1570" spans="3:8" s="143" customFormat="1" ht="12.75">
      <c r="C1570" s="577"/>
      <c r="D1570" s="577"/>
      <c r="E1570" s="577"/>
      <c r="F1570" s="577"/>
      <c r="G1570" s="577"/>
      <c r="H1570" s="577"/>
    </row>
    <row r="1571" spans="3:8" s="143" customFormat="1" ht="12.75">
      <c r="C1571" s="577"/>
      <c r="D1571" s="577"/>
      <c r="E1571" s="577"/>
      <c r="F1571" s="577"/>
      <c r="G1571" s="577"/>
      <c r="H1571" s="577"/>
    </row>
    <row r="1572" spans="3:8" s="143" customFormat="1" ht="12.75">
      <c r="C1572" s="577"/>
      <c r="D1572" s="577"/>
      <c r="E1572" s="577"/>
      <c r="F1572" s="577"/>
      <c r="G1572" s="577"/>
      <c r="H1572" s="577"/>
    </row>
    <row r="1573" spans="3:8" s="143" customFormat="1" ht="12.75">
      <c r="C1573" s="577"/>
      <c r="D1573" s="577"/>
      <c r="E1573" s="577"/>
      <c r="F1573" s="577"/>
      <c r="G1573" s="577"/>
      <c r="H1573" s="577"/>
    </row>
    <row r="1574" spans="3:8" s="143" customFormat="1" ht="12.75">
      <c r="C1574" s="577"/>
      <c r="D1574" s="577"/>
      <c r="E1574" s="577"/>
      <c r="F1574" s="577"/>
      <c r="G1574" s="577"/>
      <c r="H1574" s="577"/>
    </row>
    <row r="1575" spans="3:8" s="143" customFormat="1" ht="12.75">
      <c r="C1575" s="577"/>
      <c r="D1575" s="577"/>
      <c r="E1575" s="577"/>
      <c r="F1575" s="577"/>
      <c r="G1575" s="577"/>
      <c r="H1575" s="577"/>
    </row>
    <row r="1576" spans="3:8" s="143" customFormat="1" ht="12.75">
      <c r="C1576" s="577"/>
      <c r="D1576" s="577"/>
      <c r="E1576" s="577"/>
      <c r="F1576" s="577"/>
      <c r="G1576" s="577"/>
      <c r="H1576" s="577"/>
    </row>
    <row r="1577" spans="3:8" s="143" customFormat="1" ht="12.75">
      <c r="C1577" s="577"/>
      <c r="D1577" s="577"/>
      <c r="E1577" s="577"/>
      <c r="F1577" s="577"/>
      <c r="G1577" s="577"/>
      <c r="H1577" s="577"/>
    </row>
    <row r="1578" spans="3:8" s="143" customFormat="1" ht="12.75">
      <c r="C1578" s="577"/>
      <c r="D1578" s="577"/>
      <c r="E1578" s="577"/>
      <c r="F1578" s="577"/>
      <c r="G1578" s="577"/>
      <c r="H1578" s="577"/>
    </row>
    <row r="1579" spans="3:8" s="143" customFormat="1" ht="12.75">
      <c r="C1579" s="577"/>
      <c r="D1579" s="577"/>
      <c r="E1579" s="577"/>
      <c r="F1579" s="577"/>
      <c r="G1579" s="577"/>
      <c r="H1579" s="577"/>
    </row>
    <row r="1580" spans="3:8" s="143" customFormat="1" ht="12.75">
      <c r="C1580" s="577"/>
      <c r="D1580" s="577"/>
      <c r="E1580" s="577"/>
      <c r="F1580" s="577"/>
      <c r="G1580" s="577"/>
      <c r="H1580" s="577"/>
    </row>
    <row r="1581" spans="3:8" s="143" customFormat="1" ht="12.75">
      <c r="C1581" s="577"/>
      <c r="D1581" s="577"/>
      <c r="E1581" s="577"/>
      <c r="F1581" s="577"/>
      <c r="G1581" s="577"/>
      <c r="H1581" s="577"/>
    </row>
    <row r="1582" spans="3:8" s="143" customFormat="1" ht="12.75">
      <c r="C1582" s="577"/>
      <c r="D1582" s="577"/>
      <c r="E1582" s="577"/>
      <c r="F1582" s="577"/>
      <c r="G1582" s="577"/>
      <c r="H1582" s="577"/>
    </row>
    <row r="1583" spans="3:8" s="143" customFormat="1" ht="12.75">
      <c r="C1583" s="577"/>
      <c r="D1583" s="577"/>
      <c r="E1583" s="577"/>
      <c r="F1583" s="577"/>
      <c r="G1583" s="577"/>
      <c r="H1583" s="577"/>
    </row>
    <row r="1584" spans="3:8" s="143" customFormat="1" ht="12.75">
      <c r="C1584" s="577"/>
      <c r="D1584" s="577"/>
      <c r="E1584" s="577"/>
      <c r="F1584" s="577"/>
      <c r="G1584" s="577"/>
      <c r="H1584" s="577"/>
    </row>
    <row r="1585" spans="3:8" s="143" customFormat="1" ht="12.75">
      <c r="C1585" s="577"/>
      <c r="D1585" s="577"/>
      <c r="E1585" s="577"/>
      <c r="F1585" s="577"/>
      <c r="G1585" s="577"/>
      <c r="H1585" s="577"/>
    </row>
    <row r="1586" spans="3:8" s="143" customFormat="1" ht="12.75">
      <c r="C1586" s="577"/>
      <c r="D1586" s="577"/>
      <c r="E1586" s="577"/>
      <c r="F1586" s="577"/>
      <c r="G1586" s="577"/>
      <c r="H1586" s="577"/>
    </row>
    <row r="1587" spans="3:8" s="143" customFormat="1" ht="12.75">
      <c r="C1587" s="577"/>
      <c r="D1587" s="577"/>
      <c r="E1587" s="577"/>
      <c r="F1587" s="577"/>
      <c r="G1587" s="577"/>
      <c r="H1587" s="577"/>
    </row>
    <row r="1588" spans="3:8" s="143" customFormat="1" ht="12.75">
      <c r="C1588" s="577"/>
      <c r="D1588" s="577"/>
      <c r="E1588" s="577"/>
      <c r="F1588" s="577"/>
      <c r="G1588" s="577"/>
      <c r="H1588" s="577"/>
    </row>
    <row r="1589" spans="3:8" s="143" customFormat="1" ht="12.75">
      <c r="C1589" s="577"/>
      <c r="D1589" s="577"/>
      <c r="E1589" s="577"/>
      <c r="F1589" s="577"/>
      <c r="G1589" s="577"/>
      <c r="H1589" s="577"/>
    </row>
    <row r="1590" spans="3:8" s="143" customFormat="1" ht="12.75">
      <c r="C1590" s="577"/>
      <c r="D1590" s="577"/>
      <c r="E1590" s="577"/>
      <c r="F1590" s="577"/>
      <c r="G1590" s="577"/>
      <c r="H1590" s="577"/>
    </row>
    <row r="1591" spans="3:8" s="143" customFormat="1" ht="12.75">
      <c r="C1591" s="577"/>
      <c r="D1591" s="577"/>
      <c r="E1591" s="577"/>
      <c r="F1591" s="577"/>
      <c r="G1591" s="577"/>
      <c r="H1591" s="577"/>
    </row>
    <row r="1592" spans="3:8" s="143" customFormat="1" ht="12.75">
      <c r="C1592" s="577"/>
      <c r="D1592" s="577"/>
      <c r="E1592" s="577"/>
      <c r="F1592" s="577"/>
      <c r="G1592" s="577"/>
      <c r="H1592" s="577"/>
    </row>
    <row r="1593" spans="3:8" s="143" customFormat="1" ht="12.75">
      <c r="C1593" s="577"/>
      <c r="D1593" s="577"/>
      <c r="E1593" s="577"/>
      <c r="F1593" s="577"/>
      <c r="G1593" s="577"/>
      <c r="H1593" s="577"/>
    </row>
    <row r="1594" spans="3:8" s="143" customFormat="1" ht="12.75">
      <c r="C1594" s="577"/>
      <c r="D1594" s="577"/>
      <c r="E1594" s="577"/>
      <c r="F1594" s="577"/>
      <c r="G1594" s="577"/>
      <c r="H1594" s="577"/>
    </row>
    <row r="1595" spans="3:8" s="143" customFormat="1" ht="12.75">
      <c r="C1595" s="577"/>
      <c r="D1595" s="577"/>
      <c r="E1595" s="577"/>
      <c r="F1595" s="577"/>
      <c r="G1595" s="577"/>
      <c r="H1595" s="577"/>
    </row>
    <row r="1596" spans="3:8" s="143" customFormat="1" ht="12.75">
      <c r="C1596" s="577"/>
      <c r="D1596" s="577"/>
      <c r="E1596" s="577"/>
      <c r="F1596" s="577"/>
      <c r="G1596" s="577"/>
      <c r="H1596" s="577"/>
    </row>
    <row r="1597" spans="3:8" s="143" customFormat="1" ht="12.75">
      <c r="C1597" s="577"/>
      <c r="D1597" s="577"/>
      <c r="E1597" s="577"/>
      <c r="F1597" s="577"/>
      <c r="G1597" s="577"/>
      <c r="H1597" s="577"/>
    </row>
    <row r="1598" spans="3:8" s="143" customFormat="1" ht="12.75">
      <c r="C1598" s="577"/>
      <c r="D1598" s="577"/>
      <c r="E1598" s="577"/>
      <c r="F1598" s="577"/>
      <c r="G1598" s="577"/>
      <c r="H1598" s="577"/>
    </row>
    <row r="1599" spans="3:8" s="143" customFormat="1" ht="12.75">
      <c r="C1599" s="577"/>
      <c r="D1599" s="577"/>
      <c r="E1599" s="577"/>
      <c r="F1599" s="577"/>
      <c r="G1599" s="577"/>
      <c r="H1599" s="577"/>
    </row>
    <row r="1600" spans="3:8" s="143" customFormat="1" ht="12.75">
      <c r="C1600" s="577"/>
      <c r="D1600" s="577"/>
      <c r="E1600" s="577"/>
      <c r="F1600" s="577"/>
      <c r="G1600" s="577"/>
      <c r="H1600" s="577"/>
    </row>
    <row r="1601" spans="3:8" s="143" customFormat="1" ht="12.75">
      <c r="C1601" s="577"/>
      <c r="D1601" s="577"/>
      <c r="E1601" s="577"/>
      <c r="F1601" s="577"/>
      <c r="G1601" s="577"/>
      <c r="H1601" s="577"/>
    </row>
    <row r="1602" spans="3:8" s="143" customFormat="1" ht="12.75">
      <c r="C1602" s="577"/>
      <c r="D1602" s="577"/>
      <c r="E1602" s="577"/>
      <c r="F1602" s="577"/>
      <c r="G1602" s="577"/>
      <c r="H1602" s="577"/>
    </row>
    <row r="1603" spans="3:8" s="143" customFormat="1" ht="12.75">
      <c r="C1603" s="577"/>
      <c r="D1603" s="577"/>
      <c r="E1603" s="577"/>
      <c r="F1603" s="577"/>
      <c r="G1603" s="577"/>
      <c r="H1603" s="577"/>
    </row>
    <row r="1604" spans="3:8" s="143" customFormat="1" ht="12.75">
      <c r="C1604" s="577"/>
      <c r="D1604" s="577"/>
      <c r="E1604" s="577"/>
      <c r="F1604" s="577"/>
      <c r="G1604" s="577"/>
      <c r="H1604" s="577"/>
    </row>
    <row r="1605" spans="3:8" s="143" customFormat="1" ht="12.75">
      <c r="C1605" s="577"/>
      <c r="D1605" s="577"/>
      <c r="E1605" s="577"/>
      <c r="F1605" s="577"/>
      <c r="G1605" s="577"/>
      <c r="H1605" s="577"/>
    </row>
    <row r="1606" spans="3:8" s="143" customFormat="1" ht="12.75">
      <c r="C1606" s="577"/>
      <c r="D1606" s="577"/>
      <c r="E1606" s="577"/>
      <c r="F1606" s="577"/>
      <c r="G1606" s="577"/>
      <c r="H1606" s="577"/>
    </row>
    <row r="1607" spans="3:8" s="143" customFormat="1" ht="12.75">
      <c r="C1607" s="577"/>
      <c r="D1607" s="577"/>
      <c r="E1607" s="577"/>
      <c r="F1607" s="577"/>
      <c r="G1607" s="577"/>
      <c r="H1607" s="577"/>
    </row>
    <row r="1608" spans="3:8" s="143" customFormat="1" ht="12.75">
      <c r="C1608" s="577"/>
      <c r="D1608" s="577"/>
      <c r="E1608" s="577"/>
      <c r="F1608" s="577"/>
      <c r="G1608" s="577"/>
      <c r="H1608" s="577"/>
    </row>
    <row r="1609" spans="3:8" s="143" customFormat="1" ht="12.75">
      <c r="C1609" s="577"/>
      <c r="D1609" s="577"/>
      <c r="E1609" s="577"/>
      <c r="F1609" s="577"/>
      <c r="G1609" s="577"/>
      <c r="H1609" s="577"/>
    </row>
    <row r="1610" spans="3:8" s="143" customFormat="1" ht="12.75">
      <c r="C1610" s="577"/>
      <c r="D1610" s="577"/>
      <c r="E1610" s="577"/>
      <c r="F1610" s="577"/>
      <c r="G1610" s="577"/>
      <c r="H1610" s="577"/>
    </row>
    <row r="1611" spans="3:8" s="143" customFormat="1" ht="12.75">
      <c r="C1611" s="577"/>
      <c r="D1611" s="577"/>
      <c r="E1611" s="577"/>
      <c r="F1611" s="577"/>
      <c r="G1611" s="577"/>
      <c r="H1611" s="577"/>
    </row>
    <row r="1612" spans="3:8" s="143" customFormat="1" ht="12.75">
      <c r="C1612" s="577"/>
      <c r="D1612" s="577"/>
      <c r="E1612" s="577"/>
      <c r="F1612" s="577"/>
      <c r="G1612" s="577"/>
      <c r="H1612" s="577"/>
    </row>
    <row r="1613" spans="3:8" s="143" customFormat="1" ht="12.75">
      <c r="C1613" s="577"/>
      <c r="D1613" s="577"/>
      <c r="E1613" s="577"/>
      <c r="F1613" s="577"/>
      <c r="G1613" s="577"/>
      <c r="H1613" s="577"/>
    </row>
    <row r="1614" spans="3:8" s="143" customFormat="1" ht="12.75">
      <c r="C1614" s="577"/>
      <c r="D1614" s="577"/>
      <c r="E1614" s="577"/>
      <c r="F1614" s="577"/>
      <c r="G1614" s="577"/>
      <c r="H1614" s="577"/>
    </row>
    <row r="1615" spans="3:8" s="143" customFormat="1" ht="12.75">
      <c r="C1615" s="577"/>
      <c r="D1615" s="577"/>
      <c r="E1615" s="577"/>
      <c r="F1615" s="577"/>
      <c r="G1615" s="577"/>
      <c r="H1615" s="577"/>
    </row>
    <row r="1616" spans="3:8" s="143" customFormat="1" ht="12.75">
      <c r="C1616" s="577"/>
      <c r="D1616" s="577"/>
      <c r="E1616" s="577"/>
      <c r="F1616" s="577"/>
      <c r="G1616" s="577"/>
      <c r="H1616" s="577"/>
    </row>
    <row r="1617" spans="3:8" s="143" customFormat="1" ht="12.75">
      <c r="C1617" s="577"/>
      <c r="D1617" s="577"/>
      <c r="E1617" s="577"/>
      <c r="F1617" s="577"/>
      <c r="G1617" s="577"/>
      <c r="H1617" s="577"/>
    </row>
    <row r="1618" spans="3:8" s="143" customFormat="1" ht="12.75">
      <c r="C1618" s="577"/>
      <c r="D1618" s="577"/>
      <c r="E1618" s="577"/>
      <c r="F1618" s="577"/>
      <c r="G1618" s="577"/>
      <c r="H1618" s="577"/>
    </row>
    <row r="1619" spans="3:8" s="143" customFormat="1" ht="12.75">
      <c r="C1619" s="577"/>
      <c r="D1619" s="577"/>
      <c r="E1619" s="577"/>
      <c r="F1619" s="577"/>
      <c r="G1619" s="577"/>
      <c r="H1619" s="577"/>
    </row>
    <row r="1620" spans="3:8" s="143" customFormat="1" ht="12.75">
      <c r="C1620" s="577"/>
      <c r="D1620" s="577"/>
      <c r="E1620" s="577"/>
      <c r="F1620" s="577"/>
      <c r="G1620" s="577"/>
      <c r="H1620" s="577"/>
    </row>
    <row r="1621" spans="3:8" s="143" customFormat="1" ht="12.75">
      <c r="C1621" s="577"/>
      <c r="D1621" s="577"/>
      <c r="E1621" s="577"/>
      <c r="F1621" s="577"/>
      <c r="G1621" s="577"/>
      <c r="H1621" s="577"/>
    </row>
    <row r="1622" spans="3:8" s="143" customFormat="1" ht="12.75">
      <c r="C1622" s="577"/>
      <c r="D1622" s="577"/>
      <c r="E1622" s="577"/>
      <c r="F1622" s="577"/>
      <c r="G1622" s="577"/>
      <c r="H1622" s="577"/>
    </row>
    <row r="1623" spans="3:8" s="143" customFormat="1" ht="12.75">
      <c r="C1623" s="577"/>
      <c r="D1623" s="577"/>
      <c r="E1623" s="577"/>
      <c r="F1623" s="577"/>
      <c r="G1623" s="577"/>
      <c r="H1623" s="577"/>
    </row>
    <row r="1624" spans="3:8" s="143" customFormat="1" ht="12.75">
      <c r="C1624" s="577"/>
      <c r="D1624" s="577"/>
      <c r="E1624" s="577"/>
      <c r="F1624" s="577"/>
      <c r="G1624" s="577"/>
      <c r="H1624" s="577"/>
    </row>
    <row r="1625" spans="3:8" s="143" customFormat="1" ht="12.75">
      <c r="C1625" s="577"/>
      <c r="D1625" s="577"/>
      <c r="E1625" s="577"/>
      <c r="F1625" s="577"/>
      <c r="G1625" s="577"/>
      <c r="H1625" s="577"/>
    </row>
    <row r="1626" spans="3:8" s="143" customFormat="1" ht="12.75">
      <c r="C1626" s="577"/>
      <c r="D1626" s="577"/>
      <c r="E1626" s="577"/>
      <c r="F1626" s="577"/>
      <c r="G1626" s="577"/>
      <c r="H1626" s="577"/>
    </row>
    <row r="1627" spans="3:8" s="143" customFormat="1" ht="12.75">
      <c r="C1627" s="577"/>
      <c r="D1627" s="577"/>
      <c r="E1627" s="577"/>
      <c r="F1627" s="577"/>
      <c r="G1627" s="577"/>
      <c r="H1627" s="577"/>
    </row>
    <row r="1628" spans="3:8" s="143" customFormat="1" ht="12.75">
      <c r="C1628" s="577"/>
      <c r="D1628" s="577"/>
      <c r="E1628" s="577"/>
      <c r="F1628" s="577"/>
      <c r="G1628" s="577"/>
      <c r="H1628" s="577"/>
    </row>
    <row r="1629" spans="3:8" s="143" customFormat="1" ht="12.75">
      <c r="C1629" s="577"/>
      <c r="D1629" s="577"/>
      <c r="E1629" s="577"/>
      <c r="F1629" s="577"/>
      <c r="G1629" s="577"/>
      <c r="H1629" s="577"/>
    </row>
    <row r="1630" spans="3:8" s="143" customFormat="1" ht="12.75">
      <c r="C1630" s="577"/>
      <c r="D1630" s="577"/>
      <c r="E1630" s="577"/>
      <c r="F1630" s="577"/>
      <c r="G1630" s="577"/>
      <c r="H1630" s="577"/>
    </row>
    <row r="1631" spans="3:8" s="143" customFormat="1" ht="12.75">
      <c r="C1631" s="577"/>
      <c r="D1631" s="577"/>
      <c r="E1631" s="577"/>
      <c r="F1631" s="577"/>
      <c r="G1631" s="577"/>
      <c r="H1631" s="577"/>
    </row>
    <row r="1632" spans="3:8" s="143" customFormat="1" ht="12.75">
      <c r="C1632" s="577"/>
      <c r="D1632" s="577"/>
      <c r="E1632" s="577"/>
      <c r="F1632" s="577"/>
      <c r="G1632" s="577"/>
      <c r="H1632" s="577"/>
    </row>
    <row r="1633" spans="3:8" s="143" customFormat="1" ht="12.75">
      <c r="C1633" s="577"/>
      <c r="D1633" s="577"/>
      <c r="E1633" s="577"/>
      <c r="F1633" s="577"/>
      <c r="G1633" s="577"/>
      <c r="H1633" s="577"/>
    </row>
    <row r="1634" spans="3:8" s="143" customFormat="1" ht="12.75">
      <c r="C1634" s="577"/>
      <c r="D1634" s="577"/>
      <c r="E1634" s="577"/>
      <c r="F1634" s="577"/>
      <c r="G1634" s="577"/>
      <c r="H1634" s="577"/>
    </row>
    <row r="1635" spans="3:8" s="143" customFormat="1" ht="12.75">
      <c r="C1635" s="577"/>
      <c r="D1635" s="577"/>
      <c r="E1635" s="577"/>
      <c r="F1635" s="577"/>
      <c r="G1635" s="577"/>
      <c r="H1635" s="577"/>
    </row>
    <row r="1636" spans="3:8" s="143" customFormat="1" ht="12.75">
      <c r="C1636" s="577"/>
      <c r="D1636" s="577"/>
      <c r="E1636" s="577"/>
      <c r="F1636" s="577"/>
      <c r="G1636" s="577"/>
      <c r="H1636" s="577"/>
    </row>
    <row r="1637" spans="3:8" s="143" customFormat="1" ht="12.75">
      <c r="C1637" s="577"/>
      <c r="D1637" s="577"/>
      <c r="E1637" s="577"/>
      <c r="F1637" s="577"/>
      <c r="G1637" s="577"/>
      <c r="H1637" s="577"/>
    </row>
    <row r="1638" spans="3:8" s="143" customFormat="1" ht="12.75">
      <c r="C1638" s="577"/>
      <c r="D1638" s="577"/>
      <c r="E1638" s="577"/>
      <c r="F1638" s="577"/>
      <c r="G1638" s="577"/>
      <c r="H1638" s="577"/>
    </row>
    <row r="1639" spans="3:8" s="143" customFormat="1" ht="12.75">
      <c r="C1639" s="577"/>
      <c r="D1639" s="577"/>
      <c r="E1639" s="577"/>
      <c r="F1639" s="577"/>
      <c r="G1639" s="577"/>
      <c r="H1639" s="577"/>
    </row>
    <row r="1640" spans="3:8" s="143" customFormat="1" ht="12.75">
      <c r="C1640" s="577"/>
      <c r="D1640" s="577"/>
      <c r="E1640" s="577"/>
      <c r="F1640" s="577"/>
      <c r="G1640" s="577"/>
      <c r="H1640" s="577"/>
    </row>
    <row r="1641" spans="3:8" s="143" customFormat="1" ht="12.75">
      <c r="C1641" s="577"/>
      <c r="D1641" s="577"/>
      <c r="E1641" s="577"/>
      <c r="F1641" s="577"/>
      <c r="G1641" s="577"/>
      <c r="H1641" s="577"/>
    </row>
    <row r="1642" spans="3:8" s="143" customFormat="1" ht="12.75">
      <c r="C1642" s="577"/>
      <c r="D1642" s="577"/>
      <c r="E1642" s="577"/>
      <c r="F1642" s="577"/>
      <c r="G1642" s="577"/>
      <c r="H1642" s="577"/>
    </row>
    <row r="1643" spans="3:8" s="143" customFormat="1" ht="12.75">
      <c r="C1643" s="577"/>
      <c r="D1643" s="577"/>
      <c r="E1643" s="577"/>
      <c r="F1643" s="577"/>
      <c r="G1643" s="577"/>
      <c r="H1643" s="577"/>
    </row>
    <row r="1644" spans="3:8" s="143" customFormat="1" ht="12.75">
      <c r="C1644" s="577"/>
      <c r="D1644" s="577"/>
      <c r="E1644" s="577"/>
      <c r="F1644" s="577"/>
      <c r="G1644" s="577"/>
      <c r="H1644" s="577"/>
    </row>
    <row r="1645" spans="3:8" s="143" customFormat="1" ht="12.75">
      <c r="C1645" s="577"/>
      <c r="D1645" s="577"/>
      <c r="E1645" s="577"/>
      <c r="F1645" s="577"/>
      <c r="G1645" s="577"/>
      <c r="H1645" s="577"/>
    </row>
    <row r="1646" spans="3:8" s="143" customFormat="1" ht="12.75">
      <c r="C1646" s="577"/>
      <c r="D1646" s="577"/>
      <c r="E1646" s="577"/>
      <c r="F1646" s="577"/>
      <c r="G1646" s="577"/>
      <c r="H1646" s="577"/>
    </row>
    <row r="1647" spans="3:8" s="143" customFormat="1" ht="12.75">
      <c r="C1647" s="577"/>
      <c r="D1647" s="577"/>
      <c r="E1647" s="577"/>
      <c r="F1647" s="577"/>
      <c r="G1647" s="577"/>
      <c r="H1647" s="577"/>
    </row>
    <row r="1648" spans="3:8" s="143" customFormat="1" ht="12.75">
      <c r="C1648" s="577"/>
      <c r="D1648" s="577"/>
      <c r="E1648" s="577"/>
      <c r="F1648" s="577"/>
      <c r="G1648" s="577"/>
      <c r="H1648" s="577"/>
    </row>
    <row r="1649" spans="3:8" s="143" customFormat="1" ht="12.75">
      <c r="C1649" s="577"/>
      <c r="D1649" s="577"/>
      <c r="E1649" s="577"/>
      <c r="F1649" s="577"/>
      <c r="G1649" s="577"/>
      <c r="H1649" s="577"/>
    </row>
    <row r="1650" spans="3:8" s="143" customFormat="1" ht="12.75">
      <c r="C1650" s="577"/>
      <c r="D1650" s="577"/>
      <c r="E1650" s="577"/>
      <c r="F1650" s="577"/>
      <c r="G1650" s="577"/>
      <c r="H1650" s="577"/>
    </row>
    <row r="1651" spans="3:8" s="143" customFormat="1" ht="12.75">
      <c r="C1651" s="577"/>
      <c r="D1651" s="577"/>
      <c r="E1651" s="577"/>
      <c r="F1651" s="577"/>
      <c r="G1651" s="577"/>
      <c r="H1651" s="577"/>
    </row>
    <row r="1652" spans="3:8" s="143" customFormat="1" ht="12.75">
      <c r="C1652" s="577"/>
      <c r="D1652" s="577"/>
      <c r="E1652" s="577"/>
      <c r="F1652" s="577"/>
      <c r="G1652" s="577"/>
      <c r="H1652" s="577"/>
    </row>
    <row r="1653" spans="3:8" s="143" customFormat="1" ht="12.75">
      <c r="C1653" s="577"/>
      <c r="D1653" s="577"/>
      <c r="E1653" s="577"/>
      <c r="F1653" s="577"/>
      <c r="G1653" s="577"/>
      <c r="H1653" s="577"/>
    </row>
    <row r="1654" spans="3:8" s="143" customFormat="1" ht="12.75">
      <c r="C1654" s="577"/>
      <c r="D1654" s="577"/>
      <c r="E1654" s="577"/>
      <c r="F1654" s="577"/>
      <c r="G1654" s="577"/>
      <c r="H1654" s="577"/>
    </row>
    <row r="1655" spans="3:8" s="143" customFormat="1" ht="12.75">
      <c r="C1655" s="577"/>
      <c r="D1655" s="577"/>
      <c r="E1655" s="577"/>
      <c r="F1655" s="577"/>
      <c r="G1655" s="577"/>
      <c r="H1655" s="577"/>
    </row>
    <row r="1656" spans="3:8" s="143" customFormat="1" ht="12.75">
      <c r="C1656" s="577"/>
      <c r="D1656" s="577"/>
      <c r="E1656" s="577"/>
      <c r="F1656" s="577"/>
      <c r="G1656" s="577"/>
      <c r="H1656" s="577"/>
    </row>
    <row r="1657" spans="3:8" s="143" customFormat="1" ht="12.75">
      <c r="C1657" s="577"/>
      <c r="D1657" s="577"/>
      <c r="E1657" s="577"/>
      <c r="F1657" s="577"/>
      <c r="G1657" s="577"/>
      <c r="H1657" s="577"/>
    </row>
    <row r="1658" spans="3:8" s="143" customFormat="1" ht="12.75">
      <c r="C1658" s="577"/>
      <c r="D1658" s="577"/>
      <c r="E1658" s="577"/>
      <c r="F1658" s="577"/>
      <c r="G1658" s="577"/>
      <c r="H1658" s="577"/>
    </row>
    <row r="1659" spans="3:8" s="143" customFormat="1" ht="12.75">
      <c r="C1659" s="577"/>
      <c r="D1659" s="577"/>
      <c r="E1659" s="577"/>
      <c r="F1659" s="577"/>
      <c r="G1659" s="577"/>
      <c r="H1659" s="577"/>
    </row>
    <row r="1660" spans="3:8" s="143" customFormat="1" ht="12.75">
      <c r="C1660" s="577"/>
      <c r="D1660" s="577"/>
      <c r="E1660" s="577"/>
      <c r="F1660" s="577"/>
      <c r="G1660" s="577"/>
      <c r="H1660" s="577"/>
    </row>
    <row r="1661" spans="3:8" s="143" customFormat="1" ht="12.75">
      <c r="C1661" s="577"/>
      <c r="D1661" s="577"/>
      <c r="E1661" s="577"/>
      <c r="F1661" s="577"/>
      <c r="G1661" s="577"/>
      <c r="H1661" s="577"/>
    </row>
    <row r="1662" spans="3:8" s="143" customFormat="1" ht="12.75">
      <c r="C1662" s="577"/>
      <c r="D1662" s="577"/>
      <c r="E1662" s="577"/>
      <c r="F1662" s="577"/>
      <c r="G1662" s="577"/>
      <c r="H1662" s="577"/>
    </row>
    <row r="1663" spans="3:8" s="143" customFormat="1" ht="12.75">
      <c r="C1663" s="577"/>
      <c r="D1663" s="577"/>
      <c r="E1663" s="577"/>
      <c r="F1663" s="577"/>
      <c r="G1663" s="577"/>
      <c r="H1663" s="577"/>
    </row>
    <row r="1664" spans="3:8" s="143" customFormat="1" ht="12.75">
      <c r="C1664" s="577"/>
      <c r="D1664" s="577"/>
      <c r="E1664" s="577"/>
      <c r="F1664" s="577"/>
      <c r="G1664" s="577"/>
      <c r="H1664" s="577"/>
    </row>
    <row r="1665" spans="3:8" s="143" customFormat="1" ht="12.75">
      <c r="C1665" s="577"/>
      <c r="D1665" s="577"/>
      <c r="E1665" s="577"/>
      <c r="F1665" s="577"/>
      <c r="G1665" s="577"/>
      <c r="H1665" s="577"/>
    </row>
    <row r="1666" spans="3:8" s="143" customFormat="1" ht="12.75">
      <c r="C1666" s="577"/>
      <c r="D1666" s="577"/>
      <c r="E1666" s="577"/>
      <c r="F1666" s="577"/>
      <c r="G1666" s="577"/>
      <c r="H1666" s="577"/>
    </row>
    <row r="1667" spans="3:8" s="143" customFormat="1" ht="12.75">
      <c r="C1667" s="577"/>
      <c r="D1667" s="577"/>
      <c r="E1667" s="577"/>
      <c r="F1667" s="577"/>
      <c r="G1667" s="577"/>
      <c r="H1667" s="577"/>
    </row>
    <row r="1668" spans="3:8" s="143" customFormat="1" ht="12.75">
      <c r="C1668" s="577"/>
      <c r="D1668" s="577"/>
      <c r="E1668" s="577"/>
      <c r="F1668" s="577"/>
      <c r="G1668" s="577"/>
      <c r="H1668" s="577"/>
    </row>
    <row r="1669" spans="3:8" s="143" customFormat="1" ht="12.75">
      <c r="C1669" s="577"/>
      <c r="D1669" s="577"/>
      <c r="E1669" s="577"/>
      <c r="F1669" s="577"/>
      <c r="G1669" s="577"/>
      <c r="H1669" s="577"/>
    </row>
    <row r="1670" spans="3:8" s="143" customFormat="1" ht="12.75">
      <c r="C1670" s="577"/>
      <c r="D1670" s="577"/>
      <c r="E1670" s="577"/>
      <c r="F1670" s="577"/>
      <c r="G1670" s="577"/>
      <c r="H1670" s="577"/>
    </row>
    <row r="1671" spans="3:8" s="143" customFormat="1" ht="12.75">
      <c r="C1671" s="577"/>
      <c r="D1671" s="577"/>
      <c r="E1671" s="577"/>
      <c r="F1671" s="577"/>
      <c r="G1671" s="577"/>
      <c r="H1671" s="577"/>
    </row>
    <row r="1672" spans="3:8" s="143" customFormat="1" ht="12.75">
      <c r="C1672" s="577"/>
      <c r="D1672" s="577"/>
      <c r="E1672" s="577"/>
      <c r="F1672" s="577"/>
      <c r="G1672" s="577"/>
      <c r="H1672" s="577"/>
    </row>
    <row r="1673" spans="3:8" s="143" customFormat="1" ht="12.75">
      <c r="C1673" s="577"/>
      <c r="D1673" s="577"/>
      <c r="E1673" s="577"/>
      <c r="F1673" s="577"/>
      <c r="G1673" s="577"/>
      <c r="H1673" s="577"/>
    </row>
    <row r="1674" spans="3:8" s="143" customFormat="1" ht="12.75">
      <c r="C1674" s="577"/>
      <c r="D1674" s="577"/>
      <c r="E1674" s="577"/>
      <c r="F1674" s="577"/>
      <c r="G1674" s="577"/>
      <c r="H1674" s="577"/>
    </row>
    <row r="1675" spans="3:8" s="143" customFormat="1" ht="12.75">
      <c r="C1675" s="577"/>
      <c r="D1675" s="577"/>
      <c r="E1675" s="577"/>
      <c r="F1675" s="577"/>
      <c r="G1675" s="577"/>
      <c r="H1675" s="577"/>
    </row>
    <row r="1676" spans="3:8" s="143" customFormat="1" ht="12.75">
      <c r="C1676" s="577"/>
      <c r="D1676" s="577"/>
      <c r="E1676" s="577"/>
      <c r="F1676" s="577"/>
      <c r="G1676" s="577"/>
      <c r="H1676" s="577"/>
    </row>
    <row r="1677" spans="3:8" s="143" customFormat="1" ht="12.75">
      <c r="C1677" s="577"/>
      <c r="D1677" s="577"/>
      <c r="E1677" s="577"/>
      <c r="F1677" s="577"/>
      <c r="G1677" s="577"/>
      <c r="H1677" s="577"/>
    </row>
    <row r="1678" spans="3:8" s="143" customFormat="1" ht="12.75">
      <c r="C1678" s="577"/>
      <c r="D1678" s="577"/>
      <c r="E1678" s="577"/>
      <c r="F1678" s="577"/>
      <c r="G1678" s="577"/>
      <c r="H1678" s="577"/>
    </row>
    <row r="1679" spans="3:8" s="143" customFormat="1" ht="12.75">
      <c r="C1679" s="577"/>
      <c r="D1679" s="577"/>
      <c r="E1679" s="577"/>
      <c r="F1679" s="577"/>
      <c r="G1679" s="577"/>
      <c r="H1679" s="577"/>
    </row>
    <row r="1680" spans="3:8" s="143" customFormat="1" ht="12.75">
      <c r="C1680" s="577"/>
      <c r="D1680" s="577"/>
      <c r="E1680" s="577"/>
      <c r="F1680" s="577"/>
      <c r="G1680" s="577"/>
      <c r="H1680" s="577"/>
    </row>
    <row r="1681" spans="3:8" s="143" customFormat="1" ht="12.75">
      <c r="C1681" s="577"/>
      <c r="D1681" s="577"/>
      <c r="E1681" s="577"/>
      <c r="F1681" s="577"/>
      <c r="G1681" s="577"/>
      <c r="H1681" s="577"/>
    </row>
    <row r="1682" spans="3:8" s="143" customFormat="1" ht="12.75">
      <c r="C1682" s="577"/>
      <c r="D1682" s="577"/>
      <c r="E1682" s="577"/>
      <c r="F1682" s="577"/>
      <c r="G1682" s="577"/>
      <c r="H1682" s="577"/>
    </row>
    <row r="1683" spans="3:8" s="143" customFormat="1" ht="12.75">
      <c r="C1683" s="577"/>
      <c r="D1683" s="577"/>
      <c r="E1683" s="577"/>
      <c r="F1683" s="577"/>
      <c r="G1683" s="577"/>
      <c r="H1683" s="577"/>
    </row>
    <row r="1684" spans="3:8" s="143" customFormat="1" ht="12.75">
      <c r="C1684" s="577"/>
      <c r="D1684" s="577"/>
      <c r="E1684" s="577"/>
      <c r="F1684" s="577"/>
      <c r="G1684" s="577"/>
      <c r="H1684" s="577"/>
    </row>
    <row r="1685" spans="3:8" s="143" customFormat="1" ht="12.75">
      <c r="C1685" s="577"/>
      <c r="D1685" s="577"/>
      <c r="E1685" s="577"/>
      <c r="F1685" s="577"/>
      <c r="G1685" s="577"/>
      <c r="H1685" s="577"/>
    </row>
    <row r="1686" spans="3:8" s="143" customFormat="1" ht="12.75">
      <c r="C1686" s="577"/>
      <c r="D1686" s="577"/>
      <c r="E1686" s="577"/>
      <c r="F1686" s="577"/>
      <c r="G1686" s="577"/>
      <c r="H1686" s="577"/>
    </row>
    <row r="1687" spans="3:8" s="143" customFormat="1" ht="12.75">
      <c r="C1687" s="577"/>
      <c r="D1687" s="577"/>
      <c r="E1687" s="577"/>
      <c r="F1687" s="577"/>
      <c r="G1687" s="577"/>
      <c r="H1687" s="577"/>
    </row>
    <row r="1688" spans="3:8" s="143" customFormat="1" ht="12.75">
      <c r="C1688" s="577"/>
      <c r="D1688" s="577"/>
      <c r="E1688" s="577"/>
      <c r="F1688" s="577"/>
      <c r="G1688" s="577"/>
      <c r="H1688" s="577"/>
    </row>
    <row r="1689" spans="3:8" s="143" customFormat="1" ht="12.75">
      <c r="C1689" s="577"/>
      <c r="D1689" s="577"/>
      <c r="E1689" s="577"/>
      <c r="F1689" s="577"/>
      <c r="G1689" s="577"/>
      <c r="H1689" s="577"/>
    </row>
    <row r="1690" spans="3:8" s="143" customFormat="1" ht="12.75">
      <c r="C1690" s="577"/>
      <c r="D1690" s="577"/>
      <c r="E1690" s="577"/>
      <c r="F1690" s="577"/>
      <c r="G1690" s="577"/>
      <c r="H1690" s="577"/>
    </row>
    <row r="1691" spans="3:8" s="143" customFormat="1" ht="12.75">
      <c r="C1691" s="577"/>
      <c r="D1691" s="577"/>
      <c r="E1691" s="577"/>
      <c r="F1691" s="577"/>
      <c r="G1691" s="577"/>
      <c r="H1691" s="577"/>
    </row>
    <row r="1692" spans="3:8" s="143" customFormat="1" ht="12.75">
      <c r="C1692" s="577"/>
      <c r="D1692" s="577"/>
      <c r="E1692" s="577"/>
      <c r="F1692" s="577"/>
      <c r="G1692" s="577"/>
      <c r="H1692" s="577"/>
    </row>
    <row r="1693" spans="3:8" s="143" customFormat="1" ht="12.75">
      <c r="C1693" s="577"/>
      <c r="D1693" s="577"/>
      <c r="E1693" s="577"/>
      <c r="F1693" s="577"/>
      <c r="G1693" s="577"/>
      <c r="H1693" s="577"/>
    </row>
    <row r="1694" spans="3:8" s="143" customFormat="1" ht="12.75">
      <c r="C1694" s="577"/>
      <c r="D1694" s="577"/>
      <c r="E1694" s="577"/>
      <c r="F1694" s="577"/>
      <c r="G1694" s="577"/>
      <c r="H1694" s="577"/>
    </row>
    <row r="1695" spans="3:8" s="143" customFormat="1" ht="12.75">
      <c r="C1695" s="577"/>
      <c r="D1695" s="577"/>
      <c r="E1695" s="577"/>
      <c r="F1695" s="577"/>
      <c r="G1695" s="577"/>
      <c r="H1695" s="577"/>
    </row>
    <row r="1696" spans="3:8" s="143" customFormat="1" ht="12.75">
      <c r="C1696" s="577"/>
      <c r="D1696" s="577"/>
      <c r="E1696" s="577"/>
      <c r="F1696" s="577"/>
      <c r="G1696" s="577"/>
      <c r="H1696" s="577"/>
    </row>
    <row r="1697" spans="3:8" s="143" customFormat="1" ht="12.75">
      <c r="C1697" s="577"/>
      <c r="D1697" s="577"/>
      <c r="E1697" s="577"/>
      <c r="F1697" s="577"/>
      <c r="G1697" s="577"/>
      <c r="H1697" s="577"/>
    </row>
    <row r="1698" spans="3:8" s="143" customFormat="1" ht="12.75">
      <c r="C1698" s="577"/>
      <c r="D1698" s="577"/>
      <c r="E1698" s="577"/>
      <c r="F1698" s="577"/>
      <c r="G1698" s="577"/>
      <c r="H1698" s="577"/>
    </row>
    <row r="1699" spans="3:8" s="143" customFormat="1" ht="12.75">
      <c r="C1699" s="577"/>
      <c r="D1699" s="577"/>
      <c r="E1699" s="577"/>
      <c r="F1699" s="577"/>
      <c r="G1699" s="577"/>
      <c r="H1699" s="577"/>
    </row>
    <row r="1700" spans="3:8" s="143" customFormat="1" ht="12.75">
      <c r="C1700" s="577"/>
      <c r="D1700" s="577"/>
      <c r="E1700" s="577"/>
      <c r="F1700" s="577"/>
      <c r="G1700" s="577"/>
      <c r="H1700" s="577"/>
    </row>
    <row r="1701" spans="3:8" s="143" customFormat="1" ht="12.75">
      <c r="C1701" s="577"/>
      <c r="D1701" s="577"/>
      <c r="E1701" s="577"/>
      <c r="F1701" s="577"/>
      <c r="G1701" s="577"/>
      <c r="H1701" s="577"/>
    </row>
    <row r="1702" spans="3:8" s="143" customFormat="1" ht="12.75">
      <c r="C1702" s="577"/>
      <c r="D1702" s="577"/>
      <c r="E1702" s="577"/>
      <c r="F1702" s="577"/>
      <c r="G1702" s="577"/>
      <c r="H1702" s="577"/>
    </row>
    <row r="1703" spans="3:8" s="143" customFormat="1" ht="12.75">
      <c r="C1703" s="577"/>
      <c r="D1703" s="577"/>
      <c r="E1703" s="577"/>
      <c r="F1703" s="577"/>
      <c r="G1703" s="577"/>
      <c r="H1703" s="577"/>
    </row>
    <row r="1704" spans="3:8" s="143" customFormat="1" ht="12.75">
      <c r="C1704" s="577"/>
      <c r="D1704" s="577"/>
      <c r="E1704" s="577"/>
      <c r="F1704" s="577"/>
      <c r="G1704" s="577"/>
      <c r="H1704" s="577"/>
    </row>
    <row r="1705" spans="3:8" s="143" customFormat="1" ht="12.75">
      <c r="C1705" s="577"/>
      <c r="D1705" s="577"/>
      <c r="E1705" s="577"/>
      <c r="F1705" s="577"/>
      <c r="G1705" s="577"/>
      <c r="H1705" s="577"/>
    </row>
    <row r="1706" spans="3:8" s="143" customFormat="1" ht="12.75">
      <c r="C1706" s="577"/>
      <c r="D1706" s="577"/>
      <c r="E1706" s="577"/>
      <c r="F1706" s="577"/>
      <c r="G1706" s="577"/>
      <c r="H1706" s="577"/>
    </row>
    <row r="1707" spans="3:8" s="143" customFormat="1" ht="12.75">
      <c r="C1707" s="577"/>
      <c r="D1707" s="577"/>
      <c r="E1707" s="577"/>
      <c r="F1707" s="577"/>
      <c r="G1707" s="577"/>
      <c r="H1707" s="577"/>
    </row>
    <row r="1708" spans="3:8" s="143" customFormat="1" ht="12.75">
      <c r="C1708" s="577"/>
      <c r="D1708" s="577"/>
      <c r="E1708" s="577"/>
      <c r="F1708" s="577"/>
      <c r="G1708" s="577"/>
      <c r="H1708" s="577"/>
    </row>
    <row r="1709" spans="3:8" s="143" customFormat="1" ht="12.75">
      <c r="C1709" s="577"/>
      <c r="D1709" s="577"/>
      <c r="E1709" s="577"/>
      <c r="F1709" s="577"/>
      <c r="G1709" s="577"/>
      <c r="H1709" s="577"/>
    </row>
    <row r="1710" spans="3:8" s="143" customFormat="1" ht="12.75">
      <c r="C1710" s="577"/>
      <c r="D1710" s="577"/>
      <c r="E1710" s="577"/>
      <c r="F1710" s="577"/>
      <c r="G1710" s="577"/>
      <c r="H1710" s="577"/>
    </row>
    <row r="1711" spans="3:8" s="143" customFormat="1" ht="12.75">
      <c r="C1711" s="577"/>
      <c r="D1711" s="577"/>
      <c r="E1711" s="577"/>
      <c r="F1711" s="577"/>
      <c r="G1711" s="577"/>
      <c r="H1711" s="577"/>
    </row>
    <row r="1712" spans="3:8" s="143" customFormat="1" ht="12.75">
      <c r="C1712" s="577"/>
      <c r="D1712" s="577"/>
      <c r="E1712" s="577"/>
      <c r="F1712" s="577"/>
      <c r="G1712" s="577"/>
      <c r="H1712" s="577"/>
    </row>
    <row r="1713" spans="3:8" s="143" customFormat="1" ht="12.75">
      <c r="C1713" s="577"/>
      <c r="D1713" s="577"/>
      <c r="E1713" s="577"/>
      <c r="F1713" s="577"/>
      <c r="G1713" s="577"/>
      <c r="H1713" s="577"/>
    </row>
    <row r="1714" spans="3:8" s="143" customFormat="1" ht="12.75">
      <c r="C1714" s="577"/>
      <c r="D1714" s="577"/>
      <c r="E1714" s="577"/>
      <c r="F1714" s="577"/>
      <c r="G1714" s="577"/>
      <c r="H1714" s="577"/>
    </row>
    <row r="1715" spans="3:8" s="143" customFormat="1" ht="12.75">
      <c r="C1715" s="577"/>
      <c r="D1715" s="577"/>
      <c r="E1715" s="577"/>
      <c r="F1715" s="577"/>
      <c r="G1715" s="577"/>
      <c r="H1715" s="577"/>
    </row>
    <row r="1716" spans="3:8" s="143" customFormat="1" ht="12.75">
      <c r="C1716" s="577"/>
      <c r="D1716" s="577"/>
      <c r="E1716" s="577"/>
      <c r="F1716" s="577"/>
      <c r="G1716" s="577"/>
      <c r="H1716" s="577"/>
    </row>
    <row r="1717" spans="3:8" s="143" customFormat="1" ht="12.75">
      <c r="C1717" s="577"/>
      <c r="D1717" s="577"/>
      <c r="E1717" s="577"/>
      <c r="F1717" s="577"/>
      <c r="G1717" s="577"/>
      <c r="H1717" s="577"/>
    </row>
    <row r="1718" spans="3:8" s="143" customFormat="1" ht="12.75">
      <c r="C1718" s="577"/>
      <c r="D1718" s="577"/>
      <c r="E1718" s="577"/>
      <c r="F1718" s="577"/>
      <c r="G1718" s="577"/>
      <c r="H1718" s="577"/>
    </row>
    <row r="1719" spans="3:8" s="143" customFormat="1" ht="12.75">
      <c r="C1719" s="577"/>
      <c r="D1719" s="577"/>
      <c r="E1719" s="577"/>
      <c r="F1719" s="577"/>
      <c r="G1719" s="577"/>
      <c r="H1719" s="577"/>
    </row>
    <row r="1720" spans="3:8" s="143" customFormat="1" ht="12.75">
      <c r="C1720" s="577"/>
      <c r="D1720" s="577"/>
      <c r="E1720" s="577"/>
      <c r="F1720" s="577"/>
      <c r="G1720" s="577"/>
      <c r="H1720" s="577"/>
    </row>
    <row r="1721" spans="3:8" s="143" customFormat="1" ht="12.75">
      <c r="C1721" s="577"/>
      <c r="D1721" s="577"/>
      <c r="E1721" s="577"/>
      <c r="F1721" s="577"/>
      <c r="G1721" s="577"/>
      <c r="H1721" s="577"/>
    </row>
    <row r="1722" spans="3:8" s="143" customFormat="1" ht="12.75">
      <c r="C1722" s="577"/>
      <c r="D1722" s="577"/>
      <c r="E1722" s="577"/>
      <c r="F1722" s="577"/>
      <c r="G1722" s="577"/>
      <c r="H1722" s="577"/>
    </row>
    <row r="1723" spans="3:8" s="143" customFormat="1" ht="12.75">
      <c r="C1723" s="577"/>
      <c r="D1723" s="577"/>
      <c r="E1723" s="577"/>
      <c r="F1723" s="577"/>
      <c r="G1723" s="577"/>
      <c r="H1723" s="577"/>
    </row>
    <row r="1724" spans="3:8" s="143" customFormat="1" ht="12.75">
      <c r="C1724" s="577"/>
      <c r="D1724" s="577"/>
      <c r="E1724" s="577"/>
      <c r="F1724" s="577"/>
      <c r="G1724" s="577"/>
      <c r="H1724" s="577"/>
    </row>
    <row r="1725" spans="3:8" s="143" customFormat="1" ht="12.75">
      <c r="C1725" s="577"/>
      <c r="D1725" s="577"/>
      <c r="E1725" s="577"/>
      <c r="F1725" s="577"/>
      <c r="G1725" s="577"/>
      <c r="H1725" s="577"/>
    </row>
    <row r="1726" spans="3:8" s="143" customFormat="1" ht="12.75">
      <c r="C1726" s="577"/>
      <c r="D1726" s="577"/>
      <c r="E1726" s="577"/>
      <c r="F1726" s="577"/>
      <c r="G1726" s="577"/>
      <c r="H1726" s="577"/>
    </row>
    <row r="1727" spans="3:8" s="143" customFormat="1" ht="12.75">
      <c r="C1727" s="577"/>
      <c r="D1727" s="577"/>
      <c r="E1727" s="577"/>
      <c r="F1727" s="577"/>
      <c r="G1727" s="577"/>
      <c r="H1727" s="577"/>
    </row>
    <row r="1728" spans="3:8" s="143" customFormat="1" ht="12.75">
      <c r="C1728" s="577"/>
      <c r="D1728" s="577"/>
      <c r="E1728" s="577"/>
      <c r="F1728" s="577"/>
      <c r="G1728" s="577"/>
      <c r="H1728" s="577"/>
    </row>
    <row r="1729" spans="3:8" s="143" customFormat="1" ht="12.75">
      <c r="C1729" s="577"/>
      <c r="D1729" s="577"/>
      <c r="E1729" s="577"/>
      <c r="F1729" s="577"/>
      <c r="G1729" s="577"/>
      <c r="H1729" s="577"/>
    </row>
    <row r="1730" spans="3:8" s="143" customFormat="1" ht="12.75">
      <c r="C1730" s="577"/>
      <c r="D1730" s="577"/>
      <c r="E1730" s="577"/>
      <c r="F1730" s="577"/>
      <c r="G1730" s="577"/>
      <c r="H1730" s="577"/>
    </row>
    <row r="1731" spans="3:8" s="143" customFormat="1" ht="12.75">
      <c r="C1731" s="577"/>
      <c r="D1731" s="577"/>
      <c r="E1731" s="577"/>
      <c r="F1731" s="577"/>
      <c r="G1731" s="577"/>
      <c r="H1731" s="577"/>
    </row>
    <row r="1732" spans="3:8" s="143" customFormat="1" ht="12.75">
      <c r="C1732" s="577"/>
      <c r="D1732" s="577"/>
      <c r="E1732" s="577"/>
      <c r="F1732" s="577"/>
      <c r="G1732" s="577"/>
      <c r="H1732" s="577"/>
    </row>
    <row r="1733" spans="3:8" s="143" customFormat="1" ht="12.75">
      <c r="C1733" s="577"/>
      <c r="D1733" s="577"/>
      <c r="E1733" s="577"/>
      <c r="F1733" s="577"/>
      <c r="G1733" s="577"/>
      <c r="H1733" s="577"/>
    </row>
    <row r="1734" spans="3:8" s="143" customFormat="1" ht="12.75">
      <c r="C1734" s="577"/>
      <c r="D1734" s="577"/>
      <c r="E1734" s="577"/>
      <c r="F1734" s="577"/>
      <c r="G1734" s="577"/>
      <c r="H1734" s="577"/>
    </row>
    <row r="1735" spans="3:8" s="143" customFormat="1" ht="12.75">
      <c r="C1735" s="577"/>
      <c r="D1735" s="577"/>
      <c r="E1735" s="577"/>
      <c r="F1735" s="577"/>
      <c r="G1735" s="577"/>
      <c r="H1735" s="577"/>
    </row>
    <row r="1736" spans="3:8" s="143" customFormat="1" ht="12.75">
      <c r="C1736" s="577"/>
      <c r="D1736" s="577"/>
      <c r="E1736" s="577"/>
      <c r="F1736" s="577"/>
      <c r="G1736" s="577"/>
      <c r="H1736" s="577"/>
    </row>
    <row r="1737" spans="3:8" s="143" customFormat="1" ht="12.75">
      <c r="C1737" s="577"/>
      <c r="D1737" s="577"/>
      <c r="E1737" s="577"/>
      <c r="F1737" s="577"/>
      <c r="G1737" s="577"/>
      <c r="H1737" s="577"/>
    </row>
    <row r="1738" spans="3:8" s="143" customFormat="1" ht="12.75">
      <c r="C1738" s="577"/>
      <c r="D1738" s="577"/>
      <c r="E1738" s="577"/>
      <c r="F1738" s="577"/>
      <c r="G1738" s="577"/>
      <c r="H1738" s="577"/>
    </row>
    <row r="1739" spans="3:8" s="143" customFormat="1" ht="12.75">
      <c r="C1739" s="577"/>
      <c r="D1739" s="577"/>
      <c r="E1739" s="577"/>
      <c r="F1739" s="577"/>
      <c r="G1739" s="577"/>
      <c r="H1739" s="577"/>
    </row>
    <row r="1740" spans="3:8" s="143" customFormat="1" ht="12.75">
      <c r="C1740" s="577"/>
      <c r="D1740" s="577"/>
      <c r="E1740" s="577"/>
      <c r="F1740" s="577"/>
      <c r="G1740" s="577"/>
      <c r="H1740" s="577"/>
    </row>
    <row r="1741" spans="3:8" s="143" customFormat="1" ht="12.75">
      <c r="C1741" s="577"/>
      <c r="D1741" s="577"/>
      <c r="E1741" s="577"/>
      <c r="F1741" s="577"/>
      <c r="G1741" s="577"/>
      <c r="H1741" s="577"/>
    </row>
    <row r="1742" spans="3:8" s="143" customFormat="1" ht="12.75">
      <c r="C1742" s="577"/>
      <c r="D1742" s="577"/>
      <c r="E1742" s="577"/>
      <c r="F1742" s="577"/>
      <c r="G1742" s="577"/>
      <c r="H1742" s="577"/>
    </row>
    <row r="1743" spans="3:8" s="143" customFormat="1" ht="12.75">
      <c r="C1743" s="577"/>
      <c r="D1743" s="577"/>
      <c r="E1743" s="577"/>
      <c r="F1743" s="577"/>
      <c r="G1743" s="577"/>
      <c r="H1743" s="577"/>
    </row>
    <row r="1744" spans="3:8" s="143" customFormat="1" ht="12.75">
      <c r="C1744" s="577"/>
      <c r="D1744" s="577"/>
      <c r="E1744" s="577"/>
      <c r="F1744" s="577"/>
      <c r="G1744" s="577"/>
      <c r="H1744" s="577"/>
    </row>
    <row r="1745" spans="3:8" s="143" customFormat="1" ht="12.75">
      <c r="C1745" s="577"/>
      <c r="D1745" s="577"/>
      <c r="E1745" s="577"/>
      <c r="F1745" s="577"/>
      <c r="G1745" s="577"/>
      <c r="H1745" s="577"/>
    </row>
    <row r="1746" spans="3:8" s="143" customFormat="1" ht="12.75">
      <c r="C1746" s="577"/>
      <c r="D1746" s="577"/>
      <c r="E1746" s="577"/>
      <c r="F1746" s="577"/>
      <c r="G1746" s="577"/>
      <c r="H1746" s="577"/>
    </row>
    <row r="1747" spans="3:8" s="143" customFormat="1" ht="12.75">
      <c r="C1747" s="577"/>
      <c r="D1747" s="577"/>
      <c r="E1747" s="577"/>
      <c r="F1747" s="577"/>
      <c r="G1747" s="577"/>
      <c r="H1747" s="577"/>
    </row>
    <row r="1748" spans="3:8" s="143" customFormat="1" ht="12.75">
      <c r="C1748" s="577"/>
      <c r="D1748" s="577"/>
      <c r="E1748" s="577"/>
      <c r="F1748" s="577"/>
      <c r="G1748" s="577"/>
      <c r="H1748" s="577"/>
    </row>
    <row r="1749" spans="3:8" s="143" customFormat="1" ht="12.75">
      <c r="C1749" s="577"/>
      <c r="D1749" s="577"/>
      <c r="E1749" s="577"/>
      <c r="F1749" s="577"/>
      <c r="G1749" s="577"/>
      <c r="H1749" s="577"/>
    </row>
    <row r="1750" spans="3:8" s="143" customFormat="1" ht="12.75">
      <c r="C1750" s="577"/>
      <c r="D1750" s="577"/>
      <c r="E1750" s="577"/>
      <c r="F1750" s="577"/>
      <c r="G1750" s="577"/>
      <c r="H1750" s="577"/>
    </row>
    <row r="1751" spans="3:8" s="143" customFormat="1" ht="12.75">
      <c r="C1751" s="577"/>
      <c r="D1751" s="577"/>
      <c r="E1751" s="577"/>
      <c r="F1751" s="577"/>
      <c r="G1751" s="577"/>
      <c r="H1751" s="577"/>
    </row>
    <row r="1752" spans="3:8" s="143" customFormat="1" ht="12.75">
      <c r="C1752" s="577"/>
      <c r="D1752" s="577"/>
      <c r="E1752" s="577"/>
      <c r="F1752" s="577"/>
      <c r="G1752" s="577"/>
      <c r="H1752" s="577"/>
    </row>
    <row r="1753" spans="3:8" s="143" customFormat="1" ht="12.75">
      <c r="C1753" s="577"/>
      <c r="D1753" s="577"/>
      <c r="E1753" s="577"/>
      <c r="F1753" s="577"/>
      <c r="G1753" s="577"/>
      <c r="H1753" s="577"/>
    </row>
    <row r="1754" spans="3:8" s="143" customFormat="1" ht="12.75">
      <c r="C1754" s="577"/>
      <c r="D1754" s="577"/>
      <c r="E1754" s="577"/>
      <c r="F1754" s="577"/>
      <c r="G1754" s="577"/>
      <c r="H1754" s="577"/>
    </row>
    <row r="1755" spans="3:8" s="143" customFormat="1" ht="12.75">
      <c r="C1755" s="577"/>
      <c r="D1755" s="577"/>
      <c r="E1755" s="577"/>
      <c r="F1755" s="577"/>
      <c r="G1755" s="577"/>
      <c r="H1755" s="577"/>
    </row>
    <row r="1756" spans="3:8" s="143" customFormat="1" ht="12.75">
      <c r="C1756" s="577"/>
      <c r="D1756" s="577"/>
      <c r="E1756" s="577"/>
      <c r="F1756" s="577"/>
      <c r="G1756" s="577"/>
      <c r="H1756" s="577"/>
    </row>
    <row r="1757" spans="3:8" s="143" customFormat="1" ht="12.75">
      <c r="C1757" s="577"/>
      <c r="D1757" s="577"/>
      <c r="E1757" s="577"/>
      <c r="F1757" s="577"/>
      <c r="G1757" s="577"/>
      <c r="H1757" s="577"/>
    </row>
    <row r="1758" spans="3:8" s="143" customFormat="1" ht="12.75">
      <c r="C1758" s="577"/>
      <c r="D1758" s="577"/>
      <c r="E1758" s="577"/>
      <c r="F1758" s="577"/>
      <c r="G1758" s="577"/>
      <c r="H1758" s="577"/>
    </row>
    <row r="1759" spans="3:8" s="143" customFormat="1" ht="12.75">
      <c r="C1759" s="577"/>
      <c r="D1759" s="577"/>
      <c r="E1759" s="577"/>
      <c r="F1759" s="577"/>
      <c r="G1759" s="577"/>
      <c r="H1759" s="577"/>
    </row>
    <row r="1760" spans="3:8" s="143" customFormat="1" ht="12.75">
      <c r="C1760" s="577"/>
      <c r="D1760" s="577"/>
      <c r="E1760" s="577"/>
      <c r="F1760" s="577"/>
      <c r="G1760" s="577"/>
      <c r="H1760" s="577"/>
    </row>
    <row r="1761" spans="3:8" s="143" customFormat="1" ht="12.75">
      <c r="C1761" s="577"/>
      <c r="D1761" s="577"/>
      <c r="E1761" s="577"/>
      <c r="F1761" s="577"/>
      <c r="G1761" s="577"/>
      <c r="H1761" s="577"/>
    </row>
    <row r="1762" spans="3:8" s="143" customFormat="1" ht="12.75">
      <c r="C1762" s="577"/>
      <c r="D1762" s="577"/>
      <c r="E1762" s="577"/>
      <c r="F1762" s="577"/>
      <c r="G1762" s="577"/>
      <c r="H1762" s="577"/>
    </row>
    <row r="1763" spans="3:8" s="143" customFormat="1" ht="12.75">
      <c r="C1763" s="577"/>
      <c r="D1763" s="577"/>
      <c r="E1763" s="577"/>
      <c r="F1763" s="577"/>
      <c r="G1763" s="577"/>
      <c r="H1763" s="577"/>
    </row>
    <row r="1764" spans="3:8" s="143" customFormat="1" ht="12.75">
      <c r="C1764" s="577"/>
      <c r="D1764" s="577"/>
      <c r="E1764" s="577"/>
      <c r="F1764" s="577"/>
      <c r="G1764" s="577"/>
      <c r="H1764" s="577"/>
    </row>
    <row r="1765" spans="3:8" s="143" customFormat="1" ht="12.75">
      <c r="C1765" s="577"/>
      <c r="D1765" s="577"/>
      <c r="E1765" s="577"/>
      <c r="F1765" s="577"/>
      <c r="G1765" s="577"/>
      <c r="H1765" s="577"/>
    </row>
    <row r="1766" spans="3:8" s="143" customFormat="1" ht="12.75">
      <c r="C1766" s="577"/>
      <c r="D1766" s="577"/>
      <c r="E1766" s="577"/>
      <c r="F1766" s="577"/>
      <c r="G1766" s="577"/>
      <c r="H1766" s="577"/>
    </row>
    <row r="1767" spans="3:8" s="143" customFormat="1" ht="12.75">
      <c r="C1767" s="577"/>
      <c r="D1767" s="577"/>
      <c r="E1767" s="577"/>
      <c r="F1767" s="577"/>
      <c r="G1767" s="577"/>
      <c r="H1767" s="577"/>
    </row>
    <row r="1768" spans="3:8" s="143" customFormat="1" ht="12.75">
      <c r="C1768" s="577"/>
      <c r="D1768" s="577"/>
      <c r="E1768" s="577"/>
      <c r="F1768" s="577"/>
      <c r="G1768" s="577"/>
      <c r="H1768" s="577"/>
    </row>
    <row r="1769" spans="3:8" s="143" customFormat="1" ht="12.75">
      <c r="C1769" s="577"/>
      <c r="D1769" s="577"/>
      <c r="E1769" s="577"/>
      <c r="F1769" s="577"/>
      <c r="G1769" s="577"/>
      <c r="H1769" s="577"/>
    </row>
    <row r="1770" spans="3:8" s="143" customFormat="1" ht="12.75">
      <c r="C1770" s="577"/>
      <c r="D1770" s="577"/>
      <c r="E1770" s="577"/>
      <c r="F1770" s="577"/>
      <c r="G1770" s="577"/>
      <c r="H1770" s="577"/>
    </row>
    <row r="1771" spans="3:8" s="143" customFormat="1" ht="12.75">
      <c r="C1771" s="577"/>
      <c r="D1771" s="577"/>
      <c r="E1771" s="577"/>
      <c r="F1771" s="577"/>
      <c r="G1771" s="577"/>
      <c r="H1771" s="577"/>
    </row>
    <row r="1772" spans="3:8" s="143" customFormat="1" ht="12.75">
      <c r="C1772" s="577"/>
      <c r="D1772" s="577"/>
      <c r="E1772" s="577"/>
      <c r="F1772" s="577"/>
      <c r="G1772" s="577"/>
      <c r="H1772" s="577"/>
    </row>
    <row r="1773" spans="3:8" s="143" customFormat="1" ht="12.75">
      <c r="C1773" s="577"/>
      <c r="D1773" s="577"/>
      <c r="E1773" s="577"/>
      <c r="F1773" s="577"/>
      <c r="G1773" s="577"/>
      <c r="H1773" s="577"/>
    </row>
    <row r="1774" spans="3:8" s="143" customFormat="1" ht="12.75">
      <c r="C1774" s="577"/>
      <c r="D1774" s="577"/>
      <c r="E1774" s="577"/>
      <c r="F1774" s="577"/>
      <c r="G1774" s="577"/>
      <c r="H1774" s="577"/>
    </row>
    <row r="1775" spans="3:8" s="143" customFormat="1" ht="12.75">
      <c r="C1775" s="577"/>
      <c r="D1775" s="577"/>
      <c r="E1775" s="577"/>
      <c r="F1775" s="577"/>
      <c r="G1775" s="577"/>
      <c r="H1775" s="577"/>
    </row>
    <row r="1776" spans="3:8" s="143" customFormat="1" ht="12.75">
      <c r="C1776" s="577"/>
      <c r="D1776" s="577"/>
      <c r="E1776" s="577"/>
      <c r="F1776" s="577"/>
      <c r="G1776" s="577"/>
      <c r="H1776" s="577"/>
    </row>
    <row r="1777" spans="3:8" s="143" customFormat="1" ht="12.75">
      <c r="C1777" s="577"/>
      <c r="D1777" s="577"/>
      <c r="E1777" s="577"/>
      <c r="F1777" s="577"/>
      <c r="G1777" s="577"/>
      <c r="H1777" s="577"/>
    </row>
    <row r="1778" spans="3:8" s="143" customFormat="1" ht="12.75">
      <c r="C1778" s="577"/>
      <c r="D1778" s="577"/>
      <c r="E1778" s="577"/>
      <c r="F1778" s="577"/>
      <c r="G1778" s="577"/>
      <c r="H1778" s="577"/>
    </row>
    <row r="1779" spans="3:8" s="143" customFormat="1" ht="12.75">
      <c r="C1779" s="577"/>
      <c r="D1779" s="577"/>
      <c r="E1779" s="577"/>
      <c r="F1779" s="577"/>
      <c r="G1779" s="577"/>
      <c r="H1779" s="577"/>
    </row>
    <row r="1780" spans="3:8" s="143" customFormat="1" ht="12.75">
      <c r="C1780" s="577"/>
      <c r="D1780" s="577"/>
      <c r="E1780" s="577"/>
      <c r="F1780" s="577"/>
      <c r="G1780" s="577"/>
      <c r="H1780" s="577"/>
    </row>
    <row r="1781" spans="3:8" s="143" customFormat="1" ht="12.75">
      <c r="C1781" s="577"/>
      <c r="D1781" s="577"/>
      <c r="E1781" s="577"/>
      <c r="F1781" s="577"/>
      <c r="G1781" s="577"/>
      <c r="H1781" s="577"/>
    </row>
    <row r="1782" spans="3:8" s="143" customFormat="1" ht="12.75">
      <c r="C1782" s="577"/>
      <c r="D1782" s="577"/>
      <c r="E1782" s="577"/>
      <c r="F1782" s="577"/>
      <c r="G1782" s="577"/>
      <c r="H1782" s="577"/>
    </row>
    <row r="1783" spans="3:8" s="143" customFormat="1" ht="12.75">
      <c r="C1783" s="577"/>
      <c r="D1783" s="577"/>
      <c r="E1783" s="577"/>
      <c r="F1783" s="577"/>
      <c r="G1783" s="577"/>
      <c r="H1783" s="577"/>
    </row>
    <row r="1784" spans="3:8" s="143" customFormat="1" ht="12.75">
      <c r="C1784" s="577"/>
      <c r="D1784" s="577"/>
      <c r="E1784" s="577"/>
      <c r="F1784" s="577"/>
      <c r="G1784" s="577"/>
      <c r="H1784" s="577"/>
    </row>
    <row r="1785" spans="3:8" s="143" customFormat="1" ht="12.75">
      <c r="C1785" s="577"/>
      <c r="D1785" s="577"/>
      <c r="E1785" s="577"/>
      <c r="F1785" s="577"/>
      <c r="G1785" s="577"/>
      <c r="H1785" s="577"/>
    </row>
    <row r="1786" spans="3:8" s="143" customFormat="1" ht="12.75">
      <c r="C1786" s="577"/>
      <c r="D1786" s="577"/>
      <c r="E1786" s="577"/>
      <c r="F1786" s="577"/>
      <c r="G1786" s="577"/>
      <c r="H1786" s="577"/>
    </row>
    <row r="1787" spans="3:8" s="143" customFormat="1" ht="12.75">
      <c r="C1787" s="577"/>
      <c r="D1787" s="577"/>
      <c r="E1787" s="577"/>
      <c r="F1787" s="577"/>
      <c r="G1787" s="577"/>
      <c r="H1787" s="577"/>
    </row>
    <row r="1788" spans="3:8" s="143" customFormat="1" ht="12.75">
      <c r="C1788" s="577"/>
      <c r="D1788" s="577"/>
      <c r="E1788" s="577"/>
      <c r="F1788" s="577"/>
      <c r="G1788" s="577"/>
      <c r="H1788" s="577"/>
    </row>
    <row r="1789" spans="3:8" s="143" customFormat="1" ht="12.75">
      <c r="C1789" s="577"/>
      <c r="D1789" s="577"/>
      <c r="E1789" s="577"/>
      <c r="F1789" s="577"/>
      <c r="G1789" s="577"/>
      <c r="H1789" s="577"/>
    </row>
    <row r="1790" spans="3:8" s="143" customFormat="1" ht="12.75">
      <c r="C1790" s="577"/>
      <c r="D1790" s="577"/>
      <c r="E1790" s="577"/>
      <c r="F1790" s="577"/>
      <c r="G1790" s="577"/>
      <c r="H1790" s="577"/>
    </row>
    <row r="1791" spans="3:8" s="143" customFormat="1" ht="12.75">
      <c r="C1791" s="577"/>
      <c r="D1791" s="577"/>
      <c r="E1791" s="577"/>
      <c r="F1791" s="577"/>
      <c r="G1791" s="577"/>
      <c r="H1791" s="577"/>
    </row>
    <row r="1792" spans="3:8" s="143" customFormat="1" ht="12.75">
      <c r="C1792" s="577"/>
      <c r="D1792" s="577"/>
      <c r="E1792" s="577"/>
      <c r="F1792" s="577"/>
      <c r="G1792" s="577"/>
      <c r="H1792" s="577"/>
    </row>
    <row r="1793" spans="3:8" s="143" customFormat="1" ht="12.75">
      <c r="C1793" s="577"/>
      <c r="D1793" s="577"/>
      <c r="E1793" s="577"/>
      <c r="F1793" s="577"/>
      <c r="G1793" s="577"/>
      <c r="H1793" s="577"/>
    </row>
    <row r="1794" spans="3:8" s="143" customFormat="1" ht="12.75">
      <c r="C1794" s="577"/>
      <c r="D1794" s="577"/>
      <c r="E1794" s="577"/>
      <c r="F1794" s="577"/>
      <c r="G1794" s="577"/>
      <c r="H1794" s="577"/>
    </row>
    <row r="1795" spans="3:8" s="143" customFormat="1" ht="12.75">
      <c r="C1795" s="577"/>
      <c r="D1795" s="577"/>
      <c r="E1795" s="577"/>
      <c r="F1795" s="577"/>
      <c r="G1795" s="577"/>
      <c r="H1795" s="577"/>
    </row>
    <row r="1796" spans="3:8" s="143" customFormat="1" ht="12.75">
      <c r="C1796" s="577"/>
      <c r="D1796" s="577"/>
      <c r="E1796" s="577"/>
      <c r="F1796" s="577"/>
      <c r="G1796" s="577"/>
      <c r="H1796" s="577"/>
    </row>
    <row r="1797" spans="3:8" s="143" customFormat="1" ht="12.75">
      <c r="C1797" s="577"/>
      <c r="D1797" s="577"/>
      <c r="E1797" s="577"/>
      <c r="F1797" s="577"/>
      <c r="G1797" s="577"/>
      <c r="H1797" s="577"/>
    </row>
    <row r="1798" spans="3:8" s="143" customFormat="1" ht="12.75">
      <c r="C1798" s="577"/>
      <c r="D1798" s="577"/>
      <c r="E1798" s="577"/>
      <c r="F1798" s="577"/>
      <c r="G1798" s="577"/>
      <c r="H1798" s="577"/>
    </row>
    <row r="1799" spans="3:8" s="143" customFormat="1" ht="12.75">
      <c r="C1799" s="577"/>
      <c r="D1799" s="577"/>
      <c r="E1799" s="577"/>
      <c r="F1799" s="577"/>
      <c r="G1799" s="577"/>
      <c r="H1799" s="577"/>
    </row>
    <row r="1800" spans="3:8" s="143" customFormat="1" ht="12.75">
      <c r="C1800" s="577"/>
      <c r="D1800" s="577"/>
      <c r="E1800" s="577"/>
      <c r="F1800" s="577"/>
      <c r="G1800" s="577"/>
      <c r="H1800" s="577"/>
    </row>
    <row r="1801" spans="3:8" s="143" customFormat="1" ht="12.75">
      <c r="C1801" s="577"/>
      <c r="D1801" s="577"/>
      <c r="E1801" s="577"/>
      <c r="F1801" s="577"/>
      <c r="G1801" s="577"/>
      <c r="H1801" s="577"/>
    </row>
    <row r="1802" spans="3:8" s="143" customFormat="1" ht="12.75">
      <c r="C1802" s="577"/>
      <c r="D1802" s="577"/>
      <c r="E1802" s="577"/>
      <c r="F1802" s="577"/>
      <c r="G1802" s="577"/>
      <c r="H1802" s="577"/>
    </row>
    <row r="1803" spans="3:8" s="143" customFormat="1" ht="12.75">
      <c r="C1803" s="577"/>
      <c r="D1803" s="577"/>
      <c r="E1803" s="577"/>
      <c r="F1803" s="577"/>
      <c r="G1803" s="577"/>
      <c r="H1803" s="577"/>
    </row>
    <row r="1804" spans="3:8" s="143" customFormat="1" ht="12.75">
      <c r="C1804" s="577"/>
      <c r="D1804" s="577"/>
      <c r="E1804" s="577"/>
      <c r="F1804" s="577"/>
      <c r="G1804" s="577"/>
      <c r="H1804" s="577"/>
    </row>
    <row r="1805" spans="3:8" s="143" customFormat="1" ht="12.75">
      <c r="C1805" s="577"/>
      <c r="D1805" s="577"/>
      <c r="E1805" s="577"/>
      <c r="F1805" s="577"/>
      <c r="G1805" s="577"/>
      <c r="H1805" s="577"/>
    </row>
    <row r="1806" spans="3:8" s="143" customFormat="1" ht="12.75">
      <c r="C1806" s="577"/>
      <c r="D1806" s="577"/>
      <c r="E1806" s="577"/>
      <c r="F1806" s="577"/>
      <c r="G1806" s="577"/>
      <c r="H1806" s="577"/>
    </row>
    <row r="1807" spans="3:8" s="143" customFormat="1" ht="12.75">
      <c r="C1807" s="577"/>
      <c r="D1807" s="577"/>
      <c r="E1807" s="577"/>
      <c r="F1807" s="577"/>
      <c r="G1807" s="577"/>
      <c r="H1807" s="577"/>
    </row>
    <row r="1808" spans="3:8" s="143" customFormat="1" ht="12.75">
      <c r="C1808" s="577"/>
      <c r="D1808" s="577"/>
      <c r="E1808" s="577"/>
      <c r="F1808" s="577"/>
      <c r="G1808" s="577"/>
      <c r="H1808" s="577"/>
    </row>
    <row r="1809" spans="3:8" s="143" customFormat="1" ht="12.75">
      <c r="C1809" s="577"/>
      <c r="D1809" s="577"/>
      <c r="E1809" s="577"/>
      <c r="F1809" s="577"/>
      <c r="G1809" s="577"/>
      <c r="H1809" s="577"/>
    </row>
    <row r="1810" spans="3:8" s="143" customFormat="1" ht="12.75">
      <c r="C1810" s="577"/>
      <c r="D1810" s="577"/>
      <c r="E1810" s="577"/>
      <c r="F1810" s="577"/>
      <c r="G1810" s="577"/>
      <c r="H1810" s="577"/>
    </row>
    <row r="1811" spans="3:8" s="143" customFormat="1" ht="12.75">
      <c r="C1811" s="577"/>
      <c r="D1811" s="577"/>
      <c r="E1811" s="577"/>
      <c r="F1811" s="577"/>
      <c r="G1811" s="577"/>
      <c r="H1811" s="577"/>
    </row>
    <row r="1812" spans="3:8" s="143" customFormat="1" ht="12.75">
      <c r="C1812" s="577"/>
      <c r="D1812" s="577"/>
      <c r="E1812" s="577"/>
      <c r="F1812" s="577"/>
      <c r="G1812" s="577"/>
      <c r="H1812" s="577"/>
    </row>
    <row r="1813" spans="3:8" s="143" customFormat="1" ht="12.75">
      <c r="C1813" s="577"/>
      <c r="D1813" s="577"/>
      <c r="E1813" s="577"/>
      <c r="F1813" s="577"/>
      <c r="G1813" s="577"/>
      <c r="H1813" s="577"/>
    </row>
    <row r="1814" spans="3:8" s="143" customFormat="1" ht="12.75">
      <c r="C1814" s="577"/>
      <c r="D1814" s="577"/>
      <c r="E1814" s="577"/>
      <c r="F1814" s="577"/>
      <c r="G1814" s="577"/>
      <c r="H1814" s="577"/>
    </row>
    <row r="1815" spans="3:8" s="143" customFormat="1" ht="12.75">
      <c r="C1815" s="577"/>
      <c r="D1815" s="577"/>
      <c r="E1815" s="577"/>
      <c r="F1815" s="577"/>
      <c r="G1815" s="577"/>
      <c r="H1815" s="577"/>
    </row>
    <row r="1816" spans="3:8" s="143" customFormat="1" ht="12.75">
      <c r="C1816" s="577"/>
      <c r="D1816" s="577"/>
      <c r="E1816" s="577"/>
      <c r="F1816" s="577"/>
      <c r="G1816" s="577"/>
      <c r="H1816" s="577"/>
    </row>
    <row r="1817" spans="3:8" s="143" customFormat="1" ht="12.75">
      <c r="C1817" s="577"/>
      <c r="D1817" s="577"/>
      <c r="E1817" s="577"/>
      <c r="F1817" s="577"/>
      <c r="G1817" s="577"/>
      <c r="H1817" s="577"/>
    </row>
    <row r="1818" spans="3:8" s="143" customFormat="1" ht="12.75">
      <c r="C1818" s="577"/>
      <c r="D1818" s="577"/>
      <c r="E1818" s="577"/>
      <c r="F1818" s="577"/>
      <c r="G1818" s="577"/>
      <c r="H1818" s="577"/>
    </row>
    <row r="1819" spans="3:8" s="143" customFormat="1" ht="12.75">
      <c r="C1819" s="577"/>
      <c r="D1819" s="577"/>
      <c r="E1819" s="577"/>
      <c r="F1819" s="577"/>
      <c r="G1819" s="577"/>
      <c r="H1819" s="577"/>
    </row>
    <row r="1820" spans="3:8" s="143" customFormat="1" ht="12.75">
      <c r="C1820" s="577"/>
      <c r="D1820" s="577"/>
      <c r="E1820" s="577"/>
      <c r="F1820" s="577"/>
      <c r="G1820" s="577"/>
      <c r="H1820" s="577"/>
    </row>
    <row r="1821" spans="3:8" s="143" customFormat="1" ht="12.75">
      <c r="C1821" s="577"/>
      <c r="D1821" s="577"/>
      <c r="E1821" s="577"/>
      <c r="F1821" s="577"/>
      <c r="G1821" s="577"/>
      <c r="H1821" s="577"/>
    </row>
    <row r="1822" spans="3:8" s="143" customFormat="1" ht="12.75">
      <c r="C1822" s="577"/>
      <c r="D1822" s="577"/>
      <c r="E1822" s="577"/>
      <c r="F1822" s="577"/>
      <c r="G1822" s="577"/>
      <c r="H1822" s="577"/>
    </row>
    <row r="1823" spans="3:8" s="143" customFormat="1" ht="12.75">
      <c r="C1823" s="577"/>
      <c r="D1823" s="577"/>
      <c r="E1823" s="577"/>
      <c r="F1823" s="577"/>
      <c r="G1823" s="577"/>
      <c r="H1823" s="577"/>
    </row>
    <row r="1824" spans="3:8" s="143" customFormat="1" ht="12.75">
      <c r="C1824" s="577"/>
      <c r="D1824" s="577"/>
      <c r="E1824" s="577"/>
      <c r="F1824" s="577"/>
      <c r="G1824" s="577"/>
      <c r="H1824" s="577"/>
    </row>
    <row r="1825" spans="3:8" s="143" customFormat="1" ht="12.75">
      <c r="C1825" s="577"/>
      <c r="D1825" s="577"/>
      <c r="E1825" s="577"/>
      <c r="F1825" s="577"/>
      <c r="G1825" s="577"/>
      <c r="H1825" s="577"/>
    </row>
    <row r="1826" spans="3:8" s="143" customFormat="1" ht="12.75">
      <c r="C1826" s="577"/>
      <c r="D1826" s="577"/>
      <c r="E1826" s="577"/>
      <c r="F1826" s="577"/>
      <c r="G1826" s="577"/>
      <c r="H1826" s="577"/>
    </row>
    <row r="1827" spans="3:8" s="143" customFormat="1" ht="12.75">
      <c r="C1827" s="577"/>
      <c r="D1827" s="577"/>
      <c r="E1827" s="577"/>
      <c r="F1827" s="577"/>
      <c r="G1827" s="577"/>
      <c r="H1827" s="577"/>
    </row>
    <row r="1828" spans="3:8" s="143" customFormat="1" ht="12.75">
      <c r="C1828" s="577"/>
      <c r="D1828" s="577"/>
      <c r="E1828" s="577"/>
      <c r="F1828" s="577"/>
      <c r="G1828" s="577"/>
      <c r="H1828" s="577"/>
    </row>
    <row r="1829" spans="3:8" s="143" customFormat="1" ht="12.75">
      <c r="C1829" s="577"/>
      <c r="D1829" s="577"/>
      <c r="E1829" s="577"/>
      <c r="F1829" s="577"/>
      <c r="G1829" s="577"/>
      <c r="H1829" s="577"/>
    </row>
    <row r="1830" spans="3:8" s="143" customFormat="1" ht="12.75">
      <c r="C1830" s="577"/>
      <c r="D1830" s="577"/>
      <c r="E1830" s="577"/>
      <c r="F1830" s="577"/>
      <c r="G1830" s="577"/>
      <c r="H1830" s="577"/>
    </row>
    <row r="1831" spans="3:8" s="143" customFormat="1" ht="12.75">
      <c r="C1831" s="577"/>
      <c r="D1831" s="577"/>
      <c r="E1831" s="577"/>
      <c r="F1831" s="577"/>
      <c r="G1831" s="577"/>
      <c r="H1831" s="577"/>
    </row>
    <row r="1832" spans="3:8" s="143" customFormat="1" ht="12.75">
      <c r="C1832" s="577"/>
      <c r="D1832" s="577"/>
      <c r="E1832" s="577"/>
      <c r="F1832" s="577"/>
      <c r="G1832" s="577"/>
      <c r="H1832" s="577"/>
    </row>
    <row r="1833" spans="3:8" s="143" customFormat="1" ht="12.75">
      <c r="C1833" s="577"/>
      <c r="D1833" s="577"/>
      <c r="E1833" s="577"/>
      <c r="F1833" s="577"/>
      <c r="G1833" s="577"/>
      <c r="H1833" s="577"/>
    </row>
    <row r="1834" spans="3:8" s="143" customFormat="1" ht="12.75">
      <c r="C1834" s="577"/>
      <c r="D1834" s="577"/>
      <c r="E1834" s="577"/>
      <c r="F1834" s="577"/>
      <c r="G1834" s="577"/>
      <c r="H1834" s="577"/>
    </row>
    <row r="1835" spans="3:8" s="143" customFormat="1" ht="12.75">
      <c r="C1835" s="577"/>
      <c r="D1835" s="577"/>
      <c r="E1835" s="577"/>
      <c r="F1835" s="577"/>
      <c r="G1835" s="577"/>
      <c r="H1835" s="577"/>
    </row>
    <row r="1836" spans="3:8" s="143" customFormat="1" ht="12.75">
      <c r="C1836" s="577"/>
      <c r="D1836" s="577"/>
      <c r="E1836" s="577"/>
      <c r="F1836" s="577"/>
      <c r="G1836" s="577"/>
      <c r="H1836" s="577"/>
    </row>
    <row r="1837" spans="3:8" s="143" customFormat="1" ht="12.75">
      <c r="C1837" s="577"/>
      <c r="D1837" s="577"/>
      <c r="E1837" s="577"/>
      <c r="F1837" s="577"/>
      <c r="G1837" s="577"/>
      <c r="H1837" s="577"/>
    </row>
    <row r="1838" spans="3:8" s="143" customFormat="1" ht="12.75">
      <c r="C1838" s="577"/>
      <c r="D1838" s="577"/>
      <c r="E1838" s="577"/>
      <c r="F1838" s="577"/>
      <c r="G1838" s="577"/>
      <c r="H1838" s="577"/>
    </row>
    <row r="1839" spans="3:8" s="143" customFormat="1" ht="12.75">
      <c r="C1839" s="577"/>
      <c r="D1839" s="577"/>
      <c r="E1839" s="577"/>
      <c r="F1839" s="577"/>
      <c r="G1839" s="577"/>
      <c r="H1839" s="577"/>
    </row>
    <row r="1840" spans="3:8" s="143" customFormat="1" ht="12.75">
      <c r="C1840" s="577"/>
      <c r="D1840" s="577"/>
      <c r="E1840" s="577"/>
      <c r="F1840" s="577"/>
      <c r="G1840" s="577"/>
      <c r="H1840" s="577"/>
    </row>
    <row r="1841" spans="3:8" s="143" customFormat="1" ht="12.75">
      <c r="C1841" s="577"/>
      <c r="D1841" s="577"/>
      <c r="E1841" s="577"/>
      <c r="F1841" s="577"/>
      <c r="G1841" s="577"/>
      <c r="H1841" s="577"/>
    </row>
    <row r="1842" spans="3:8" s="143" customFormat="1" ht="12.75">
      <c r="C1842" s="577"/>
      <c r="D1842" s="577"/>
      <c r="E1842" s="577"/>
      <c r="F1842" s="577"/>
      <c r="G1842" s="577"/>
      <c r="H1842" s="577"/>
    </row>
    <row r="1843" spans="3:8" s="143" customFormat="1" ht="12.75">
      <c r="C1843" s="577"/>
      <c r="D1843" s="577"/>
      <c r="E1843" s="577"/>
      <c r="F1843" s="577"/>
      <c r="G1843" s="577"/>
      <c r="H1843" s="577"/>
    </row>
    <row r="1844" spans="3:8" s="143" customFormat="1" ht="12.75">
      <c r="C1844" s="577"/>
      <c r="D1844" s="577"/>
      <c r="E1844" s="577"/>
      <c r="F1844" s="577"/>
      <c r="G1844" s="577"/>
      <c r="H1844" s="577"/>
    </row>
    <row r="1845" spans="3:8" s="143" customFormat="1" ht="12.75">
      <c r="C1845" s="577"/>
      <c r="D1845" s="577"/>
      <c r="E1845" s="577"/>
      <c r="F1845" s="577"/>
      <c r="G1845" s="577"/>
      <c r="H1845" s="577"/>
    </row>
    <row r="1846" spans="3:8" s="143" customFormat="1" ht="12.75">
      <c r="C1846" s="577"/>
      <c r="D1846" s="577"/>
      <c r="E1846" s="577"/>
      <c r="F1846" s="577"/>
      <c r="G1846" s="577"/>
      <c r="H1846" s="577"/>
    </row>
    <row r="1847" spans="3:8" s="143" customFormat="1" ht="12.75">
      <c r="C1847" s="577"/>
      <c r="D1847" s="577"/>
      <c r="E1847" s="577"/>
      <c r="F1847" s="577"/>
      <c r="G1847" s="577"/>
      <c r="H1847" s="577"/>
    </row>
    <row r="1848" spans="3:8" s="143" customFormat="1" ht="12.75">
      <c r="C1848" s="577"/>
      <c r="D1848" s="577"/>
      <c r="E1848" s="577"/>
      <c r="F1848" s="577"/>
      <c r="G1848" s="577"/>
      <c r="H1848" s="577"/>
    </row>
    <row r="1849" spans="3:8" s="143" customFormat="1" ht="12.75">
      <c r="C1849" s="577"/>
      <c r="D1849" s="577"/>
      <c r="E1849" s="577"/>
      <c r="F1849" s="577"/>
      <c r="G1849" s="577"/>
      <c r="H1849" s="577"/>
    </row>
    <row r="1850" spans="3:8" s="143" customFormat="1" ht="12.75">
      <c r="C1850" s="577"/>
      <c r="D1850" s="577"/>
      <c r="E1850" s="577"/>
      <c r="F1850" s="577"/>
      <c r="G1850" s="577"/>
      <c r="H1850" s="577"/>
    </row>
    <row r="1851" spans="3:8" s="143" customFormat="1" ht="12.75">
      <c r="C1851" s="577"/>
      <c r="D1851" s="577"/>
      <c r="E1851" s="577"/>
      <c r="F1851" s="577"/>
      <c r="G1851" s="577"/>
      <c r="H1851" s="577"/>
    </row>
    <row r="1852" spans="3:8" s="143" customFormat="1" ht="12.75">
      <c r="C1852" s="577"/>
      <c r="D1852" s="577"/>
      <c r="E1852" s="577"/>
      <c r="F1852" s="577"/>
      <c r="G1852" s="577"/>
      <c r="H1852" s="577"/>
    </row>
    <row r="1853" spans="3:8" s="143" customFormat="1" ht="12.75">
      <c r="C1853" s="577"/>
      <c r="D1853" s="577"/>
      <c r="E1853" s="577"/>
      <c r="F1853" s="577"/>
      <c r="G1853" s="577"/>
      <c r="H1853" s="577"/>
    </row>
    <row r="1854" spans="3:8" s="143" customFormat="1" ht="12.75">
      <c r="C1854" s="577"/>
      <c r="D1854" s="577"/>
      <c r="E1854" s="577"/>
      <c r="F1854" s="577"/>
      <c r="G1854" s="577"/>
      <c r="H1854" s="577"/>
    </row>
    <row r="1855" spans="3:8" s="143" customFormat="1" ht="12.75">
      <c r="C1855" s="577"/>
      <c r="D1855" s="577"/>
      <c r="E1855" s="577"/>
      <c r="F1855" s="577"/>
      <c r="G1855" s="577"/>
      <c r="H1855" s="577"/>
    </row>
    <row r="1856" spans="3:8" s="143" customFormat="1" ht="12.75">
      <c r="C1856" s="577"/>
      <c r="D1856" s="577"/>
      <c r="E1856" s="577"/>
      <c r="F1856" s="577"/>
      <c r="G1856" s="577"/>
      <c r="H1856" s="577"/>
    </row>
    <row r="1857" spans="3:8" s="143" customFormat="1" ht="12.75">
      <c r="C1857" s="577"/>
      <c r="D1857" s="577"/>
      <c r="E1857" s="577"/>
      <c r="F1857" s="577"/>
      <c r="G1857" s="577"/>
      <c r="H1857" s="577"/>
    </row>
    <row r="1858" spans="3:8" s="143" customFormat="1" ht="12.75">
      <c r="C1858" s="577"/>
      <c r="D1858" s="577"/>
      <c r="E1858" s="577"/>
      <c r="F1858" s="577"/>
      <c r="G1858" s="577"/>
      <c r="H1858" s="577"/>
    </row>
    <row r="1859" spans="3:8" s="143" customFormat="1" ht="12.75">
      <c r="C1859" s="577"/>
      <c r="D1859" s="577"/>
      <c r="E1859" s="577"/>
      <c r="F1859" s="577"/>
      <c r="G1859" s="577"/>
      <c r="H1859" s="577"/>
    </row>
    <row r="1860" spans="3:8" s="143" customFormat="1" ht="12.75">
      <c r="C1860" s="577"/>
      <c r="D1860" s="577"/>
      <c r="E1860" s="577"/>
      <c r="F1860" s="577"/>
      <c r="G1860" s="577"/>
      <c r="H1860" s="577"/>
    </row>
    <row r="1861" spans="3:8" s="143" customFormat="1" ht="12.75">
      <c r="C1861" s="577"/>
      <c r="D1861" s="577"/>
      <c r="E1861" s="577"/>
      <c r="F1861" s="577"/>
      <c r="G1861" s="577"/>
      <c r="H1861" s="577"/>
    </row>
    <row r="1862" spans="3:8" s="143" customFormat="1" ht="12.75">
      <c r="C1862" s="577"/>
      <c r="D1862" s="577"/>
      <c r="E1862" s="577"/>
      <c r="F1862" s="577"/>
      <c r="G1862" s="577"/>
      <c r="H1862" s="577"/>
    </row>
    <row r="1863" spans="3:8" s="143" customFormat="1" ht="12.75">
      <c r="C1863" s="577"/>
      <c r="D1863" s="577"/>
      <c r="E1863" s="577"/>
      <c r="F1863" s="577"/>
      <c r="G1863" s="577"/>
      <c r="H1863" s="577"/>
    </row>
    <row r="1864" spans="3:8" s="143" customFormat="1" ht="12.75">
      <c r="C1864" s="577"/>
      <c r="D1864" s="577"/>
      <c r="E1864" s="577"/>
      <c r="F1864" s="577"/>
      <c r="G1864" s="577"/>
      <c r="H1864" s="577"/>
    </row>
    <row r="1865" spans="3:8" s="143" customFormat="1" ht="12.75">
      <c r="C1865" s="577"/>
      <c r="D1865" s="577"/>
      <c r="E1865" s="577"/>
      <c r="F1865" s="577"/>
      <c r="G1865" s="577"/>
      <c r="H1865" s="577"/>
    </row>
    <row r="1866" spans="3:8" s="143" customFormat="1" ht="12.75">
      <c r="C1866" s="577"/>
      <c r="D1866" s="577"/>
      <c r="E1866" s="577"/>
      <c r="F1866" s="577"/>
      <c r="G1866" s="577"/>
      <c r="H1866" s="577"/>
    </row>
    <row r="1867" spans="3:8" s="143" customFormat="1" ht="12.75">
      <c r="C1867" s="577"/>
      <c r="D1867" s="577"/>
      <c r="E1867" s="577"/>
      <c r="F1867" s="577"/>
      <c r="G1867" s="577"/>
      <c r="H1867" s="577"/>
    </row>
    <row r="1868" spans="3:8" s="143" customFormat="1" ht="12.75">
      <c r="C1868" s="577"/>
      <c r="D1868" s="577"/>
      <c r="E1868" s="577"/>
      <c r="F1868" s="577"/>
      <c r="G1868" s="577"/>
      <c r="H1868" s="577"/>
    </row>
    <row r="1869" spans="3:8" s="143" customFormat="1" ht="12.75">
      <c r="C1869" s="577"/>
      <c r="D1869" s="577"/>
      <c r="E1869" s="577"/>
      <c r="F1869" s="577"/>
      <c r="G1869" s="577"/>
      <c r="H1869" s="577"/>
    </row>
    <row r="1870" spans="3:8" s="143" customFormat="1" ht="12.75">
      <c r="C1870" s="577"/>
      <c r="D1870" s="577"/>
      <c r="E1870" s="577"/>
      <c r="F1870" s="577"/>
      <c r="G1870" s="577"/>
      <c r="H1870" s="577"/>
    </row>
    <row r="1871" spans="3:8" s="143" customFormat="1" ht="12.75">
      <c r="C1871" s="577"/>
      <c r="D1871" s="577"/>
      <c r="E1871" s="577"/>
      <c r="F1871" s="577"/>
      <c r="G1871" s="577"/>
      <c r="H1871" s="577"/>
    </row>
    <row r="1872" spans="3:8" s="143" customFormat="1" ht="12.75">
      <c r="C1872" s="577"/>
      <c r="D1872" s="577"/>
      <c r="E1872" s="577"/>
      <c r="F1872" s="577"/>
      <c r="G1872" s="577"/>
      <c r="H1872" s="577"/>
    </row>
    <row r="1873" spans="3:8" s="143" customFormat="1" ht="12.75">
      <c r="C1873" s="577"/>
      <c r="D1873" s="577"/>
      <c r="E1873" s="577"/>
      <c r="F1873" s="577"/>
      <c r="G1873" s="577"/>
      <c r="H1873" s="577"/>
    </row>
    <row r="1874" spans="3:8" s="143" customFormat="1" ht="12.75">
      <c r="C1874" s="577"/>
      <c r="D1874" s="577"/>
      <c r="E1874" s="577"/>
      <c r="F1874" s="577"/>
      <c r="G1874" s="577"/>
      <c r="H1874" s="577"/>
    </row>
    <row r="1875" spans="3:8" s="143" customFormat="1" ht="12.75">
      <c r="C1875" s="577"/>
      <c r="D1875" s="577"/>
      <c r="E1875" s="577"/>
      <c r="F1875" s="577"/>
      <c r="G1875" s="577"/>
      <c r="H1875" s="577"/>
    </row>
    <row r="1876" spans="3:8" s="143" customFormat="1" ht="12.75">
      <c r="C1876" s="577"/>
      <c r="D1876" s="577"/>
      <c r="E1876" s="577"/>
      <c r="F1876" s="577"/>
      <c r="G1876" s="577"/>
      <c r="H1876" s="577"/>
    </row>
    <row r="1877" spans="3:8" s="143" customFormat="1" ht="12.75">
      <c r="C1877" s="577"/>
      <c r="D1877" s="577"/>
      <c r="E1877" s="577"/>
      <c r="F1877" s="577"/>
      <c r="G1877" s="577"/>
      <c r="H1877" s="577"/>
    </row>
    <row r="1878" spans="3:8" s="143" customFormat="1" ht="12.75">
      <c r="C1878" s="577"/>
      <c r="D1878" s="577"/>
      <c r="E1878" s="577"/>
      <c r="F1878" s="577"/>
      <c r="G1878" s="577"/>
      <c r="H1878" s="577"/>
    </row>
    <row r="1879" spans="3:8" s="143" customFormat="1" ht="12.75">
      <c r="C1879" s="577"/>
      <c r="D1879" s="577"/>
      <c r="E1879" s="577"/>
      <c r="F1879" s="577"/>
      <c r="G1879" s="577"/>
      <c r="H1879" s="577"/>
    </row>
    <row r="1880" spans="3:8" s="143" customFormat="1" ht="12.75">
      <c r="C1880" s="577"/>
      <c r="D1880" s="577"/>
      <c r="E1880" s="577"/>
      <c r="F1880" s="577"/>
      <c r="G1880" s="577"/>
      <c r="H1880" s="577"/>
    </row>
    <row r="1881" spans="3:8" s="143" customFormat="1" ht="12.75">
      <c r="C1881" s="577"/>
      <c r="D1881" s="577"/>
      <c r="E1881" s="577"/>
      <c r="F1881" s="577"/>
      <c r="G1881" s="577"/>
      <c r="H1881" s="577"/>
    </row>
    <row r="1882" spans="3:8" s="143" customFormat="1" ht="12.75">
      <c r="C1882" s="577"/>
      <c r="D1882" s="577"/>
      <c r="E1882" s="577"/>
      <c r="F1882" s="577"/>
      <c r="G1882" s="577"/>
      <c r="H1882" s="577"/>
    </row>
    <row r="1883" spans="3:8" s="143" customFormat="1" ht="12.75">
      <c r="C1883" s="577"/>
      <c r="D1883" s="577"/>
      <c r="E1883" s="577"/>
      <c r="F1883" s="577"/>
      <c r="G1883" s="577"/>
      <c r="H1883" s="577"/>
    </row>
    <row r="1884" spans="3:8" s="143" customFormat="1" ht="12.75">
      <c r="C1884" s="577"/>
      <c r="D1884" s="577"/>
      <c r="E1884" s="577"/>
      <c r="F1884" s="577"/>
      <c r="G1884" s="577"/>
      <c r="H1884" s="577"/>
    </row>
    <row r="1885" spans="3:8" s="143" customFormat="1" ht="12.75">
      <c r="C1885" s="577"/>
      <c r="D1885" s="577"/>
      <c r="E1885" s="577"/>
      <c r="F1885" s="577"/>
      <c r="G1885" s="577"/>
      <c r="H1885" s="577"/>
    </row>
    <row r="1886" spans="3:8" s="143" customFormat="1" ht="12.75">
      <c r="C1886" s="577"/>
      <c r="D1886" s="577"/>
      <c r="E1886" s="577"/>
      <c r="F1886" s="577"/>
      <c r="G1886" s="577"/>
      <c r="H1886" s="577"/>
    </row>
    <row r="1887" spans="3:8" s="143" customFormat="1" ht="12.75">
      <c r="C1887" s="577"/>
      <c r="D1887" s="577"/>
      <c r="E1887" s="577"/>
      <c r="F1887" s="577"/>
      <c r="G1887" s="577"/>
      <c r="H1887" s="577"/>
    </row>
    <row r="1888" spans="3:8" s="143" customFormat="1" ht="12.75">
      <c r="C1888" s="577"/>
      <c r="D1888" s="577"/>
      <c r="E1888" s="577"/>
      <c r="F1888" s="577"/>
      <c r="G1888" s="577"/>
      <c r="H1888" s="577"/>
    </row>
    <row r="1889" spans="3:8" s="143" customFormat="1" ht="12.75">
      <c r="C1889" s="577"/>
      <c r="D1889" s="577"/>
      <c r="E1889" s="577"/>
      <c r="F1889" s="577"/>
      <c r="G1889" s="577"/>
      <c r="H1889" s="577"/>
    </row>
    <row r="1890" spans="3:8" s="143" customFormat="1" ht="12.75">
      <c r="C1890" s="577"/>
      <c r="D1890" s="577"/>
      <c r="E1890" s="577"/>
      <c r="F1890" s="577"/>
      <c r="G1890" s="577"/>
      <c r="H1890" s="577"/>
    </row>
    <row r="1891" spans="3:8" s="143" customFormat="1" ht="12.75">
      <c r="C1891" s="577"/>
      <c r="D1891" s="577"/>
      <c r="E1891" s="577"/>
      <c r="F1891" s="577"/>
      <c r="G1891" s="577"/>
      <c r="H1891" s="577"/>
    </row>
    <row r="1892" spans="3:8" s="143" customFormat="1" ht="12.75">
      <c r="C1892" s="577"/>
      <c r="D1892" s="577"/>
      <c r="E1892" s="577"/>
      <c r="F1892" s="577"/>
      <c r="G1892" s="577"/>
      <c r="H1892" s="577"/>
    </row>
    <row r="1893" spans="3:8" s="143" customFormat="1" ht="12.75">
      <c r="C1893" s="577"/>
      <c r="D1893" s="577"/>
      <c r="E1893" s="577"/>
      <c r="F1893" s="577"/>
      <c r="G1893" s="577"/>
      <c r="H1893" s="577"/>
    </row>
    <row r="1894" spans="3:8" s="143" customFormat="1" ht="12.75">
      <c r="C1894" s="577"/>
      <c r="D1894" s="577"/>
      <c r="E1894" s="577"/>
      <c r="F1894" s="577"/>
      <c r="G1894" s="577"/>
      <c r="H1894" s="577"/>
    </row>
    <row r="1895" spans="3:8" s="143" customFormat="1" ht="12.75">
      <c r="C1895" s="577"/>
      <c r="D1895" s="577"/>
      <c r="E1895" s="577"/>
      <c r="F1895" s="577"/>
      <c r="G1895" s="577"/>
      <c r="H1895" s="577"/>
    </row>
    <row r="1896" spans="3:8" s="143" customFormat="1" ht="12.75">
      <c r="C1896" s="577"/>
      <c r="D1896" s="577"/>
      <c r="E1896" s="577"/>
      <c r="F1896" s="577"/>
      <c r="G1896" s="577"/>
      <c r="H1896" s="577"/>
    </row>
    <row r="1897" spans="3:8" s="143" customFormat="1" ht="12.75">
      <c r="C1897" s="577"/>
      <c r="D1897" s="577"/>
      <c r="E1897" s="577"/>
      <c r="F1897" s="577"/>
      <c r="G1897" s="577"/>
      <c r="H1897" s="577"/>
    </row>
    <row r="1898" spans="3:8" s="143" customFormat="1" ht="12.75">
      <c r="C1898" s="577"/>
      <c r="D1898" s="577"/>
      <c r="E1898" s="577"/>
      <c r="F1898" s="577"/>
      <c r="G1898" s="577"/>
      <c r="H1898" s="577"/>
    </row>
    <row r="1899" spans="3:8" s="143" customFormat="1" ht="12.75">
      <c r="C1899" s="577"/>
      <c r="D1899" s="577"/>
      <c r="E1899" s="577"/>
      <c r="F1899" s="577"/>
      <c r="G1899" s="577"/>
      <c r="H1899" s="577"/>
    </row>
    <row r="1900" spans="3:8" s="143" customFormat="1" ht="12.75">
      <c r="C1900" s="577"/>
      <c r="D1900" s="577"/>
      <c r="E1900" s="577"/>
      <c r="F1900" s="577"/>
      <c r="G1900" s="577"/>
      <c r="H1900" s="577"/>
    </row>
    <row r="1901" spans="3:8" s="143" customFormat="1" ht="12.75">
      <c r="C1901" s="577"/>
      <c r="D1901" s="577"/>
      <c r="E1901" s="577"/>
      <c r="F1901" s="577"/>
      <c r="G1901" s="577"/>
      <c r="H1901" s="577"/>
    </row>
    <row r="1902" spans="3:8" s="143" customFormat="1" ht="12.75">
      <c r="C1902" s="577"/>
      <c r="D1902" s="577"/>
      <c r="E1902" s="577"/>
      <c r="F1902" s="577"/>
      <c r="G1902" s="577"/>
      <c r="H1902" s="577"/>
    </row>
    <row r="1903" spans="3:8" s="143" customFormat="1" ht="12.75">
      <c r="C1903" s="577"/>
      <c r="D1903" s="577"/>
      <c r="E1903" s="577"/>
      <c r="F1903" s="577"/>
      <c r="G1903" s="577"/>
      <c r="H1903" s="577"/>
    </row>
    <row r="1904" spans="3:8" s="143" customFormat="1" ht="12.75">
      <c r="C1904" s="577"/>
      <c r="D1904" s="577"/>
      <c r="E1904" s="577"/>
      <c r="F1904" s="577"/>
      <c r="G1904" s="577"/>
      <c r="H1904" s="577"/>
    </row>
    <row r="1905" spans="3:8" s="143" customFormat="1" ht="12.75">
      <c r="C1905" s="577"/>
      <c r="D1905" s="577"/>
      <c r="E1905" s="577"/>
      <c r="F1905" s="577"/>
      <c r="G1905" s="577"/>
      <c r="H1905" s="577"/>
    </row>
    <row r="1906" spans="3:8" s="143" customFormat="1" ht="12.75">
      <c r="C1906" s="577"/>
      <c r="D1906" s="577"/>
      <c r="E1906" s="577"/>
      <c r="F1906" s="577"/>
      <c r="G1906" s="577"/>
      <c r="H1906" s="577"/>
    </row>
    <row r="1907" spans="3:8" s="143" customFormat="1" ht="12.75">
      <c r="C1907" s="577"/>
      <c r="D1907" s="577"/>
      <c r="E1907" s="577"/>
      <c r="F1907" s="577"/>
      <c r="G1907" s="577"/>
      <c r="H1907" s="577"/>
    </row>
    <row r="1908" spans="3:8" s="143" customFormat="1" ht="12.75">
      <c r="C1908" s="577"/>
      <c r="D1908" s="577"/>
      <c r="E1908" s="577"/>
      <c r="F1908" s="577"/>
      <c r="G1908" s="577"/>
      <c r="H1908" s="577"/>
    </row>
    <row r="1909" spans="3:8" s="143" customFormat="1" ht="12.75">
      <c r="C1909" s="577"/>
      <c r="D1909" s="577"/>
      <c r="E1909" s="577"/>
      <c r="F1909" s="577"/>
      <c r="G1909" s="577"/>
      <c r="H1909" s="577"/>
    </row>
    <row r="1910" spans="3:8" s="143" customFormat="1" ht="12.75">
      <c r="C1910" s="577"/>
      <c r="D1910" s="577"/>
      <c r="E1910" s="577"/>
      <c r="F1910" s="577"/>
      <c r="G1910" s="577"/>
      <c r="H1910" s="577"/>
    </row>
    <row r="1911" spans="3:8" s="143" customFormat="1" ht="12.75">
      <c r="C1911" s="577"/>
      <c r="D1911" s="577"/>
      <c r="E1911" s="577"/>
      <c r="F1911" s="577"/>
      <c r="G1911" s="577"/>
      <c r="H1911" s="577"/>
    </row>
    <row r="1912" spans="3:8" s="143" customFormat="1" ht="12.75">
      <c r="C1912" s="577"/>
      <c r="D1912" s="577"/>
      <c r="E1912" s="577"/>
      <c r="F1912" s="577"/>
      <c r="G1912" s="577"/>
      <c r="H1912" s="577"/>
    </row>
    <row r="1913" spans="3:8" s="143" customFormat="1" ht="12.75">
      <c r="C1913" s="577"/>
      <c r="D1913" s="577"/>
      <c r="E1913" s="577"/>
      <c r="F1913" s="577"/>
      <c r="G1913" s="577"/>
      <c r="H1913" s="577"/>
    </row>
    <row r="1914" spans="3:8" s="143" customFormat="1" ht="12.75">
      <c r="C1914" s="577"/>
      <c r="D1914" s="577"/>
      <c r="E1914" s="577"/>
      <c r="F1914" s="577"/>
      <c r="G1914" s="577"/>
      <c r="H1914" s="577"/>
    </row>
    <row r="1915" spans="3:8" s="143" customFormat="1" ht="12.75">
      <c r="C1915" s="577"/>
      <c r="D1915" s="577"/>
      <c r="E1915" s="577"/>
      <c r="F1915" s="577"/>
      <c r="G1915" s="577"/>
      <c r="H1915" s="577"/>
    </row>
    <row r="1916" spans="3:8" s="143" customFormat="1" ht="12.75">
      <c r="C1916" s="577"/>
      <c r="D1916" s="577"/>
      <c r="E1916" s="577"/>
      <c r="F1916" s="577"/>
      <c r="G1916" s="577"/>
      <c r="H1916" s="577"/>
    </row>
    <row r="1917" spans="3:8" s="143" customFormat="1" ht="12.75">
      <c r="C1917" s="577"/>
      <c r="D1917" s="577"/>
      <c r="E1917" s="577"/>
      <c r="F1917" s="577"/>
      <c r="G1917" s="577"/>
      <c r="H1917" s="577"/>
    </row>
    <row r="1918" spans="3:8" s="143" customFormat="1" ht="12.75">
      <c r="C1918" s="577"/>
      <c r="D1918" s="577"/>
      <c r="E1918" s="577"/>
      <c r="F1918" s="577"/>
      <c r="G1918" s="577"/>
      <c r="H1918" s="577"/>
    </row>
    <row r="1919" spans="3:8" s="143" customFormat="1" ht="12.75">
      <c r="C1919" s="577"/>
      <c r="D1919" s="577"/>
      <c r="E1919" s="577"/>
      <c r="F1919" s="577"/>
      <c r="G1919" s="577"/>
      <c r="H1919" s="577"/>
    </row>
    <row r="1920" spans="3:8" s="143" customFormat="1" ht="12.75">
      <c r="C1920" s="577"/>
      <c r="D1920" s="577"/>
      <c r="E1920" s="577"/>
      <c r="F1920" s="577"/>
      <c r="G1920" s="577"/>
      <c r="H1920" s="577"/>
    </row>
    <row r="1921" spans="3:8" s="143" customFormat="1" ht="12.75">
      <c r="C1921" s="577"/>
      <c r="D1921" s="577"/>
      <c r="E1921" s="577"/>
      <c r="F1921" s="577"/>
      <c r="G1921" s="577"/>
      <c r="H1921" s="577"/>
    </row>
    <row r="1922" spans="3:8" s="143" customFormat="1" ht="12.75">
      <c r="C1922" s="577"/>
      <c r="D1922" s="577"/>
      <c r="E1922" s="577"/>
      <c r="F1922" s="577"/>
      <c r="G1922" s="577"/>
      <c r="H1922" s="577"/>
    </row>
    <row r="1923" spans="3:8" s="143" customFormat="1" ht="12.75">
      <c r="C1923" s="577"/>
      <c r="D1923" s="577"/>
      <c r="E1923" s="577"/>
      <c r="F1923" s="577"/>
      <c r="G1923" s="577"/>
      <c r="H1923" s="577"/>
    </row>
    <row r="1924" spans="3:8" s="143" customFormat="1" ht="12.75">
      <c r="C1924" s="577"/>
      <c r="D1924" s="577"/>
      <c r="E1924" s="577"/>
      <c r="F1924" s="577"/>
      <c r="G1924" s="577"/>
      <c r="H1924" s="577"/>
    </row>
    <row r="1925" spans="3:8" s="143" customFormat="1" ht="12.75">
      <c r="C1925" s="577"/>
      <c r="D1925" s="577"/>
      <c r="E1925" s="577"/>
      <c r="F1925" s="577"/>
      <c r="G1925" s="577"/>
      <c r="H1925" s="577"/>
    </row>
    <row r="1926" spans="3:8" s="143" customFormat="1" ht="12.75">
      <c r="C1926" s="577"/>
      <c r="D1926" s="577"/>
      <c r="E1926" s="577"/>
      <c r="F1926" s="577"/>
      <c r="G1926" s="577"/>
      <c r="H1926" s="577"/>
    </row>
    <row r="1927" spans="3:8" s="143" customFormat="1" ht="12.75">
      <c r="C1927" s="577"/>
      <c r="D1927" s="577"/>
      <c r="E1927" s="577"/>
      <c r="F1927" s="577"/>
      <c r="G1927" s="577"/>
      <c r="H1927" s="577"/>
    </row>
    <row r="1928" spans="3:8" s="143" customFormat="1" ht="12.75">
      <c r="C1928" s="577"/>
      <c r="D1928" s="577"/>
      <c r="E1928" s="577"/>
      <c r="F1928" s="577"/>
      <c r="G1928" s="577"/>
      <c r="H1928" s="577"/>
    </row>
    <row r="1929" spans="3:8" s="143" customFormat="1" ht="12.75">
      <c r="C1929" s="577"/>
      <c r="D1929" s="577"/>
      <c r="E1929" s="577"/>
      <c r="F1929" s="577"/>
      <c r="G1929" s="577"/>
      <c r="H1929" s="577"/>
    </row>
    <row r="1930" spans="3:8" s="143" customFormat="1" ht="12.75">
      <c r="C1930" s="577"/>
      <c r="D1930" s="577"/>
      <c r="E1930" s="577"/>
      <c r="F1930" s="577"/>
      <c r="G1930" s="577"/>
      <c r="H1930" s="577"/>
    </row>
    <row r="1931" spans="3:8" s="143" customFormat="1" ht="12.75">
      <c r="C1931" s="577"/>
      <c r="D1931" s="577"/>
      <c r="E1931" s="577"/>
      <c r="F1931" s="577"/>
      <c r="G1931" s="577"/>
      <c r="H1931" s="577"/>
    </row>
    <row r="1932" spans="3:8" s="143" customFormat="1" ht="12.75">
      <c r="C1932" s="577"/>
      <c r="D1932" s="577"/>
      <c r="E1932" s="577"/>
      <c r="F1932" s="577"/>
      <c r="G1932" s="577"/>
      <c r="H1932" s="577"/>
    </row>
    <row r="1933" spans="3:8" s="143" customFormat="1" ht="12.75">
      <c r="C1933" s="577"/>
      <c r="D1933" s="577"/>
      <c r="E1933" s="577"/>
      <c r="F1933" s="577"/>
      <c r="G1933" s="577"/>
      <c r="H1933" s="577"/>
    </row>
    <row r="1934" spans="3:8" s="143" customFormat="1" ht="12.75">
      <c r="C1934" s="577"/>
      <c r="D1934" s="577"/>
      <c r="E1934" s="577"/>
      <c r="F1934" s="577"/>
      <c r="G1934" s="577"/>
      <c r="H1934" s="577"/>
    </row>
    <row r="1935" spans="3:8" s="143" customFormat="1" ht="12.75">
      <c r="C1935" s="577"/>
      <c r="D1935" s="577"/>
      <c r="E1935" s="577"/>
      <c r="F1935" s="577"/>
      <c r="G1935" s="577"/>
      <c r="H1935" s="577"/>
    </row>
    <row r="1936" spans="3:8" s="143" customFormat="1" ht="12.75">
      <c r="C1936" s="577"/>
      <c r="D1936" s="577"/>
      <c r="E1936" s="577"/>
      <c r="F1936" s="577"/>
      <c r="G1936" s="577"/>
      <c r="H1936" s="577"/>
    </row>
    <row r="1937" spans="3:8" s="143" customFormat="1" ht="12.75">
      <c r="C1937" s="577"/>
      <c r="D1937" s="577"/>
      <c r="E1937" s="577"/>
      <c r="F1937" s="577"/>
      <c r="G1937" s="577"/>
      <c r="H1937" s="577"/>
    </row>
    <row r="1938" spans="3:8" s="143" customFormat="1" ht="12.75">
      <c r="C1938" s="577"/>
      <c r="D1938" s="577"/>
      <c r="E1938" s="577"/>
      <c r="F1938" s="577"/>
      <c r="G1938" s="577"/>
      <c r="H1938" s="577"/>
    </row>
    <row r="1939" spans="3:8" s="143" customFormat="1" ht="12.75">
      <c r="C1939" s="577"/>
      <c r="D1939" s="577"/>
      <c r="E1939" s="577"/>
      <c r="F1939" s="577"/>
      <c r="G1939" s="577"/>
      <c r="H1939" s="577"/>
    </row>
    <row r="1940" spans="3:8" s="143" customFormat="1" ht="12.75">
      <c r="C1940" s="577"/>
      <c r="D1940" s="577"/>
      <c r="E1940" s="577"/>
      <c r="F1940" s="577"/>
      <c r="G1940" s="577"/>
      <c r="H1940" s="577"/>
    </row>
    <row r="1941" spans="3:8" s="143" customFormat="1" ht="12.75">
      <c r="C1941" s="577"/>
      <c r="D1941" s="577"/>
      <c r="E1941" s="577"/>
      <c r="F1941" s="577"/>
      <c r="G1941" s="577"/>
      <c r="H1941" s="577"/>
    </row>
    <row r="1942" spans="3:8" s="143" customFormat="1" ht="12.75">
      <c r="C1942" s="577"/>
      <c r="D1942" s="577"/>
      <c r="E1942" s="577"/>
      <c r="F1942" s="577"/>
      <c r="G1942" s="577"/>
      <c r="H1942" s="577"/>
    </row>
    <row r="1943" spans="3:8" s="143" customFormat="1" ht="12.75">
      <c r="C1943" s="577"/>
      <c r="D1943" s="577"/>
      <c r="E1943" s="577"/>
      <c r="F1943" s="577"/>
      <c r="G1943" s="577"/>
      <c r="H1943" s="577"/>
    </row>
    <row r="1944" spans="3:8" s="143" customFormat="1" ht="12.75">
      <c r="C1944" s="577"/>
      <c r="D1944" s="577"/>
      <c r="E1944" s="577"/>
      <c r="F1944" s="577"/>
      <c r="G1944" s="577"/>
      <c r="H1944" s="577"/>
    </row>
    <row r="1945" spans="3:8" s="143" customFormat="1" ht="12.75">
      <c r="C1945" s="577"/>
      <c r="D1945" s="577"/>
      <c r="E1945" s="577"/>
      <c r="F1945" s="577"/>
      <c r="G1945" s="577"/>
      <c r="H1945" s="577"/>
    </row>
    <row r="1946" spans="3:8" s="143" customFormat="1" ht="12.75">
      <c r="C1946" s="577"/>
      <c r="D1946" s="577"/>
      <c r="E1946" s="577"/>
      <c r="F1946" s="577"/>
      <c r="G1946" s="577"/>
      <c r="H1946" s="577"/>
    </row>
    <row r="1947" spans="3:8" s="143" customFormat="1" ht="12.75">
      <c r="C1947" s="577"/>
      <c r="D1947" s="577"/>
      <c r="E1947" s="577"/>
      <c r="F1947" s="577"/>
      <c r="G1947" s="577"/>
      <c r="H1947" s="577"/>
    </row>
    <row r="1948" spans="3:8" s="143" customFormat="1" ht="12.75">
      <c r="C1948" s="577"/>
      <c r="D1948" s="577"/>
      <c r="E1948" s="577"/>
      <c r="F1948" s="577"/>
      <c r="G1948" s="577"/>
      <c r="H1948" s="577"/>
    </row>
    <row r="1949" spans="3:8" s="143" customFormat="1" ht="12.75">
      <c r="C1949" s="577"/>
      <c r="D1949" s="577"/>
      <c r="E1949" s="577"/>
      <c r="F1949" s="577"/>
      <c r="G1949" s="577"/>
      <c r="H1949" s="577"/>
    </row>
    <row r="1950" spans="3:8" s="143" customFormat="1" ht="12.75">
      <c r="C1950" s="577"/>
      <c r="D1950" s="577"/>
      <c r="E1950" s="577"/>
      <c r="F1950" s="577"/>
      <c r="G1950" s="577"/>
      <c r="H1950" s="577"/>
    </row>
    <row r="1951" spans="3:8" s="143" customFormat="1" ht="12.75">
      <c r="C1951" s="577"/>
      <c r="D1951" s="577"/>
      <c r="E1951" s="577"/>
      <c r="F1951" s="577"/>
      <c r="G1951" s="577"/>
      <c r="H1951" s="577"/>
    </row>
    <row r="1952" spans="3:8" s="143" customFormat="1" ht="12.75">
      <c r="C1952" s="577"/>
      <c r="D1952" s="577"/>
      <c r="E1952" s="577"/>
      <c r="F1952" s="577"/>
      <c r="G1952" s="577"/>
      <c r="H1952" s="577"/>
    </row>
    <row r="1953" spans="3:8" s="143" customFormat="1" ht="12.75">
      <c r="C1953" s="577"/>
      <c r="D1953" s="577"/>
      <c r="E1953" s="577"/>
      <c r="F1953" s="577"/>
      <c r="G1953" s="577"/>
      <c r="H1953" s="577"/>
    </row>
    <row r="1954" spans="3:8" s="143" customFormat="1" ht="12.75">
      <c r="C1954" s="577"/>
      <c r="D1954" s="577"/>
      <c r="E1954" s="577"/>
      <c r="F1954" s="577"/>
      <c r="G1954" s="577"/>
      <c r="H1954" s="577"/>
    </row>
    <row r="1955" spans="3:8" s="143" customFormat="1" ht="12.75">
      <c r="C1955" s="577"/>
      <c r="D1955" s="577"/>
      <c r="E1955" s="577"/>
      <c r="F1955" s="577"/>
      <c r="G1955" s="577"/>
      <c r="H1955" s="577"/>
    </row>
    <row r="1956" spans="3:8" s="143" customFormat="1" ht="12.75">
      <c r="C1956" s="577"/>
      <c r="D1956" s="577"/>
      <c r="E1956" s="577"/>
      <c r="F1956" s="577"/>
      <c r="G1956" s="577"/>
      <c r="H1956" s="577"/>
    </row>
    <row r="1957" spans="3:8" s="143" customFormat="1" ht="12.75">
      <c r="C1957" s="577"/>
      <c r="D1957" s="577"/>
      <c r="E1957" s="577"/>
      <c r="F1957" s="577"/>
      <c r="G1957" s="577"/>
      <c r="H1957" s="577"/>
    </row>
    <row r="1958" spans="3:8" s="143" customFormat="1" ht="12.75">
      <c r="C1958" s="577"/>
      <c r="D1958" s="577"/>
      <c r="E1958" s="577"/>
      <c r="F1958" s="577"/>
      <c r="G1958" s="577"/>
      <c r="H1958" s="577"/>
    </row>
    <row r="1959" spans="3:8" s="143" customFormat="1" ht="12.75">
      <c r="C1959" s="577"/>
      <c r="D1959" s="577"/>
      <c r="E1959" s="577"/>
      <c r="F1959" s="577"/>
      <c r="G1959" s="577"/>
      <c r="H1959" s="577"/>
    </row>
    <row r="1960" spans="3:8" s="143" customFormat="1" ht="12.75">
      <c r="C1960" s="577"/>
      <c r="D1960" s="577"/>
      <c r="E1960" s="577"/>
      <c r="F1960" s="577"/>
      <c r="G1960" s="577"/>
      <c r="H1960" s="577"/>
    </row>
    <row r="1961" spans="3:8" s="143" customFormat="1" ht="12.75">
      <c r="C1961" s="577"/>
      <c r="D1961" s="577"/>
      <c r="E1961" s="577"/>
      <c r="F1961" s="577"/>
      <c r="G1961" s="577"/>
      <c r="H1961" s="577"/>
    </row>
    <row r="1962" spans="3:8" s="143" customFormat="1" ht="12.75">
      <c r="C1962" s="577"/>
      <c r="D1962" s="577"/>
      <c r="E1962" s="577"/>
      <c r="F1962" s="577"/>
      <c r="G1962" s="577"/>
      <c r="H1962" s="577"/>
    </row>
    <row r="1963" spans="3:8" s="143" customFormat="1" ht="12.75">
      <c r="C1963" s="577"/>
      <c r="D1963" s="577"/>
      <c r="E1963" s="577"/>
      <c r="F1963" s="577"/>
      <c r="G1963" s="577"/>
      <c r="H1963" s="577"/>
    </row>
    <row r="1964" spans="3:8" s="143" customFormat="1" ht="12.75">
      <c r="C1964" s="577"/>
      <c r="D1964" s="577"/>
      <c r="E1964" s="577"/>
      <c r="F1964" s="577"/>
      <c r="G1964" s="577"/>
      <c r="H1964" s="577"/>
    </row>
    <row r="1965" spans="3:8" s="143" customFormat="1" ht="12.75">
      <c r="C1965" s="577"/>
      <c r="D1965" s="577"/>
      <c r="E1965" s="577"/>
      <c r="F1965" s="577"/>
      <c r="G1965" s="577"/>
      <c r="H1965" s="577"/>
    </row>
    <row r="1966" spans="3:8" s="143" customFormat="1" ht="12.75">
      <c r="C1966" s="577"/>
      <c r="D1966" s="577"/>
      <c r="E1966" s="577"/>
      <c r="F1966" s="577"/>
      <c r="G1966" s="577"/>
      <c r="H1966" s="577"/>
    </row>
    <row r="1967" spans="3:8" s="143" customFormat="1" ht="12.75">
      <c r="C1967" s="577"/>
      <c r="D1967" s="577"/>
      <c r="E1967" s="577"/>
      <c r="F1967" s="577"/>
      <c r="G1967" s="577"/>
      <c r="H1967" s="577"/>
    </row>
    <row r="1968" spans="3:8" s="143" customFormat="1" ht="12.75">
      <c r="C1968" s="577"/>
      <c r="D1968" s="577"/>
      <c r="E1968" s="577"/>
      <c r="F1968" s="577"/>
      <c r="G1968" s="577"/>
      <c r="H1968" s="577"/>
    </row>
    <row r="1969" spans="3:8" s="143" customFormat="1" ht="12.75">
      <c r="C1969" s="577"/>
      <c r="D1969" s="577"/>
      <c r="E1969" s="577"/>
      <c r="F1969" s="577"/>
      <c r="G1969" s="577"/>
      <c r="H1969" s="577"/>
    </row>
    <row r="1970" spans="3:8" s="143" customFormat="1" ht="12.75">
      <c r="C1970" s="577"/>
      <c r="D1970" s="577"/>
      <c r="E1970" s="577"/>
      <c r="F1970" s="577"/>
      <c r="G1970" s="577"/>
      <c r="H1970" s="577"/>
    </row>
    <row r="1971" spans="3:8" s="143" customFormat="1" ht="12.75">
      <c r="C1971" s="577"/>
      <c r="D1971" s="577"/>
      <c r="E1971" s="577"/>
      <c r="F1971" s="577"/>
      <c r="G1971" s="577"/>
      <c r="H1971" s="577"/>
    </row>
    <row r="1972" spans="3:8" s="143" customFormat="1" ht="12.75">
      <c r="C1972" s="577"/>
      <c r="D1972" s="577"/>
      <c r="E1972" s="577"/>
      <c r="F1972" s="577"/>
      <c r="G1972" s="577"/>
      <c r="H1972" s="577"/>
    </row>
    <row r="1973" spans="3:8" s="143" customFormat="1" ht="12.75">
      <c r="C1973" s="577"/>
      <c r="D1973" s="577"/>
      <c r="E1973" s="577"/>
      <c r="F1973" s="577"/>
      <c r="G1973" s="577"/>
      <c r="H1973" s="577"/>
    </row>
    <row r="1974" spans="3:8" s="143" customFormat="1" ht="12.75">
      <c r="C1974" s="577"/>
      <c r="D1974" s="577"/>
      <c r="E1974" s="577"/>
      <c r="F1974" s="577"/>
      <c r="G1974" s="577"/>
      <c r="H1974" s="577"/>
    </row>
    <row r="1975" spans="3:8" s="143" customFormat="1" ht="12.75">
      <c r="C1975" s="577"/>
      <c r="D1975" s="577"/>
      <c r="E1975" s="577"/>
      <c r="F1975" s="577"/>
      <c r="G1975" s="577"/>
      <c r="H1975" s="577"/>
    </row>
    <row r="1976" spans="3:8" s="143" customFormat="1" ht="12.75">
      <c r="C1976" s="577"/>
      <c r="D1976" s="577"/>
      <c r="E1976" s="577"/>
      <c r="F1976" s="577"/>
      <c r="G1976" s="577"/>
      <c r="H1976" s="577"/>
    </row>
    <row r="1977" spans="3:8" s="143" customFormat="1" ht="12.75">
      <c r="C1977" s="577"/>
      <c r="D1977" s="577"/>
      <c r="E1977" s="577"/>
      <c r="F1977" s="577"/>
      <c r="G1977" s="577"/>
      <c r="H1977" s="577"/>
    </row>
    <row r="1978" spans="3:8" s="143" customFormat="1" ht="12.75">
      <c r="C1978" s="577"/>
      <c r="D1978" s="577"/>
      <c r="E1978" s="577"/>
      <c r="F1978" s="577"/>
      <c r="G1978" s="577"/>
      <c r="H1978" s="577"/>
    </row>
    <row r="1979" spans="3:8" s="143" customFormat="1" ht="12.75">
      <c r="C1979" s="577"/>
      <c r="D1979" s="577"/>
      <c r="E1979" s="577"/>
      <c r="F1979" s="577"/>
      <c r="G1979" s="577"/>
      <c r="H1979" s="577"/>
    </row>
    <row r="1980" spans="3:8" s="143" customFormat="1" ht="12.75">
      <c r="C1980" s="577"/>
      <c r="D1980" s="577"/>
      <c r="E1980" s="577"/>
      <c r="F1980" s="577"/>
      <c r="G1980" s="577"/>
      <c r="H1980" s="577"/>
    </row>
    <row r="1981" spans="3:8" s="143" customFormat="1" ht="12.75">
      <c r="C1981" s="577"/>
      <c r="D1981" s="577"/>
      <c r="E1981" s="577"/>
      <c r="F1981" s="577"/>
      <c r="G1981" s="577"/>
      <c r="H1981" s="577"/>
    </row>
    <row r="1982" spans="3:8" s="143" customFormat="1" ht="12.75">
      <c r="C1982" s="577"/>
      <c r="D1982" s="577"/>
      <c r="E1982" s="577"/>
      <c r="F1982" s="577"/>
      <c r="G1982" s="577"/>
      <c r="H1982" s="577"/>
    </row>
    <row r="1983" spans="3:8" s="143" customFormat="1" ht="12.75">
      <c r="C1983" s="577"/>
      <c r="D1983" s="577"/>
      <c r="E1983" s="577"/>
      <c r="F1983" s="577"/>
      <c r="G1983" s="577"/>
      <c r="H1983" s="577"/>
    </row>
    <row r="1984" spans="3:8" s="143" customFormat="1" ht="12.75">
      <c r="C1984" s="577"/>
      <c r="D1984" s="577"/>
      <c r="E1984" s="577"/>
      <c r="F1984" s="577"/>
      <c r="G1984" s="577"/>
      <c r="H1984" s="577"/>
    </row>
    <row r="1985" spans="3:8" s="143" customFormat="1" ht="12.75">
      <c r="C1985" s="577"/>
      <c r="D1985" s="577"/>
      <c r="E1985" s="577"/>
      <c r="F1985" s="577"/>
      <c r="G1985" s="577"/>
      <c r="H1985" s="577"/>
    </row>
    <row r="1986" spans="3:8" s="143" customFormat="1" ht="12.75">
      <c r="C1986" s="577"/>
      <c r="D1986" s="577"/>
      <c r="E1986" s="577"/>
      <c r="F1986" s="577"/>
      <c r="G1986" s="577"/>
      <c r="H1986" s="577"/>
    </row>
    <row r="1987" spans="3:8" s="143" customFormat="1" ht="12.75">
      <c r="C1987" s="577"/>
      <c r="D1987" s="577"/>
      <c r="E1987" s="577"/>
      <c r="F1987" s="577"/>
      <c r="G1987" s="577"/>
      <c r="H1987" s="577"/>
    </row>
    <row r="1988" spans="3:8" s="143" customFormat="1" ht="12.75">
      <c r="C1988" s="577"/>
      <c r="D1988" s="577"/>
      <c r="E1988" s="577"/>
      <c r="F1988" s="577"/>
      <c r="G1988" s="577"/>
      <c r="H1988" s="577"/>
    </row>
    <row r="1989" spans="3:8" s="143" customFormat="1" ht="12.75">
      <c r="C1989" s="577"/>
      <c r="D1989" s="577"/>
      <c r="E1989" s="577"/>
      <c r="F1989" s="577"/>
      <c r="G1989" s="577"/>
      <c r="H1989" s="577"/>
    </row>
    <row r="1990" spans="3:8" s="143" customFormat="1" ht="12.75">
      <c r="C1990" s="577"/>
      <c r="D1990" s="577"/>
      <c r="E1990" s="577"/>
      <c r="F1990" s="577"/>
      <c r="G1990" s="577"/>
      <c r="H1990" s="577"/>
    </row>
    <row r="1991" spans="3:8" s="143" customFormat="1" ht="12.75">
      <c r="C1991" s="577"/>
      <c r="D1991" s="577"/>
      <c r="E1991" s="577"/>
      <c r="F1991" s="577"/>
      <c r="G1991" s="577"/>
      <c r="H1991" s="577"/>
    </row>
    <row r="1992" spans="3:8" s="143" customFormat="1" ht="12.75">
      <c r="C1992" s="577"/>
      <c r="D1992" s="577"/>
      <c r="E1992" s="577"/>
      <c r="F1992" s="577"/>
      <c r="G1992" s="577"/>
      <c r="H1992" s="577"/>
    </row>
    <row r="1993" spans="3:8" s="143" customFormat="1" ht="12.75">
      <c r="C1993" s="577"/>
      <c r="D1993" s="577"/>
      <c r="E1993" s="577"/>
      <c r="F1993" s="577"/>
      <c r="G1993" s="577"/>
      <c r="H1993" s="577"/>
    </row>
    <row r="1994" spans="3:8" s="143" customFormat="1" ht="12.75">
      <c r="C1994" s="577"/>
      <c r="D1994" s="577"/>
      <c r="E1994" s="577"/>
      <c r="F1994" s="577"/>
      <c r="G1994" s="577"/>
      <c r="H1994" s="577"/>
    </row>
    <row r="1995" spans="3:8" s="143" customFormat="1" ht="12.75">
      <c r="C1995" s="577"/>
      <c r="D1995" s="577"/>
      <c r="E1995" s="577"/>
      <c r="F1995" s="577"/>
      <c r="G1995" s="577"/>
      <c r="H1995" s="577"/>
    </row>
    <row r="1996" spans="3:8" s="143" customFormat="1" ht="12.75">
      <c r="C1996" s="577"/>
      <c r="D1996" s="577"/>
      <c r="E1996" s="577"/>
      <c r="F1996" s="577"/>
      <c r="G1996" s="577"/>
      <c r="H1996" s="577"/>
    </row>
    <row r="1997" spans="3:8" s="143" customFormat="1" ht="12.75">
      <c r="C1997" s="577"/>
      <c r="D1997" s="577"/>
      <c r="E1997" s="577"/>
      <c r="F1997" s="577"/>
      <c r="G1997" s="577"/>
      <c r="H1997" s="577"/>
    </row>
    <row r="1998" spans="3:8" s="143" customFormat="1" ht="12.75">
      <c r="C1998" s="577"/>
      <c r="D1998" s="577"/>
      <c r="E1998" s="577"/>
      <c r="F1998" s="577"/>
      <c r="G1998" s="577"/>
      <c r="H1998" s="577"/>
    </row>
    <row r="1999" spans="3:8" s="143" customFormat="1" ht="12.75">
      <c r="C1999" s="577"/>
      <c r="D1999" s="577"/>
      <c r="E1999" s="577"/>
      <c r="F1999" s="577"/>
      <c r="G1999" s="577"/>
      <c r="H1999" s="577"/>
    </row>
    <row r="2000" spans="3:8" s="143" customFormat="1" ht="12.75">
      <c r="C2000" s="577"/>
      <c r="D2000" s="577"/>
      <c r="E2000" s="577"/>
      <c r="F2000" s="577"/>
      <c r="G2000" s="577"/>
      <c r="H2000" s="577"/>
    </row>
    <row r="2001" spans="3:8" s="143" customFormat="1" ht="12.75">
      <c r="C2001" s="577"/>
      <c r="D2001" s="577"/>
      <c r="E2001" s="577"/>
      <c r="F2001" s="577"/>
      <c r="G2001" s="577"/>
      <c r="H2001" s="577"/>
    </row>
    <row r="2002" spans="3:8" s="143" customFormat="1" ht="12.75">
      <c r="C2002" s="577"/>
      <c r="D2002" s="577"/>
      <c r="E2002" s="577"/>
      <c r="F2002" s="577"/>
      <c r="G2002" s="577"/>
      <c r="H2002" s="577"/>
    </row>
    <row r="2003" spans="3:8" s="143" customFormat="1" ht="12.75">
      <c r="C2003" s="577"/>
      <c r="D2003" s="577"/>
      <c r="E2003" s="577"/>
      <c r="F2003" s="577"/>
      <c r="G2003" s="577"/>
      <c r="H2003" s="577"/>
    </row>
    <row r="2004" spans="3:8" s="143" customFormat="1" ht="12.75">
      <c r="C2004" s="577"/>
      <c r="D2004" s="577"/>
      <c r="E2004" s="577"/>
      <c r="F2004" s="577"/>
      <c r="G2004" s="577"/>
      <c r="H2004" s="577"/>
    </row>
    <row r="2005" spans="3:8" s="143" customFormat="1" ht="12.75">
      <c r="C2005" s="577"/>
      <c r="D2005" s="577"/>
      <c r="E2005" s="577"/>
      <c r="F2005" s="577"/>
      <c r="G2005" s="577"/>
      <c r="H2005" s="577"/>
    </row>
    <row r="2006" spans="3:8" s="143" customFormat="1" ht="12.75">
      <c r="C2006" s="577"/>
      <c r="D2006" s="577"/>
      <c r="E2006" s="577"/>
      <c r="F2006" s="577"/>
      <c r="G2006" s="577"/>
      <c r="H2006" s="577"/>
    </row>
    <row r="2007" spans="3:8" s="143" customFormat="1" ht="12.75">
      <c r="C2007" s="577"/>
      <c r="D2007" s="577"/>
      <c r="E2007" s="577"/>
      <c r="F2007" s="577"/>
      <c r="G2007" s="577"/>
      <c r="H2007" s="577"/>
    </row>
    <row r="2008" spans="3:8" s="143" customFormat="1" ht="12.75">
      <c r="C2008" s="577"/>
      <c r="D2008" s="577"/>
      <c r="E2008" s="577"/>
      <c r="F2008" s="577"/>
      <c r="G2008" s="577"/>
      <c r="H2008" s="577"/>
    </row>
    <row r="2009" spans="3:8" s="143" customFormat="1" ht="12.75">
      <c r="C2009" s="577"/>
      <c r="D2009" s="577"/>
      <c r="E2009" s="577"/>
      <c r="F2009" s="577"/>
      <c r="G2009" s="577"/>
      <c r="H2009" s="577"/>
    </row>
    <row r="2010" spans="3:8" s="143" customFormat="1" ht="12.75">
      <c r="C2010" s="577"/>
      <c r="D2010" s="577"/>
      <c r="E2010" s="577"/>
      <c r="F2010" s="577"/>
      <c r="G2010" s="577"/>
      <c r="H2010" s="577"/>
    </row>
    <row r="2011" spans="3:8" s="143" customFormat="1" ht="12.75">
      <c r="C2011" s="577"/>
      <c r="D2011" s="577"/>
      <c r="E2011" s="577"/>
      <c r="F2011" s="577"/>
      <c r="G2011" s="577"/>
      <c r="H2011" s="577"/>
    </row>
    <row r="2012" spans="3:8" s="143" customFormat="1" ht="12.75">
      <c r="C2012" s="577"/>
      <c r="D2012" s="577"/>
      <c r="E2012" s="577"/>
      <c r="F2012" s="577"/>
      <c r="G2012" s="577"/>
      <c r="H2012" s="577"/>
    </row>
    <row r="2013" spans="3:8" s="143" customFormat="1" ht="12.75">
      <c r="C2013" s="577"/>
      <c r="D2013" s="577"/>
      <c r="E2013" s="577"/>
      <c r="F2013" s="577"/>
      <c r="G2013" s="577"/>
      <c r="H2013" s="577"/>
    </row>
    <row r="2014" spans="3:8" s="143" customFormat="1" ht="12.75">
      <c r="C2014" s="577"/>
      <c r="D2014" s="577"/>
      <c r="E2014" s="577"/>
      <c r="F2014" s="577"/>
      <c r="G2014" s="577"/>
      <c r="H2014" s="577"/>
    </row>
    <row r="2015" spans="3:8" s="143" customFormat="1" ht="12.75">
      <c r="C2015" s="577"/>
      <c r="D2015" s="577"/>
      <c r="E2015" s="577"/>
      <c r="F2015" s="577"/>
      <c r="G2015" s="577"/>
      <c r="H2015" s="577"/>
    </row>
    <row r="2016" spans="3:8" s="143" customFormat="1" ht="12.75">
      <c r="C2016" s="577"/>
      <c r="D2016" s="577"/>
      <c r="E2016" s="577"/>
      <c r="F2016" s="577"/>
      <c r="G2016" s="577"/>
      <c r="H2016" s="577"/>
    </row>
    <row r="2017" spans="3:8" s="143" customFormat="1" ht="12.75">
      <c r="C2017" s="577"/>
      <c r="D2017" s="577"/>
      <c r="E2017" s="577"/>
      <c r="F2017" s="577"/>
      <c r="G2017" s="577"/>
      <c r="H2017" s="577"/>
    </row>
    <row r="2018" spans="3:8" s="143" customFormat="1" ht="12.75">
      <c r="C2018" s="577"/>
      <c r="D2018" s="577"/>
      <c r="E2018" s="577"/>
      <c r="F2018" s="577"/>
      <c r="G2018" s="577"/>
      <c r="H2018" s="577"/>
    </row>
    <row r="2019" spans="3:8" s="143" customFormat="1" ht="12.75">
      <c r="C2019" s="577"/>
      <c r="D2019" s="577"/>
      <c r="E2019" s="577"/>
      <c r="F2019" s="577"/>
      <c r="G2019" s="577"/>
      <c r="H2019" s="577"/>
    </row>
    <row r="2020" spans="3:8" s="143" customFormat="1" ht="12.75">
      <c r="C2020" s="577"/>
      <c r="D2020" s="577"/>
      <c r="E2020" s="577"/>
      <c r="F2020" s="577"/>
      <c r="G2020" s="577"/>
      <c r="H2020" s="577"/>
    </row>
    <row r="2021" spans="3:8" s="143" customFormat="1" ht="12.75">
      <c r="C2021" s="577"/>
      <c r="D2021" s="577"/>
      <c r="E2021" s="577"/>
      <c r="F2021" s="577"/>
      <c r="G2021" s="577"/>
      <c r="H2021" s="577"/>
    </row>
    <row r="2022" spans="3:8" s="143" customFormat="1" ht="12.75">
      <c r="C2022" s="577"/>
      <c r="D2022" s="577"/>
      <c r="E2022" s="577"/>
      <c r="F2022" s="577"/>
      <c r="G2022" s="577"/>
      <c r="H2022" s="577"/>
    </row>
    <row r="2023" spans="3:8" s="143" customFormat="1" ht="12.75">
      <c r="C2023" s="577"/>
      <c r="D2023" s="577"/>
      <c r="E2023" s="577"/>
      <c r="F2023" s="577"/>
      <c r="G2023" s="577"/>
      <c r="H2023" s="577"/>
    </row>
    <row r="2024" spans="3:8" s="143" customFormat="1" ht="12.75">
      <c r="C2024" s="577"/>
      <c r="D2024" s="577"/>
      <c r="E2024" s="577"/>
      <c r="F2024" s="577"/>
      <c r="G2024" s="577"/>
      <c r="H2024" s="577"/>
    </row>
    <row r="2025" spans="3:8" s="143" customFormat="1" ht="12.75">
      <c r="C2025" s="577"/>
      <c r="D2025" s="577"/>
      <c r="E2025" s="577"/>
      <c r="F2025" s="577"/>
      <c r="G2025" s="577"/>
      <c r="H2025" s="577"/>
    </row>
    <row r="2026" spans="3:8" s="143" customFormat="1" ht="12.75">
      <c r="C2026" s="577"/>
      <c r="D2026" s="577"/>
      <c r="E2026" s="577"/>
      <c r="F2026" s="577"/>
      <c r="G2026" s="577"/>
      <c r="H2026" s="577"/>
    </row>
    <row r="2027" spans="3:8" s="143" customFormat="1" ht="12.75">
      <c r="C2027" s="577"/>
      <c r="D2027" s="577"/>
      <c r="E2027" s="577"/>
      <c r="F2027" s="577"/>
      <c r="G2027" s="577"/>
      <c r="H2027" s="577"/>
    </row>
    <row r="2028" spans="3:8" s="143" customFormat="1" ht="12.75">
      <c r="C2028" s="577"/>
      <c r="D2028" s="577"/>
      <c r="E2028" s="577"/>
      <c r="F2028" s="577"/>
      <c r="G2028" s="577"/>
      <c r="H2028" s="577"/>
    </row>
    <row r="2029" spans="3:8" s="143" customFormat="1" ht="12.75">
      <c r="C2029" s="577"/>
      <c r="D2029" s="577"/>
      <c r="E2029" s="577"/>
      <c r="F2029" s="577"/>
      <c r="G2029" s="577"/>
      <c r="H2029" s="577"/>
    </row>
    <row r="2030" spans="3:8" s="143" customFormat="1" ht="12.75">
      <c r="C2030" s="577"/>
      <c r="D2030" s="577"/>
      <c r="E2030" s="577"/>
      <c r="F2030" s="577"/>
      <c r="G2030" s="577"/>
      <c r="H2030" s="577"/>
    </row>
    <row r="2031" spans="3:8" s="143" customFormat="1" ht="12.75">
      <c r="C2031" s="577"/>
      <c r="D2031" s="577"/>
      <c r="E2031" s="577"/>
      <c r="F2031" s="577"/>
      <c r="G2031" s="577"/>
      <c r="H2031" s="577"/>
    </row>
    <row r="2032" spans="3:8" s="143" customFormat="1" ht="12.75">
      <c r="C2032" s="577"/>
      <c r="D2032" s="577"/>
      <c r="E2032" s="577"/>
      <c r="F2032" s="577"/>
      <c r="G2032" s="577"/>
      <c r="H2032" s="577"/>
    </row>
    <row r="2033" spans="3:8" s="143" customFormat="1" ht="12.75">
      <c r="C2033" s="577"/>
      <c r="D2033" s="577"/>
      <c r="E2033" s="577"/>
      <c r="F2033" s="577"/>
      <c r="G2033" s="577"/>
      <c r="H2033" s="577"/>
    </row>
    <row r="2034" spans="3:8" s="143" customFormat="1" ht="12.75">
      <c r="C2034" s="577"/>
      <c r="D2034" s="577"/>
      <c r="E2034" s="577"/>
      <c r="F2034" s="577"/>
      <c r="G2034" s="577"/>
      <c r="H2034" s="577"/>
    </row>
    <row r="2035" spans="3:8" s="143" customFormat="1" ht="12.75">
      <c r="C2035" s="577"/>
      <c r="D2035" s="577"/>
      <c r="E2035" s="577"/>
      <c r="F2035" s="577"/>
      <c r="G2035" s="577"/>
      <c r="H2035" s="577"/>
    </row>
    <row r="2036" spans="3:8" s="143" customFormat="1" ht="12.75">
      <c r="C2036" s="577"/>
      <c r="D2036" s="577"/>
      <c r="E2036" s="577"/>
      <c r="F2036" s="577"/>
      <c r="G2036" s="577"/>
      <c r="H2036" s="577"/>
    </row>
    <row r="2037" spans="3:8" s="143" customFormat="1" ht="12.75">
      <c r="C2037" s="577"/>
      <c r="D2037" s="577"/>
      <c r="E2037" s="577"/>
      <c r="F2037" s="577"/>
      <c r="G2037" s="577"/>
      <c r="H2037" s="577"/>
    </row>
    <row r="2038" spans="3:8" s="143" customFormat="1" ht="12.75">
      <c r="C2038" s="577"/>
      <c r="D2038" s="577"/>
      <c r="E2038" s="577"/>
      <c r="F2038" s="577"/>
      <c r="G2038" s="577"/>
      <c r="H2038" s="577"/>
    </row>
    <row r="2039" spans="3:8" s="143" customFormat="1" ht="12.75">
      <c r="C2039" s="577"/>
      <c r="D2039" s="577"/>
      <c r="E2039" s="577"/>
      <c r="F2039" s="577"/>
      <c r="G2039" s="577"/>
      <c r="H2039" s="577"/>
    </row>
    <row r="2040" spans="3:8" s="143" customFormat="1" ht="12.75">
      <c r="C2040" s="577"/>
      <c r="D2040" s="577"/>
      <c r="E2040" s="577"/>
      <c r="F2040" s="577"/>
      <c r="G2040" s="577"/>
      <c r="H2040" s="577"/>
    </row>
    <row r="2041" spans="3:8" s="143" customFormat="1" ht="12.75">
      <c r="C2041" s="577"/>
      <c r="D2041" s="577"/>
      <c r="E2041" s="577"/>
      <c r="F2041" s="577"/>
      <c r="G2041" s="577"/>
      <c r="H2041" s="577"/>
    </row>
    <row r="2042" spans="3:8" s="143" customFormat="1" ht="12.75">
      <c r="C2042" s="577"/>
      <c r="D2042" s="577"/>
      <c r="E2042" s="577"/>
      <c r="F2042" s="577"/>
      <c r="G2042" s="577"/>
      <c r="H2042" s="577"/>
    </row>
    <row r="2043" spans="3:8" s="143" customFormat="1" ht="12.75">
      <c r="C2043" s="577"/>
      <c r="D2043" s="577"/>
      <c r="E2043" s="577"/>
      <c r="F2043" s="577"/>
      <c r="G2043" s="577"/>
      <c r="H2043" s="577"/>
    </row>
    <row r="2044" spans="3:8" s="143" customFormat="1" ht="12.75">
      <c r="C2044" s="577"/>
      <c r="D2044" s="577"/>
      <c r="E2044" s="577"/>
      <c r="F2044" s="577"/>
      <c r="G2044" s="577"/>
      <c r="H2044" s="577"/>
    </row>
    <row r="2045" spans="3:8" s="143" customFormat="1" ht="12.75">
      <c r="C2045" s="577"/>
      <c r="D2045" s="577"/>
      <c r="E2045" s="577"/>
      <c r="F2045" s="577"/>
      <c r="G2045" s="577"/>
      <c r="H2045" s="577"/>
    </row>
    <row r="2046" spans="3:8" s="143" customFormat="1" ht="12.75">
      <c r="C2046" s="577"/>
      <c r="D2046" s="577"/>
      <c r="E2046" s="577"/>
      <c r="F2046" s="577"/>
      <c r="G2046" s="577"/>
      <c r="H2046" s="577"/>
    </row>
    <row r="2047" spans="3:8" s="143" customFormat="1" ht="12.75">
      <c r="C2047" s="577"/>
      <c r="D2047" s="577"/>
      <c r="E2047" s="577"/>
      <c r="F2047" s="577"/>
      <c r="G2047" s="577"/>
      <c r="H2047" s="577"/>
    </row>
    <row r="2048" spans="3:8" s="143" customFormat="1" ht="12.75">
      <c r="C2048" s="577"/>
      <c r="D2048" s="577"/>
      <c r="E2048" s="577"/>
      <c r="F2048" s="577"/>
      <c r="G2048" s="577"/>
      <c r="H2048" s="577"/>
    </row>
    <row r="2049" spans="3:8" s="143" customFormat="1" ht="12.75">
      <c r="C2049" s="577"/>
      <c r="D2049" s="577"/>
      <c r="E2049" s="577"/>
      <c r="F2049" s="577"/>
      <c r="G2049" s="577"/>
      <c r="H2049" s="577"/>
    </row>
    <row r="2050" spans="3:8" s="143" customFormat="1" ht="12.75">
      <c r="C2050" s="577"/>
      <c r="D2050" s="577"/>
      <c r="E2050" s="577"/>
      <c r="F2050" s="577"/>
      <c r="G2050" s="577"/>
      <c r="H2050" s="577"/>
    </row>
    <row r="2051" spans="3:8" s="143" customFormat="1" ht="12.75">
      <c r="C2051" s="577"/>
      <c r="D2051" s="577"/>
      <c r="E2051" s="577"/>
      <c r="F2051" s="577"/>
      <c r="G2051" s="577"/>
      <c r="H2051" s="577"/>
    </row>
    <row r="2052" spans="3:8" s="143" customFormat="1" ht="12.75">
      <c r="C2052" s="577"/>
      <c r="D2052" s="577"/>
      <c r="E2052" s="577"/>
      <c r="F2052" s="577"/>
      <c r="G2052" s="577"/>
      <c r="H2052" s="577"/>
    </row>
    <row r="2053" spans="3:8" s="143" customFormat="1" ht="12.75">
      <c r="C2053" s="577"/>
      <c r="D2053" s="577"/>
      <c r="E2053" s="577"/>
      <c r="F2053" s="577"/>
      <c r="G2053" s="577"/>
      <c r="H2053" s="577"/>
    </row>
    <row r="2054" spans="3:8" s="143" customFormat="1" ht="12.75">
      <c r="C2054" s="577"/>
      <c r="D2054" s="577"/>
      <c r="E2054" s="577"/>
      <c r="F2054" s="577"/>
      <c r="G2054" s="577"/>
      <c r="H2054" s="577"/>
    </row>
    <row r="2055" spans="3:8" s="143" customFormat="1" ht="12.75">
      <c r="C2055" s="577"/>
      <c r="D2055" s="577"/>
      <c r="E2055" s="577"/>
      <c r="F2055" s="577"/>
      <c r="G2055" s="577"/>
      <c r="H2055" s="577"/>
    </row>
    <row r="2056" spans="3:8" s="143" customFormat="1" ht="12.75">
      <c r="C2056" s="577"/>
      <c r="D2056" s="577"/>
      <c r="E2056" s="577"/>
      <c r="F2056" s="577"/>
      <c r="G2056" s="577"/>
      <c r="H2056" s="577"/>
    </row>
    <row r="2057" spans="3:8" s="143" customFormat="1" ht="12.75">
      <c r="C2057" s="577"/>
      <c r="D2057" s="577"/>
      <c r="E2057" s="577"/>
      <c r="F2057" s="577"/>
      <c r="G2057" s="577"/>
      <c r="H2057" s="577"/>
    </row>
    <row r="2058" spans="3:8" s="143" customFormat="1" ht="12.75">
      <c r="C2058" s="577"/>
      <c r="D2058" s="577"/>
      <c r="E2058" s="577"/>
      <c r="F2058" s="577"/>
      <c r="G2058" s="577"/>
      <c r="H2058" s="577"/>
    </row>
    <row r="2059" spans="3:8" s="143" customFormat="1" ht="12.75">
      <c r="C2059" s="577"/>
      <c r="D2059" s="577"/>
      <c r="E2059" s="577"/>
      <c r="F2059" s="577"/>
      <c r="G2059" s="577"/>
      <c r="H2059" s="577"/>
    </row>
    <row r="2060" spans="3:8" s="143" customFormat="1" ht="12.75">
      <c r="C2060" s="577"/>
      <c r="D2060" s="577"/>
      <c r="E2060" s="577"/>
      <c r="F2060" s="577"/>
      <c r="G2060" s="577"/>
      <c r="H2060" s="577"/>
    </row>
    <row r="2061" spans="3:8" s="143" customFormat="1" ht="12.75">
      <c r="C2061" s="577"/>
      <c r="D2061" s="577"/>
      <c r="E2061" s="577"/>
      <c r="F2061" s="577"/>
      <c r="G2061" s="577"/>
      <c r="H2061" s="577"/>
    </row>
    <row r="2062" spans="3:8" s="143" customFormat="1" ht="12.75">
      <c r="C2062" s="577"/>
      <c r="D2062" s="577"/>
      <c r="E2062" s="577"/>
      <c r="F2062" s="577"/>
      <c r="G2062" s="577"/>
      <c r="H2062" s="577"/>
    </row>
    <row r="2063" spans="3:8" s="143" customFormat="1" ht="12.75">
      <c r="C2063" s="577"/>
      <c r="D2063" s="577"/>
      <c r="E2063" s="577"/>
      <c r="F2063" s="577"/>
      <c r="G2063" s="577"/>
      <c r="H2063" s="577"/>
    </row>
    <row r="2064" spans="3:8" s="143" customFormat="1" ht="12.75">
      <c r="C2064" s="577"/>
      <c r="D2064" s="577"/>
      <c r="E2064" s="577"/>
      <c r="F2064" s="577"/>
      <c r="G2064" s="577"/>
      <c r="H2064" s="577"/>
    </row>
    <row r="2065" spans="3:8" s="143" customFormat="1" ht="12.75">
      <c r="C2065" s="577"/>
      <c r="D2065" s="577"/>
      <c r="E2065" s="577"/>
      <c r="F2065" s="577"/>
      <c r="G2065" s="577"/>
      <c r="H2065" s="577"/>
    </row>
    <row r="2066" spans="3:8" s="143" customFormat="1" ht="12.75">
      <c r="C2066" s="577"/>
      <c r="D2066" s="577"/>
      <c r="E2066" s="577"/>
      <c r="F2066" s="577"/>
      <c r="G2066" s="577"/>
      <c r="H2066" s="577"/>
    </row>
    <row r="2067" spans="3:8" s="143" customFormat="1" ht="12.75">
      <c r="C2067" s="577"/>
      <c r="D2067" s="577"/>
      <c r="E2067" s="577"/>
      <c r="F2067" s="577"/>
      <c r="G2067" s="577"/>
      <c r="H2067" s="577"/>
    </row>
    <row r="2068" spans="3:8" s="143" customFormat="1" ht="12.75">
      <c r="C2068" s="577"/>
      <c r="D2068" s="577"/>
      <c r="E2068" s="577"/>
      <c r="F2068" s="577"/>
      <c r="G2068" s="577"/>
      <c r="H2068" s="577"/>
    </row>
    <row r="2069" spans="3:8" s="143" customFormat="1" ht="12.75">
      <c r="C2069" s="577"/>
      <c r="D2069" s="577"/>
      <c r="E2069" s="577"/>
      <c r="F2069" s="577"/>
      <c r="G2069" s="577"/>
      <c r="H2069" s="577"/>
    </row>
    <row r="2070" spans="3:8" s="143" customFormat="1" ht="12.75">
      <c r="C2070" s="577"/>
      <c r="D2070" s="577"/>
      <c r="E2070" s="577"/>
      <c r="F2070" s="577"/>
      <c r="G2070" s="577"/>
      <c r="H2070" s="577"/>
    </row>
    <row r="2071" spans="3:8" s="143" customFormat="1" ht="12.75">
      <c r="C2071" s="577"/>
      <c r="D2071" s="577"/>
      <c r="E2071" s="577"/>
      <c r="F2071" s="577"/>
      <c r="G2071" s="577"/>
      <c r="H2071" s="577"/>
    </row>
    <row r="2072" spans="3:8" s="143" customFormat="1" ht="12.75">
      <c r="C2072" s="577"/>
      <c r="D2072" s="577"/>
      <c r="E2072" s="577"/>
      <c r="F2072" s="577"/>
      <c r="G2072" s="577"/>
      <c r="H2072" s="577"/>
    </row>
    <row r="2073" spans="3:8" s="143" customFormat="1" ht="12.75">
      <c r="C2073" s="577"/>
      <c r="D2073" s="577"/>
      <c r="E2073" s="577"/>
      <c r="F2073" s="577"/>
      <c r="G2073" s="577"/>
      <c r="H2073" s="577"/>
    </row>
    <row r="2074" spans="3:8" s="143" customFormat="1" ht="12.75">
      <c r="C2074" s="577"/>
      <c r="D2074" s="577"/>
      <c r="E2074" s="577"/>
      <c r="F2074" s="577"/>
      <c r="G2074" s="577"/>
      <c r="H2074" s="577"/>
    </row>
    <row r="2075" spans="3:8" s="143" customFormat="1" ht="12.75">
      <c r="C2075" s="577"/>
      <c r="D2075" s="577"/>
      <c r="E2075" s="577"/>
      <c r="F2075" s="577"/>
      <c r="G2075" s="577"/>
      <c r="H2075" s="577"/>
    </row>
    <row r="2076" spans="3:8" s="143" customFormat="1" ht="12.75">
      <c r="C2076" s="577"/>
      <c r="D2076" s="577"/>
      <c r="E2076" s="577"/>
      <c r="F2076" s="577"/>
      <c r="G2076" s="577"/>
      <c r="H2076" s="577"/>
    </row>
    <row r="2077" spans="3:8" s="143" customFormat="1" ht="12.75">
      <c r="C2077" s="577"/>
      <c r="D2077" s="577"/>
      <c r="E2077" s="577"/>
      <c r="F2077" s="577"/>
      <c r="G2077" s="577"/>
      <c r="H2077" s="577"/>
    </row>
    <row r="2078" spans="3:8" s="143" customFormat="1" ht="12.75">
      <c r="C2078" s="577"/>
      <c r="D2078" s="577"/>
      <c r="E2078" s="577"/>
      <c r="F2078" s="577"/>
      <c r="G2078" s="577"/>
      <c r="H2078" s="577"/>
    </row>
    <row r="2079" spans="3:8" s="143" customFormat="1" ht="12.75">
      <c r="C2079" s="577"/>
      <c r="D2079" s="577"/>
      <c r="E2079" s="577"/>
      <c r="F2079" s="577"/>
      <c r="G2079" s="577"/>
      <c r="H2079" s="577"/>
    </row>
    <row r="2080" spans="3:8" s="143" customFormat="1" ht="12.75">
      <c r="C2080" s="577"/>
      <c r="D2080" s="577"/>
      <c r="E2080" s="577"/>
      <c r="F2080" s="577"/>
      <c r="G2080" s="577"/>
      <c r="H2080" s="577"/>
    </row>
    <row r="2081" spans="3:8" s="143" customFormat="1" ht="12.75">
      <c r="C2081" s="577"/>
      <c r="D2081" s="577"/>
      <c r="E2081" s="577"/>
      <c r="F2081" s="577"/>
      <c r="G2081" s="577"/>
      <c r="H2081" s="577"/>
    </row>
    <row r="2082" spans="3:8" s="143" customFormat="1" ht="12.75">
      <c r="C2082" s="577"/>
      <c r="D2082" s="577"/>
      <c r="E2082" s="577"/>
      <c r="F2082" s="577"/>
      <c r="G2082" s="577"/>
      <c r="H2082" s="577"/>
    </row>
    <row r="2083" spans="3:8" s="143" customFormat="1" ht="12.75">
      <c r="C2083" s="577"/>
      <c r="D2083" s="577"/>
      <c r="E2083" s="577"/>
      <c r="F2083" s="577"/>
      <c r="G2083" s="577"/>
      <c r="H2083" s="577"/>
    </row>
    <row r="2084" spans="3:8" s="143" customFormat="1" ht="12.75">
      <c r="C2084" s="577"/>
      <c r="D2084" s="577"/>
      <c r="E2084" s="577"/>
      <c r="F2084" s="577"/>
      <c r="G2084" s="577"/>
      <c r="H2084" s="577"/>
    </row>
    <row r="2085" spans="3:8" s="143" customFormat="1" ht="12.75">
      <c r="C2085" s="577"/>
      <c r="D2085" s="577"/>
      <c r="E2085" s="577"/>
      <c r="F2085" s="577"/>
      <c r="G2085" s="577"/>
      <c r="H2085" s="577"/>
    </row>
    <row r="2086" spans="3:8" s="143" customFormat="1" ht="12.75">
      <c r="C2086" s="577"/>
      <c r="D2086" s="577"/>
      <c r="E2086" s="577"/>
      <c r="F2086" s="577"/>
      <c r="G2086" s="577"/>
      <c r="H2086" s="577"/>
    </row>
    <row r="2087" spans="3:8" s="143" customFormat="1" ht="12.75">
      <c r="C2087" s="577"/>
      <c r="D2087" s="577"/>
      <c r="E2087" s="577"/>
      <c r="F2087" s="577"/>
      <c r="G2087" s="577"/>
      <c r="H2087" s="577"/>
    </row>
    <row r="2088" spans="3:8" s="143" customFormat="1" ht="12.75">
      <c r="C2088" s="577"/>
      <c r="D2088" s="577"/>
      <c r="E2088" s="577"/>
      <c r="F2088" s="577"/>
      <c r="G2088" s="577"/>
      <c r="H2088" s="577"/>
    </row>
    <row r="2089" spans="3:8" s="143" customFormat="1" ht="12.75">
      <c r="C2089" s="577"/>
      <c r="D2089" s="577"/>
      <c r="E2089" s="577"/>
      <c r="F2089" s="577"/>
      <c r="G2089" s="577"/>
      <c r="H2089" s="577"/>
    </row>
    <row r="2090" spans="3:8" s="143" customFormat="1" ht="12.75">
      <c r="C2090" s="577"/>
      <c r="D2090" s="577"/>
      <c r="E2090" s="577"/>
      <c r="F2090" s="577"/>
      <c r="G2090" s="577"/>
      <c r="H2090" s="577"/>
    </row>
    <row r="2091" spans="3:8" s="143" customFormat="1" ht="12.75">
      <c r="C2091" s="577"/>
      <c r="D2091" s="577"/>
      <c r="E2091" s="577"/>
      <c r="F2091" s="577"/>
      <c r="G2091" s="577"/>
      <c r="H2091" s="577"/>
    </row>
    <row r="2092" spans="3:8" s="143" customFormat="1" ht="12.75">
      <c r="C2092" s="577"/>
      <c r="D2092" s="577"/>
      <c r="E2092" s="577"/>
      <c r="F2092" s="577"/>
      <c r="G2092" s="577"/>
      <c r="H2092" s="577"/>
    </row>
    <row r="2093" spans="3:8" s="143" customFormat="1" ht="12.75">
      <c r="C2093" s="577"/>
      <c r="D2093" s="577"/>
      <c r="E2093" s="577"/>
      <c r="F2093" s="577"/>
      <c r="G2093" s="577"/>
      <c r="H2093" s="577"/>
    </row>
    <row r="2094" spans="3:8" s="143" customFormat="1" ht="12.75">
      <c r="C2094" s="577"/>
      <c r="D2094" s="577"/>
      <c r="E2094" s="577"/>
      <c r="F2094" s="577"/>
      <c r="G2094" s="577"/>
      <c r="H2094" s="577"/>
    </row>
    <row r="2095" spans="3:8" s="143" customFormat="1" ht="12.75">
      <c r="C2095" s="577"/>
      <c r="D2095" s="577"/>
      <c r="E2095" s="577"/>
      <c r="F2095" s="577"/>
      <c r="G2095" s="577"/>
      <c r="H2095" s="577"/>
    </row>
    <row r="2096" spans="3:8" s="143" customFormat="1" ht="12.75">
      <c r="C2096" s="577"/>
      <c r="D2096" s="577"/>
      <c r="E2096" s="577"/>
      <c r="F2096" s="577"/>
      <c r="G2096" s="577"/>
      <c r="H2096" s="577"/>
    </row>
    <row r="2097" spans="3:8" s="143" customFormat="1" ht="12.75">
      <c r="C2097" s="577"/>
      <c r="D2097" s="577"/>
      <c r="E2097" s="577"/>
      <c r="F2097" s="577"/>
      <c r="G2097" s="577"/>
      <c r="H2097" s="577"/>
    </row>
    <row r="2098" spans="3:8" s="143" customFormat="1" ht="12.75">
      <c r="C2098" s="577"/>
      <c r="D2098" s="577"/>
      <c r="E2098" s="577"/>
      <c r="F2098" s="577"/>
      <c r="G2098" s="577"/>
      <c r="H2098" s="577"/>
    </row>
    <row r="2099" spans="3:8" s="143" customFormat="1" ht="12.75">
      <c r="C2099" s="577"/>
      <c r="D2099" s="577"/>
      <c r="E2099" s="577"/>
      <c r="F2099" s="577"/>
      <c r="G2099" s="577"/>
      <c r="H2099" s="577"/>
    </row>
    <row r="2100" spans="3:8" s="143" customFormat="1" ht="12.75">
      <c r="C2100" s="577"/>
      <c r="D2100" s="577"/>
      <c r="E2100" s="577"/>
      <c r="F2100" s="577"/>
      <c r="G2100" s="577"/>
      <c r="H2100" s="577"/>
    </row>
    <row r="2101" spans="3:8" s="143" customFormat="1" ht="12.75">
      <c r="C2101" s="577"/>
      <c r="D2101" s="577"/>
      <c r="E2101" s="577"/>
      <c r="F2101" s="577"/>
      <c r="G2101" s="577"/>
      <c r="H2101" s="577"/>
    </row>
    <row r="2102" spans="3:8" s="143" customFormat="1" ht="12.75">
      <c r="C2102" s="577"/>
      <c r="D2102" s="577"/>
      <c r="E2102" s="577"/>
      <c r="F2102" s="577"/>
      <c r="G2102" s="577"/>
      <c r="H2102" s="577"/>
    </row>
    <row r="2103" spans="3:8" s="143" customFormat="1" ht="12.75">
      <c r="C2103" s="577"/>
      <c r="D2103" s="577"/>
      <c r="E2103" s="577"/>
      <c r="F2103" s="577"/>
      <c r="G2103" s="577"/>
      <c r="H2103" s="577"/>
    </row>
    <row r="2104" spans="3:8" s="143" customFormat="1" ht="12.75">
      <c r="C2104" s="577"/>
      <c r="D2104" s="577"/>
      <c r="E2104" s="577"/>
      <c r="F2104" s="577"/>
      <c r="G2104" s="577"/>
      <c r="H2104" s="577"/>
    </row>
    <row r="2105" spans="3:8" s="143" customFormat="1" ht="12.75">
      <c r="C2105" s="577"/>
      <c r="D2105" s="577"/>
      <c r="E2105" s="577"/>
      <c r="F2105" s="577"/>
      <c r="G2105" s="577"/>
      <c r="H2105" s="577"/>
    </row>
    <row r="2106" spans="3:8" s="143" customFormat="1" ht="12.75">
      <c r="C2106" s="577"/>
      <c r="D2106" s="577"/>
      <c r="E2106" s="577"/>
      <c r="F2106" s="577"/>
      <c r="G2106" s="577"/>
      <c r="H2106" s="577"/>
    </row>
    <row r="2107" spans="3:8" s="143" customFormat="1" ht="12.75">
      <c r="C2107" s="577"/>
      <c r="D2107" s="577"/>
      <c r="E2107" s="577"/>
      <c r="F2107" s="577"/>
      <c r="G2107" s="577"/>
      <c r="H2107" s="577"/>
    </row>
    <row r="2108" spans="3:8" s="143" customFormat="1" ht="12.75">
      <c r="C2108" s="577"/>
      <c r="D2108" s="577"/>
      <c r="E2108" s="577"/>
      <c r="F2108" s="577"/>
      <c r="G2108" s="577"/>
      <c r="H2108" s="577"/>
    </row>
    <row r="2109" spans="3:8" s="143" customFormat="1" ht="12.75">
      <c r="C2109" s="577"/>
      <c r="D2109" s="577"/>
      <c r="E2109" s="577"/>
      <c r="F2109" s="577"/>
      <c r="G2109" s="577"/>
      <c r="H2109" s="577"/>
    </row>
    <row r="2110" spans="3:8" s="143" customFormat="1" ht="12.75">
      <c r="C2110" s="577"/>
      <c r="D2110" s="577"/>
      <c r="E2110" s="577"/>
      <c r="F2110" s="577"/>
      <c r="G2110" s="577"/>
      <c r="H2110" s="577"/>
    </row>
    <row r="2111" spans="3:8" s="143" customFormat="1" ht="12.75">
      <c r="C2111" s="577"/>
      <c r="D2111" s="577"/>
      <c r="E2111" s="577"/>
      <c r="F2111" s="577"/>
      <c r="G2111" s="577"/>
      <c r="H2111" s="577"/>
    </row>
    <row r="2112" spans="3:8" s="143" customFormat="1" ht="12.75">
      <c r="C2112" s="577"/>
      <c r="D2112" s="577"/>
      <c r="E2112" s="577"/>
      <c r="F2112" s="577"/>
      <c r="G2112" s="577"/>
      <c r="H2112" s="577"/>
    </row>
    <row r="2113" spans="3:8" s="143" customFormat="1" ht="12.75">
      <c r="C2113" s="577"/>
      <c r="D2113" s="577"/>
      <c r="E2113" s="577"/>
      <c r="F2113" s="577"/>
      <c r="G2113" s="577"/>
      <c r="H2113" s="577"/>
    </row>
    <row r="2114" spans="3:8" s="143" customFormat="1" ht="12.75">
      <c r="C2114" s="577"/>
      <c r="D2114" s="577"/>
      <c r="E2114" s="577"/>
      <c r="F2114" s="577"/>
      <c r="G2114" s="577"/>
      <c r="H2114" s="577"/>
    </row>
    <row r="2115" spans="3:8" s="143" customFormat="1" ht="12.75">
      <c r="C2115" s="577"/>
      <c r="D2115" s="577"/>
      <c r="E2115" s="577"/>
      <c r="F2115" s="577"/>
      <c r="G2115" s="577"/>
      <c r="H2115" s="577"/>
    </row>
    <row r="2116" spans="3:8" s="143" customFormat="1" ht="12.75">
      <c r="C2116" s="577"/>
      <c r="D2116" s="577"/>
      <c r="E2116" s="577"/>
      <c r="F2116" s="577"/>
      <c r="G2116" s="577"/>
      <c r="H2116" s="577"/>
    </row>
    <row r="2117" spans="3:8" s="143" customFormat="1" ht="12.75">
      <c r="C2117" s="577"/>
      <c r="D2117" s="577"/>
      <c r="E2117" s="577"/>
      <c r="F2117" s="577"/>
      <c r="G2117" s="577"/>
      <c r="H2117" s="577"/>
    </row>
    <row r="2118" spans="3:8" s="143" customFormat="1" ht="12.75">
      <c r="C2118" s="577"/>
      <c r="D2118" s="577"/>
      <c r="E2118" s="577"/>
      <c r="F2118" s="577"/>
      <c r="G2118" s="577"/>
      <c r="H2118" s="577"/>
    </row>
    <row r="2119" spans="3:8" s="143" customFormat="1" ht="12.75">
      <c r="C2119" s="577"/>
      <c r="D2119" s="577"/>
      <c r="E2119" s="577"/>
      <c r="F2119" s="577"/>
      <c r="G2119" s="577"/>
      <c r="H2119" s="577"/>
    </row>
    <row r="2120" spans="3:8" s="143" customFormat="1" ht="12.75">
      <c r="C2120" s="577"/>
      <c r="D2120" s="577"/>
      <c r="E2120" s="577"/>
      <c r="F2120" s="577"/>
      <c r="G2120" s="577"/>
      <c r="H2120" s="577"/>
    </row>
    <row r="2121" spans="3:8" s="143" customFormat="1" ht="12.75">
      <c r="C2121" s="577"/>
      <c r="D2121" s="577"/>
      <c r="E2121" s="577"/>
      <c r="F2121" s="577"/>
      <c r="G2121" s="577"/>
      <c r="H2121" s="577"/>
    </row>
    <row r="2122" spans="3:8" s="143" customFormat="1" ht="12.75">
      <c r="C2122" s="577"/>
      <c r="D2122" s="577"/>
      <c r="E2122" s="577"/>
      <c r="F2122" s="577"/>
      <c r="G2122" s="577"/>
      <c r="H2122" s="577"/>
    </row>
    <row r="2123" spans="3:8" s="143" customFormat="1" ht="12.75">
      <c r="C2123" s="577"/>
      <c r="D2123" s="577"/>
      <c r="E2123" s="577"/>
      <c r="F2123" s="577"/>
      <c r="G2123" s="577"/>
      <c r="H2123" s="577"/>
    </row>
    <row r="2124" spans="3:8" s="143" customFormat="1" ht="12.75">
      <c r="C2124" s="577"/>
      <c r="D2124" s="577"/>
      <c r="E2124" s="577"/>
      <c r="F2124" s="577"/>
      <c r="G2124" s="577"/>
      <c r="H2124" s="577"/>
    </row>
    <row r="2125" spans="3:8" s="143" customFormat="1" ht="12.75">
      <c r="C2125" s="577"/>
      <c r="D2125" s="577"/>
      <c r="E2125" s="577"/>
      <c r="F2125" s="577"/>
      <c r="G2125" s="577"/>
      <c r="H2125" s="577"/>
    </row>
    <row r="2126" spans="3:8" s="143" customFormat="1" ht="12.75">
      <c r="C2126" s="577"/>
      <c r="D2126" s="577"/>
      <c r="E2126" s="577"/>
      <c r="F2126" s="577"/>
      <c r="G2126" s="577"/>
      <c r="H2126" s="577"/>
    </row>
    <row r="2127" spans="3:8" s="143" customFormat="1" ht="12.75">
      <c r="C2127" s="577"/>
      <c r="D2127" s="577"/>
      <c r="E2127" s="577"/>
      <c r="F2127" s="577"/>
      <c r="G2127" s="577"/>
      <c r="H2127" s="577"/>
    </row>
    <row r="2128" spans="3:8" s="143" customFormat="1" ht="12.75">
      <c r="C2128" s="577"/>
      <c r="D2128" s="577"/>
      <c r="E2128" s="577"/>
      <c r="F2128" s="577"/>
      <c r="G2128" s="577"/>
      <c r="H2128" s="577"/>
    </row>
    <row r="2129" spans="3:8" s="143" customFormat="1" ht="12.75">
      <c r="C2129" s="577"/>
      <c r="D2129" s="577"/>
      <c r="E2129" s="577"/>
      <c r="F2129" s="577"/>
      <c r="G2129" s="577"/>
      <c r="H2129" s="577"/>
    </row>
    <row r="2130" spans="3:8" s="143" customFormat="1" ht="12.75">
      <c r="C2130" s="577"/>
      <c r="D2130" s="577"/>
      <c r="E2130" s="577"/>
      <c r="F2130" s="577"/>
      <c r="G2130" s="577"/>
      <c r="H2130" s="577"/>
    </row>
    <row r="2131" spans="3:8" s="143" customFormat="1" ht="12.75">
      <c r="C2131" s="577"/>
      <c r="D2131" s="577"/>
      <c r="E2131" s="577"/>
      <c r="F2131" s="577"/>
      <c r="G2131" s="577"/>
      <c r="H2131" s="577"/>
    </row>
    <row r="2132" spans="3:8" s="143" customFormat="1" ht="12.75">
      <c r="C2132" s="577"/>
      <c r="D2132" s="577"/>
      <c r="E2132" s="577"/>
      <c r="F2132" s="577"/>
      <c r="G2132" s="577"/>
      <c r="H2132" s="577"/>
    </row>
    <row r="2133" spans="3:8" s="143" customFormat="1" ht="12.75">
      <c r="C2133" s="577"/>
      <c r="D2133" s="577"/>
      <c r="E2133" s="577"/>
      <c r="F2133" s="577"/>
      <c r="G2133" s="577"/>
      <c r="H2133" s="577"/>
    </row>
    <row r="2134" spans="3:8" s="143" customFormat="1" ht="12.75">
      <c r="C2134" s="577"/>
      <c r="D2134" s="577"/>
      <c r="E2134" s="577"/>
      <c r="F2134" s="577"/>
      <c r="G2134" s="577"/>
      <c r="H2134" s="577"/>
    </row>
    <row r="2135" spans="3:8" s="143" customFormat="1" ht="12.75">
      <c r="C2135" s="577"/>
      <c r="D2135" s="577"/>
      <c r="E2135" s="577"/>
      <c r="F2135" s="577"/>
      <c r="G2135" s="577"/>
      <c r="H2135" s="577"/>
    </row>
    <row r="2136" spans="3:8" s="143" customFormat="1" ht="12.75">
      <c r="C2136" s="577"/>
      <c r="D2136" s="577"/>
      <c r="E2136" s="577"/>
      <c r="F2136" s="577"/>
      <c r="G2136" s="577"/>
      <c r="H2136" s="577"/>
    </row>
    <row r="2137" spans="3:8" s="143" customFormat="1" ht="12.75">
      <c r="C2137" s="577"/>
      <c r="D2137" s="577"/>
      <c r="E2137" s="577"/>
      <c r="F2137" s="577"/>
      <c r="G2137" s="577"/>
      <c r="H2137" s="577"/>
    </row>
    <row r="2138" spans="3:8" s="143" customFormat="1" ht="12.75">
      <c r="C2138" s="577"/>
      <c r="D2138" s="577"/>
      <c r="E2138" s="577"/>
      <c r="F2138" s="577"/>
      <c r="G2138" s="577"/>
      <c r="H2138" s="577"/>
    </row>
    <row r="2139" spans="3:8" s="143" customFormat="1" ht="12.75">
      <c r="C2139" s="577"/>
      <c r="D2139" s="577"/>
      <c r="E2139" s="577"/>
      <c r="F2139" s="577"/>
      <c r="G2139" s="577"/>
      <c r="H2139" s="577"/>
    </row>
    <row r="2140" spans="3:8" s="143" customFormat="1" ht="12.75">
      <c r="C2140" s="577"/>
      <c r="D2140" s="577"/>
      <c r="E2140" s="577"/>
      <c r="F2140" s="577"/>
      <c r="G2140" s="577"/>
      <c r="H2140" s="577"/>
    </row>
    <row r="2141" spans="3:8" s="143" customFormat="1" ht="12.75">
      <c r="C2141" s="577"/>
      <c r="D2141" s="577"/>
      <c r="E2141" s="577"/>
      <c r="F2141" s="577"/>
      <c r="G2141" s="577"/>
      <c r="H2141" s="577"/>
    </row>
    <row r="2142" spans="3:8" s="143" customFormat="1" ht="12.75">
      <c r="C2142" s="577"/>
      <c r="D2142" s="577"/>
      <c r="E2142" s="577"/>
      <c r="F2142" s="577"/>
      <c r="G2142" s="577"/>
      <c r="H2142" s="577"/>
    </row>
    <row r="2143" spans="3:8" s="143" customFormat="1" ht="12.75">
      <c r="C2143" s="577"/>
      <c r="D2143" s="577"/>
      <c r="E2143" s="577"/>
      <c r="F2143" s="577"/>
      <c r="G2143" s="577"/>
      <c r="H2143" s="577"/>
    </row>
    <row r="2144" spans="3:8" s="143" customFormat="1" ht="12.75">
      <c r="C2144" s="577"/>
      <c r="D2144" s="577"/>
      <c r="E2144" s="577"/>
      <c r="F2144" s="577"/>
      <c r="G2144" s="577"/>
      <c r="H2144" s="577"/>
    </row>
    <row r="2145" spans="3:8" s="143" customFormat="1" ht="12.75">
      <c r="C2145" s="577"/>
      <c r="D2145" s="577"/>
      <c r="E2145" s="577"/>
      <c r="F2145" s="577"/>
      <c r="G2145" s="577"/>
      <c r="H2145" s="577"/>
    </row>
    <row r="2146" spans="3:8" s="143" customFormat="1" ht="12.75">
      <c r="C2146" s="577"/>
      <c r="D2146" s="577"/>
      <c r="E2146" s="577"/>
      <c r="F2146" s="577"/>
      <c r="G2146" s="577"/>
      <c r="H2146" s="577"/>
    </row>
    <row r="2147" spans="3:8" s="143" customFormat="1" ht="12.75">
      <c r="C2147" s="577"/>
      <c r="D2147" s="577"/>
      <c r="E2147" s="577"/>
      <c r="F2147" s="577"/>
      <c r="G2147" s="577"/>
      <c r="H2147" s="577"/>
    </row>
    <row r="2148" spans="3:8" s="143" customFormat="1" ht="12.75">
      <c r="C2148" s="577"/>
      <c r="D2148" s="577"/>
      <c r="E2148" s="577"/>
      <c r="F2148" s="577"/>
      <c r="G2148" s="577"/>
      <c r="H2148" s="577"/>
    </row>
    <row r="2149" spans="3:8" s="143" customFormat="1" ht="12.75">
      <c r="C2149" s="577"/>
      <c r="D2149" s="577"/>
      <c r="E2149" s="577"/>
      <c r="F2149" s="577"/>
      <c r="G2149" s="577"/>
      <c r="H2149" s="577"/>
    </row>
    <row r="2150" spans="3:8" s="143" customFormat="1" ht="12.75">
      <c r="C2150" s="577"/>
      <c r="D2150" s="577"/>
      <c r="E2150" s="577"/>
      <c r="F2150" s="577"/>
      <c r="G2150" s="577"/>
      <c r="H2150" s="577"/>
    </row>
    <row r="2151" spans="3:8" s="143" customFormat="1" ht="12.75">
      <c r="C2151" s="577"/>
      <c r="D2151" s="577"/>
      <c r="E2151" s="577"/>
      <c r="F2151" s="577"/>
      <c r="G2151" s="577"/>
      <c r="H2151" s="577"/>
    </row>
    <row r="2152" spans="3:8" s="143" customFormat="1" ht="12.75">
      <c r="C2152" s="577"/>
      <c r="D2152" s="577"/>
      <c r="E2152" s="577"/>
      <c r="F2152" s="577"/>
      <c r="G2152" s="577"/>
      <c r="H2152" s="577"/>
    </row>
    <row r="2153" spans="3:8" s="143" customFormat="1" ht="12.75">
      <c r="C2153" s="577"/>
      <c r="D2153" s="577"/>
      <c r="E2153" s="577"/>
      <c r="F2153" s="577"/>
      <c r="G2153" s="577"/>
      <c r="H2153" s="577"/>
    </row>
    <row r="2154" spans="3:8" s="143" customFormat="1" ht="12.75">
      <c r="C2154" s="577"/>
      <c r="D2154" s="577"/>
      <c r="E2154" s="577"/>
      <c r="F2154" s="577"/>
      <c r="G2154" s="577"/>
      <c r="H2154" s="577"/>
    </row>
    <row r="2155" spans="3:8" s="143" customFormat="1" ht="12.75">
      <c r="C2155" s="577"/>
      <c r="D2155" s="577"/>
      <c r="E2155" s="577"/>
      <c r="F2155" s="577"/>
      <c r="G2155" s="577"/>
      <c r="H2155" s="577"/>
    </row>
    <row r="2156" spans="3:8" s="143" customFormat="1" ht="12.75">
      <c r="C2156" s="577"/>
      <c r="D2156" s="577"/>
      <c r="E2156" s="577"/>
      <c r="F2156" s="577"/>
      <c r="G2156" s="577"/>
      <c r="H2156" s="577"/>
    </row>
    <row r="2157" spans="3:8" s="143" customFormat="1" ht="12.75">
      <c r="C2157" s="577"/>
      <c r="D2157" s="577"/>
      <c r="E2157" s="577"/>
      <c r="F2157" s="577"/>
      <c r="G2157" s="577"/>
      <c r="H2157" s="577"/>
    </row>
    <row r="2158" spans="3:8" s="143" customFormat="1" ht="12.75">
      <c r="C2158" s="577"/>
      <c r="D2158" s="577"/>
      <c r="E2158" s="577"/>
      <c r="F2158" s="577"/>
      <c r="G2158" s="577"/>
      <c r="H2158" s="577"/>
    </row>
    <row r="2159" spans="3:8" s="143" customFormat="1" ht="12.75">
      <c r="C2159" s="577"/>
      <c r="D2159" s="577"/>
      <c r="E2159" s="577"/>
      <c r="F2159" s="577"/>
      <c r="G2159" s="577"/>
      <c r="H2159" s="577"/>
    </row>
    <row r="2160" spans="3:8" s="143" customFormat="1" ht="12.75">
      <c r="C2160" s="577"/>
      <c r="D2160" s="577"/>
      <c r="E2160" s="577"/>
      <c r="F2160" s="577"/>
      <c r="G2160" s="577"/>
      <c r="H2160" s="577"/>
    </row>
    <row r="2161" spans="3:8" s="143" customFormat="1" ht="12.75">
      <c r="C2161" s="577"/>
      <c r="D2161" s="577"/>
      <c r="E2161" s="577"/>
      <c r="F2161" s="577"/>
      <c r="G2161" s="577"/>
      <c r="H2161" s="577"/>
    </row>
    <row r="2162" spans="3:8" s="143" customFormat="1" ht="12.75">
      <c r="C2162" s="577"/>
      <c r="D2162" s="577"/>
      <c r="E2162" s="577"/>
      <c r="F2162" s="577"/>
      <c r="G2162" s="577"/>
      <c r="H2162" s="577"/>
    </row>
    <row r="2163" spans="3:8" s="143" customFormat="1" ht="12.75">
      <c r="C2163" s="577"/>
      <c r="D2163" s="577"/>
      <c r="E2163" s="577"/>
      <c r="F2163" s="577"/>
      <c r="G2163" s="577"/>
      <c r="H2163" s="577"/>
    </row>
    <row r="2164" spans="3:8" s="143" customFormat="1" ht="12.75">
      <c r="C2164" s="577"/>
      <c r="D2164" s="577"/>
      <c r="E2164" s="577"/>
      <c r="F2164" s="577"/>
      <c r="G2164" s="577"/>
      <c r="H2164" s="577"/>
    </row>
    <row r="2165" spans="3:8" s="143" customFormat="1" ht="12.75">
      <c r="C2165" s="577"/>
      <c r="D2165" s="577"/>
      <c r="E2165" s="577"/>
      <c r="F2165" s="577"/>
      <c r="G2165" s="577"/>
      <c r="H2165" s="577"/>
    </row>
    <row r="2166" spans="3:8" s="143" customFormat="1" ht="12.75">
      <c r="C2166" s="577"/>
      <c r="D2166" s="577"/>
      <c r="E2166" s="577"/>
      <c r="F2166" s="577"/>
      <c r="G2166" s="577"/>
      <c r="H2166" s="577"/>
    </row>
    <row r="2167" spans="3:8" s="143" customFormat="1" ht="12.75">
      <c r="C2167" s="577"/>
      <c r="D2167" s="577"/>
      <c r="E2167" s="577"/>
      <c r="F2167" s="577"/>
      <c r="G2167" s="577"/>
      <c r="H2167" s="577"/>
    </row>
    <row r="2168" spans="3:8" s="143" customFormat="1" ht="12.75">
      <c r="C2168" s="577"/>
      <c r="D2168" s="577"/>
      <c r="E2168" s="577"/>
      <c r="F2168" s="577"/>
      <c r="G2168" s="577"/>
      <c r="H2168" s="577"/>
    </row>
    <row r="2169" spans="3:8" s="143" customFormat="1" ht="12.75">
      <c r="C2169" s="577"/>
      <c r="D2169" s="577"/>
      <c r="E2169" s="577"/>
      <c r="F2169" s="577"/>
      <c r="G2169" s="577"/>
      <c r="H2169" s="577"/>
    </row>
    <row r="2170" spans="3:8" s="143" customFormat="1" ht="12.75">
      <c r="C2170" s="577"/>
      <c r="D2170" s="577"/>
      <c r="E2170" s="577"/>
      <c r="F2170" s="577"/>
      <c r="G2170" s="577"/>
      <c r="H2170" s="577"/>
    </row>
    <row r="2171" spans="3:8" s="143" customFormat="1" ht="12.75">
      <c r="C2171" s="577"/>
      <c r="D2171" s="577"/>
      <c r="E2171" s="577"/>
      <c r="F2171" s="577"/>
      <c r="G2171" s="577"/>
      <c r="H2171" s="577"/>
    </row>
    <row r="2172" spans="3:8" s="143" customFormat="1" ht="12.75">
      <c r="C2172" s="577"/>
      <c r="D2172" s="577"/>
      <c r="E2172" s="577"/>
      <c r="F2172" s="577"/>
      <c r="G2172" s="577"/>
      <c r="H2172" s="577"/>
    </row>
    <row r="2173" spans="3:8" s="143" customFormat="1" ht="12.75">
      <c r="C2173" s="577"/>
      <c r="D2173" s="577"/>
      <c r="E2173" s="577"/>
      <c r="F2173" s="577"/>
      <c r="G2173" s="577"/>
      <c r="H2173" s="577"/>
    </row>
    <row r="2174" spans="3:8" s="143" customFormat="1" ht="12.75">
      <c r="C2174" s="577"/>
      <c r="D2174" s="577"/>
      <c r="E2174" s="577"/>
      <c r="F2174" s="577"/>
      <c r="G2174" s="577"/>
      <c r="H2174" s="577"/>
    </row>
    <row r="2175" spans="3:8" s="143" customFormat="1" ht="12.75">
      <c r="C2175" s="577"/>
      <c r="D2175" s="577"/>
      <c r="E2175" s="577"/>
      <c r="F2175" s="577"/>
      <c r="G2175" s="577"/>
      <c r="H2175" s="577"/>
    </row>
    <row r="2176" spans="3:8" s="143" customFormat="1" ht="12.75">
      <c r="C2176" s="577"/>
      <c r="D2176" s="577"/>
      <c r="E2176" s="577"/>
      <c r="F2176" s="577"/>
      <c r="G2176" s="577"/>
      <c r="H2176" s="577"/>
    </row>
    <row r="2177" spans="3:8" s="143" customFormat="1" ht="12.75">
      <c r="C2177" s="577"/>
      <c r="D2177" s="577"/>
      <c r="E2177" s="577"/>
      <c r="F2177" s="577"/>
      <c r="G2177" s="577"/>
      <c r="H2177" s="577"/>
    </row>
    <row r="2178" spans="3:8" s="143" customFormat="1" ht="12.75">
      <c r="C2178" s="577"/>
      <c r="D2178" s="577"/>
      <c r="E2178" s="577"/>
      <c r="F2178" s="577"/>
      <c r="G2178" s="577"/>
      <c r="H2178" s="577"/>
    </row>
    <row r="2179" spans="3:8" s="143" customFormat="1" ht="12.75">
      <c r="C2179" s="577"/>
      <c r="D2179" s="577"/>
      <c r="E2179" s="577"/>
      <c r="F2179" s="577"/>
      <c r="G2179" s="577"/>
      <c r="H2179" s="577"/>
    </row>
    <row r="2180" spans="3:8" s="143" customFormat="1" ht="12.75">
      <c r="C2180" s="577"/>
      <c r="D2180" s="577"/>
      <c r="E2180" s="577"/>
      <c r="F2180" s="577"/>
      <c r="G2180" s="577"/>
      <c r="H2180" s="577"/>
    </row>
    <row r="2181" spans="3:8" s="143" customFormat="1" ht="12.75">
      <c r="C2181" s="577"/>
      <c r="D2181" s="577"/>
      <c r="E2181" s="577"/>
      <c r="F2181" s="577"/>
      <c r="G2181" s="577"/>
      <c r="H2181" s="577"/>
    </row>
    <row r="2182" spans="3:8" s="143" customFormat="1" ht="12.75">
      <c r="C2182" s="577"/>
      <c r="D2182" s="577"/>
      <c r="E2182" s="577"/>
      <c r="F2182" s="577"/>
      <c r="G2182" s="577"/>
      <c r="H2182" s="577"/>
    </row>
    <row r="2183" spans="3:8" s="143" customFormat="1" ht="12.75">
      <c r="C2183" s="577"/>
      <c r="D2183" s="577"/>
      <c r="E2183" s="577"/>
      <c r="F2183" s="577"/>
      <c r="G2183" s="577"/>
      <c r="H2183" s="577"/>
    </row>
    <row r="2184" spans="3:8" s="143" customFormat="1" ht="12.75">
      <c r="C2184" s="577"/>
      <c r="D2184" s="577"/>
      <c r="E2184" s="577"/>
      <c r="F2184" s="577"/>
      <c r="G2184" s="577"/>
      <c r="H2184" s="577"/>
    </row>
    <row r="2185" spans="3:8" s="143" customFormat="1" ht="12.75">
      <c r="C2185" s="577"/>
      <c r="D2185" s="577"/>
      <c r="E2185" s="577"/>
      <c r="F2185" s="577"/>
      <c r="G2185" s="577"/>
      <c r="H2185" s="577"/>
    </row>
    <row r="2186" spans="3:8" s="143" customFormat="1" ht="12.75">
      <c r="C2186" s="577"/>
      <c r="D2186" s="577"/>
      <c r="E2186" s="577"/>
      <c r="F2186" s="577"/>
      <c r="G2186" s="577"/>
      <c r="H2186" s="577"/>
    </row>
    <row r="2187" spans="3:8" s="143" customFormat="1" ht="12.75">
      <c r="C2187" s="577"/>
      <c r="D2187" s="577"/>
      <c r="E2187" s="577"/>
      <c r="F2187" s="577"/>
      <c r="G2187" s="577"/>
      <c r="H2187" s="577"/>
    </row>
    <row r="2188" spans="3:8" s="143" customFormat="1" ht="12.75">
      <c r="C2188" s="577"/>
      <c r="D2188" s="577"/>
      <c r="E2188" s="577"/>
      <c r="F2188" s="577"/>
      <c r="G2188" s="577"/>
      <c r="H2188" s="577"/>
    </row>
    <row r="2189" spans="3:8" s="143" customFormat="1" ht="12.75">
      <c r="C2189" s="577"/>
      <c r="D2189" s="577"/>
      <c r="E2189" s="577"/>
      <c r="F2189" s="577"/>
      <c r="G2189" s="577"/>
      <c r="H2189" s="577"/>
    </row>
    <row r="2190" spans="3:8" s="143" customFormat="1" ht="12.75">
      <c r="C2190" s="577"/>
      <c r="D2190" s="577"/>
      <c r="E2190" s="577"/>
      <c r="F2190" s="577"/>
      <c r="G2190" s="577"/>
      <c r="H2190" s="577"/>
    </row>
    <row r="2191" spans="3:8" s="143" customFormat="1" ht="12.75">
      <c r="C2191" s="577"/>
      <c r="D2191" s="577"/>
      <c r="E2191" s="577"/>
      <c r="F2191" s="577"/>
      <c r="G2191" s="577"/>
      <c r="H2191" s="577"/>
    </row>
    <row r="2192" spans="3:8" s="143" customFormat="1" ht="12.75">
      <c r="C2192" s="577"/>
      <c r="D2192" s="577"/>
      <c r="E2192" s="577"/>
      <c r="F2192" s="577"/>
      <c r="G2192" s="577"/>
      <c r="H2192" s="577"/>
    </row>
    <row r="2193" spans="3:8" s="143" customFormat="1" ht="12.75">
      <c r="C2193" s="577"/>
      <c r="D2193" s="577"/>
      <c r="E2193" s="577"/>
      <c r="F2193" s="577"/>
      <c r="G2193" s="577"/>
      <c r="H2193" s="577"/>
    </row>
    <row r="2194" spans="3:8" s="143" customFormat="1" ht="12.75">
      <c r="C2194" s="577"/>
      <c r="D2194" s="577"/>
      <c r="E2194" s="577"/>
      <c r="F2194" s="577"/>
      <c r="G2194" s="577"/>
      <c r="H2194" s="577"/>
    </row>
    <row r="2195" spans="3:8" s="143" customFormat="1" ht="12.75">
      <c r="C2195" s="577"/>
      <c r="D2195" s="577"/>
      <c r="E2195" s="577"/>
      <c r="F2195" s="577"/>
      <c r="G2195" s="577"/>
      <c r="H2195" s="577"/>
    </row>
    <row r="2196" spans="3:8" s="143" customFormat="1" ht="12.75">
      <c r="C2196" s="577"/>
      <c r="D2196" s="577"/>
      <c r="E2196" s="577"/>
      <c r="F2196" s="577"/>
      <c r="G2196" s="577"/>
      <c r="H2196" s="577"/>
    </row>
    <row r="2197" spans="3:8" s="143" customFormat="1" ht="12.75">
      <c r="C2197" s="577"/>
      <c r="D2197" s="577"/>
      <c r="E2197" s="577"/>
      <c r="F2197" s="577"/>
      <c r="G2197" s="577"/>
      <c r="H2197" s="577"/>
    </row>
    <row r="2198" spans="3:8" s="143" customFormat="1" ht="12.75">
      <c r="C2198" s="577"/>
      <c r="D2198" s="577"/>
      <c r="E2198" s="577"/>
      <c r="F2198" s="577"/>
      <c r="G2198" s="577"/>
      <c r="H2198" s="577"/>
    </row>
    <row r="2199" spans="3:8" s="143" customFormat="1" ht="12.75">
      <c r="C2199" s="577"/>
      <c r="D2199" s="577"/>
      <c r="E2199" s="577"/>
      <c r="F2199" s="577"/>
      <c r="G2199" s="577"/>
      <c r="H2199" s="577"/>
    </row>
    <row r="2200" spans="3:8" s="143" customFormat="1" ht="12.75">
      <c r="C2200" s="577"/>
      <c r="D2200" s="577"/>
      <c r="E2200" s="577"/>
      <c r="F2200" s="577"/>
      <c r="G2200" s="577"/>
      <c r="H2200" s="577"/>
    </row>
    <row r="2201" spans="3:8" s="143" customFormat="1" ht="12.75">
      <c r="C2201" s="577"/>
      <c r="D2201" s="577"/>
      <c r="E2201" s="577"/>
      <c r="F2201" s="577"/>
      <c r="G2201" s="577"/>
      <c r="H2201" s="577"/>
    </row>
    <row r="2202" spans="3:8" s="143" customFormat="1" ht="12.75">
      <c r="C2202" s="577"/>
      <c r="D2202" s="577"/>
      <c r="E2202" s="577"/>
      <c r="F2202" s="577"/>
      <c r="G2202" s="577"/>
      <c r="H2202" s="577"/>
    </row>
    <row r="2203" spans="3:8" s="143" customFormat="1" ht="12.75">
      <c r="C2203" s="577"/>
      <c r="D2203" s="577"/>
      <c r="E2203" s="577"/>
      <c r="F2203" s="577"/>
      <c r="G2203" s="577"/>
      <c r="H2203" s="577"/>
    </row>
    <row r="2204" spans="3:8" s="143" customFormat="1" ht="12.75">
      <c r="C2204" s="577"/>
      <c r="D2204" s="577"/>
      <c r="E2204" s="577"/>
      <c r="F2204" s="577"/>
      <c r="G2204" s="577"/>
      <c r="H2204" s="577"/>
    </row>
    <row r="2205" spans="3:8" s="143" customFormat="1" ht="12.75">
      <c r="C2205" s="577"/>
      <c r="D2205" s="577"/>
      <c r="E2205" s="577"/>
      <c r="F2205" s="577"/>
      <c r="G2205" s="577"/>
      <c r="H2205" s="577"/>
    </row>
    <row r="2206" spans="3:8" s="143" customFormat="1" ht="12.75">
      <c r="C2206" s="577"/>
      <c r="D2206" s="577"/>
      <c r="E2206" s="577"/>
      <c r="F2206" s="577"/>
      <c r="G2206" s="577"/>
      <c r="H2206" s="577"/>
    </row>
    <row r="2207" spans="3:8" s="143" customFormat="1" ht="12.75">
      <c r="C2207" s="577"/>
      <c r="D2207" s="577"/>
      <c r="E2207" s="577"/>
      <c r="F2207" s="577"/>
      <c r="G2207" s="577"/>
      <c r="H2207" s="577"/>
    </row>
    <row r="2208" spans="3:8" s="143" customFormat="1" ht="12.75">
      <c r="C2208" s="577"/>
      <c r="D2208" s="577"/>
      <c r="E2208" s="577"/>
      <c r="F2208" s="577"/>
      <c r="G2208" s="577"/>
      <c r="H2208" s="577"/>
    </row>
    <row r="2209" spans="3:8" s="143" customFormat="1" ht="12.75">
      <c r="C2209" s="577"/>
      <c r="D2209" s="577"/>
      <c r="E2209" s="577"/>
      <c r="F2209" s="577"/>
      <c r="G2209" s="577"/>
      <c r="H2209" s="577"/>
    </row>
    <row r="2210" spans="3:8" s="143" customFormat="1" ht="12.75">
      <c r="C2210" s="577"/>
      <c r="D2210" s="577"/>
      <c r="E2210" s="577"/>
      <c r="F2210" s="577"/>
      <c r="G2210" s="577"/>
      <c r="H2210" s="577"/>
    </row>
    <row r="2211" spans="3:8" s="143" customFormat="1" ht="12.75">
      <c r="C2211" s="577"/>
      <c r="D2211" s="577"/>
      <c r="E2211" s="577"/>
      <c r="F2211" s="577"/>
      <c r="G2211" s="577"/>
      <c r="H2211" s="577"/>
    </row>
    <row r="2212" spans="3:8" s="143" customFormat="1" ht="12.75">
      <c r="C2212" s="577"/>
      <c r="D2212" s="577"/>
      <c r="E2212" s="577"/>
      <c r="F2212" s="577"/>
      <c r="G2212" s="577"/>
      <c r="H2212" s="577"/>
    </row>
    <row r="2213" spans="3:8" s="143" customFormat="1" ht="12.75">
      <c r="C2213" s="577"/>
      <c r="D2213" s="577"/>
      <c r="E2213" s="577"/>
      <c r="F2213" s="577"/>
      <c r="G2213" s="577"/>
      <c r="H2213" s="577"/>
    </row>
    <row r="2214" spans="3:8" s="143" customFormat="1" ht="12.75">
      <c r="C2214" s="577"/>
      <c r="D2214" s="577"/>
      <c r="E2214" s="577"/>
      <c r="F2214" s="577"/>
      <c r="G2214" s="577"/>
      <c r="H2214" s="577"/>
    </row>
    <row r="2215" spans="3:8" s="143" customFormat="1" ht="12.75">
      <c r="C2215" s="577"/>
      <c r="D2215" s="577"/>
      <c r="E2215" s="577"/>
      <c r="F2215" s="577"/>
      <c r="G2215" s="577"/>
      <c r="H2215" s="577"/>
    </row>
    <row r="2216" spans="3:8" s="143" customFormat="1" ht="12.75">
      <c r="C2216" s="577"/>
      <c r="D2216" s="577"/>
      <c r="E2216" s="577"/>
      <c r="F2216" s="577"/>
      <c r="G2216" s="577"/>
      <c r="H2216" s="577"/>
    </row>
    <row r="2217" spans="3:8" s="143" customFormat="1" ht="12.75">
      <c r="C2217" s="577"/>
      <c r="D2217" s="577"/>
      <c r="E2217" s="577"/>
      <c r="F2217" s="577"/>
      <c r="G2217" s="577"/>
      <c r="H2217" s="577"/>
    </row>
    <row r="2218" spans="3:8" s="143" customFormat="1" ht="12.75">
      <c r="C2218" s="577"/>
      <c r="D2218" s="577"/>
      <c r="E2218" s="577"/>
      <c r="F2218" s="577"/>
      <c r="G2218" s="577"/>
      <c r="H2218" s="577"/>
    </row>
    <row r="2219" spans="3:8" s="143" customFormat="1" ht="12.75">
      <c r="C2219" s="577"/>
      <c r="D2219" s="577"/>
      <c r="E2219" s="577"/>
      <c r="F2219" s="577"/>
      <c r="G2219" s="577"/>
      <c r="H2219" s="577"/>
    </row>
    <row r="2220" spans="3:8" s="143" customFormat="1" ht="12.75">
      <c r="C2220" s="577"/>
      <c r="D2220" s="577"/>
      <c r="E2220" s="577"/>
      <c r="F2220" s="577"/>
      <c r="G2220" s="577"/>
      <c r="H2220" s="577"/>
    </row>
    <row r="2221" spans="3:8" s="143" customFormat="1" ht="12.75">
      <c r="C2221" s="577"/>
      <c r="D2221" s="577"/>
      <c r="E2221" s="577"/>
      <c r="F2221" s="577"/>
      <c r="G2221" s="577"/>
      <c r="H2221" s="577"/>
    </row>
    <row r="2222" spans="3:8" s="143" customFormat="1" ht="12.75">
      <c r="C2222" s="577"/>
      <c r="D2222" s="577"/>
      <c r="E2222" s="577"/>
      <c r="F2222" s="577"/>
      <c r="G2222" s="577"/>
      <c r="H2222" s="577"/>
    </row>
    <row r="2223" spans="3:8" s="143" customFormat="1" ht="12.75">
      <c r="C2223" s="577"/>
      <c r="D2223" s="577"/>
      <c r="E2223" s="577"/>
      <c r="F2223" s="577"/>
      <c r="G2223" s="577"/>
      <c r="H2223" s="577"/>
    </row>
    <row r="2224" spans="3:8" s="143" customFormat="1" ht="12.75">
      <c r="C2224" s="577"/>
      <c r="D2224" s="577"/>
      <c r="E2224" s="577"/>
      <c r="F2224" s="577"/>
      <c r="G2224" s="577"/>
      <c r="H2224" s="577"/>
    </row>
    <row r="2225" spans="3:8" s="143" customFormat="1" ht="12.75">
      <c r="C2225" s="577"/>
      <c r="D2225" s="577"/>
      <c r="E2225" s="577"/>
      <c r="F2225" s="577"/>
      <c r="G2225" s="577"/>
      <c r="H2225" s="577"/>
    </row>
    <row r="2226" spans="3:8" s="143" customFormat="1" ht="12.75">
      <c r="C2226" s="577"/>
      <c r="D2226" s="577"/>
      <c r="E2226" s="577"/>
      <c r="F2226" s="577"/>
      <c r="G2226" s="577"/>
      <c r="H2226" s="577"/>
    </row>
    <row r="2227" spans="3:8" s="143" customFormat="1" ht="12.75">
      <c r="C2227" s="577"/>
      <c r="D2227" s="577"/>
      <c r="E2227" s="577"/>
      <c r="F2227" s="577"/>
      <c r="G2227" s="577"/>
      <c r="H2227" s="577"/>
    </row>
    <row r="2228" spans="3:8" s="143" customFormat="1" ht="12.75">
      <c r="C2228" s="577"/>
      <c r="D2228" s="577"/>
      <c r="E2228" s="577"/>
      <c r="F2228" s="577"/>
      <c r="G2228" s="577"/>
      <c r="H2228" s="577"/>
    </row>
    <row r="2229" spans="3:8" s="143" customFormat="1" ht="12.75">
      <c r="C2229" s="577"/>
      <c r="D2229" s="577"/>
      <c r="E2229" s="577"/>
      <c r="F2229" s="577"/>
      <c r="G2229" s="577"/>
      <c r="H2229" s="577"/>
    </row>
    <row r="2230" spans="3:8" s="143" customFormat="1" ht="12.75">
      <c r="C2230" s="577"/>
      <c r="D2230" s="577"/>
      <c r="E2230" s="577"/>
      <c r="F2230" s="577"/>
      <c r="G2230" s="577"/>
      <c r="H2230" s="577"/>
    </row>
    <row r="2231" spans="3:8" s="143" customFormat="1" ht="12.75">
      <c r="C2231" s="577"/>
      <c r="D2231" s="577"/>
      <c r="E2231" s="577"/>
      <c r="F2231" s="577"/>
      <c r="G2231" s="577"/>
      <c r="H2231" s="577"/>
    </row>
    <row r="2232" spans="3:8" s="143" customFormat="1" ht="12.75">
      <c r="C2232" s="577"/>
      <c r="D2232" s="577"/>
      <c r="E2232" s="577"/>
      <c r="F2232" s="577"/>
      <c r="G2232" s="577"/>
      <c r="H2232" s="577"/>
    </row>
    <row r="2233" spans="3:8" s="143" customFormat="1" ht="12.75">
      <c r="C2233" s="577"/>
      <c r="D2233" s="577"/>
      <c r="E2233" s="577"/>
      <c r="F2233" s="577"/>
      <c r="G2233" s="577"/>
      <c r="H2233" s="577"/>
    </row>
    <row r="2234" spans="3:8" s="143" customFormat="1" ht="12.75">
      <c r="C2234" s="577"/>
      <c r="D2234" s="577"/>
      <c r="E2234" s="577"/>
      <c r="F2234" s="577"/>
      <c r="G2234" s="577"/>
      <c r="H2234" s="577"/>
    </row>
    <row r="2235" spans="3:8" s="143" customFormat="1" ht="12.75">
      <c r="C2235" s="577"/>
      <c r="D2235" s="577"/>
      <c r="E2235" s="577"/>
      <c r="F2235" s="577"/>
      <c r="G2235" s="577"/>
      <c r="H2235" s="577"/>
    </row>
    <row r="2236" spans="3:8" s="143" customFormat="1" ht="12.75">
      <c r="C2236" s="577"/>
      <c r="D2236" s="577"/>
      <c r="E2236" s="577"/>
      <c r="F2236" s="577"/>
      <c r="G2236" s="577"/>
      <c r="H2236" s="577"/>
    </row>
    <row r="2237" spans="3:8" s="143" customFormat="1" ht="12.75">
      <c r="C2237" s="577"/>
      <c r="D2237" s="577"/>
      <c r="E2237" s="577"/>
      <c r="F2237" s="577"/>
      <c r="G2237" s="577"/>
      <c r="H2237" s="577"/>
    </row>
    <row r="2238" spans="3:8" s="143" customFormat="1" ht="12.75">
      <c r="C2238" s="577"/>
      <c r="D2238" s="577"/>
      <c r="E2238" s="577"/>
      <c r="F2238" s="577"/>
      <c r="G2238" s="577"/>
      <c r="H2238" s="577"/>
    </row>
    <row r="2239" spans="3:8" s="143" customFormat="1" ht="12.75">
      <c r="C2239" s="577"/>
      <c r="D2239" s="577"/>
      <c r="E2239" s="577"/>
      <c r="F2239" s="577"/>
      <c r="G2239" s="577"/>
      <c r="H2239" s="577"/>
    </row>
    <row r="2240" spans="3:8" s="143" customFormat="1" ht="12.75">
      <c r="C2240" s="577"/>
      <c r="D2240" s="577"/>
      <c r="E2240" s="577"/>
      <c r="F2240" s="577"/>
      <c r="G2240" s="577"/>
      <c r="H2240" s="577"/>
    </row>
    <row r="2241" spans="3:8" s="143" customFormat="1" ht="12.75">
      <c r="C2241" s="577"/>
      <c r="D2241" s="577"/>
      <c r="E2241" s="577"/>
      <c r="F2241" s="577"/>
      <c r="G2241" s="577"/>
      <c r="H2241" s="577"/>
    </row>
    <row r="2242" spans="3:8" s="143" customFormat="1" ht="12.75">
      <c r="C2242" s="577"/>
      <c r="D2242" s="577"/>
      <c r="E2242" s="577"/>
      <c r="F2242" s="577"/>
      <c r="G2242" s="577"/>
      <c r="H2242" s="577"/>
    </row>
    <row r="2243" spans="3:8" s="143" customFormat="1" ht="12.75">
      <c r="C2243" s="577"/>
      <c r="D2243" s="577"/>
      <c r="E2243" s="577"/>
      <c r="F2243" s="577"/>
      <c r="G2243" s="577"/>
      <c r="H2243" s="577"/>
    </row>
    <row r="2244" spans="3:8" s="143" customFormat="1" ht="12.75">
      <c r="C2244" s="577"/>
      <c r="D2244" s="577"/>
      <c r="E2244" s="577"/>
      <c r="F2244" s="577"/>
      <c r="G2244" s="577"/>
      <c r="H2244" s="577"/>
    </row>
    <row r="2245" spans="3:8" s="143" customFormat="1" ht="12.75">
      <c r="C2245" s="577"/>
      <c r="D2245" s="577"/>
      <c r="E2245" s="577"/>
      <c r="F2245" s="577"/>
      <c r="G2245" s="577"/>
      <c r="H2245" s="577"/>
    </row>
    <row r="2246" spans="3:8" s="143" customFormat="1" ht="12.75">
      <c r="C2246" s="577"/>
      <c r="D2246" s="577"/>
      <c r="E2246" s="577"/>
      <c r="F2246" s="577"/>
      <c r="G2246" s="577"/>
      <c r="H2246" s="577"/>
    </row>
    <row r="2247" spans="3:8" s="143" customFormat="1" ht="12.75">
      <c r="C2247" s="577"/>
      <c r="D2247" s="577"/>
      <c r="E2247" s="577"/>
      <c r="F2247" s="577"/>
      <c r="G2247" s="577"/>
      <c r="H2247" s="577"/>
    </row>
    <row r="2248" spans="3:8" s="143" customFormat="1" ht="12.75">
      <c r="C2248" s="577"/>
      <c r="D2248" s="577"/>
      <c r="E2248" s="577"/>
      <c r="F2248" s="577"/>
      <c r="G2248" s="577"/>
      <c r="H2248" s="577"/>
    </row>
    <row r="2249" spans="3:8" s="143" customFormat="1" ht="12.75">
      <c r="C2249" s="577"/>
      <c r="D2249" s="577"/>
      <c r="E2249" s="577"/>
      <c r="F2249" s="577"/>
      <c r="G2249" s="577"/>
      <c r="H2249" s="577"/>
    </row>
    <row r="2250" spans="3:8" s="143" customFormat="1" ht="12.75">
      <c r="C2250" s="577"/>
      <c r="D2250" s="577"/>
      <c r="E2250" s="577"/>
      <c r="F2250" s="577"/>
      <c r="G2250" s="577"/>
      <c r="H2250" s="577"/>
    </row>
    <row r="2251" spans="3:8" s="143" customFormat="1" ht="12.75">
      <c r="C2251" s="577"/>
      <c r="D2251" s="577"/>
      <c r="E2251" s="577"/>
      <c r="F2251" s="577"/>
      <c r="G2251" s="577"/>
      <c r="H2251" s="577"/>
    </row>
    <row r="2252" spans="3:8" s="143" customFormat="1" ht="12.75">
      <c r="C2252" s="577"/>
      <c r="D2252" s="577"/>
      <c r="E2252" s="577"/>
      <c r="F2252" s="577"/>
      <c r="G2252" s="577"/>
      <c r="H2252" s="577"/>
    </row>
    <row r="2253" spans="3:8" s="143" customFormat="1" ht="12.75">
      <c r="C2253" s="577"/>
      <c r="D2253" s="577"/>
      <c r="E2253" s="577"/>
      <c r="F2253" s="577"/>
      <c r="G2253" s="577"/>
      <c r="H2253" s="577"/>
    </row>
    <row r="2254" spans="3:8" s="143" customFormat="1" ht="12.75">
      <c r="C2254" s="577"/>
      <c r="D2254" s="577"/>
      <c r="E2254" s="577"/>
      <c r="F2254" s="577"/>
      <c r="G2254" s="577"/>
      <c r="H2254" s="577"/>
    </row>
    <row r="2255" spans="3:8" s="143" customFormat="1" ht="12.75">
      <c r="C2255" s="577"/>
      <c r="D2255" s="577"/>
      <c r="E2255" s="577"/>
      <c r="F2255" s="577"/>
      <c r="G2255" s="577"/>
      <c r="H2255" s="577"/>
    </row>
    <row r="2256" spans="3:8" s="143" customFormat="1" ht="12.75">
      <c r="C2256" s="577"/>
      <c r="D2256" s="577"/>
      <c r="E2256" s="577"/>
      <c r="F2256" s="577"/>
      <c r="G2256" s="577"/>
      <c r="H2256" s="577"/>
    </row>
    <row r="2257" spans="3:8" s="143" customFormat="1" ht="12.75">
      <c r="C2257" s="577"/>
      <c r="D2257" s="577"/>
      <c r="E2257" s="577"/>
      <c r="F2257" s="577"/>
      <c r="G2257" s="577"/>
      <c r="H2257" s="577"/>
    </row>
    <row r="2258" spans="3:8" s="143" customFormat="1" ht="12.75">
      <c r="C2258" s="577"/>
      <c r="D2258" s="577"/>
      <c r="E2258" s="577"/>
      <c r="F2258" s="577"/>
      <c r="G2258" s="577"/>
      <c r="H2258" s="577"/>
    </row>
    <row r="2259" spans="3:8" s="143" customFormat="1" ht="12.75">
      <c r="C2259" s="577"/>
      <c r="D2259" s="577"/>
      <c r="E2259" s="577"/>
      <c r="F2259" s="577"/>
      <c r="G2259" s="577"/>
      <c r="H2259" s="577"/>
    </row>
    <row r="2260" spans="3:8" s="143" customFormat="1" ht="12.75">
      <c r="C2260" s="577"/>
      <c r="D2260" s="577"/>
      <c r="E2260" s="577"/>
      <c r="F2260" s="577"/>
      <c r="G2260" s="577"/>
      <c r="H2260" s="577"/>
    </row>
    <row r="2261" spans="3:8" s="143" customFormat="1" ht="12.75">
      <c r="C2261" s="577"/>
      <c r="D2261" s="577"/>
      <c r="E2261" s="577"/>
      <c r="F2261" s="577"/>
      <c r="G2261" s="577"/>
      <c r="H2261" s="577"/>
    </row>
    <row r="2262" spans="3:8" s="143" customFormat="1" ht="12.75">
      <c r="C2262" s="577"/>
      <c r="D2262" s="577"/>
      <c r="E2262" s="577"/>
      <c r="F2262" s="577"/>
      <c r="G2262" s="577"/>
      <c r="H2262" s="577"/>
    </row>
    <row r="2263" spans="3:8" s="143" customFormat="1" ht="12.75">
      <c r="C2263" s="577"/>
      <c r="D2263" s="577"/>
      <c r="E2263" s="577"/>
      <c r="F2263" s="577"/>
      <c r="G2263" s="577"/>
      <c r="H2263" s="577"/>
    </row>
    <row r="2264" spans="3:8" s="143" customFormat="1" ht="12.75">
      <c r="C2264" s="577"/>
      <c r="D2264" s="577"/>
      <c r="E2264" s="577"/>
      <c r="F2264" s="577"/>
      <c r="G2264" s="577"/>
      <c r="H2264" s="577"/>
    </row>
    <row r="2265" spans="3:8" s="143" customFormat="1" ht="12.75">
      <c r="C2265" s="577"/>
      <c r="D2265" s="577"/>
      <c r="E2265" s="577"/>
      <c r="F2265" s="577"/>
      <c r="G2265" s="577"/>
      <c r="H2265" s="577"/>
    </row>
    <row r="2266" spans="3:8" s="143" customFormat="1" ht="12.75">
      <c r="C2266" s="577"/>
      <c r="D2266" s="577"/>
      <c r="E2266" s="577"/>
      <c r="F2266" s="577"/>
      <c r="G2266" s="577"/>
      <c r="H2266" s="577"/>
    </row>
    <row r="2267" spans="3:8" s="143" customFormat="1" ht="12.75">
      <c r="C2267" s="577"/>
      <c r="D2267" s="577"/>
      <c r="E2267" s="577"/>
      <c r="F2267" s="577"/>
      <c r="G2267" s="577"/>
      <c r="H2267" s="577"/>
    </row>
    <row r="2268" spans="3:8" s="143" customFormat="1" ht="12.75">
      <c r="C2268" s="577"/>
      <c r="D2268" s="577"/>
      <c r="E2268" s="577"/>
      <c r="F2268" s="577"/>
      <c r="G2268" s="577"/>
      <c r="H2268" s="577"/>
    </row>
    <row r="2269" spans="3:8" s="143" customFormat="1" ht="12.75">
      <c r="C2269" s="577"/>
      <c r="D2269" s="577"/>
      <c r="E2269" s="577"/>
      <c r="F2269" s="577"/>
      <c r="G2269" s="577"/>
      <c r="H2269" s="577"/>
    </row>
    <row r="2270" spans="3:8" s="143" customFormat="1" ht="12.75">
      <c r="C2270" s="577"/>
      <c r="D2270" s="577"/>
      <c r="E2270" s="577"/>
      <c r="F2270" s="577"/>
      <c r="G2270" s="577"/>
      <c r="H2270" s="577"/>
    </row>
    <row r="2271" spans="3:8" s="143" customFormat="1" ht="12.75">
      <c r="C2271" s="577"/>
      <c r="D2271" s="577"/>
      <c r="E2271" s="577"/>
      <c r="F2271" s="577"/>
      <c r="G2271" s="577"/>
      <c r="H2271" s="577"/>
    </row>
    <row r="2272" spans="3:8" s="143" customFormat="1" ht="12.75">
      <c r="C2272" s="577"/>
      <c r="D2272" s="577"/>
      <c r="E2272" s="577"/>
      <c r="F2272" s="577"/>
      <c r="G2272" s="577"/>
      <c r="H2272" s="577"/>
    </row>
    <row r="2273" spans="3:8" s="143" customFormat="1" ht="12.75">
      <c r="C2273" s="577"/>
      <c r="D2273" s="577"/>
      <c r="E2273" s="577"/>
      <c r="F2273" s="577"/>
      <c r="G2273" s="577"/>
      <c r="H2273" s="577"/>
    </row>
    <row r="2274" spans="3:8" s="143" customFormat="1" ht="12.75">
      <c r="C2274" s="577"/>
      <c r="D2274" s="577"/>
      <c r="E2274" s="577"/>
      <c r="F2274" s="577"/>
      <c r="G2274" s="577"/>
      <c r="H2274" s="577"/>
    </row>
    <row r="2275" spans="3:8" s="143" customFormat="1" ht="12.75">
      <c r="C2275" s="577"/>
      <c r="D2275" s="577"/>
      <c r="E2275" s="577"/>
      <c r="F2275" s="577"/>
      <c r="G2275" s="577"/>
      <c r="H2275" s="577"/>
    </row>
    <row r="2276" spans="3:8" s="143" customFormat="1" ht="12.75">
      <c r="C2276" s="577"/>
      <c r="D2276" s="577"/>
      <c r="E2276" s="577"/>
      <c r="F2276" s="577"/>
      <c r="G2276" s="577"/>
      <c r="H2276" s="577"/>
    </row>
    <row r="2277" spans="3:8" s="143" customFormat="1" ht="12.75">
      <c r="C2277" s="577"/>
      <c r="D2277" s="577"/>
      <c r="E2277" s="577"/>
      <c r="F2277" s="577"/>
      <c r="G2277" s="577"/>
      <c r="H2277" s="577"/>
    </row>
    <row r="2278" spans="3:8" s="143" customFormat="1" ht="12.75">
      <c r="C2278" s="577"/>
      <c r="D2278" s="577"/>
      <c r="E2278" s="577"/>
      <c r="F2278" s="577"/>
      <c r="G2278" s="577"/>
      <c r="H2278" s="577"/>
    </row>
    <row r="2279" spans="3:8" s="143" customFormat="1" ht="12.75">
      <c r="C2279" s="577"/>
      <c r="D2279" s="577"/>
      <c r="E2279" s="577"/>
      <c r="F2279" s="577"/>
      <c r="G2279" s="577"/>
      <c r="H2279" s="577"/>
    </row>
    <row r="2280" spans="3:8" s="143" customFormat="1" ht="12.75">
      <c r="C2280" s="577"/>
      <c r="D2280" s="577"/>
      <c r="E2280" s="577"/>
      <c r="F2280" s="577"/>
      <c r="G2280" s="577"/>
      <c r="H2280" s="577"/>
    </row>
    <row r="2281" spans="3:8" s="143" customFormat="1" ht="12.75">
      <c r="C2281" s="577"/>
      <c r="D2281" s="577"/>
      <c r="E2281" s="577"/>
      <c r="F2281" s="577"/>
      <c r="G2281" s="577"/>
      <c r="H2281" s="577"/>
    </row>
    <row r="2282" spans="3:8" s="143" customFormat="1" ht="12.75">
      <c r="C2282" s="577"/>
      <c r="D2282" s="577"/>
      <c r="E2282" s="577"/>
      <c r="F2282" s="577"/>
      <c r="G2282" s="577"/>
      <c r="H2282" s="577"/>
    </row>
    <row r="2283" spans="3:8" s="143" customFormat="1" ht="12.75">
      <c r="C2283" s="577"/>
      <c r="D2283" s="577"/>
      <c r="E2283" s="577"/>
      <c r="F2283" s="577"/>
      <c r="G2283" s="577"/>
      <c r="H2283" s="577"/>
    </row>
    <row r="2284" spans="3:8" s="143" customFormat="1" ht="12.75">
      <c r="C2284" s="577"/>
      <c r="D2284" s="577"/>
      <c r="E2284" s="577"/>
      <c r="F2284" s="577"/>
      <c r="G2284" s="577"/>
      <c r="H2284" s="577"/>
    </row>
    <row r="2285" spans="3:8" s="143" customFormat="1" ht="12.75">
      <c r="C2285" s="577"/>
      <c r="D2285" s="577"/>
      <c r="E2285" s="577"/>
      <c r="F2285" s="577"/>
      <c r="G2285" s="577"/>
      <c r="H2285" s="577"/>
    </row>
    <row r="2286" spans="3:8" s="143" customFormat="1" ht="12.75">
      <c r="C2286" s="577"/>
      <c r="D2286" s="577"/>
      <c r="E2286" s="577"/>
      <c r="F2286" s="577"/>
      <c r="G2286" s="577"/>
      <c r="H2286" s="577"/>
    </row>
    <row r="2287" spans="3:8" s="143" customFormat="1" ht="12.75">
      <c r="C2287" s="577"/>
      <c r="D2287" s="577"/>
      <c r="E2287" s="577"/>
      <c r="F2287" s="577"/>
      <c r="G2287" s="577"/>
      <c r="H2287" s="577"/>
    </row>
    <row r="2288" spans="3:8" s="143" customFormat="1" ht="12.75">
      <c r="C2288" s="577"/>
      <c r="D2288" s="577"/>
      <c r="E2288" s="577"/>
      <c r="F2288" s="577"/>
      <c r="G2288" s="577"/>
      <c r="H2288" s="577"/>
    </row>
    <row r="2289" spans="3:8" s="143" customFormat="1" ht="12.75">
      <c r="C2289" s="577"/>
      <c r="D2289" s="577"/>
      <c r="E2289" s="577"/>
      <c r="F2289" s="577"/>
      <c r="G2289" s="577"/>
      <c r="H2289" s="577"/>
    </row>
    <row r="2290" spans="3:8" s="143" customFormat="1" ht="12.75">
      <c r="C2290" s="577"/>
      <c r="D2290" s="577"/>
      <c r="E2290" s="577"/>
      <c r="F2290" s="577"/>
      <c r="G2290" s="577"/>
      <c r="H2290" s="577"/>
    </row>
    <row r="2291" spans="3:8" s="143" customFormat="1" ht="12.75">
      <c r="C2291" s="577"/>
      <c r="D2291" s="577"/>
      <c r="E2291" s="577"/>
      <c r="F2291" s="577"/>
      <c r="G2291" s="577"/>
      <c r="H2291" s="577"/>
    </row>
    <row r="2292" spans="3:8" s="143" customFormat="1" ht="12.75">
      <c r="C2292" s="577"/>
      <c r="D2292" s="577"/>
      <c r="E2292" s="577"/>
      <c r="F2292" s="577"/>
      <c r="G2292" s="577"/>
      <c r="H2292" s="577"/>
    </row>
    <row r="2293" spans="3:8" s="143" customFormat="1" ht="12.75">
      <c r="C2293" s="577"/>
      <c r="D2293" s="577"/>
      <c r="E2293" s="577"/>
      <c r="F2293" s="577"/>
      <c r="G2293" s="577"/>
      <c r="H2293" s="577"/>
    </row>
    <row r="2294" spans="3:8" s="143" customFormat="1" ht="12.75">
      <c r="C2294" s="577"/>
      <c r="D2294" s="577"/>
      <c r="E2294" s="577"/>
      <c r="F2294" s="577"/>
      <c r="G2294" s="577"/>
      <c r="H2294" s="577"/>
    </row>
    <row r="2295" spans="3:8" s="143" customFormat="1" ht="12.75">
      <c r="C2295" s="577"/>
      <c r="D2295" s="577"/>
      <c r="E2295" s="577"/>
      <c r="F2295" s="577"/>
      <c r="G2295" s="577"/>
      <c r="H2295" s="577"/>
    </row>
    <row r="2296" spans="3:8" s="143" customFormat="1" ht="12.75">
      <c r="C2296" s="577"/>
      <c r="D2296" s="577"/>
      <c r="E2296" s="577"/>
      <c r="F2296" s="577"/>
      <c r="G2296" s="577"/>
      <c r="H2296" s="577"/>
    </row>
    <row r="2297" spans="3:8" s="143" customFormat="1" ht="12.75">
      <c r="C2297" s="577"/>
      <c r="D2297" s="577"/>
      <c r="E2297" s="577"/>
      <c r="F2297" s="577"/>
      <c r="G2297" s="577"/>
      <c r="H2297" s="577"/>
    </row>
    <row r="2298" spans="3:8" s="143" customFormat="1" ht="12.75">
      <c r="C2298" s="577"/>
      <c r="D2298" s="577"/>
      <c r="E2298" s="577"/>
      <c r="F2298" s="577"/>
      <c r="G2298" s="577"/>
      <c r="H2298" s="577"/>
    </row>
    <row r="2299" spans="3:8" s="143" customFormat="1" ht="12.75">
      <c r="C2299" s="577"/>
      <c r="D2299" s="577"/>
      <c r="E2299" s="577"/>
      <c r="F2299" s="577"/>
      <c r="G2299" s="577"/>
      <c r="H2299" s="577"/>
    </row>
    <row r="2300" spans="3:8" s="143" customFormat="1" ht="12.75">
      <c r="C2300" s="577"/>
      <c r="D2300" s="577"/>
      <c r="E2300" s="577"/>
      <c r="F2300" s="577"/>
      <c r="G2300" s="577"/>
      <c r="H2300" s="577"/>
    </row>
    <row r="2301" spans="3:8" s="143" customFormat="1" ht="12.75">
      <c r="C2301" s="577"/>
      <c r="D2301" s="577"/>
      <c r="E2301" s="577"/>
      <c r="F2301" s="577"/>
      <c r="G2301" s="577"/>
      <c r="H2301" s="577"/>
    </row>
    <row r="2302" spans="3:8" s="143" customFormat="1" ht="12.75">
      <c r="C2302" s="577"/>
      <c r="D2302" s="577"/>
      <c r="E2302" s="577"/>
      <c r="F2302" s="577"/>
      <c r="G2302" s="577"/>
      <c r="H2302" s="577"/>
    </row>
    <row r="2303" spans="3:8" s="143" customFormat="1" ht="12.75">
      <c r="C2303" s="577"/>
      <c r="D2303" s="577"/>
      <c r="E2303" s="577"/>
      <c r="F2303" s="577"/>
      <c r="G2303" s="577"/>
      <c r="H2303" s="577"/>
    </row>
    <row r="2304" spans="3:8" s="143" customFormat="1" ht="12.75">
      <c r="C2304" s="577"/>
      <c r="D2304" s="577"/>
      <c r="E2304" s="577"/>
      <c r="F2304" s="577"/>
      <c r="G2304" s="577"/>
      <c r="H2304" s="577"/>
    </row>
    <row r="2305" spans="3:8" s="143" customFormat="1" ht="12.75">
      <c r="C2305" s="577"/>
      <c r="D2305" s="577"/>
      <c r="E2305" s="577"/>
      <c r="F2305" s="577"/>
      <c r="G2305" s="577"/>
      <c r="H2305" s="577"/>
    </row>
    <row r="2306" spans="3:8" s="143" customFormat="1" ht="12.75">
      <c r="C2306" s="577"/>
      <c r="D2306" s="577"/>
      <c r="E2306" s="577"/>
      <c r="F2306" s="577"/>
      <c r="G2306" s="577"/>
      <c r="H2306" s="577"/>
    </row>
    <row r="2307" spans="3:8" s="143" customFormat="1" ht="12.75">
      <c r="C2307" s="577"/>
      <c r="D2307" s="577"/>
      <c r="E2307" s="577"/>
      <c r="F2307" s="577"/>
      <c r="G2307" s="577"/>
      <c r="H2307" s="577"/>
    </row>
    <row r="2308" spans="3:8" s="143" customFormat="1" ht="12.75">
      <c r="C2308" s="577"/>
      <c r="D2308" s="577"/>
      <c r="E2308" s="577"/>
      <c r="F2308" s="577"/>
      <c r="G2308" s="577"/>
      <c r="H2308" s="577"/>
    </row>
    <row r="2309" spans="3:8" s="143" customFormat="1" ht="12.75">
      <c r="C2309" s="577"/>
      <c r="D2309" s="577"/>
      <c r="E2309" s="577"/>
      <c r="F2309" s="577"/>
      <c r="G2309" s="577"/>
      <c r="H2309" s="577"/>
    </row>
    <row r="2310" spans="3:8" s="143" customFormat="1" ht="12.75">
      <c r="C2310" s="577"/>
      <c r="D2310" s="577"/>
      <c r="E2310" s="577"/>
      <c r="F2310" s="577"/>
      <c r="G2310" s="577"/>
      <c r="H2310" s="577"/>
    </row>
    <row r="2311" spans="3:8" s="143" customFormat="1" ht="12.75">
      <c r="C2311" s="577"/>
      <c r="D2311" s="577"/>
      <c r="E2311" s="577"/>
      <c r="F2311" s="577"/>
      <c r="G2311" s="577"/>
      <c r="H2311" s="577"/>
    </row>
    <row r="2312" spans="3:8" s="143" customFormat="1" ht="12.75">
      <c r="C2312" s="577"/>
      <c r="D2312" s="577"/>
      <c r="E2312" s="577"/>
      <c r="F2312" s="577"/>
      <c r="G2312" s="577"/>
      <c r="H2312" s="577"/>
    </row>
    <row r="2313" spans="3:8" s="143" customFormat="1" ht="12.75">
      <c r="C2313" s="577"/>
      <c r="D2313" s="577"/>
      <c r="E2313" s="577"/>
      <c r="F2313" s="577"/>
      <c r="G2313" s="577"/>
      <c r="H2313" s="577"/>
    </row>
    <row r="2314" spans="3:8" s="143" customFormat="1" ht="12.75">
      <c r="C2314" s="577"/>
      <c r="D2314" s="577"/>
      <c r="E2314" s="577"/>
      <c r="F2314" s="577"/>
      <c r="G2314" s="577"/>
      <c r="H2314" s="577"/>
    </row>
    <row r="2315" spans="3:8" s="143" customFormat="1" ht="12.75">
      <c r="C2315" s="577"/>
      <c r="D2315" s="577"/>
      <c r="E2315" s="577"/>
      <c r="F2315" s="577"/>
      <c r="G2315" s="577"/>
      <c r="H2315" s="577"/>
    </row>
    <row r="2316" spans="3:8" s="143" customFormat="1" ht="12.75">
      <c r="C2316" s="577"/>
      <c r="D2316" s="577"/>
      <c r="E2316" s="577"/>
      <c r="F2316" s="577"/>
      <c r="G2316" s="577"/>
      <c r="H2316" s="577"/>
    </row>
    <row r="2317" spans="3:8" s="143" customFormat="1" ht="12.75">
      <c r="C2317" s="577"/>
      <c r="D2317" s="577"/>
      <c r="E2317" s="577"/>
      <c r="F2317" s="577"/>
      <c r="G2317" s="577"/>
      <c r="H2317" s="577"/>
    </row>
    <row r="2318" spans="3:8" s="143" customFormat="1" ht="12.75">
      <c r="C2318" s="577"/>
      <c r="D2318" s="577"/>
      <c r="E2318" s="577"/>
      <c r="F2318" s="577"/>
      <c r="G2318" s="577"/>
      <c r="H2318" s="577"/>
    </row>
    <row r="2319" spans="3:8" s="143" customFormat="1" ht="12.75">
      <c r="C2319" s="577"/>
      <c r="D2319" s="577"/>
      <c r="E2319" s="577"/>
      <c r="F2319" s="577"/>
      <c r="G2319" s="577"/>
      <c r="H2319" s="577"/>
    </row>
    <row r="2320" spans="3:8" s="143" customFormat="1" ht="12.75">
      <c r="C2320" s="577"/>
      <c r="D2320" s="577"/>
      <c r="E2320" s="577"/>
      <c r="F2320" s="577"/>
      <c r="G2320" s="577"/>
      <c r="H2320" s="577"/>
    </row>
    <row r="2321" spans="3:8" s="143" customFormat="1" ht="12.75">
      <c r="C2321" s="577"/>
      <c r="D2321" s="577"/>
      <c r="E2321" s="577"/>
      <c r="F2321" s="577"/>
      <c r="G2321" s="577"/>
      <c r="H2321" s="577"/>
    </row>
    <row r="2322" spans="3:8" s="143" customFormat="1" ht="12.75">
      <c r="C2322" s="577"/>
      <c r="D2322" s="577"/>
      <c r="E2322" s="577"/>
      <c r="F2322" s="577"/>
      <c r="G2322" s="577"/>
      <c r="H2322" s="577"/>
    </row>
    <row r="2323" spans="3:8" s="143" customFormat="1" ht="12.75">
      <c r="C2323" s="577"/>
      <c r="D2323" s="577"/>
      <c r="E2323" s="577"/>
      <c r="F2323" s="577"/>
      <c r="G2323" s="577"/>
      <c r="H2323" s="577"/>
    </row>
    <row r="2324" spans="3:8" s="143" customFormat="1" ht="12.75">
      <c r="C2324" s="577"/>
      <c r="D2324" s="577"/>
      <c r="E2324" s="577"/>
      <c r="F2324" s="577"/>
      <c r="G2324" s="577"/>
      <c r="H2324" s="577"/>
    </row>
    <row r="2325" spans="3:8" s="143" customFormat="1" ht="12.75">
      <c r="C2325" s="577"/>
      <c r="D2325" s="577"/>
      <c r="E2325" s="577"/>
      <c r="F2325" s="577"/>
      <c r="G2325" s="577"/>
      <c r="H2325" s="577"/>
    </row>
    <row r="2326" spans="3:8" s="143" customFormat="1" ht="12.75">
      <c r="C2326" s="577"/>
      <c r="D2326" s="577"/>
      <c r="E2326" s="577"/>
      <c r="F2326" s="577"/>
      <c r="G2326" s="577"/>
      <c r="H2326" s="577"/>
    </row>
    <row r="2327" spans="3:8" s="143" customFormat="1" ht="12.75">
      <c r="C2327" s="577"/>
      <c r="D2327" s="577"/>
      <c r="E2327" s="577"/>
      <c r="F2327" s="577"/>
      <c r="G2327" s="577"/>
      <c r="H2327" s="577"/>
    </row>
    <row r="2328" spans="3:8" s="143" customFormat="1" ht="12.75">
      <c r="C2328" s="577"/>
      <c r="D2328" s="577"/>
      <c r="E2328" s="577"/>
      <c r="F2328" s="577"/>
      <c r="G2328" s="577"/>
      <c r="H2328" s="577"/>
    </row>
    <row r="2329" spans="3:8" s="143" customFormat="1" ht="12.75">
      <c r="C2329" s="577"/>
      <c r="D2329" s="577"/>
      <c r="E2329" s="577"/>
      <c r="F2329" s="577"/>
      <c r="G2329" s="577"/>
      <c r="H2329" s="577"/>
    </row>
    <row r="2330" spans="3:8" s="143" customFormat="1" ht="12.75">
      <c r="C2330" s="577"/>
      <c r="D2330" s="577"/>
      <c r="E2330" s="577"/>
      <c r="F2330" s="577"/>
      <c r="G2330" s="577"/>
      <c r="H2330" s="577"/>
    </row>
    <row r="2331" spans="3:8" s="143" customFormat="1" ht="12.75">
      <c r="C2331" s="577"/>
      <c r="D2331" s="577"/>
      <c r="E2331" s="577"/>
      <c r="F2331" s="577"/>
      <c r="G2331" s="577"/>
      <c r="H2331" s="577"/>
    </row>
    <row r="2332" spans="3:8" s="143" customFormat="1" ht="12.75">
      <c r="C2332" s="577"/>
      <c r="D2332" s="577"/>
      <c r="E2332" s="577"/>
      <c r="F2332" s="577"/>
      <c r="G2332" s="577"/>
      <c r="H2332" s="577"/>
    </row>
    <row r="2333" spans="3:8" s="143" customFormat="1" ht="12.75">
      <c r="C2333" s="577"/>
      <c r="D2333" s="577"/>
      <c r="E2333" s="577"/>
      <c r="F2333" s="577"/>
      <c r="G2333" s="577"/>
      <c r="H2333" s="577"/>
    </row>
    <row r="2334" spans="3:8" s="143" customFormat="1" ht="12.75">
      <c r="C2334" s="577"/>
      <c r="D2334" s="577"/>
      <c r="E2334" s="577"/>
      <c r="F2334" s="577"/>
      <c r="G2334" s="577"/>
      <c r="H2334" s="577"/>
    </row>
    <row r="2335" spans="3:8" s="143" customFormat="1" ht="12.75">
      <c r="C2335" s="577"/>
      <c r="D2335" s="577"/>
      <c r="E2335" s="577"/>
      <c r="F2335" s="577"/>
      <c r="G2335" s="577"/>
      <c r="H2335" s="577"/>
    </row>
    <row r="2336" spans="3:8" s="143" customFormat="1" ht="12.75">
      <c r="C2336" s="577"/>
      <c r="D2336" s="577"/>
      <c r="E2336" s="577"/>
      <c r="F2336" s="577"/>
      <c r="G2336" s="577"/>
      <c r="H2336" s="577"/>
    </row>
    <row r="2337" spans="3:8" s="143" customFormat="1" ht="12.75">
      <c r="C2337" s="577"/>
      <c r="D2337" s="577"/>
      <c r="E2337" s="577"/>
      <c r="F2337" s="577"/>
      <c r="G2337" s="577"/>
      <c r="H2337" s="577"/>
    </row>
    <row r="2338" spans="3:8" s="143" customFormat="1" ht="12.75">
      <c r="C2338" s="577"/>
      <c r="D2338" s="577"/>
      <c r="E2338" s="577"/>
      <c r="F2338" s="577"/>
      <c r="G2338" s="577"/>
      <c r="H2338" s="577"/>
    </row>
    <row r="2339" spans="3:8" s="143" customFormat="1" ht="12.75">
      <c r="C2339" s="577"/>
      <c r="D2339" s="577"/>
      <c r="E2339" s="577"/>
      <c r="F2339" s="577"/>
      <c r="G2339" s="577"/>
      <c r="H2339" s="577"/>
    </row>
    <row r="2340" spans="3:8" s="143" customFormat="1" ht="12.75">
      <c r="C2340" s="577"/>
      <c r="D2340" s="577"/>
      <c r="E2340" s="577"/>
      <c r="F2340" s="577"/>
      <c r="G2340" s="577"/>
      <c r="H2340" s="577"/>
    </row>
    <row r="2341" spans="3:8" s="143" customFormat="1" ht="12.75">
      <c r="C2341" s="577"/>
      <c r="D2341" s="577"/>
      <c r="E2341" s="577"/>
      <c r="F2341" s="577"/>
      <c r="G2341" s="577"/>
      <c r="H2341" s="577"/>
    </row>
    <row r="2342" spans="3:8" s="143" customFormat="1" ht="12.75">
      <c r="C2342" s="577"/>
      <c r="D2342" s="577"/>
      <c r="E2342" s="577"/>
      <c r="F2342" s="577"/>
      <c r="G2342" s="577"/>
      <c r="H2342" s="577"/>
    </row>
    <row r="2343" spans="3:8" s="143" customFormat="1" ht="12.75">
      <c r="C2343" s="577"/>
      <c r="D2343" s="577"/>
      <c r="E2343" s="577"/>
      <c r="F2343" s="577"/>
      <c r="G2343" s="577"/>
      <c r="H2343" s="577"/>
    </row>
    <row r="2344" spans="3:8" s="143" customFormat="1" ht="12.75">
      <c r="C2344" s="577"/>
      <c r="D2344" s="577"/>
      <c r="E2344" s="577"/>
      <c r="F2344" s="577"/>
      <c r="G2344" s="577"/>
      <c r="H2344" s="577"/>
    </row>
    <row r="2345" spans="3:8" s="143" customFormat="1" ht="12.75">
      <c r="C2345" s="577"/>
      <c r="D2345" s="577"/>
      <c r="E2345" s="577"/>
      <c r="F2345" s="577"/>
      <c r="G2345" s="577"/>
      <c r="H2345" s="577"/>
    </row>
    <row r="2346" spans="3:8" s="143" customFormat="1" ht="12.75">
      <c r="C2346" s="577"/>
      <c r="D2346" s="577"/>
      <c r="E2346" s="577"/>
      <c r="F2346" s="577"/>
      <c r="G2346" s="577"/>
      <c r="H2346" s="577"/>
    </row>
    <row r="2347" spans="3:8" s="143" customFormat="1" ht="12.75">
      <c r="C2347" s="577"/>
      <c r="D2347" s="577"/>
      <c r="E2347" s="577"/>
      <c r="F2347" s="577"/>
      <c r="G2347" s="577"/>
      <c r="H2347" s="577"/>
    </row>
    <row r="2348" spans="3:8" s="143" customFormat="1" ht="12.75">
      <c r="C2348" s="577"/>
      <c r="D2348" s="577"/>
      <c r="E2348" s="577"/>
      <c r="F2348" s="577"/>
      <c r="G2348" s="577"/>
      <c r="H2348" s="577"/>
    </row>
    <row r="2349" spans="3:8" s="143" customFormat="1" ht="12.75">
      <c r="C2349" s="577"/>
      <c r="D2349" s="577"/>
      <c r="E2349" s="577"/>
      <c r="F2349" s="577"/>
      <c r="G2349" s="577"/>
      <c r="H2349" s="577"/>
    </row>
    <row r="2350" spans="3:8" s="143" customFormat="1" ht="12.75">
      <c r="C2350" s="577"/>
      <c r="D2350" s="577"/>
      <c r="E2350" s="577"/>
      <c r="F2350" s="577"/>
      <c r="G2350" s="577"/>
      <c r="H2350" s="577"/>
    </row>
    <row r="2351" spans="3:8" s="143" customFormat="1" ht="12.75">
      <c r="C2351" s="577"/>
      <c r="D2351" s="577"/>
      <c r="E2351" s="577"/>
      <c r="F2351" s="577"/>
      <c r="G2351" s="577"/>
      <c r="H2351" s="577"/>
    </row>
    <row r="2352" spans="3:8" s="143" customFormat="1" ht="12.75">
      <c r="C2352" s="577"/>
      <c r="D2352" s="577"/>
      <c r="E2352" s="577"/>
      <c r="F2352" s="577"/>
      <c r="G2352" s="577"/>
      <c r="H2352" s="577"/>
    </row>
    <row r="2353" spans="3:8" s="143" customFormat="1" ht="12.75">
      <c r="C2353" s="577"/>
      <c r="D2353" s="577"/>
      <c r="E2353" s="577"/>
      <c r="F2353" s="577"/>
      <c r="G2353" s="577"/>
      <c r="H2353" s="577"/>
    </row>
    <row r="2354" spans="3:8" s="143" customFormat="1" ht="12.75">
      <c r="C2354" s="577"/>
      <c r="D2354" s="577"/>
      <c r="E2354" s="577"/>
      <c r="F2354" s="577"/>
      <c r="G2354" s="577"/>
      <c r="H2354" s="577"/>
    </row>
    <row r="2355" spans="3:8" s="143" customFormat="1" ht="12.75">
      <c r="C2355" s="577"/>
      <c r="D2355" s="577"/>
      <c r="E2355" s="577"/>
      <c r="F2355" s="577"/>
      <c r="G2355" s="577"/>
      <c r="H2355" s="577"/>
    </row>
    <row r="2356" spans="3:8" s="143" customFormat="1" ht="12.75">
      <c r="C2356" s="577"/>
      <c r="D2356" s="577"/>
      <c r="E2356" s="577"/>
      <c r="F2356" s="577"/>
      <c r="G2356" s="577"/>
      <c r="H2356" s="577"/>
    </row>
    <row r="2357" spans="3:8" s="143" customFormat="1" ht="12.75">
      <c r="C2357" s="577"/>
      <c r="D2357" s="577"/>
      <c r="E2357" s="577"/>
      <c r="F2357" s="577"/>
      <c r="G2357" s="577"/>
      <c r="H2357" s="577"/>
    </row>
    <row r="2358" spans="3:8" s="143" customFormat="1" ht="12.75">
      <c r="C2358" s="577"/>
      <c r="D2358" s="577"/>
      <c r="E2358" s="577"/>
      <c r="F2358" s="577"/>
      <c r="G2358" s="577"/>
      <c r="H2358" s="577"/>
    </row>
    <row r="2359" spans="3:8" s="143" customFormat="1" ht="12.75">
      <c r="C2359" s="577"/>
      <c r="D2359" s="577"/>
      <c r="E2359" s="577"/>
      <c r="F2359" s="577"/>
      <c r="G2359" s="577"/>
      <c r="H2359" s="577"/>
    </row>
    <row r="2360" spans="3:8" s="143" customFormat="1" ht="12.75">
      <c r="C2360" s="577"/>
      <c r="D2360" s="577"/>
      <c r="E2360" s="577"/>
      <c r="F2360" s="577"/>
      <c r="G2360" s="577"/>
      <c r="H2360" s="577"/>
    </row>
    <row r="2361" spans="3:8" s="143" customFormat="1" ht="12.75">
      <c r="C2361" s="577"/>
      <c r="D2361" s="577"/>
      <c r="E2361" s="577"/>
      <c r="F2361" s="577"/>
      <c r="G2361" s="577"/>
      <c r="H2361" s="577"/>
    </row>
    <row r="2362" spans="3:8" s="143" customFormat="1" ht="12.75">
      <c r="C2362" s="577"/>
      <c r="D2362" s="577"/>
      <c r="E2362" s="577"/>
      <c r="F2362" s="577"/>
      <c r="G2362" s="577"/>
      <c r="H2362" s="577"/>
    </row>
    <row r="2363" spans="3:8" s="143" customFormat="1" ht="12.75">
      <c r="C2363" s="577"/>
      <c r="D2363" s="577"/>
      <c r="E2363" s="577"/>
      <c r="F2363" s="577"/>
      <c r="G2363" s="577"/>
      <c r="H2363" s="577"/>
    </row>
    <row r="2364" spans="3:8" s="143" customFormat="1" ht="12.75">
      <c r="C2364" s="577"/>
      <c r="D2364" s="577"/>
      <c r="E2364" s="577"/>
      <c r="F2364" s="577"/>
      <c r="G2364" s="577"/>
      <c r="H2364" s="577"/>
    </row>
    <row r="2365" spans="3:8" s="143" customFormat="1" ht="12.75">
      <c r="C2365" s="577"/>
      <c r="D2365" s="577"/>
      <c r="E2365" s="577"/>
      <c r="F2365" s="577"/>
      <c r="G2365" s="577"/>
      <c r="H2365" s="577"/>
    </row>
    <row r="2366" spans="3:8" s="143" customFormat="1" ht="12.75">
      <c r="C2366" s="577"/>
      <c r="D2366" s="577"/>
      <c r="E2366" s="577"/>
      <c r="F2366" s="577"/>
      <c r="G2366" s="577"/>
      <c r="H2366" s="577"/>
    </row>
    <row r="2367" spans="3:8" s="143" customFormat="1" ht="12.75">
      <c r="C2367" s="577"/>
      <c r="D2367" s="577"/>
      <c r="E2367" s="577"/>
      <c r="F2367" s="577"/>
      <c r="G2367" s="577"/>
      <c r="H2367" s="577"/>
    </row>
    <row r="2368" spans="3:8" s="143" customFormat="1" ht="12.75">
      <c r="C2368" s="577"/>
      <c r="D2368" s="577"/>
      <c r="E2368" s="577"/>
      <c r="F2368" s="577"/>
      <c r="G2368" s="577"/>
      <c r="H2368" s="577"/>
    </row>
    <row r="2369" spans="3:8" s="143" customFormat="1" ht="12.75">
      <c r="C2369" s="577"/>
      <c r="D2369" s="577"/>
      <c r="E2369" s="577"/>
      <c r="F2369" s="577"/>
      <c r="G2369" s="577"/>
      <c r="H2369" s="577"/>
    </row>
    <row r="2370" spans="3:8" s="143" customFormat="1" ht="12.75">
      <c r="C2370" s="577"/>
      <c r="D2370" s="577"/>
      <c r="E2370" s="577"/>
      <c r="F2370" s="577"/>
      <c r="G2370" s="577"/>
      <c r="H2370" s="577"/>
    </row>
    <row r="2371" spans="3:8" s="143" customFormat="1" ht="12.75">
      <c r="C2371" s="577"/>
      <c r="D2371" s="577"/>
      <c r="E2371" s="577"/>
      <c r="F2371" s="577"/>
      <c r="G2371" s="577"/>
      <c r="H2371" s="577"/>
    </row>
    <row r="2372" spans="3:8" s="143" customFormat="1" ht="12.75">
      <c r="C2372" s="577"/>
      <c r="D2372" s="577"/>
      <c r="E2372" s="577"/>
      <c r="F2372" s="577"/>
      <c r="G2372" s="577"/>
      <c r="H2372" s="577"/>
    </row>
    <row r="2373" spans="3:8" s="143" customFormat="1" ht="12.75">
      <c r="C2373" s="577"/>
      <c r="D2373" s="577"/>
      <c r="E2373" s="577"/>
      <c r="F2373" s="577"/>
      <c r="G2373" s="577"/>
      <c r="H2373" s="577"/>
    </row>
    <row r="2374" spans="3:8" s="143" customFormat="1" ht="12.75">
      <c r="C2374" s="577"/>
      <c r="D2374" s="577"/>
      <c r="E2374" s="577"/>
      <c r="F2374" s="577"/>
      <c r="G2374" s="577"/>
      <c r="H2374" s="577"/>
    </row>
    <row r="2375" spans="3:8" s="143" customFormat="1" ht="12.75">
      <c r="C2375" s="577"/>
      <c r="D2375" s="577"/>
      <c r="E2375" s="577"/>
      <c r="F2375" s="577"/>
      <c r="G2375" s="577"/>
      <c r="H2375" s="577"/>
    </row>
    <row r="2376" spans="3:8" s="143" customFormat="1" ht="12.75">
      <c r="C2376" s="577"/>
      <c r="D2376" s="577"/>
      <c r="E2376" s="577"/>
      <c r="F2376" s="577"/>
      <c r="G2376" s="577"/>
      <c r="H2376" s="577"/>
    </row>
    <row r="2377" spans="3:8" s="143" customFormat="1" ht="12.75">
      <c r="C2377" s="577"/>
      <c r="D2377" s="577"/>
      <c r="E2377" s="577"/>
      <c r="F2377" s="577"/>
      <c r="G2377" s="577"/>
      <c r="H2377" s="577"/>
    </row>
    <row r="2378" spans="3:8" s="143" customFormat="1" ht="12.75">
      <c r="C2378" s="577"/>
      <c r="D2378" s="577"/>
      <c r="E2378" s="577"/>
      <c r="F2378" s="577"/>
      <c r="G2378" s="577"/>
      <c r="H2378" s="577"/>
    </row>
    <row r="2379" spans="3:8" s="143" customFormat="1" ht="12.75">
      <c r="C2379" s="577"/>
      <c r="D2379" s="577"/>
      <c r="E2379" s="577"/>
      <c r="F2379" s="577"/>
      <c r="G2379" s="577"/>
      <c r="H2379" s="577"/>
    </row>
    <row r="2380" spans="3:8" s="143" customFormat="1" ht="12.75">
      <c r="C2380" s="577"/>
      <c r="D2380" s="577"/>
      <c r="E2380" s="577"/>
      <c r="F2380" s="577"/>
      <c r="G2380" s="577"/>
      <c r="H2380" s="577"/>
    </row>
    <row r="2381" spans="3:8" s="143" customFormat="1" ht="12.75">
      <c r="C2381" s="577"/>
      <c r="D2381" s="577"/>
      <c r="E2381" s="577"/>
      <c r="F2381" s="577"/>
      <c r="G2381" s="577"/>
      <c r="H2381" s="577"/>
    </row>
    <row r="2382" spans="3:8" s="143" customFormat="1" ht="12.75">
      <c r="C2382" s="577"/>
      <c r="D2382" s="577"/>
      <c r="E2382" s="577"/>
      <c r="F2382" s="577"/>
      <c r="G2382" s="577"/>
      <c r="H2382" s="577"/>
    </row>
    <row r="2383" spans="3:8" s="143" customFormat="1" ht="12.75">
      <c r="C2383" s="577"/>
      <c r="D2383" s="577"/>
      <c r="E2383" s="577"/>
      <c r="F2383" s="577"/>
      <c r="G2383" s="577"/>
      <c r="H2383" s="577"/>
    </row>
    <row r="2384" spans="3:8" s="143" customFormat="1" ht="12.75">
      <c r="C2384" s="577"/>
      <c r="D2384" s="577"/>
      <c r="E2384" s="577"/>
      <c r="F2384" s="577"/>
      <c r="G2384" s="577"/>
      <c r="H2384" s="577"/>
    </row>
    <row r="2385" spans="3:8" s="143" customFormat="1" ht="12.75">
      <c r="C2385" s="577"/>
      <c r="D2385" s="577"/>
      <c r="E2385" s="577"/>
      <c r="F2385" s="577"/>
      <c r="G2385" s="577"/>
      <c r="H2385" s="577"/>
    </row>
    <row r="2386" spans="3:8" s="143" customFormat="1" ht="12.75">
      <c r="C2386" s="577"/>
      <c r="D2386" s="577"/>
      <c r="E2386" s="577"/>
      <c r="F2386" s="577"/>
      <c r="G2386" s="577"/>
      <c r="H2386" s="577"/>
    </row>
    <row r="2387" spans="3:8" s="143" customFormat="1" ht="12.75">
      <c r="C2387" s="577"/>
      <c r="D2387" s="577"/>
      <c r="E2387" s="577"/>
      <c r="F2387" s="577"/>
      <c r="G2387" s="577"/>
      <c r="H2387" s="577"/>
    </row>
    <row r="2388" spans="3:8" s="143" customFormat="1" ht="12.75">
      <c r="C2388" s="577"/>
      <c r="D2388" s="577"/>
      <c r="E2388" s="577"/>
      <c r="F2388" s="577"/>
      <c r="G2388" s="577"/>
      <c r="H2388" s="577"/>
    </row>
    <row r="2389" spans="3:8" s="143" customFormat="1" ht="12.75">
      <c r="C2389" s="577"/>
      <c r="D2389" s="577"/>
      <c r="E2389" s="577"/>
      <c r="F2389" s="577"/>
      <c r="G2389" s="577"/>
      <c r="H2389" s="577"/>
    </row>
    <row r="2390" spans="3:8" s="143" customFormat="1" ht="12.75">
      <c r="C2390" s="577"/>
      <c r="D2390" s="577"/>
      <c r="E2390" s="577"/>
      <c r="F2390" s="577"/>
      <c r="G2390" s="577"/>
      <c r="H2390" s="577"/>
    </row>
    <row r="2391" spans="3:8" s="143" customFormat="1" ht="12.75">
      <c r="C2391" s="577"/>
      <c r="D2391" s="577"/>
      <c r="E2391" s="577"/>
      <c r="F2391" s="577"/>
      <c r="G2391" s="577"/>
      <c r="H2391" s="577"/>
    </row>
    <row r="2392" spans="3:8" s="143" customFormat="1" ht="12.75">
      <c r="C2392" s="577"/>
      <c r="D2392" s="577"/>
      <c r="E2392" s="577"/>
      <c r="F2392" s="577"/>
      <c r="G2392" s="577"/>
      <c r="H2392" s="577"/>
    </row>
    <row r="2393" spans="3:8" s="143" customFormat="1" ht="12.75">
      <c r="C2393" s="577"/>
      <c r="D2393" s="577"/>
      <c r="E2393" s="577"/>
      <c r="F2393" s="577"/>
      <c r="G2393" s="577"/>
      <c r="H2393" s="577"/>
    </row>
    <row r="2394" spans="3:8" s="143" customFormat="1" ht="12.75">
      <c r="C2394" s="577"/>
      <c r="D2394" s="577"/>
      <c r="E2394" s="577"/>
      <c r="F2394" s="577"/>
      <c r="G2394" s="577"/>
      <c r="H2394" s="577"/>
    </row>
    <row r="2395" spans="3:8" s="143" customFormat="1" ht="12.75">
      <c r="C2395" s="577"/>
      <c r="D2395" s="577"/>
      <c r="E2395" s="577"/>
      <c r="F2395" s="577"/>
      <c r="G2395" s="577"/>
      <c r="H2395" s="577"/>
    </row>
    <row r="2396" spans="3:8" s="143" customFormat="1" ht="12.75">
      <c r="C2396" s="577"/>
      <c r="D2396" s="577"/>
      <c r="E2396" s="577"/>
      <c r="F2396" s="577"/>
      <c r="G2396" s="577"/>
      <c r="H2396" s="577"/>
    </row>
    <row r="2397" spans="3:8" s="143" customFormat="1" ht="12.75">
      <c r="C2397" s="577"/>
      <c r="D2397" s="577"/>
      <c r="E2397" s="577"/>
      <c r="F2397" s="577"/>
      <c r="G2397" s="577"/>
      <c r="H2397" s="577"/>
    </row>
    <row r="2398" spans="3:8" s="143" customFormat="1" ht="12.75">
      <c r="C2398" s="577"/>
      <c r="D2398" s="577"/>
      <c r="E2398" s="577"/>
      <c r="F2398" s="577"/>
      <c r="G2398" s="577"/>
      <c r="H2398" s="577"/>
    </row>
    <row r="2399" spans="3:8" s="143" customFormat="1" ht="12.75">
      <c r="C2399" s="577"/>
      <c r="D2399" s="577"/>
      <c r="E2399" s="577"/>
      <c r="F2399" s="577"/>
      <c r="G2399" s="577"/>
      <c r="H2399" s="577"/>
    </row>
    <row r="2400" spans="3:8" s="143" customFormat="1" ht="12.75">
      <c r="C2400" s="577"/>
      <c r="D2400" s="577"/>
      <c r="E2400" s="577"/>
      <c r="F2400" s="577"/>
      <c r="G2400" s="577"/>
      <c r="H2400" s="577"/>
    </row>
    <row r="2401" spans="3:8" s="143" customFormat="1" ht="12.75">
      <c r="C2401" s="577"/>
      <c r="D2401" s="577"/>
      <c r="E2401" s="577"/>
      <c r="F2401" s="577"/>
      <c r="G2401" s="577"/>
      <c r="H2401" s="577"/>
    </row>
    <row r="2402" spans="3:8" s="143" customFormat="1" ht="12.75">
      <c r="C2402" s="577"/>
      <c r="D2402" s="577"/>
      <c r="E2402" s="577"/>
      <c r="F2402" s="577"/>
      <c r="G2402" s="577"/>
      <c r="H2402" s="577"/>
    </row>
    <row r="2403" spans="3:8" s="143" customFormat="1" ht="12.75">
      <c r="C2403" s="577"/>
      <c r="D2403" s="577"/>
      <c r="E2403" s="577"/>
      <c r="F2403" s="577"/>
      <c r="G2403" s="577"/>
      <c r="H2403" s="577"/>
    </row>
    <row r="2404" spans="3:8" s="143" customFormat="1" ht="12.75">
      <c r="C2404" s="577"/>
      <c r="D2404" s="577"/>
      <c r="E2404" s="577"/>
      <c r="F2404" s="577"/>
      <c r="G2404" s="577"/>
      <c r="H2404" s="577"/>
    </row>
    <row r="2405" spans="3:8" s="143" customFormat="1" ht="12.75">
      <c r="C2405" s="577"/>
      <c r="D2405" s="577"/>
      <c r="E2405" s="577"/>
      <c r="F2405" s="577"/>
      <c r="G2405" s="577"/>
      <c r="H2405" s="577"/>
    </row>
    <row r="2406" spans="3:8" s="143" customFormat="1" ht="12.75">
      <c r="C2406" s="577"/>
      <c r="D2406" s="577"/>
      <c r="E2406" s="577"/>
      <c r="F2406" s="577"/>
      <c r="G2406" s="577"/>
      <c r="H2406" s="577"/>
    </row>
    <row r="2407" spans="3:8" s="143" customFormat="1" ht="12.75">
      <c r="C2407" s="577"/>
      <c r="D2407" s="577"/>
      <c r="E2407" s="577"/>
      <c r="F2407" s="577"/>
      <c r="G2407" s="577"/>
      <c r="H2407" s="577"/>
    </row>
    <row r="2408" spans="3:8" s="143" customFormat="1" ht="12.75">
      <c r="C2408" s="577"/>
      <c r="D2408" s="577"/>
      <c r="E2408" s="577"/>
      <c r="F2408" s="577"/>
      <c r="G2408" s="577"/>
      <c r="H2408" s="577"/>
    </row>
    <row r="2409" spans="3:8" s="143" customFormat="1" ht="12.75">
      <c r="C2409" s="577"/>
      <c r="D2409" s="577"/>
      <c r="E2409" s="577"/>
      <c r="F2409" s="577"/>
      <c r="G2409" s="577"/>
      <c r="H2409" s="577"/>
    </row>
    <row r="2410" spans="3:8" s="143" customFormat="1" ht="12.75">
      <c r="C2410" s="577"/>
      <c r="D2410" s="577"/>
      <c r="E2410" s="577"/>
      <c r="F2410" s="577"/>
      <c r="G2410" s="577"/>
      <c r="H2410" s="577"/>
    </row>
    <row r="2411" spans="3:8" s="143" customFormat="1" ht="12.75">
      <c r="C2411" s="577"/>
      <c r="D2411" s="577"/>
      <c r="E2411" s="577"/>
      <c r="F2411" s="577"/>
      <c r="G2411" s="577"/>
      <c r="H2411" s="577"/>
    </row>
    <row r="2412" spans="3:8" s="143" customFormat="1" ht="12.75">
      <c r="C2412" s="577"/>
      <c r="D2412" s="577"/>
      <c r="E2412" s="577"/>
      <c r="F2412" s="577"/>
      <c r="G2412" s="577"/>
      <c r="H2412" s="577"/>
    </row>
    <row r="2413" spans="3:8" s="143" customFormat="1" ht="12.75">
      <c r="C2413" s="577"/>
      <c r="D2413" s="577"/>
      <c r="E2413" s="577"/>
      <c r="F2413" s="577"/>
      <c r="G2413" s="577"/>
      <c r="H2413" s="577"/>
    </row>
    <row r="2414" spans="3:8" s="143" customFormat="1" ht="12.75">
      <c r="C2414" s="577"/>
      <c r="D2414" s="577"/>
      <c r="E2414" s="577"/>
      <c r="F2414" s="577"/>
      <c r="G2414" s="577"/>
      <c r="H2414" s="577"/>
    </row>
    <row r="2415" spans="3:8" s="143" customFormat="1" ht="12.75">
      <c r="C2415" s="577"/>
      <c r="D2415" s="577"/>
      <c r="E2415" s="577"/>
      <c r="F2415" s="577"/>
      <c r="G2415" s="577"/>
      <c r="H2415" s="577"/>
    </row>
    <row r="2416" spans="3:8" s="143" customFormat="1" ht="12.75">
      <c r="C2416" s="577"/>
      <c r="D2416" s="577"/>
      <c r="E2416" s="577"/>
      <c r="F2416" s="577"/>
      <c r="G2416" s="577"/>
      <c r="H2416" s="577"/>
    </row>
    <row r="2417" spans="3:8" s="143" customFormat="1" ht="12.75">
      <c r="C2417" s="577"/>
      <c r="D2417" s="577"/>
      <c r="E2417" s="577"/>
      <c r="F2417" s="577"/>
      <c r="G2417" s="577"/>
      <c r="H2417" s="577"/>
    </row>
    <row r="2418" spans="3:8" s="143" customFormat="1" ht="12.75">
      <c r="C2418" s="577"/>
      <c r="D2418" s="577"/>
      <c r="E2418" s="577"/>
      <c r="F2418" s="577"/>
      <c r="G2418" s="577"/>
      <c r="H2418" s="577"/>
    </row>
    <row r="2419" spans="3:8" s="143" customFormat="1" ht="12.75">
      <c r="C2419" s="577"/>
      <c r="D2419" s="577"/>
      <c r="E2419" s="577"/>
      <c r="F2419" s="577"/>
      <c r="G2419" s="577"/>
      <c r="H2419" s="577"/>
    </row>
    <row r="2420" spans="3:8" s="143" customFormat="1" ht="12.75">
      <c r="C2420" s="577"/>
      <c r="D2420" s="577"/>
      <c r="E2420" s="577"/>
      <c r="F2420" s="577"/>
      <c r="G2420" s="577"/>
      <c r="H2420" s="577"/>
    </row>
    <row r="2421" spans="3:8" s="143" customFormat="1" ht="12.75">
      <c r="C2421" s="577"/>
      <c r="D2421" s="577"/>
      <c r="E2421" s="577"/>
      <c r="F2421" s="577"/>
      <c r="G2421" s="577"/>
      <c r="H2421" s="577"/>
    </row>
    <row r="2422" spans="3:8" s="143" customFormat="1" ht="12.75">
      <c r="C2422" s="577"/>
      <c r="D2422" s="577"/>
      <c r="E2422" s="577"/>
      <c r="F2422" s="577"/>
      <c r="G2422" s="577"/>
      <c r="H2422" s="577"/>
    </row>
    <row r="2423" spans="3:8" s="143" customFormat="1" ht="12.75">
      <c r="C2423" s="577"/>
      <c r="D2423" s="577"/>
      <c r="E2423" s="577"/>
      <c r="F2423" s="577"/>
      <c r="G2423" s="577"/>
      <c r="H2423" s="577"/>
    </row>
    <row r="2424" spans="3:8" s="143" customFormat="1" ht="12.75">
      <c r="C2424" s="577"/>
      <c r="D2424" s="577"/>
      <c r="E2424" s="577"/>
      <c r="F2424" s="577"/>
      <c r="G2424" s="577"/>
      <c r="H2424" s="577"/>
    </row>
    <row r="2425" spans="3:8" s="143" customFormat="1" ht="12.75">
      <c r="C2425" s="577"/>
      <c r="D2425" s="577"/>
      <c r="E2425" s="577"/>
      <c r="F2425" s="577"/>
      <c r="G2425" s="577"/>
      <c r="H2425" s="577"/>
    </row>
    <row r="2426" spans="3:8" s="143" customFormat="1" ht="12.75">
      <c r="C2426" s="577"/>
      <c r="D2426" s="577"/>
      <c r="E2426" s="577"/>
      <c r="F2426" s="577"/>
      <c r="G2426" s="577"/>
      <c r="H2426" s="577"/>
    </row>
    <row r="2427" spans="3:8" s="143" customFormat="1" ht="12.75">
      <c r="C2427" s="577"/>
      <c r="D2427" s="577"/>
      <c r="E2427" s="577"/>
      <c r="F2427" s="577"/>
      <c r="G2427" s="577"/>
      <c r="H2427" s="577"/>
    </row>
    <row r="2428" spans="3:8" s="143" customFormat="1" ht="12.75">
      <c r="C2428" s="577"/>
      <c r="D2428" s="577"/>
      <c r="E2428" s="577"/>
      <c r="F2428" s="577"/>
      <c r="G2428" s="577"/>
      <c r="H2428" s="577"/>
    </row>
    <row r="2429" spans="3:8" s="143" customFormat="1" ht="12.75">
      <c r="C2429" s="577"/>
      <c r="D2429" s="577"/>
      <c r="E2429" s="577"/>
      <c r="F2429" s="577"/>
      <c r="G2429" s="577"/>
      <c r="H2429" s="577"/>
    </row>
    <row r="2430" spans="3:8" s="143" customFormat="1" ht="12.75">
      <c r="C2430" s="577"/>
      <c r="D2430" s="577"/>
      <c r="E2430" s="577"/>
      <c r="F2430" s="577"/>
      <c r="G2430" s="577"/>
      <c r="H2430" s="577"/>
    </row>
    <row r="2431" spans="3:8" s="143" customFormat="1" ht="12.75">
      <c r="C2431" s="577"/>
      <c r="D2431" s="577"/>
      <c r="E2431" s="577"/>
      <c r="F2431" s="577"/>
      <c r="G2431" s="577"/>
      <c r="H2431" s="577"/>
    </row>
    <row r="2432" spans="3:8" s="143" customFormat="1" ht="12.75">
      <c r="C2432" s="577"/>
      <c r="D2432" s="577"/>
      <c r="E2432" s="577"/>
      <c r="F2432" s="577"/>
      <c r="G2432" s="577"/>
      <c r="H2432" s="577"/>
    </row>
    <row r="2433" spans="3:8" s="143" customFormat="1" ht="12.75">
      <c r="C2433" s="577"/>
      <c r="D2433" s="577"/>
      <c r="E2433" s="577"/>
      <c r="F2433" s="577"/>
      <c r="G2433" s="577"/>
      <c r="H2433" s="577"/>
    </row>
    <row r="2434" spans="3:8" s="143" customFormat="1" ht="12.75">
      <c r="C2434" s="577"/>
      <c r="D2434" s="577"/>
      <c r="E2434" s="577"/>
      <c r="F2434" s="577"/>
      <c r="G2434" s="577"/>
      <c r="H2434" s="577"/>
    </row>
    <row r="2435" spans="3:8" s="143" customFormat="1" ht="12.75">
      <c r="C2435" s="577"/>
      <c r="D2435" s="577"/>
      <c r="E2435" s="577"/>
      <c r="F2435" s="577"/>
      <c r="G2435" s="577"/>
      <c r="H2435" s="577"/>
    </row>
    <row r="2436" spans="3:8" s="143" customFormat="1" ht="12.75">
      <c r="C2436" s="577"/>
      <c r="D2436" s="577"/>
      <c r="E2436" s="577"/>
      <c r="F2436" s="577"/>
      <c r="G2436" s="577"/>
      <c r="H2436" s="577"/>
    </row>
    <row r="2437" spans="3:8" s="143" customFormat="1" ht="12.75">
      <c r="C2437" s="577"/>
      <c r="D2437" s="577"/>
      <c r="E2437" s="577"/>
      <c r="F2437" s="577"/>
      <c r="G2437" s="577"/>
      <c r="H2437" s="577"/>
    </row>
    <row r="2438" spans="3:8" s="143" customFormat="1" ht="12.75">
      <c r="C2438" s="577"/>
      <c r="D2438" s="577"/>
      <c r="E2438" s="577"/>
      <c r="F2438" s="577"/>
      <c r="G2438" s="577"/>
      <c r="H2438" s="577"/>
    </row>
    <row r="2439" spans="3:8" s="143" customFormat="1" ht="12.75">
      <c r="C2439" s="577"/>
      <c r="D2439" s="577"/>
      <c r="E2439" s="577"/>
      <c r="F2439" s="577"/>
      <c r="G2439" s="577"/>
      <c r="H2439" s="577"/>
    </row>
    <row r="2440" spans="3:8" s="143" customFormat="1" ht="12.75">
      <c r="C2440" s="577"/>
      <c r="D2440" s="577"/>
      <c r="E2440" s="577"/>
      <c r="F2440" s="577"/>
      <c r="G2440" s="577"/>
      <c r="H2440" s="577"/>
    </row>
    <row r="2441" spans="3:8" s="143" customFormat="1" ht="12.75">
      <c r="C2441" s="577"/>
      <c r="D2441" s="577"/>
      <c r="E2441" s="577"/>
      <c r="F2441" s="577"/>
      <c r="G2441" s="577"/>
      <c r="H2441" s="577"/>
    </row>
    <row r="2442" spans="3:8" s="143" customFormat="1" ht="12.75">
      <c r="C2442" s="577"/>
      <c r="D2442" s="577"/>
      <c r="E2442" s="577"/>
      <c r="F2442" s="577"/>
      <c r="G2442" s="577"/>
      <c r="H2442" s="577"/>
    </row>
    <row r="2443" spans="3:8" s="143" customFormat="1" ht="12.75">
      <c r="C2443" s="577"/>
      <c r="D2443" s="577"/>
      <c r="E2443" s="577"/>
      <c r="F2443" s="577"/>
      <c r="G2443" s="577"/>
      <c r="H2443" s="577"/>
    </row>
    <row r="2444" spans="3:8" s="143" customFormat="1" ht="12.75">
      <c r="C2444" s="577"/>
      <c r="D2444" s="577"/>
      <c r="E2444" s="577"/>
      <c r="F2444" s="577"/>
      <c r="G2444" s="577"/>
      <c r="H2444" s="577"/>
    </row>
    <row r="2445" spans="3:8" s="143" customFormat="1" ht="12.75">
      <c r="C2445" s="577"/>
      <c r="D2445" s="577"/>
      <c r="E2445" s="577"/>
      <c r="F2445" s="577"/>
      <c r="G2445" s="577"/>
      <c r="H2445" s="577"/>
    </row>
    <row r="2446" spans="3:8" s="143" customFormat="1" ht="12.75">
      <c r="C2446" s="577"/>
      <c r="D2446" s="577"/>
      <c r="E2446" s="577"/>
      <c r="F2446" s="577"/>
      <c r="G2446" s="577"/>
      <c r="H2446" s="577"/>
    </row>
    <row r="2447" spans="3:8" s="143" customFormat="1" ht="12.75">
      <c r="C2447" s="577"/>
      <c r="D2447" s="577"/>
      <c r="E2447" s="577"/>
      <c r="F2447" s="577"/>
      <c r="G2447" s="577"/>
      <c r="H2447" s="577"/>
    </row>
    <row r="2448" spans="3:8" s="143" customFormat="1" ht="12.75">
      <c r="C2448" s="577"/>
      <c r="D2448" s="577"/>
      <c r="E2448" s="577"/>
      <c r="F2448" s="577"/>
      <c r="G2448" s="577"/>
      <c r="H2448" s="577"/>
    </row>
    <row r="2449" spans="3:8" s="143" customFormat="1" ht="12.75">
      <c r="C2449" s="577"/>
      <c r="D2449" s="577"/>
      <c r="E2449" s="577"/>
      <c r="F2449" s="577"/>
      <c r="G2449" s="577"/>
      <c r="H2449" s="577"/>
    </row>
    <row r="2450" spans="3:8" s="143" customFormat="1" ht="12.75">
      <c r="C2450" s="577"/>
      <c r="D2450" s="577"/>
      <c r="E2450" s="577"/>
      <c r="F2450" s="577"/>
      <c r="G2450" s="577"/>
      <c r="H2450" s="577"/>
    </row>
    <row r="2451" spans="3:8" s="143" customFormat="1" ht="12.75">
      <c r="C2451" s="577"/>
      <c r="D2451" s="577"/>
      <c r="E2451" s="577"/>
      <c r="F2451" s="577"/>
      <c r="G2451" s="577"/>
      <c r="H2451" s="577"/>
    </row>
    <row r="2452" spans="3:8" s="143" customFormat="1" ht="12.75">
      <c r="C2452" s="577"/>
      <c r="D2452" s="577"/>
      <c r="E2452" s="577"/>
      <c r="F2452" s="577"/>
      <c r="G2452" s="577"/>
      <c r="H2452" s="577"/>
    </row>
    <row r="2453" spans="3:8" s="143" customFormat="1" ht="12.75">
      <c r="C2453" s="577"/>
      <c r="D2453" s="577"/>
      <c r="E2453" s="577"/>
      <c r="F2453" s="577"/>
      <c r="G2453" s="577"/>
      <c r="H2453" s="577"/>
    </row>
    <row r="2454" spans="3:8" s="143" customFormat="1" ht="12.75">
      <c r="C2454" s="577"/>
      <c r="D2454" s="577"/>
      <c r="E2454" s="577"/>
      <c r="F2454" s="577"/>
      <c r="G2454" s="577"/>
      <c r="H2454" s="577"/>
    </row>
    <row r="2455" spans="3:8" s="143" customFormat="1" ht="12.75">
      <c r="C2455" s="577"/>
      <c r="D2455" s="577"/>
      <c r="E2455" s="577"/>
      <c r="F2455" s="577"/>
      <c r="G2455" s="577"/>
      <c r="H2455" s="577"/>
    </row>
    <row r="2456" spans="3:8" s="143" customFormat="1" ht="12.75">
      <c r="C2456" s="577"/>
      <c r="D2456" s="577"/>
      <c r="E2456" s="577"/>
      <c r="F2456" s="577"/>
      <c r="G2456" s="577"/>
      <c r="H2456" s="577"/>
    </row>
    <row r="2457" spans="3:8" s="143" customFormat="1" ht="12.75">
      <c r="C2457" s="577"/>
      <c r="D2457" s="577"/>
      <c r="E2457" s="577"/>
      <c r="F2457" s="577"/>
      <c r="G2457" s="577"/>
      <c r="H2457" s="577"/>
    </row>
    <row r="2458" spans="3:8" s="143" customFormat="1" ht="12.75">
      <c r="C2458" s="577"/>
      <c r="D2458" s="577"/>
      <c r="E2458" s="577"/>
      <c r="F2458" s="577"/>
      <c r="G2458" s="577"/>
      <c r="H2458" s="577"/>
    </row>
    <row r="2459" spans="3:8" s="143" customFormat="1" ht="12.75">
      <c r="C2459" s="577"/>
      <c r="D2459" s="577"/>
      <c r="E2459" s="577"/>
      <c r="F2459" s="577"/>
      <c r="G2459" s="577"/>
      <c r="H2459" s="577"/>
    </row>
    <row r="2460" spans="3:8" s="143" customFormat="1" ht="12.75">
      <c r="C2460" s="577"/>
      <c r="D2460" s="577"/>
      <c r="E2460" s="577"/>
      <c r="F2460" s="577"/>
      <c r="G2460" s="577"/>
      <c r="H2460" s="577"/>
    </row>
    <row r="2461" spans="3:8" s="143" customFormat="1" ht="12.75">
      <c r="C2461" s="577"/>
      <c r="D2461" s="577"/>
      <c r="E2461" s="577"/>
      <c r="F2461" s="577"/>
      <c r="G2461" s="577"/>
      <c r="H2461" s="577"/>
    </row>
    <row r="2462" spans="3:8" s="143" customFormat="1" ht="12.75">
      <c r="C2462" s="577"/>
      <c r="D2462" s="577"/>
      <c r="E2462" s="577"/>
      <c r="F2462" s="577"/>
      <c r="G2462" s="577"/>
      <c r="H2462" s="577"/>
    </row>
    <row r="2463" spans="3:8" s="143" customFormat="1" ht="12.75">
      <c r="C2463" s="577"/>
      <c r="D2463" s="577"/>
      <c r="E2463" s="577"/>
      <c r="F2463" s="577"/>
      <c r="G2463" s="577"/>
      <c r="H2463" s="577"/>
    </row>
    <row r="2464" spans="3:8" s="143" customFormat="1" ht="12.75">
      <c r="C2464" s="577"/>
      <c r="D2464" s="577"/>
      <c r="E2464" s="577"/>
      <c r="F2464" s="577"/>
      <c r="G2464" s="577"/>
      <c r="H2464" s="577"/>
    </row>
    <row r="2465" spans="3:8" s="143" customFormat="1" ht="12.75">
      <c r="C2465" s="577"/>
      <c r="D2465" s="577"/>
      <c r="E2465" s="577"/>
      <c r="F2465" s="577"/>
      <c r="G2465" s="577"/>
      <c r="H2465" s="577"/>
    </row>
    <row r="2466" spans="3:8" s="143" customFormat="1" ht="12.75">
      <c r="C2466" s="577"/>
      <c r="D2466" s="577"/>
      <c r="E2466" s="577"/>
      <c r="F2466" s="577"/>
      <c r="G2466" s="577"/>
      <c r="H2466" s="577"/>
    </row>
    <row r="2467" spans="3:8" s="143" customFormat="1" ht="12.75">
      <c r="C2467" s="577"/>
      <c r="D2467" s="577"/>
      <c r="E2467" s="577"/>
      <c r="F2467" s="577"/>
      <c r="G2467" s="577"/>
      <c r="H2467" s="577"/>
    </row>
    <row r="2468" spans="3:8" s="143" customFormat="1" ht="12.75">
      <c r="C2468" s="577"/>
      <c r="D2468" s="577"/>
      <c r="E2468" s="577"/>
      <c r="F2468" s="577"/>
      <c r="G2468" s="577"/>
      <c r="H2468" s="577"/>
    </row>
    <row r="2469" spans="3:8" s="143" customFormat="1" ht="12.75">
      <c r="C2469" s="577"/>
      <c r="D2469" s="577"/>
      <c r="E2469" s="577"/>
      <c r="F2469" s="577"/>
      <c r="G2469" s="577"/>
      <c r="H2469" s="577"/>
    </row>
    <row r="2470" spans="3:8" s="143" customFormat="1" ht="12.75">
      <c r="C2470" s="577"/>
      <c r="D2470" s="577"/>
      <c r="E2470" s="577"/>
      <c r="F2470" s="577"/>
      <c r="G2470" s="577"/>
      <c r="H2470" s="577"/>
    </row>
    <row r="2471" spans="3:8" s="143" customFormat="1" ht="12.75">
      <c r="C2471" s="577"/>
      <c r="D2471" s="577"/>
      <c r="E2471" s="577"/>
      <c r="F2471" s="577"/>
      <c r="G2471" s="577"/>
      <c r="H2471" s="577"/>
    </row>
    <row r="2472" spans="3:8" s="143" customFormat="1" ht="12.75">
      <c r="C2472" s="577"/>
      <c r="D2472" s="577"/>
      <c r="E2472" s="577"/>
      <c r="F2472" s="577"/>
      <c r="G2472" s="577"/>
      <c r="H2472" s="577"/>
    </row>
    <row r="2473" spans="3:8" s="143" customFormat="1" ht="12.75">
      <c r="C2473" s="577"/>
      <c r="D2473" s="577"/>
      <c r="E2473" s="577"/>
      <c r="F2473" s="577"/>
      <c r="G2473" s="577"/>
      <c r="H2473" s="577"/>
    </row>
    <row r="2474" spans="3:8" s="143" customFormat="1" ht="12.75">
      <c r="C2474" s="577"/>
      <c r="D2474" s="577"/>
      <c r="E2474" s="577"/>
      <c r="F2474" s="577"/>
      <c r="G2474" s="577"/>
      <c r="H2474" s="577"/>
    </row>
    <row r="2475" spans="3:8" s="143" customFormat="1" ht="12.75">
      <c r="C2475" s="577"/>
      <c r="D2475" s="577"/>
      <c r="E2475" s="577"/>
      <c r="F2475" s="577"/>
      <c r="G2475" s="577"/>
      <c r="H2475" s="577"/>
    </row>
    <row r="2476" spans="3:8" s="143" customFormat="1" ht="12.75">
      <c r="C2476" s="577"/>
      <c r="D2476" s="577"/>
      <c r="E2476" s="577"/>
      <c r="F2476" s="577"/>
      <c r="G2476" s="577"/>
      <c r="H2476" s="577"/>
    </row>
    <row r="2477" spans="3:8" s="143" customFormat="1" ht="12.75">
      <c r="C2477" s="577"/>
      <c r="D2477" s="577"/>
      <c r="E2477" s="577"/>
      <c r="F2477" s="577"/>
      <c r="G2477" s="577"/>
      <c r="H2477" s="577"/>
    </row>
    <row r="2478" spans="3:8" s="143" customFormat="1" ht="12.75">
      <c r="C2478" s="577"/>
      <c r="D2478" s="577"/>
      <c r="E2478" s="577"/>
      <c r="F2478" s="577"/>
      <c r="G2478" s="577"/>
      <c r="H2478" s="577"/>
    </row>
    <row r="2479" spans="3:8" s="143" customFormat="1" ht="12.75">
      <c r="C2479" s="577"/>
      <c r="D2479" s="577"/>
      <c r="E2479" s="577"/>
      <c r="F2479" s="577"/>
      <c r="G2479" s="577"/>
      <c r="H2479" s="577"/>
    </row>
    <row r="2480" spans="3:8" s="143" customFormat="1" ht="12.75">
      <c r="C2480" s="577"/>
      <c r="D2480" s="577"/>
      <c r="E2480" s="577"/>
      <c r="F2480" s="577"/>
      <c r="G2480" s="577"/>
      <c r="H2480" s="577"/>
    </row>
    <row r="2481" spans="3:8" s="143" customFormat="1" ht="12.75">
      <c r="C2481" s="577"/>
      <c r="D2481" s="577"/>
      <c r="E2481" s="577"/>
      <c r="F2481" s="577"/>
      <c r="G2481" s="577"/>
      <c r="H2481" s="577"/>
    </row>
    <row r="2482" spans="3:8" s="143" customFormat="1" ht="12.75">
      <c r="C2482" s="577"/>
      <c r="D2482" s="577"/>
      <c r="E2482" s="577"/>
      <c r="F2482" s="577"/>
      <c r="G2482" s="577"/>
      <c r="H2482" s="577"/>
    </row>
    <row r="2483" spans="3:8" s="143" customFormat="1" ht="12.75">
      <c r="C2483" s="577"/>
      <c r="D2483" s="577"/>
      <c r="E2483" s="577"/>
      <c r="F2483" s="577"/>
      <c r="G2483" s="577"/>
      <c r="H2483" s="577"/>
    </row>
    <row r="2484" spans="3:8" s="143" customFormat="1" ht="12.75">
      <c r="C2484" s="577"/>
      <c r="D2484" s="577"/>
      <c r="E2484" s="577"/>
      <c r="F2484" s="577"/>
      <c r="G2484" s="577"/>
      <c r="H2484" s="577"/>
    </row>
    <row r="2485" spans="3:8" s="143" customFormat="1" ht="12.75">
      <c r="C2485" s="577"/>
      <c r="D2485" s="577"/>
      <c r="E2485" s="577"/>
      <c r="F2485" s="577"/>
      <c r="G2485" s="577"/>
      <c r="H2485" s="577"/>
    </row>
    <row r="2486" spans="3:8" s="143" customFormat="1" ht="12.75">
      <c r="C2486" s="577"/>
      <c r="D2486" s="577"/>
      <c r="E2486" s="577"/>
      <c r="F2486" s="577"/>
      <c r="G2486" s="577"/>
      <c r="H2486" s="577"/>
    </row>
    <row r="2487" spans="3:8" s="143" customFormat="1" ht="12.75">
      <c r="C2487" s="577"/>
      <c r="D2487" s="577"/>
      <c r="E2487" s="577"/>
      <c r="F2487" s="577"/>
      <c r="G2487" s="577"/>
      <c r="H2487" s="577"/>
    </row>
    <row r="2488" spans="3:8" s="143" customFormat="1" ht="12.75">
      <c r="C2488" s="577"/>
      <c r="D2488" s="577"/>
      <c r="E2488" s="577"/>
      <c r="F2488" s="577"/>
      <c r="G2488" s="577"/>
      <c r="H2488" s="577"/>
    </row>
    <row r="2489" spans="3:8" s="143" customFormat="1" ht="12.75">
      <c r="C2489" s="577"/>
      <c r="D2489" s="577"/>
      <c r="E2489" s="577"/>
      <c r="F2489" s="577"/>
      <c r="G2489" s="577"/>
      <c r="H2489" s="577"/>
    </row>
    <row r="2490" spans="3:8" s="143" customFormat="1" ht="12.75">
      <c r="C2490" s="577"/>
      <c r="D2490" s="577"/>
      <c r="E2490" s="577"/>
      <c r="F2490" s="577"/>
      <c r="G2490" s="577"/>
      <c r="H2490" s="577"/>
    </row>
    <row r="2491" spans="3:8" s="143" customFormat="1" ht="12.75">
      <c r="C2491" s="577"/>
      <c r="D2491" s="577"/>
      <c r="E2491" s="577"/>
      <c r="F2491" s="577"/>
      <c r="G2491" s="577"/>
      <c r="H2491" s="577"/>
    </row>
    <row r="2492" spans="3:8" s="143" customFormat="1" ht="12.75">
      <c r="C2492" s="577"/>
      <c r="D2492" s="577"/>
      <c r="E2492" s="577"/>
      <c r="F2492" s="577"/>
      <c r="G2492" s="577"/>
      <c r="H2492" s="577"/>
    </row>
    <row r="2493" spans="3:8" s="143" customFormat="1" ht="12.75">
      <c r="C2493" s="577"/>
      <c r="D2493" s="577"/>
      <c r="E2493" s="577"/>
      <c r="F2493" s="577"/>
      <c r="G2493" s="577"/>
      <c r="H2493" s="577"/>
    </row>
    <row r="2494" spans="3:8" s="143" customFormat="1" ht="12.75">
      <c r="C2494" s="577"/>
      <c r="D2494" s="577"/>
      <c r="E2494" s="577"/>
      <c r="F2494" s="577"/>
      <c r="G2494" s="577"/>
      <c r="H2494" s="577"/>
    </row>
    <row r="2495" spans="3:8" s="143" customFormat="1" ht="12.75">
      <c r="C2495" s="577"/>
      <c r="D2495" s="577"/>
      <c r="E2495" s="577"/>
      <c r="F2495" s="577"/>
      <c r="G2495" s="577"/>
      <c r="H2495" s="577"/>
    </row>
    <row r="2496" spans="3:8" s="143" customFormat="1" ht="12.75">
      <c r="C2496" s="577"/>
      <c r="D2496" s="577"/>
      <c r="E2496" s="577"/>
      <c r="F2496" s="577"/>
      <c r="G2496" s="577"/>
      <c r="H2496" s="577"/>
    </row>
    <row r="2497" spans="3:8" s="143" customFormat="1" ht="12.75">
      <c r="C2497" s="577"/>
      <c r="D2497" s="577"/>
      <c r="E2497" s="577"/>
      <c r="F2497" s="577"/>
      <c r="G2497" s="577"/>
      <c r="H2497" s="577"/>
    </row>
    <row r="2498" spans="3:8" s="143" customFormat="1" ht="12.75">
      <c r="C2498" s="577"/>
      <c r="D2498" s="577"/>
      <c r="E2498" s="577"/>
      <c r="F2498" s="577"/>
      <c r="G2498" s="577"/>
      <c r="H2498" s="577"/>
    </row>
    <row r="2499" spans="3:8" s="143" customFormat="1" ht="12.75">
      <c r="C2499" s="577"/>
      <c r="D2499" s="577"/>
      <c r="E2499" s="577"/>
      <c r="F2499" s="577"/>
      <c r="G2499" s="577"/>
      <c r="H2499" s="577"/>
    </row>
    <row r="2500" spans="3:8" s="143" customFormat="1" ht="12.75">
      <c r="C2500" s="577"/>
      <c r="D2500" s="577"/>
      <c r="E2500" s="577"/>
      <c r="F2500" s="577"/>
      <c r="G2500" s="577"/>
      <c r="H2500" s="577"/>
    </row>
    <row r="2501" spans="3:8" s="143" customFormat="1" ht="12.75">
      <c r="C2501" s="577"/>
      <c r="D2501" s="577"/>
      <c r="E2501" s="577"/>
      <c r="F2501" s="577"/>
      <c r="G2501" s="577"/>
      <c r="H2501" s="577"/>
    </row>
    <row r="2502" spans="3:8" s="143" customFormat="1" ht="12.75">
      <c r="C2502" s="577"/>
      <c r="D2502" s="577"/>
      <c r="E2502" s="577"/>
      <c r="F2502" s="577"/>
      <c r="G2502" s="577"/>
      <c r="H2502" s="577"/>
    </row>
    <row r="2503" spans="3:8" s="143" customFormat="1" ht="12.75">
      <c r="C2503" s="577"/>
      <c r="D2503" s="577"/>
      <c r="E2503" s="577"/>
      <c r="F2503" s="577"/>
      <c r="G2503" s="577"/>
      <c r="H2503" s="577"/>
    </row>
    <row r="2504" spans="3:8" s="143" customFormat="1" ht="12.75">
      <c r="C2504" s="577"/>
      <c r="D2504" s="577"/>
      <c r="E2504" s="577"/>
      <c r="F2504" s="577"/>
      <c r="G2504" s="577"/>
      <c r="H2504" s="577"/>
    </row>
    <row r="2505" spans="3:8" s="143" customFormat="1" ht="12.75">
      <c r="C2505" s="577"/>
      <c r="D2505" s="577"/>
      <c r="E2505" s="577"/>
      <c r="F2505" s="577"/>
      <c r="G2505" s="577"/>
      <c r="H2505" s="577"/>
    </row>
    <row r="2506" spans="3:8" s="143" customFormat="1" ht="12.75">
      <c r="C2506" s="577"/>
      <c r="D2506" s="577"/>
      <c r="E2506" s="577"/>
      <c r="F2506" s="577"/>
      <c r="G2506" s="577"/>
      <c r="H2506" s="577"/>
    </row>
    <row r="2507" spans="3:8" s="143" customFormat="1" ht="12.75">
      <c r="C2507" s="577"/>
      <c r="D2507" s="577"/>
      <c r="E2507" s="577"/>
      <c r="F2507" s="577"/>
      <c r="G2507" s="577"/>
      <c r="H2507" s="577"/>
    </row>
    <row r="2508" spans="3:8" s="143" customFormat="1" ht="12.75">
      <c r="C2508" s="577"/>
      <c r="D2508" s="577"/>
      <c r="E2508" s="577"/>
      <c r="F2508" s="577"/>
      <c r="G2508" s="577"/>
      <c r="H2508" s="577"/>
    </row>
    <row r="2509" spans="3:8" s="143" customFormat="1" ht="12.75">
      <c r="C2509" s="577"/>
      <c r="D2509" s="577"/>
      <c r="E2509" s="577"/>
      <c r="F2509" s="577"/>
      <c r="G2509" s="577"/>
      <c r="H2509" s="577"/>
    </row>
    <row r="2510" spans="3:8" s="143" customFormat="1" ht="12.75">
      <c r="C2510" s="577"/>
      <c r="D2510" s="577"/>
      <c r="E2510" s="577"/>
      <c r="F2510" s="577"/>
      <c r="G2510" s="577"/>
      <c r="H2510" s="577"/>
    </row>
    <row r="2511" spans="3:8" s="143" customFormat="1" ht="12.75">
      <c r="C2511" s="577"/>
      <c r="D2511" s="577"/>
      <c r="E2511" s="577"/>
      <c r="F2511" s="577"/>
      <c r="G2511" s="577"/>
      <c r="H2511" s="577"/>
    </row>
    <row r="2512" spans="3:8" s="143" customFormat="1" ht="12.75">
      <c r="C2512" s="577"/>
      <c r="D2512" s="577"/>
      <c r="E2512" s="577"/>
      <c r="F2512" s="577"/>
      <c r="G2512" s="577"/>
      <c r="H2512" s="577"/>
    </row>
    <row r="2513" spans="3:8" s="143" customFormat="1" ht="12.75">
      <c r="C2513" s="577"/>
      <c r="D2513" s="577"/>
      <c r="E2513" s="577"/>
      <c r="F2513" s="577"/>
      <c r="G2513" s="577"/>
      <c r="H2513" s="577"/>
    </row>
    <row r="2514" spans="3:8" s="143" customFormat="1" ht="12.75">
      <c r="C2514" s="577"/>
      <c r="D2514" s="577"/>
      <c r="E2514" s="577"/>
      <c r="F2514" s="577"/>
      <c r="G2514" s="577"/>
      <c r="H2514" s="577"/>
    </row>
    <row r="2515" spans="3:8" s="143" customFormat="1" ht="12.75">
      <c r="C2515" s="577"/>
      <c r="D2515" s="577"/>
      <c r="E2515" s="577"/>
      <c r="F2515" s="577"/>
      <c r="G2515" s="577"/>
      <c r="H2515" s="577"/>
    </row>
    <row r="2516" spans="3:8" s="143" customFormat="1" ht="12.75">
      <c r="C2516" s="577"/>
      <c r="D2516" s="577"/>
      <c r="E2516" s="577"/>
      <c r="F2516" s="577"/>
      <c r="G2516" s="577"/>
      <c r="H2516" s="577"/>
    </row>
    <row r="2517" spans="3:8" s="143" customFormat="1" ht="12.75">
      <c r="C2517" s="577"/>
      <c r="D2517" s="577"/>
      <c r="E2517" s="577"/>
      <c r="F2517" s="577"/>
      <c r="G2517" s="577"/>
      <c r="H2517" s="577"/>
    </row>
    <row r="2518" spans="3:8" s="143" customFormat="1" ht="12.75">
      <c r="C2518" s="577"/>
      <c r="D2518" s="577"/>
      <c r="E2518" s="577"/>
      <c r="F2518" s="577"/>
      <c r="G2518" s="577"/>
      <c r="H2518" s="577"/>
    </row>
    <row r="2519" spans="3:8" s="143" customFormat="1" ht="12.75">
      <c r="C2519" s="577"/>
      <c r="D2519" s="577"/>
      <c r="E2519" s="577"/>
      <c r="F2519" s="577"/>
      <c r="G2519" s="577"/>
      <c r="H2519" s="577"/>
    </row>
    <row r="2520" spans="3:8" s="143" customFormat="1" ht="12.75">
      <c r="C2520" s="577"/>
      <c r="D2520" s="577"/>
      <c r="E2520" s="577"/>
      <c r="F2520" s="577"/>
      <c r="G2520" s="577"/>
      <c r="H2520" s="577"/>
    </row>
    <row r="2521" spans="3:8" s="143" customFormat="1" ht="12.75">
      <c r="C2521" s="577"/>
      <c r="D2521" s="577"/>
      <c r="E2521" s="577"/>
      <c r="F2521" s="577"/>
      <c r="G2521" s="577"/>
      <c r="H2521" s="577"/>
    </row>
    <row r="2522" spans="3:8" s="143" customFormat="1" ht="12.75">
      <c r="C2522" s="577"/>
      <c r="D2522" s="577"/>
      <c r="E2522" s="577"/>
      <c r="F2522" s="577"/>
      <c r="G2522" s="577"/>
      <c r="H2522" s="577"/>
    </row>
    <row r="2523" spans="3:8" s="143" customFormat="1" ht="12.75">
      <c r="C2523" s="577"/>
      <c r="D2523" s="577"/>
      <c r="E2523" s="577"/>
      <c r="F2523" s="577"/>
      <c r="G2523" s="577"/>
      <c r="H2523" s="577"/>
    </row>
    <row r="2524" spans="3:8" s="143" customFormat="1" ht="12.75">
      <c r="C2524" s="577"/>
      <c r="D2524" s="577"/>
      <c r="E2524" s="577"/>
      <c r="F2524" s="577"/>
      <c r="G2524" s="577"/>
      <c r="H2524" s="577"/>
    </row>
    <row r="2525" spans="3:8" s="143" customFormat="1" ht="12.75">
      <c r="C2525" s="577"/>
      <c r="D2525" s="577"/>
      <c r="E2525" s="577"/>
      <c r="F2525" s="577"/>
      <c r="G2525" s="577"/>
      <c r="H2525" s="577"/>
    </row>
    <row r="2526" spans="3:8" s="143" customFormat="1" ht="12.75">
      <c r="C2526" s="577"/>
      <c r="D2526" s="577"/>
      <c r="E2526" s="577"/>
      <c r="F2526" s="577"/>
      <c r="G2526" s="577"/>
      <c r="H2526" s="577"/>
    </row>
    <row r="2527" spans="3:8" s="143" customFormat="1" ht="12.75">
      <c r="C2527" s="577"/>
      <c r="D2527" s="577"/>
      <c r="E2527" s="577"/>
      <c r="F2527" s="577"/>
      <c r="G2527" s="577"/>
      <c r="H2527" s="577"/>
    </row>
    <row r="2528" spans="3:8" s="143" customFormat="1" ht="12.75">
      <c r="C2528" s="577"/>
      <c r="D2528" s="577"/>
      <c r="E2528" s="577"/>
      <c r="F2528" s="577"/>
      <c r="G2528" s="577"/>
      <c r="H2528" s="577"/>
    </row>
    <row r="2529" spans="3:8" s="143" customFormat="1" ht="12.75">
      <c r="C2529" s="577"/>
      <c r="D2529" s="577"/>
      <c r="E2529" s="577"/>
      <c r="F2529" s="577"/>
      <c r="G2529" s="577"/>
      <c r="H2529" s="577"/>
    </row>
    <row r="2530" spans="3:8" s="143" customFormat="1" ht="12.75">
      <c r="C2530" s="577"/>
      <c r="D2530" s="577"/>
      <c r="E2530" s="577"/>
      <c r="F2530" s="577"/>
      <c r="G2530" s="577"/>
      <c r="H2530" s="577"/>
    </row>
    <row r="2531" spans="3:8" s="143" customFormat="1" ht="12.75">
      <c r="C2531" s="577"/>
      <c r="D2531" s="577"/>
      <c r="E2531" s="577"/>
      <c r="F2531" s="577"/>
      <c r="G2531" s="577"/>
      <c r="H2531" s="577"/>
    </row>
    <row r="2532" spans="3:8" s="143" customFormat="1" ht="12.75">
      <c r="C2532" s="577"/>
      <c r="D2532" s="577"/>
      <c r="E2532" s="577"/>
      <c r="F2532" s="577"/>
      <c r="G2532" s="577"/>
      <c r="H2532" s="577"/>
    </row>
    <row r="2533" spans="3:8" s="143" customFormat="1" ht="12.75">
      <c r="C2533" s="577"/>
      <c r="D2533" s="577"/>
      <c r="E2533" s="577"/>
      <c r="F2533" s="577"/>
      <c r="G2533" s="577"/>
      <c r="H2533" s="577"/>
    </row>
    <row r="2534" spans="3:8" s="143" customFormat="1" ht="12.75">
      <c r="C2534" s="577"/>
      <c r="D2534" s="577"/>
      <c r="E2534" s="577"/>
      <c r="F2534" s="577"/>
      <c r="G2534" s="577"/>
      <c r="H2534" s="577"/>
    </row>
    <row r="2535" spans="3:8" s="143" customFormat="1" ht="12.75">
      <c r="C2535" s="577"/>
      <c r="D2535" s="577"/>
      <c r="E2535" s="577"/>
      <c r="F2535" s="577"/>
      <c r="G2535" s="577"/>
      <c r="H2535" s="577"/>
    </row>
    <row r="2536" spans="3:8" s="143" customFormat="1" ht="12.75">
      <c r="C2536" s="577"/>
      <c r="D2536" s="577"/>
      <c r="E2536" s="577"/>
      <c r="F2536" s="577"/>
      <c r="G2536" s="577"/>
      <c r="H2536" s="577"/>
    </row>
    <row r="2537" spans="3:8" s="143" customFormat="1" ht="12.75">
      <c r="C2537" s="577"/>
      <c r="D2537" s="577"/>
      <c r="E2537" s="577"/>
      <c r="F2537" s="577"/>
      <c r="G2537" s="577"/>
      <c r="H2537" s="577"/>
    </row>
    <row r="2538" spans="3:8" s="143" customFormat="1" ht="12.75">
      <c r="C2538" s="577"/>
      <c r="D2538" s="577"/>
      <c r="E2538" s="577"/>
      <c r="F2538" s="577"/>
      <c r="G2538" s="577"/>
      <c r="H2538" s="577"/>
    </row>
    <row r="2539" spans="3:8" s="143" customFormat="1" ht="12.75">
      <c r="C2539" s="577"/>
      <c r="D2539" s="577"/>
      <c r="E2539" s="577"/>
      <c r="F2539" s="577"/>
      <c r="G2539" s="577"/>
      <c r="H2539" s="577"/>
    </row>
    <row r="2540" spans="3:8" s="143" customFormat="1" ht="12.75">
      <c r="C2540" s="577"/>
      <c r="D2540" s="577"/>
      <c r="E2540" s="577"/>
      <c r="F2540" s="577"/>
      <c r="G2540" s="577"/>
      <c r="H2540" s="577"/>
    </row>
    <row r="2541" spans="3:8" s="143" customFormat="1" ht="12.75">
      <c r="C2541" s="577"/>
      <c r="D2541" s="577"/>
      <c r="E2541" s="577"/>
      <c r="F2541" s="577"/>
      <c r="G2541" s="577"/>
      <c r="H2541" s="577"/>
    </row>
    <row r="2542" spans="3:8" s="143" customFormat="1" ht="12.75">
      <c r="C2542" s="577"/>
      <c r="D2542" s="577"/>
      <c r="E2542" s="577"/>
      <c r="F2542" s="577"/>
      <c r="G2542" s="577"/>
      <c r="H2542" s="577"/>
    </row>
    <row r="2543" spans="3:8" s="143" customFormat="1" ht="12.75">
      <c r="C2543" s="577"/>
      <c r="D2543" s="577"/>
      <c r="E2543" s="577"/>
      <c r="F2543" s="577"/>
      <c r="G2543" s="577"/>
      <c r="H2543" s="577"/>
    </row>
    <row r="2544" spans="3:8" s="143" customFormat="1" ht="12.75">
      <c r="C2544" s="577"/>
      <c r="D2544" s="577"/>
      <c r="E2544" s="577"/>
      <c r="F2544" s="577"/>
      <c r="G2544" s="577"/>
      <c r="H2544" s="577"/>
    </row>
    <row r="2545" spans="3:8" s="143" customFormat="1" ht="12.75">
      <c r="C2545" s="577"/>
      <c r="D2545" s="577"/>
      <c r="E2545" s="577"/>
      <c r="F2545" s="577"/>
      <c r="G2545" s="577"/>
      <c r="H2545" s="577"/>
    </row>
    <row r="2546" spans="3:8" s="143" customFormat="1" ht="12.75">
      <c r="C2546" s="577"/>
      <c r="D2546" s="577"/>
      <c r="E2546" s="577"/>
      <c r="F2546" s="577"/>
      <c r="G2546" s="577"/>
      <c r="H2546" s="577"/>
    </row>
    <row r="2547" spans="3:8" s="143" customFormat="1" ht="12.75">
      <c r="C2547" s="577"/>
      <c r="D2547" s="577"/>
      <c r="E2547" s="577"/>
      <c r="F2547" s="577"/>
      <c r="G2547" s="577"/>
      <c r="H2547" s="577"/>
    </row>
    <row r="2548" spans="3:8" s="143" customFormat="1" ht="12.75">
      <c r="C2548" s="577"/>
      <c r="D2548" s="577"/>
      <c r="E2548" s="577"/>
      <c r="F2548" s="577"/>
      <c r="G2548" s="577"/>
      <c r="H2548" s="577"/>
    </row>
    <row r="2549" spans="3:8" s="143" customFormat="1" ht="12.75">
      <c r="C2549" s="577"/>
      <c r="D2549" s="577"/>
      <c r="E2549" s="577"/>
      <c r="F2549" s="577"/>
      <c r="G2549" s="577"/>
      <c r="H2549" s="577"/>
    </row>
    <row r="2550" spans="3:8" s="143" customFormat="1" ht="12.75">
      <c r="C2550" s="577"/>
      <c r="D2550" s="577"/>
      <c r="E2550" s="577"/>
      <c r="F2550" s="577"/>
      <c r="G2550" s="577"/>
      <c r="H2550" s="577"/>
    </row>
    <row r="2551" spans="3:8" s="143" customFormat="1" ht="12.75">
      <c r="C2551" s="577"/>
      <c r="D2551" s="577"/>
      <c r="E2551" s="577"/>
      <c r="F2551" s="577"/>
      <c r="G2551" s="577"/>
      <c r="H2551" s="577"/>
    </row>
    <row r="2552" spans="3:8" s="143" customFormat="1" ht="12.75">
      <c r="C2552" s="577"/>
      <c r="D2552" s="577"/>
      <c r="E2552" s="577"/>
      <c r="F2552" s="577"/>
      <c r="G2552" s="577"/>
      <c r="H2552" s="577"/>
    </row>
    <row r="2553" spans="3:8" s="143" customFormat="1" ht="12.75">
      <c r="C2553" s="577"/>
      <c r="D2553" s="577"/>
      <c r="E2553" s="577"/>
      <c r="F2553" s="577"/>
      <c r="G2553" s="577"/>
      <c r="H2553" s="577"/>
    </row>
    <row r="2554" spans="3:8" s="143" customFormat="1" ht="12.75">
      <c r="C2554" s="577"/>
      <c r="D2554" s="577"/>
      <c r="E2554" s="577"/>
      <c r="F2554" s="577"/>
      <c r="G2554" s="577"/>
      <c r="H2554" s="577"/>
    </row>
    <row r="2555" spans="3:8" s="143" customFormat="1" ht="12.75">
      <c r="C2555" s="577"/>
      <c r="D2555" s="577"/>
      <c r="E2555" s="577"/>
      <c r="F2555" s="577"/>
      <c r="G2555" s="577"/>
      <c r="H2555" s="577"/>
    </row>
    <row r="2556" spans="3:8" s="143" customFormat="1" ht="12.75">
      <c r="C2556" s="577"/>
      <c r="D2556" s="577"/>
      <c r="E2556" s="577"/>
      <c r="F2556" s="577"/>
      <c r="G2556" s="577"/>
      <c r="H2556" s="577"/>
    </row>
    <row r="2557" spans="3:8" s="143" customFormat="1" ht="12.75">
      <c r="C2557" s="577"/>
      <c r="D2557" s="577"/>
      <c r="E2557" s="577"/>
      <c r="F2557" s="577"/>
      <c r="G2557" s="577"/>
      <c r="H2557" s="577"/>
    </row>
    <row r="2558" spans="3:8" s="143" customFormat="1" ht="12.75">
      <c r="C2558" s="577"/>
      <c r="D2558" s="577"/>
      <c r="E2558" s="577"/>
      <c r="F2558" s="577"/>
      <c r="G2558" s="577"/>
      <c r="H2558" s="577"/>
    </row>
    <row r="2559" spans="3:8" s="143" customFormat="1" ht="12.75">
      <c r="C2559" s="577"/>
      <c r="D2559" s="577"/>
      <c r="E2559" s="577"/>
      <c r="F2559" s="577"/>
      <c r="G2559" s="577"/>
      <c r="H2559" s="577"/>
    </row>
    <row r="2560" spans="3:8" s="143" customFormat="1" ht="12.75">
      <c r="C2560" s="577"/>
      <c r="D2560" s="577"/>
      <c r="E2560" s="577"/>
      <c r="F2560" s="577"/>
      <c r="G2560" s="577"/>
      <c r="H2560" s="577"/>
    </row>
    <row r="2561" spans="3:8" s="143" customFormat="1" ht="12.75">
      <c r="C2561" s="577"/>
      <c r="D2561" s="577"/>
      <c r="E2561" s="577"/>
      <c r="F2561" s="577"/>
      <c r="G2561" s="577"/>
      <c r="H2561" s="577"/>
    </row>
    <row r="2562" spans="3:8" s="143" customFormat="1" ht="12.75">
      <c r="C2562" s="577"/>
      <c r="D2562" s="577"/>
      <c r="E2562" s="577"/>
      <c r="F2562" s="577"/>
      <c r="G2562" s="577"/>
      <c r="H2562" s="577"/>
    </row>
    <row r="2563" spans="3:8" s="143" customFormat="1" ht="12.75">
      <c r="C2563" s="577"/>
      <c r="D2563" s="577"/>
      <c r="E2563" s="577"/>
      <c r="F2563" s="577"/>
      <c r="G2563" s="577"/>
      <c r="H2563" s="577"/>
    </row>
    <row r="2564" spans="3:8" s="143" customFormat="1" ht="12.75">
      <c r="C2564" s="577"/>
      <c r="D2564" s="577"/>
      <c r="E2564" s="577"/>
      <c r="F2564" s="577"/>
      <c r="G2564" s="577"/>
      <c r="H2564" s="577"/>
    </row>
    <row r="2565" spans="3:8" s="143" customFormat="1" ht="12.75">
      <c r="C2565" s="577"/>
      <c r="D2565" s="577"/>
      <c r="E2565" s="577"/>
      <c r="F2565" s="577"/>
      <c r="G2565" s="577"/>
      <c r="H2565" s="577"/>
    </row>
    <row r="2566" spans="3:8" s="143" customFormat="1" ht="12.75">
      <c r="C2566" s="577"/>
      <c r="D2566" s="577"/>
      <c r="E2566" s="577"/>
      <c r="F2566" s="577"/>
      <c r="G2566" s="577"/>
      <c r="H2566" s="577"/>
    </row>
    <row r="2567" spans="3:8" s="143" customFormat="1" ht="12.75">
      <c r="C2567" s="577"/>
      <c r="D2567" s="577"/>
      <c r="E2567" s="577"/>
      <c r="F2567" s="577"/>
      <c r="G2567" s="577"/>
      <c r="H2567" s="577"/>
    </row>
    <row r="2568" spans="3:8" s="143" customFormat="1" ht="12.75">
      <c r="C2568" s="577"/>
      <c r="D2568" s="577"/>
      <c r="E2568" s="577"/>
      <c r="F2568" s="577"/>
      <c r="G2568" s="577"/>
      <c r="H2568" s="577"/>
    </row>
    <row r="2569" spans="3:8" s="143" customFormat="1" ht="12.75">
      <c r="C2569" s="577"/>
      <c r="D2569" s="577"/>
      <c r="E2569" s="577"/>
      <c r="F2569" s="577"/>
      <c r="G2569" s="577"/>
      <c r="H2569" s="577"/>
    </row>
    <row r="2570" spans="3:8" s="143" customFormat="1" ht="12.75">
      <c r="C2570" s="577"/>
      <c r="D2570" s="577"/>
      <c r="E2570" s="577"/>
      <c r="F2570" s="577"/>
      <c r="G2570" s="577"/>
      <c r="H2570" s="577"/>
    </row>
    <row r="2571" spans="3:8" s="143" customFormat="1" ht="12.75">
      <c r="C2571" s="577"/>
      <c r="D2571" s="577"/>
      <c r="E2571" s="577"/>
      <c r="F2571" s="577"/>
      <c r="G2571" s="577"/>
      <c r="H2571" s="577"/>
    </row>
    <row r="2572" spans="3:8" s="143" customFormat="1" ht="12.75">
      <c r="C2572" s="577"/>
      <c r="D2572" s="577"/>
      <c r="E2572" s="577"/>
      <c r="F2572" s="577"/>
      <c r="G2572" s="577"/>
      <c r="H2572" s="577"/>
    </row>
    <row r="2573" spans="3:8" s="143" customFormat="1" ht="12.75">
      <c r="C2573" s="577"/>
      <c r="D2573" s="577"/>
      <c r="E2573" s="577"/>
      <c r="F2573" s="577"/>
      <c r="G2573" s="577"/>
      <c r="H2573" s="577"/>
    </row>
    <row r="2574" spans="3:8" s="143" customFormat="1" ht="12.75">
      <c r="C2574" s="577"/>
      <c r="D2574" s="577"/>
      <c r="E2574" s="577"/>
      <c r="F2574" s="577"/>
      <c r="G2574" s="577"/>
      <c r="H2574" s="577"/>
    </row>
    <row r="2575" spans="3:8" s="143" customFormat="1" ht="12.75">
      <c r="C2575" s="577"/>
      <c r="D2575" s="577"/>
      <c r="E2575" s="577"/>
      <c r="F2575" s="577"/>
      <c r="G2575" s="577"/>
      <c r="H2575" s="577"/>
    </row>
    <row r="2576" spans="3:8" s="143" customFormat="1" ht="12.75">
      <c r="C2576" s="577"/>
      <c r="D2576" s="577"/>
      <c r="E2576" s="577"/>
      <c r="F2576" s="577"/>
      <c r="G2576" s="577"/>
      <c r="H2576" s="577"/>
    </row>
    <row r="2577" spans="3:8" s="143" customFormat="1" ht="12.75">
      <c r="C2577" s="577"/>
      <c r="D2577" s="577"/>
      <c r="E2577" s="577"/>
      <c r="F2577" s="577"/>
      <c r="G2577" s="577"/>
      <c r="H2577" s="577"/>
    </row>
    <row r="2578" spans="3:8" s="143" customFormat="1" ht="12.75">
      <c r="C2578" s="577"/>
      <c r="D2578" s="577"/>
      <c r="E2578" s="577"/>
      <c r="F2578" s="577"/>
      <c r="G2578" s="577"/>
      <c r="H2578" s="577"/>
    </row>
    <row r="2579" spans="3:8" s="143" customFormat="1" ht="12.75">
      <c r="C2579" s="577"/>
      <c r="D2579" s="577"/>
      <c r="E2579" s="577"/>
      <c r="F2579" s="577"/>
      <c r="G2579" s="577"/>
      <c r="H2579" s="577"/>
    </row>
    <row r="2580" spans="3:8" s="143" customFormat="1" ht="12.75">
      <c r="C2580" s="577"/>
      <c r="D2580" s="577"/>
      <c r="E2580" s="577"/>
      <c r="F2580" s="577"/>
      <c r="G2580" s="577"/>
      <c r="H2580" s="577"/>
    </row>
    <row r="2581" spans="3:8" s="143" customFormat="1" ht="12.75">
      <c r="C2581" s="577"/>
      <c r="D2581" s="577"/>
      <c r="E2581" s="577"/>
      <c r="F2581" s="577"/>
      <c r="G2581" s="577"/>
      <c r="H2581" s="577"/>
    </row>
    <row r="2582" spans="3:8" s="143" customFormat="1" ht="12.75">
      <c r="C2582" s="577"/>
      <c r="D2582" s="577"/>
      <c r="E2582" s="577"/>
      <c r="F2582" s="577"/>
      <c r="G2582" s="577"/>
      <c r="H2582" s="577"/>
    </row>
    <row r="2583" spans="3:8" s="143" customFormat="1" ht="12.75">
      <c r="C2583" s="577"/>
      <c r="D2583" s="577"/>
      <c r="E2583" s="577"/>
      <c r="F2583" s="577"/>
      <c r="G2583" s="577"/>
      <c r="H2583" s="577"/>
    </row>
    <row r="2584" spans="3:8" s="143" customFormat="1" ht="12.75">
      <c r="C2584" s="577"/>
      <c r="D2584" s="577"/>
      <c r="E2584" s="577"/>
      <c r="F2584" s="577"/>
      <c r="G2584" s="577"/>
      <c r="H2584" s="577"/>
    </row>
    <row r="2585" spans="3:8" s="143" customFormat="1" ht="12.75">
      <c r="C2585" s="577"/>
      <c r="D2585" s="577"/>
      <c r="E2585" s="577"/>
      <c r="F2585" s="577"/>
      <c r="G2585" s="577"/>
      <c r="H2585" s="577"/>
    </row>
    <row r="2586" spans="3:8" s="143" customFormat="1" ht="12.75">
      <c r="C2586" s="577"/>
      <c r="D2586" s="577"/>
      <c r="E2586" s="577"/>
      <c r="F2586" s="577"/>
      <c r="G2586" s="577"/>
      <c r="H2586" s="577"/>
    </row>
    <row r="2587" spans="3:8" s="143" customFormat="1" ht="12.75">
      <c r="C2587" s="577"/>
      <c r="D2587" s="577"/>
      <c r="E2587" s="577"/>
      <c r="F2587" s="577"/>
      <c r="G2587" s="577"/>
      <c r="H2587" s="577"/>
    </row>
    <row r="2588" spans="3:8" s="143" customFormat="1" ht="12.75">
      <c r="C2588" s="577"/>
      <c r="D2588" s="577"/>
      <c r="E2588" s="577"/>
      <c r="F2588" s="577"/>
      <c r="G2588" s="577"/>
      <c r="H2588" s="577"/>
    </row>
    <row r="2589" spans="3:8" s="143" customFormat="1" ht="12.75">
      <c r="C2589" s="577"/>
      <c r="D2589" s="577"/>
      <c r="E2589" s="577"/>
      <c r="F2589" s="577"/>
      <c r="G2589" s="577"/>
      <c r="H2589" s="577"/>
    </row>
    <row r="2590" spans="3:8" s="143" customFormat="1" ht="12.75">
      <c r="C2590" s="577"/>
      <c r="D2590" s="577"/>
      <c r="E2590" s="577"/>
      <c r="F2590" s="577"/>
      <c r="G2590" s="577"/>
      <c r="H2590" s="577"/>
    </row>
    <row r="2591" spans="3:8" s="143" customFormat="1" ht="12.75">
      <c r="C2591" s="577"/>
      <c r="D2591" s="577"/>
      <c r="E2591" s="577"/>
      <c r="F2591" s="577"/>
      <c r="G2591" s="577"/>
      <c r="H2591" s="577"/>
    </row>
    <row r="2592" spans="3:8" s="143" customFormat="1" ht="12.75">
      <c r="C2592" s="577"/>
      <c r="D2592" s="577"/>
      <c r="E2592" s="577"/>
      <c r="F2592" s="577"/>
      <c r="G2592" s="577"/>
      <c r="H2592" s="577"/>
    </row>
    <row r="2593" spans="3:8" s="143" customFormat="1" ht="12.75">
      <c r="C2593" s="577"/>
      <c r="D2593" s="577"/>
      <c r="E2593" s="577"/>
      <c r="F2593" s="577"/>
      <c r="G2593" s="577"/>
      <c r="H2593" s="577"/>
    </row>
    <row r="2594" spans="3:8" s="143" customFormat="1" ht="12.75">
      <c r="C2594" s="577"/>
      <c r="D2594" s="577"/>
      <c r="E2594" s="577"/>
      <c r="F2594" s="577"/>
      <c r="G2594" s="577"/>
      <c r="H2594" s="577"/>
    </row>
    <row r="2595" spans="3:8" s="143" customFormat="1" ht="12.75">
      <c r="C2595" s="577"/>
      <c r="D2595" s="577"/>
      <c r="E2595" s="577"/>
      <c r="F2595" s="577"/>
      <c r="G2595" s="577"/>
      <c r="H2595" s="577"/>
    </row>
    <row r="2596" spans="3:8" s="143" customFormat="1" ht="12.75">
      <c r="C2596" s="577"/>
      <c r="D2596" s="577"/>
      <c r="E2596" s="577"/>
      <c r="F2596" s="577"/>
      <c r="G2596" s="577"/>
      <c r="H2596" s="577"/>
    </row>
    <row r="2597" spans="3:8" s="143" customFormat="1" ht="12.75">
      <c r="C2597" s="577"/>
      <c r="D2597" s="577"/>
      <c r="E2597" s="577"/>
      <c r="F2597" s="577"/>
      <c r="G2597" s="577"/>
      <c r="H2597" s="577"/>
    </row>
    <row r="2598" spans="3:8" s="143" customFormat="1" ht="12.75">
      <c r="C2598" s="577"/>
      <c r="D2598" s="577"/>
      <c r="E2598" s="577"/>
      <c r="F2598" s="577"/>
      <c r="G2598" s="577"/>
      <c r="H2598" s="577"/>
    </row>
    <row r="2599" spans="3:8" s="143" customFormat="1" ht="12.75">
      <c r="C2599" s="577"/>
      <c r="D2599" s="577"/>
      <c r="E2599" s="577"/>
      <c r="F2599" s="577"/>
      <c r="G2599" s="577"/>
      <c r="H2599" s="577"/>
    </row>
    <row r="2600" spans="3:8" s="143" customFormat="1" ht="12.75">
      <c r="C2600" s="577"/>
      <c r="D2600" s="577"/>
      <c r="E2600" s="577"/>
      <c r="F2600" s="577"/>
      <c r="G2600" s="577"/>
      <c r="H2600" s="577"/>
    </row>
    <row r="2601" spans="3:8" s="143" customFormat="1" ht="12.75">
      <c r="C2601" s="577"/>
      <c r="D2601" s="577"/>
      <c r="E2601" s="577"/>
      <c r="F2601" s="577"/>
      <c r="G2601" s="577"/>
      <c r="H2601" s="577"/>
    </row>
    <row r="2602" spans="3:8" s="143" customFormat="1" ht="12.75">
      <c r="C2602" s="577"/>
      <c r="D2602" s="577"/>
      <c r="E2602" s="577"/>
      <c r="F2602" s="577"/>
      <c r="G2602" s="577"/>
      <c r="H2602" s="577"/>
    </row>
    <row r="2603" spans="3:8" s="143" customFormat="1" ht="12.75">
      <c r="C2603" s="577"/>
      <c r="D2603" s="577"/>
      <c r="E2603" s="577"/>
      <c r="F2603" s="577"/>
      <c r="G2603" s="577"/>
      <c r="H2603" s="577"/>
    </row>
    <row r="2604" spans="3:8" s="143" customFormat="1" ht="12.75">
      <c r="C2604" s="577"/>
      <c r="D2604" s="577"/>
      <c r="E2604" s="577"/>
      <c r="F2604" s="577"/>
      <c r="G2604" s="577"/>
      <c r="H2604" s="577"/>
    </row>
    <row r="2605" spans="3:8" s="143" customFormat="1" ht="12.75">
      <c r="C2605" s="577"/>
      <c r="D2605" s="577"/>
      <c r="E2605" s="577"/>
      <c r="F2605" s="577"/>
      <c r="G2605" s="577"/>
      <c r="H2605" s="577"/>
    </row>
    <row r="2606" spans="3:8" s="143" customFormat="1" ht="12.75">
      <c r="C2606" s="577"/>
      <c r="D2606" s="577"/>
      <c r="E2606" s="577"/>
      <c r="F2606" s="577"/>
      <c r="G2606" s="577"/>
      <c r="H2606" s="577"/>
    </row>
    <row r="2607" spans="3:8" s="143" customFormat="1" ht="12.75">
      <c r="C2607" s="577"/>
      <c r="D2607" s="577"/>
      <c r="E2607" s="577"/>
      <c r="F2607" s="577"/>
      <c r="G2607" s="577"/>
      <c r="H2607" s="577"/>
    </row>
    <row r="2608" spans="3:8" s="143" customFormat="1" ht="12.75">
      <c r="C2608" s="577"/>
      <c r="D2608" s="577"/>
      <c r="E2608" s="577"/>
      <c r="F2608" s="577"/>
      <c r="G2608" s="577"/>
      <c r="H2608" s="577"/>
    </row>
    <row r="2609" spans="3:8" s="143" customFormat="1" ht="12.75">
      <c r="C2609" s="577"/>
      <c r="D2609" s="577"/>
      <c r="E2609" s="577"/>
      <c r="F2609" s="577"/>
      <c r="G2609" s="577"/>
      <c r="H2609" s="577"/>
    </row>
    <row r="2610" spans="3:8" s="143" customFormat="1" ht="12.75">
      <c r="C2610" s="577"/>
      <c r="D2610" s="577"/>
      <c r="E2610" s="577"/>
      <c r="F2610" s="577"/>
      <c r="G2610" s="577"/>
      <c r="H2610" s="577"/>
    </row>
    <row r="2611" spans="3:8" s="143" customFormat="1" ht="12.75">
      <c r="C2611" s="577"/>
      <c r="D2611" s="577"/>
      <c r="E2611" s="577"/>
      <c r="F2611" s="577"/>
      <c r="G2611" s="577"/>
      <c r="H2611" s="577"/>
    </row>
    <row r="2612" spans="3:8" s="143" customFormat="1" ht="12.75">
      <c r="C2612" s="577"/>
      <c r="D2612" s="577"/>
      <c r="E2612" s="577"/>
      <c r="F2612" s="577"/>
      <c r="G2612" s="577"/>
      <c r="H2612" s="577"/>
    </row>
    <row r="2613" spans="3:8" s="143" customFormat="1" ht="12.75">
      <c r="C2613" s="577"/>
      <c r="D2613" s="577"/>
      <c r="E2613" s="577"/>
      <c r="F2613" s="577"/>
      <c r="G2613" s="577"/>
      <c r="H2613" s="577"/>
    </row>
    <row r="2614" spans="3:8" s="143" customFormat="1" ht="12.75">
      <c r="C2614" s="577"/>
      <c r="D2614" s="577"/>
      <c r="E2614" s="577"/>
      <c r="F2614" s="577"/>
      <c r="G2614" s="577"/>
      <c r="H2614" s="577"/>
    </row>
    <row r="2615" spans="3:8" s="143" customFormat="1" ht="12.75">
      <c r="C2615" s="577"/>
      <c r="D2615" s="577"/>
      <c r="E2615" s="577"/>
      <c r="F2615" s="577"/>
      <c r="G2615" s="577"/>
      <c r="H2615" s="577"/>
    </row>
    <row r="2616" spans="3:8" s="143" customFormat="1" ht="12.75">
      <c r="C2616" s="577"/>
      <c r="D2616" s="577"/>
      <c r="E2616" s="577"/>
      <c r="F2616" s="577"/>
      <c r="G2616" s="577"/>
      <c r="H2616" s="577"/>
    </row>
    <row r="2617" spans="3:8" s="143" customFormat="1" ht="12.75">
      <c r="C2617" s="577"/>
      <c r="D2617" s="577"/>
      <c r="E2617" s="577"/>
      <c r="F2617" s="577"/>
      <c r="G2617" s="577"/>
      <c r="H2617" s="577"/>
    </row>
    <row r="2618" spans="3:8" s="143" customFormat="1" ht="12.75">
      <c r="C2618" s="577"/>
      <c r="D2618" s="577"/>
      <c r="E2618" s="577"/>
      <c r="F2618" s="577"/>
      <c r="G2618" s="577"/>
      <c r="H2618" s="577"/>
    </row>
    <row r="2619" spans="3:8" s="143" customFormat="1" ht="12.75">
      <c r="C2619" s="577"/>
      <c r="D2619" s="577"/>
      <c r="E2619" s="577"/>
      <c r="F2619" s="577"/>
      <c r="G2619" s="577"/>
      <c r="H2619" s="577"/>
    </row>
    <row r="2620" spans="3:8" s="143" customFormat="1" ht="12.75">
      <c r="C2620" s="577"/>
      <c r="D2620" s="577"/>
      <c r="E2620" s="577"/>
      <c r="F2620" s="577"/>
      <c r="G2620" s="577"/>
      <c r="H2620" s="577"/>
    </row>
    <row r="2621" spans="3:8" s="143" customFormat="1" ht="12.75">
      <c r="C2621" s="577"/>
      <c r="D2621" s="577"/>
      <c r="E2621" s="577"/>
      <c r="F2621" s="577"/>
      <c r="G2621" s="577"/>
      <c r="H2621" s="577"/>
    </row>
    <row r="2622" spans="3:8" s="143" customFormat="1" ht="12.75">
      <c r="C2622" s="577"/>
      <c r="D2622" s="577"/>
      <c r="E2622" s="577"/>
      <c r="F2622" s="577"/>
      <c r="G2622" s="577"/>
      <c r="H2622" s="577"/>
    </row>
    <row r="2623" spans="3:8" s="143" customFormat="1" ht="12.75">
      <c r="C2623" s="577"/>
      <c r="D2623" s="577"/>
      <c r="E2623" s="577"/>
      <c r="F2623" s="577"/>
      <c r="G2623" s="577"/>
      <c r="H2623" s="577"/>
    </row>
    <row r="2624" spans="3:8" s="143" customFormat="1" ht="12.75">
      <c r="C2624" s="577"/>
      <c r="D2624" s="577"/>
      <c r="E2624" s="577"/>
      <c r="F2624" s="577"/>
      <c r="G2624" s="577"/>
      <c r="H2624" s="577"/>
    </row>
    <row r="2625" spans="3:8" s="143" customFormat="1" ht="12.75">
      <c r="C2625" s="577"/>
      <c r="D2625" s="577"/>
      <c r="E2625" s="577"/>
      <c r="F2625" s="577"/>
      <c r="G2625" s="577"/>
      <c r="H2625" s="577"/>
    </row>
    <row r="2626" spans="3:8" s="143" customFormat="1" ht="12.75">
      <c r="C2626" s="577"/>
      <c r="D2626" s="577"/>
      <c r="E2626" s="577"/>
      <c r="F2626" s="577"/>
      <c r="G2626" s="577"/>
      <c r="H2626" s="577"/>
    </row>
    <row r="2627" spans="3:8" s="143" customFormat="1" ht="12.75">
      <c r="C2627" s="577"/>
      <c r="D2627" s="577"/>
      <c r="E2627" s="577"/>
      <c r="F2627" s="577"/>
      <c r="G2627" s="577"/>
      <c r="H2627" s="577"/>
    </row>
    <row r="2628" spans="3:8" s="143" customFormat="1" ht="12.75">
      <c r="C2628" s="577"/>
      <c r="D2628" s="577"/>
      <c r="E2628" s="577"/>
      <c r="F2628" s="577"/>
      <c r="G2628" s="577"/>
      <c r="H2628" s="577"/>
    </row>
    <row r="2629" spans="3:8" s="143" customFormat="1" ht="12.75">
      <c r="C2629" s="577"/>
      <c r="D2629" s="577"/>
      <c r="E2629" s="577"/>
      <c r="F2629" s="577"/>
      <c r="G2629" s="577"/>
      <c r="H2629" s="577"/>
    </row>
    <row r="2630" spans="3:8" s="143" customFormat="1" ht="12.75">
      <c r="C2630" s="577"/>
      <c r="D2630" s="577"/>
      <c r="E2630" s="577"/>
      <c r="F2630" s="577"/>
      <c r="G2630" s="577"/>
      <c r="H2630" s="577"/>
    </row>
    <row r="2631" spans="3:8" s="143" customFormat="1" ht="12.75">
      <c r="C2631" s="577"/>
      <c r="D2631" s="577"/>
      <c r="E2631" s="577"/>
      <c r="F2631" s="577"/>
      <c r="G2631" s="577"/>
      <c r="H2631" s="577"/>
    </row>
    <row r="2632" spans="3:8" s="143" customFormat="1" ht="12.75">
      <c r="C2632" s="577"/>
      <c r="D2632" s="577"/>
      <c r="E2632" s="577"/>
      <c r="F2632" s="577"/>
      <c r="G2632" s="577"/>
      <c r="H2632" s="577"/>
    </row>
    <row r="2633" spans="3:8" s="143" customFormat="1" ht="12.75">
      <c r="C2633" s="577"/>
      <c r="D2633" s="577"/>
      <c r="E2633" s="577"/>
      <c r="F2633" s="577"/>
      <c r="G2633" s="577"/>
      <c r="H2633" s="577"/>
    </row>
    <row r="2634" spans="3:8" s="143" customFormat="1" ht="12.75">
      <c r="C2634" s="577"/>
      <c r="D2634" s="577"/>
      <c r="E2634" s="577"/>
      <c r="F2634" s="577"/>
      <c r="G2634" s="577"/>
      <c r="H2634" s="577"/>
    </row>
    <row r="2635" spans="3:8" s="143" customFormat="1" ht="12.75">
      <c r="C2635" s="577"/>
      <c r="D2635" s="577"/>
      <c r="E2635" s="577"/>
      <c r="F2635" s="577"/>
      <c r="G2635" s="577"/>
      <c r="H2635" s="577"/>
    </row>
    <row r="2636" spans="3:8" s="143" customFormat="1" ht="12.75">
      <c r="C2636" s="577"/>
      <c r="D2636" s="577"/>
      <c r="E2636" s="577"/>
      <c r="F2636" s="577"/>
      <c r="G2636" s="577"/>
      <c r="H2636" s="577"/>
    </row>
    <row r="2637" spans="3:8" s="143" customFormat="1" ht="12.75">
      <c r="C2637" s="577"/>
      <c r="D2637" s="577"/>
      <c r="E2637" s="577"/>
      <c r="F2637" s="577"/>
      <c r="G2637" s="577"/>
      <c r="H2637" s="577"/>
    </row>
    <row r="2638" spans="3:8" s="143" customFormat="1" ht="12.75">
      <c r="C2638" s="577"/>
      <c r="D2638" s="577"/>
      <c r="E2638" s="577"/>
      <c r="F2638" s="577"/>
      <c r="G2638" s="577"/>
      <c r="H2638" s="577"/>
    </row>
    <row r="2639" spans="3:8" s="143" customFormat="1" ht="12.75">
      <c r="C2639" s="577"/>
      <c r="D2639" s="577"/>
      <c r="E2639" s="577"/>
      <c r="F2639" s="577"/>
      <c r="G2639" s="577"/>
      <c r="H2639" s="577"/>
    </row>
    <row r="2640" spans="3:8" s="143" customFormat="1" ht="12.75">
      <c r="C2640" s="577"/>
      <c r="D2640" s="577"/>
      <c r="E2640" s="577"/>
      <c r="F2640" s="577"/>
      <c r="G2640" s="577"/>
      <c r="H2640" s="577"/>
    </row>
    <row r="2641" spans="3:8" s="143" customFormat="1" ht="12.75">
      <c r="C2641" s="577"/>
      <c r="D2641" s="577"/>
      <c r="E2641" s="577"/>
      <c r="F2641" s="577"/>
      <c r="G2641" s="577"/>
      <c r="H2641" s="577"/>
    </row>
    <row r="2642" spans="3:8" s="143" customFormat="1" ht="12.75">
      <c r="C2642" s="577"/>
      <c r="D2642" s="577"/>
      <c r="E2642" s="577"/>
      <c r="F2642" s="577"/>
      <c r="G2642" s="577"/>
      <c r="H2642" s="577"/>
    </row>
    <row r="2643" spans="3:8" s="143" customFormat="1" ht="12.75">
      <c r="C2643" s="577"/>
      <c r="D2643" s="577"/>
      <c r="E2643" s="577"/>
      <c r="F2643" s="577"/>
      <c r="G2643" s="577"/>
      <c r="H2643" s="577"/>
    </row>
    <row r="2644" spans="3:8" s="143" customFormat="1" ht="12.75">
      <c r="C2644" s="577"/>
      <c r="D2644" s="577"/>
      <c r="E2644" s="577"/>
      <c r="F2644" s="577"/>
      <c r="G2644" s="577"/>
      <c r="H2644" s="577"/>
    </row>
    <row r="2645" spans="3:8" s="143" customFormat="1" ht="12.75">
      <c r="C2645" s="577"/>
      <c r="D2645" s="577"/>
      <c r="E2645" s="577"/>
      <c r="F2645" s="577"/>
      <c r="G2645" s="577"/>
      <c r="H2645" s="577"/>
    </row>
    <row r="2646" spans="3:8" s="143" customFormat="1" ht="12.75">
      <c r="C2646" s="577"/>
      <c r="D2646" s="577"/>
      <c r="E2646" s="577"/>
      <c r="F2646" s="577"/>
      <c r="G2646" s="577"/>
      <c r="H2646" s="577"/>
    </row>
    <row r="2647" spans="3:8" s="143" customFormat="1" ht="12.75">
      <c r="C2647" s="577"/>
      <c r="D2647" s="577"/>
      <c r="E2647" s="577"/>
      <c r="F2647" s="577"/>
      <c r="G2647" s="577"/>
      <c r="H2647" s="577"/>
    </row>
    <row r="2648" spans="3:8" s="143" customFormat="1" ht="12.75">
      <c r="C2648" s="577"/>
      <c r="D2648" s="577"/>
      <c r="E2648" s="577"/>
      <c r="F2648" s="577"/>
      <c r="G2648" s="577"/>
      <c r="H2648" s="577"/>
    </row>
    <row r="2649" spans="3:8" s="143" customFormat="1" ht="12.75">
      <c r="C2649" s="577"/>
      <c r="D2649" s="577"/>
      <c r="E2649" s="577"/>
      <c r="F2649" s="577"/>
      <c r="G2649" s="577"/>
      <c r="H2649" s="577"/>
    </row>
    <row r="2650" spans="3:8" s="143" customFormat="1" ht="12.75">
      <c r="C2650" s="577"/>
      <c r="D2650" s="577"/>
      <c r="E2650" s="577"/>
      <c r="F2650" s="577"/>
      <c r="G2650" s="577"/>
      <c r="H2650" s="577"/>
    </row>
    <row r="2651" spans="3:8" s="143" customFormat="1" ht="12.75">
      <c r="C2651" s="577"/>
      <c r="D2651" s="577"/>
      <c r="E2651" s="577"/>
      <c r="F2651" s="577"/>
      <c r="G2651" s="577"/>
      <c r="H2651" s="577"/>
    </row>
    <row r="2652" spans="3:8" s="143" customFormat="1" ht="12.75">
      <c r="C2652" s="577"/>
      <c r="D2652" s="577"/>
      <c r="E2652" s="577"/>
      <c r="F2652" s="577"/>
      <c r="G2652" s="577"/>
      <c r="H2652" s="577"/>
    </row>
    <row r="2653" spans="3:8" s="143" customFormat="1" ht="12.75">
      <c r="C2653" s="577"/>
      <c r="D2653" s="577"/>
      <c r="E2653" s="577"/>
      <c r="F2653" s="577"/>
      <c r="G2653" s="577"/>
      <c r="H2653" s="577"/>
    </row>
    <row r="2654" spans="3:8" s="143" customFormat="1" ht="12.75">
      <c r="C2654" s="577"/>
      <c r="D2654" s="577"/>
      <c r="E2654" s="577"/>
      <c r="F2654" s="577"/>
      <c r="G2654" s="577"/>
      <c r="H2654" s="577"/>
    </row>
    <row r="2655" spans="3:8" s="143" customFormat="1" ht="12.75">
      <c r="C2655" s="577"/>
      <c r="D2655" s="577"/>
      <c r="E2655" s="577"/>
      <c r="F2655" s="577"/>
      <c r="G2655" s="577"/>
      <c r="H2655" s="577"/>
    </row>
    <row r="2656" spans="3:8" s="143" customFormat="1" ht="12.75">
      <c r="C2656" s="577"/>
      <c r="D2656" s="577"/>
      <c r="E2656" s="577"/>
      <c r="F2656" s="577"/>
      <c r="G2656" s="577"/>
      <c r="H2656" s="577"/>
    </row>
    <row r="2657" spans="3:8" s="143" customFormat="1" ht="12.75">
      <c r="C2657" s="577"/>
      <c r="D2657" s="577"/>
      <c r="E2657" s="577"/>
      <c r="F2657" s="577"/>
      <c r="G2657" s="577"/>
      <c r="H2657" s="577"/>
    </row>
    <row r="2658" spans="3:8" s="143" customFormat="1" ht="12.75">
      <c r="C2658" s="577"/>
      <c r="D2658" s="577"/>
      <c r="E2658" s="577"/>
      <c r="F2658" s="577"/>
      <c r="G2658" s="577"/>
      <c r="H2658" s="577"/>
    </row>
    <row r="2659" spans="3:8" s="143" customFormat="1" ht="12.75">
      <c r="C2659" s="577"/>
      <c r="D2659" s="577"/>
      <c r="E2659" s="577"/>
      <c r="F2659" s="577"/>
      <c r="G2659" s="577"/>
      <c r="H2659" s="577"/>
    </row>
    <row r="2660" spans="3:8" s="143" customFormat="1" ht="12.75">
      <c r="C2660" s="577"/>
      <c r="D2660" s="577"/>
      <c r="E2660" s="577"/>
      <c r="F2660" s="577"/>
      <c r="G2660" s="577"/>
      <c r="H2660" s="577"/>
    </row>
    <row r="2661" spans="3:8" s="143" customFormat="1" ht="12.75">
      <c r="C2661" s="577"/>
      <c r="D2661" s="577"/>
      <c r="E2661" s="577"/>
      <c r="F2661" s="577"/>
      <c r="G2661" s="577"/>
      <c r="H2661" s="577"/>
    </row>
    <row r="2662" spans="3:8" s="143" customFormat="1" ht="12.75">
      <c r="C2662" s="577"/>
      <c r="D2662" s="577"/>
      <c r="E2662" s="577"/>
      <c r="F2662" s="577"/>
      <c r="G2662" s="577"/>
      <c r="H2662" s="577"/>
    </row>
    <row r="2663" spans="3:8" s="143" customFormat="1" ht="12.75">
      <c r="C2663" s="577"/>
      <c r="D2663" s="577"/>
      <c r="E2663" s="577"/>
      <c r="F2663" s="577"/>
      <c r="G2663" s="577"/>
      <c r="H2663" s="577"/>
    </row>
    <row r="2664" spans="3:8" s="143" customFormat="1" ht="12.75">
      <c r="C2664" s="577"/>
      <c r="D2664" s="577"/>
      <c r="E2664" s="577"/>
      <c r="F2664" s="577"/>
      <c r="G2664" s="577"/>
      <c r="H2664" s="577"/>
    </row>
    <row r="2665" spans="3:8" s="143" customFormat="1" ht="12.75">
      <c r="C2665" s="577"/>
      <c r="D2665" s="577"/>
      <c r="E2665" s="577"/>
      <c r="F2665" s="577"/>
      <c r="G2665" s="577"/>
      <c r="H2665" s="577"/>
    </row>
    <row r="2666" spans="3:8" s="143" customFormat="1" ht="12.75">
      <c r="C2666" s="577"/>
      <c r="D2666" s="577"/>
      <c r="E2666" s="577"/>
      <c r="F2666" s="577"/>
      <c r="G2666" s="577"/>
      <c r="H2666" s="577"/>
    </row>
    <row r="2667" spans="3:8" s="143" customFormat="1" ht="12.75">
      <c r="C2667" s="577"/>
      <c r="D2667" s="577"/>
      <c r="E2667" s="577"/>
      <c r="F2667" s="577"/>
      <c r="G2667" s="577"/>
      <c r="H2667" s="577"/>
    </row>
    <row r="2668" spans="3:8" s="143" customFormat="1" ht="12.75">
      <c r="C2668" s="577"/>
      <c r="D2668" s="577"/>
      <c r="E2668" s="577"/>
      <c r="F2668" s="577"/>
      <c r="G2668" s="577"/>
      <c r="H2668" s="577"/>
    </row>
    <row r="2669" spans="3:8" s="143" customFormat="1" ht="12.75">
      <c r="C2669" s="577"/>
      <c r="D2669" s="577"/>
      <c r="E2669" s="577"/>
      <c r="F2669" s="577"/>
      <c r="G2669" s="577"/>
      <c r="H2669" s="577"/>
    </row>
    <row r="2670" spans="3:8" s="143" customFormat="1" ht="12.75">
      <c r="C2670" s="577"/>
      <c r="D2670" s="577"/>
      <c r="E2670" s="577"/>
      <c r="F2670" s="577"/>
      <c r="G2670" s="577"/>
      <c r="H2670" s="577"/>
    </row>
    <row r="2671" spans="3:8" s="143" customFormat="1" ht="12.75">
      <c r="C2671" s="577"/>
      <c r="D2671" s="577"/>
      <c r="E2671" s="577"/>
      <c r="F2671" s="577"/>
      <c r="G2671" s="577"/>
      <c r="H2671" s="577"/>
    </row>
    <row r="2672" spans="3:8" s="143" customFormat="1" ht="12.75">
      <c r="C2672" s="577"/>
      <c r="D2672" s="577"/>
      <c r="E2672" s="577"/>
      <c r="F2672" s="577"/>
      <c r="G2672" s="577"/>
      <c r="H2672" s="577"/>
    </row>
    <row r="2673" spans="3:8" s="143" customFormat="1" ht="12.75">
      <c r="C2673" s="577"/>
      <c r="D2673" s="577"/>
      <c r="E2673" s="577"/>
      <c r="F2673" s="577"/>
      <c r="G2673" s="577"/>
      <c r="H2673" s="577"/>
    </row>
    <row r="2674" spans="3:8" s="143" customFormat="1" ht="12.75">
      <c r="C2674" s="577"/>
      <c r="D2674" s="577"/>
      <c r="E2674" s="577"/>
      <c r="F2674" s="577"/>
      <c r="G2674" s="577"/>
      <c r="H2674" s="577"/>
    </row>
    <row r="2675" spans="3:8" s="143" customFormat="1" ht="12.75">
      <c r="C2675" s="577"/>
      <c r="D2675" s="577"/>
      <c r="E2675" s="577"/>
      <c r="F2675" s="577"/>
      <c r="G2675" s="577"/>
      <c r="H2675" s="577"/>
    </row>
    <row r="2676" spans="3:8" s="143" customFormat="1" ht="12.75">
      <c r="C2676" s="577"/>
      <c r="D2676" s="577"/>
      <c r="E2676" s="577"/>
      <c r="F2676" s="577"/>
      <c r="G2676" s="577"/>
      <c r="H2676" s="577"/>
    </row>
    <row r="2677" spans="3:8" s="143" customFormat="1" ht="12.75">
      <c r="C2677" s="577"/>
      <c r="D2677" s="577"/>
      <c r="E2677" s="577"/>
      <c r="F2677" s="577"/>
      <c r="G2677" s="577"/>
      <c r="H2677" s="577"/>
    </row>
    <row r="2678" spans="3:8" s="143" customFormat="1" ht="12.75">
      <c r="C2678" s="577"/>
      <c r="D2678" s="577"/>
      <c r="E2678" s="577"/>
      <c r="F2678" s="577"/>
      <c r="G2678" s="577"/>
      <c r="H2678" s="577"/>
    </row>
    <row r="2679" spans="3:8" s="143" customFormat="1" ht="12.75">
      <c r="C2679" s="577"/>
      <c r="D2679" s="577"/>
      <c r="E2679" s="577"/>
      <c r="F2679" s="577"/>
      <c r="G2679" s="577"/>
      <c r="H2679" s="577"/>
    </row>
    <row r="2680" spans="3:8" s="143" customFormat="1" ht="12.75">
      <c r="C2680" s="577"/>
      <c r="D2680" s="577"/>
      <c r="E2680" s="577"/>
      <c r="F2680" s="577"/>
      <c r="G2680" s="577"/>
      <c r="H2680" s="577"/>
    </row>
    <row r="2681" spans="3:8" s="143" customFormat="1" ht="12.75">
      <c r="C2681" s="577"/>
      <c r="D2681" s="577"/>
      <c r="E2681" s="577"/>
      <c r="F2681" s="577"/>
      <c r="G2681" s="577"/>
      <c r="H2681" s="577"/>
    </row>
    <row r="2682" spans="3:8" s="143" customFormat="1" ht="12.75">
      <c r="C2682" s="577"/>
      <c r="D2682" s="577"/>
      <c r="E2682" s="577"/>
      <c r="F2682" s="577"/>
      <c r="G2682" s="577"/>
      <c r="H2682" s="577"/>
    </row>
    <row r="2683" spans="3:8" s="143" customFormat="1" ht="12.75">
      <c r="C2683" s="577"/>
      <c r="D2683" s="577"/>
      <c r="E2683" s="577"/>
      <c r="F2683" s="577"/>
      <c r="G2683" s="577"/>
      <c r="H2683" s="577"/>
    </row>
    <row r="2684" spans="3:8" s="143" customFormat="1" ht="12.75">
      <c r="C2684" s="577"/>
      <c r="D2684" s="577"/>
      <c r="E2684" s="577"/>
      <c r="F2684" s="577"/>
      <c r="G2684" s="577"/>
      <c r="H2684" s="577"/>
    </row>
    <row r="2685" spans="3:8" s="143" customFormat="1" ht="12.75">
      <c r="C2685" s="577"/>
      <c r="D2685" s="577"/>
      <c r="E2685" s="577"/>
      <c r="F2685" s="577"/>
      <c r="G2685" s="577"/>
      <c r="H2685" s="577"/>
    </row>
    <row r="2686" spans="3:8" s="143" customFormat="1" ht="12.75">
      <c r="C2686" s="577"/>
      <c r="D2686" s="577"/>
      <c r="E2686" s="577"/>
      <c r="F2686" s="577"/>
      <c r="G2686" s="577"/>
      <c r="H2686" s="577"/>
    </row>
    <row r="2687" spans="3:8" s="143" customFormat="1" ht="12.75">
      <c r="C2687" s="577"/>
      <c r="D2687" s="577"/>
      <c r="E2687" s="577"/>
      <c r="F2687" s="577"/>
      <c r="G2687" s="577"/>
      <c r="H2687" s="577"/>
    </row>
    <row r="2688" spans="3:8" s="143" customFormat="1" ht="12.75">
      <c r="C2688" s="577"/>
      <c r="D2688" s="577"/>
      <c r="E2688" s="577"/>
      <c r="F2688" s="577"/>
      <c r="G2688" s="577"/>
      <c r="H2688" s="577"/>
    </row>
    <row r="2689" spans="3:8" s="143" customFormat="1" ht="12.75">
      <c r="C2689" s="577"/>
      <c r="D2689" s="577"/>
      <c r="E2689" s="577"/>
      <c r="F2689" s="577"/>
      <c r="G2689" s="577"/>
      <c r="H2689" s="577"/>
    </row>
    <row r="2690" spans="3:8" s="143" customFormat="1" ht="12.75">
      <c r="C2690" s="577"/>
      <c r="D2690" s="577"/>
      <c r="E2690" s="577"/>
      <c r="F2690" s="577"/>
      <c r="G2690" s="577"/>
      <c r="H2690" s="577"/>
    </row>
    <row r="2691" spans="3:8" s="143" customFormat="1" ht="12.75">
      <c r="C2691" s="577"/>
      <c r="D2691" s="577"/>
      <c r="E2691" s="577"/>
      <c r="F2691" s="577"/>
      <c r="G2691" s="577"/>
      <c r="H2691" s="577"/>
    </row>
    <row r="2692" spans="3:8" s="143" customFormat="1" ht="12.75">
      <c r="C2692" s="577"/>
      <c r="D2692" s="577"/>
      <c r="E2692" s="577"/>
      <c r="F2692" s="577"/>
      <c r="G2692" s="577"/>
      <c r="H2692" s="577"/>
    </row>
    <row r="2693" spans="3:8" s="143" customFormat="1" ht="12.75">
      <c r="C2693" s="577"/>
      <c r="D2693" s="577"/>
      <c r="E2693" s="577"/>
      <c r="F2693" s="577"/>
      <c r="G2693" s="577"/>
      <c r="H2693" s="577"/>
    </row>
    <row r="2694" spans="3:8" s="143" customFormat="1" ht="12.75">
      <c r="C2694" s="577"/>
      <c r="D2694" s="577"/>
      <c r="E2694" s="577"/>
      <c r="F2694" s="577"/>
      <c r="G2694" s="577"/>
      <c r="H2694" s="577"/>
    </row>
    <row r="2695" spans="3:8" s="143" customFormat="1" ht="12.75">
      <c r="C2695" s="577"/>
      <c r="D2695" s="577"/>
      <c r="E2695" s="577"/>
      <c r="F2695" s="577"/>
      <c r="G2695" s="577"/>
      <c r="H2695" s="577"/>
    </row>
    <row r="2696" spans="3:8" s="143" customFormat="1" ht="12.75">
      <c r="C2696" s="577"/>
      <c r="D2696" s="577"/>
      <c r="E2696" s="577"/>
      <c r="F2696" s="577"/>
      <c r="G2696" s="577"/>
      <c r="H2696" s="577"/>
    </row>
    <row r="2697" spans="3:8" s="143" customFormat="1" ht="12.75">
      <c r="C2697" s="577"/>
      <c r="D2697" s="577"/>
      <c r="E2697" s="577"/>
      <c r="F2697" s="577"/>
      <c r="G2697" s="577"/>
      <c r="H2697" s="577"/>
    </row>
    <row r="2698" spans="3:8" s="143" customFormat="1" ht="12.75">
      <c r="C2698" s="577"/>
      <c r="D2698" s="577"/>
      <c r="E2698" s="577"/>
      <c r="F2698" s="577"/>
      <c r="G2698" s="577"/>
      <c r="H2698" s="577"/>
    </row>
    <row r="2699" spans="3:8" s="143" customFormat="1" ht="12.75">
      <c r="C2699" s="577"/>
      <c r="D2699" s="577"/>
      <c r="E2699" s="577"/>
      <c r="F2699" s="577"/>
      <c r="G2699" s="577"/>
      <c r="H2699" s="577"/>
    </row>
    <row r="2700" spans="3:8" s="143" customFormat="1" ht="12.75">
      <c r="C2700" s="577"/>
      <c r="D2700" s="577"/>
      <c r="E2700" s="577"/>
      <c r="F2700" s="577"/>
      <c r="G2700" s="577"/>
      <c r="H2700" s="577"/>
    </row>
    <row r="2701" spans="3:8" s="143" customFormat="1" ht="12.75">
      <c r="C2701" s="577"/>
      <c r="D2701" s="577"/>
      <c r="E2701" s="577"/>
      <c r="F2701" s="577"/>
      <c r="G2701" s="577"/>
      <c r="H2701" s="577"/>
    </row>
    <row r="2702" spans="3:8" s="143" customFormat="1" ht="12.75">
      <c r="C2702" s="577"/>
      <c r="D2702" s="577"/>
      <c r="E2702" s="577"/>
      <c r="F2702" s="577"/>
      <c r="G2702" s="577"/>
      <c r="H2702" s="577"/>
    </row>
    <row r="2703" spans="3:8" s="143" customFormat="1" ht="12.75">
      <c r="C2703" s="577"/>
      <c r="D2703" s="577"/>
      <c r="E2703" s="577"/>
      <c r="F2703" s="577"/>
      <c r="G2703" s="577"/>
      <c r="H2703" s="577"/>
    </row>
    <row r="2704" spans="3:8" s="143" customFormat="1" ht="12.75">
      <c r="C2704" s="577"/>
      <c r="D2704" s="577"/>
      <c r="E2704" s="577"/>
      <c r="F2704" s="577"/>
      <c r="G2704" s="577"/>
      <c r="H2704" s="577"/>
    </row>
    <row r="2705" spans="3:8" s="143" customFormat="1" ht="12.75">
      <c r="C2705" s="577"/>
      <c r="D2705" s="577"/>
      <c r="E2705" s="577"/>
      <c r="F2705" s="577"/>
      <c r="G2705" s="577"/>
      <c r="H2705" s="577"/>
    </row>
    <row r="2706" spans="3:8" s="143" customFormat="1" ht="12.75">
      <c r="C2706" s="577"/>
      <c r="D2706" s="577"/>
      <c r="E2706" s="577"/>
      <c r="F2706" s="577"/>
      <c r="G2706" s="577"/>
      <c r="H2706" s="577"/>
    </row>
    <row r="2707" spans="3:8" s="143" customFormat="1" ht="12.75">
      <c r="C2707" s="577"/>
      <c r="D2707" s="577"/>
      <c r="E2707" s="577"/>
      <c r="F2707" s="577"/>
      <c r="G2707" s="577"/>
      <c r="H2707" s="577"/>
    </row>
    <row r="2708" spans="3:8" s="143" customFormat="1" ht="12.75">
      <c r="C2708" s="577"/>
      <c r="D2708" s="577"/>
      <c r="E2708" s="577"/>
      <c r="F2708" s="577"/>
      <c r="G2708" s="577"/>
      <c r="H2708" s="577"/>
    </row>
    <row r="2709" spans="3:8" s="143" customFormat="1" ht="12.75">
      <c r="C2709" s="577"/>
      <c r="D2709" s="577"/>
      <c r="E2709" s="577"/>
      <c r="F2709" s="577"/>
      <c r="G2709" s="577"/>
      <c r="H2709" s="577"/>
    </row>
    <row r="2710" spans="3:8" s="143" customFormat="1" ht="12.75">
      <c r="C2710" s="577"/>
      <c r="D2710" s="577"/>
      <c r="E2710" s="577"/>
      <c r="F2710" s="577"/>
      <c r="G2710" s="577"/>
      <c r="H2710" s="577"/>
    </row>
    <row r="2711" spans="3:8" s="143" customFormat="1" ht="12.75">
      <c r="C2711" s="577"/>
      <c r="D2711" s="577"/>
      <c r="E2711" s="577"/>
      <c r="F2711" s="577"/>
      <c r="G2711" s="577"/>
      <c r="H2711" s="577"/>
    </row>
    <row r="2712" spans="3:8" s="143" customFormat="1" ht="12.75">
      <c r="C2712" s="577"/>
      <c r="D2712" s="577"/>
      <c r="E2712" s="577"/>
      <c r="F2712" s="577"/>
      <c r="G2712" s="577"/>
      <c r="H2712" s="577"/>
    </row>
    <row r="2713" spans="3:8" s="143" customFormat="1" ht="12.75">
      <c r="C2713" s="577"/>
      <c r="D2713" s="577"/>
      <c r="E2713" s="577"/>
      <c r="F2713" s="577"/>
      <c r="G2713" s="577"/>
      <c r="H2713" s="577"/>
    </row>
    <row r="2714" spans="3:8" s="143" customFormat="1" ht="12.75">
      <c r="C2714" s="577"/>
      <c r="D2714" s="577"/>
      <c r="E2714" s="577"/>
      <c r="F2714" s="577"/>
      <c r="G2714" s="577"/>
      <c r="H2714" s="577"/>
    </row>
    <row r="2715" spans="3:8" s="143" customFormat="1" ht="12.75">
      <c r="C2715" s="577"/>
      <c r="D2715" s="577"/>
      <c r="E2715" s="577"/>
      <c r="F2715" s="577"/>
      <c r="G2715" s="577"/>
      <c r="H2715" s="577"/>
    </row>
    <row r="2716" spans="3:8" s="143" customFormat="1" ht="12.75">
      <c r="C2716" s="577"/>
      <c r="D2716" s="577"/>
      <c r="E2716" s="577"/>
      <c r="F2716" s="577"/>
      <c r="G2716" s="577"/>
      <c r="H2716" s="577"/>
    </row>
    <row r="2717" spans="3:8" s="143" customFormat="1" ht="12.75">
      <c r="C2717" s="577"/>
      <c r="D2717" s="577"/>
      <c r="E2717" s="577"/>
      <c r="F2717" s="577"/>
      <c r="G2717" s="577"/>
      <c r="H2717" s="577"/>
    </row>
    <row r="2718" spans="3:8" s="143" customFormat="1" ht="12.75">
      <c r="C2718" s="577"/>
      <c r="D2718" s="577"/>
      <c r="E2718" s="577"/>
      <c r="F2718" s="577"/>
      <c r="G2718" s="577"/>
      <c r="H2718" s="577"/>
    </row>
    <row r="2719" spans="3:8" s="143" customFormat="1" ht="12.75">
      <c r="C2719" s="577"/>
      <c r="D2719" s="577"/>
      <c r="E2719" s="577"/>
      <c r="F2719" s="577"/>
      <c r="G2719" s="577"/>
      <c r="H2719" s="577"/>
    </row>
    <row r="2720" spans="3:8" s="143" customFormat="1" ht="12.75">
      <c r="C2720" s="577"/>
      <c r="D2720" s="577"/>
      <c r="E2720" s="577"/>
      <c r="F2720" s="577"/>
      <c r="G2720" s="577"/>
      <c r="H2720" s="577"/>
    </row>
    <row r="2721" spans="3:8" s="143" customFormat="1" ht="12.75">
      <c r="C2721" s="577"/>
      <c r="D2721" s="577"/>
      <c r="E2721" s="577"/>
      <c r="F2721" s="577"/>
      <c r="G2721" s="577"/>
      <c r="H2721" s="577"/>
    </row>
    <row r="2722" spans="3:8" s="143" customFormat="1" ht="12.75">
      <c r="C2722" s="577"/>
      <c r="D2722" s="577"/>
      <c r="E2722" s="577"/>
      <c r="F2722" s="577"/>
      <c r="G2722" s="577"/>
      <c r="H2722" s="577"/>
    </row>
    <row r="2723" spans="3:8" s="143" customFormat="1" ht="12.75">
      <c r="C2723" s="577"/>
      <c r="D2723" s="577"/>
      <c r="E2723" s="577"/>
      <c r="F2723" s="577"/>
      <c r="G2723" s="577"/>
      <c r="H2723" s="577"/>
    </row>
    <row r="2724" spans="3:8" s="143" customFormat="1" ht="12.75">
      <c r="C2724" s="577"/>
      <c r="D2724" s="577"/>
      <c r="E2724" s="577"/>
      <c r="F2724" s="577"/>
      <c r="G2724" s="577"/>
      <c r="H2724" s="577"/>
    </row>
    <row r="2725" spans="3:8" s="143" customFormat="1" ht="12.75">
      <c r="C2725" s="577"/>
      <c r="D2725" s="577"/>
      <c r="E2725" s="577"/>
      <c r="F2725" s="577"/>
      <c r="G2725" s="577"/>
      <c r="H2725" s="577"/>
    </row>
    <row r="2726" spans="3:8" s="143" customFormat="1" ht="12.75">
      <c r="C2726" s="577"/>
      <c r="D2726" s="577"/>
      <c r="E2726" s="577"/>
      <c r="F2726" s="577"/>
      <c r="G2726" s="577"/>
      <c r="H2726" s="577"/>
    </row>
    <row r="2727" spans="3:8" s="143" customFormat="1" ht="12.75">
      <c r="C2727" s="577"/>
      <c r="D2727" s="577"/>
      <c r="E2727" s="577"/>
      <c r="F2727" s="577"/>
      <c r="G2727" s="577"/>
      <c r="H2727" s="577"/>
    </row>
    <row r="2728" spans="3:8" s="143" customFormat="1" ht="12.75">
      <c r="C2728" s="577"/>
      <c r="D2728" s="577"/>
      <c r="E2728" s="577"/>
      <c r="F2728" s="577"/>
      <c r="G2728" s="577"/>
      <c r="H2728" s="577"/>
    </row>
    <row r="2729" spans="3:8" s="143" customFormat="1" ht="12.75">
      <c r="C2729" s="577"/>
      <c r="D2729" s="577"/>
      <c r="E2729" s="577"/>
      <c r="F2729" s="577"/>
      <c r="G2729" s="577"/>
      <c r="H2729" s="577"/>
    </row>
    <row r="2730" spans="3:8" s="143" customFormat="1" ht="12.75">
      <c r="C2730" s="577"/>
      <c r="D2730" s="577"/>
      <c r="E2730" s="577"/>
      <c r="F2730" s="577"/>
      <c r="G2730" s="577"/>
      <c r="H2730" s="577"/>
    </row>
    <row r="2731" spans="3:8" s="143" customFormat="1" ht="12.75">
      <c r="C2731" s="577"/>
      <c r="D2731" s="577"/>
      <c r="E2731" s="577"/>
      <c r="F2731" s="577"/>
      <c r="G2731" s="577"/>
      <c r="H2731" s="577"/>
    </row>
    <row r="2732" spans="3:8" s="143" customFormat="1" ht="12.75">
      <c r="C2732" s="577"/>
      <c r="D2732" s="577"/>
      <c r="E2732" s="577"/>
      <c r="F2732" s="577"/>
      <c r="G2732" s="577"/>
      <c r="H2732" s="577"/>
    </row>
    <row r="2733" spans="3:8" s="143" customFormat="1" ht="12.75">
      <c r="C2733" s="577"/>
      <c r="D2733" s="577"/>
      <c r="E2733" s="577"/>
      <c r="F2733" s="577"/>
      <c r="G2733" s="577"/>
      <c r="H2733" s="577"/>
    </row>
    <row r="2734" spans="3:8" s="143" customFormat="1" ht="12.75">
      <c r="C2734" s="577"/>
      <c r="D2734" s="577"/>
      <c r="E2734" s="577"/>
      <c r="F2734" s="577"/>
      <c r="G2734" s="577"/>
      <c r="H2734" s="577"/>
    </row>
    <row r="2735" spans="3:8" s="143" customFormat="1" ht="12.75">
      <c r="C2735" s="577"/>
      <c r="D2735" s="577"/>
      <c r="E2735" s="577"/>
      <c r="F2735" s="577"/>
      <c r="G2735" s="577"/>
      <c r="H2735" s="577"/>
    </row>
    <row r="2736" spans="3:8" s="143" customFormat="1" ht="12.75">
      <c r="C2736" s="577"/>
      <c r="D2736" s="577"/>
      <c r="E2736" s="577"/>
      <c r="F2736" s="577"/>
      <c r="G2736" s="577"/>
      <c r="H2736" s="577"/>
    </row>
    <row r="2737" spans="3:8" s="143" customFormat="1" ht="12.75">
      <c r="C2737" s="577"/>
      <c r="D2737" s="577"/>
      <c r="E2737" s="577"/>
      <c r="F2737" s="577"/>
      <c r="G2737" s="577"/>
      <c r="H2737" s="577"/>
    </row>
    <row r="2738" spans="3:8" s="143" customFormat="1" ht="12.75">
      <c r="C2738" s="577"/>
      <c r="D2738" s="577"/>
      <c r="E2738" s="577"/>
      <c r="F2738" s="577"/>
      <c r="G2738" s="577"/>
      <c r="H2738" s="577"/>
    </row>
    <row r="2739" spans="3:8" s="143" customFormat="1" ht="12.75">
      <c r="C2739" s="577"/>
      <c r="D2739" s="577"/>
      <c r="E2739" s="577"/>
      <c r="F2739" s="577"/>
      <c r="G2739" s="577"/>
      <c r="H2739" s="577"/>
    </row>
    <row r="2740" spans="3:8" s="143" customFormat="1" ht="12.75">
      <c r="C2740" s="577"/>
      <c r="D2740" s="577"/>
      <c r="E2740" s="577"/>
      <c r="F2740" s="577"/>
      <c r="G2740" s="577"/>
      <c r="H2740" s="577"/>
    </row>
    <row r="2741" spans="3:8" s="143" customFormat="1" ht="12.75">
      <c r="C2741" s="577"/>
      <c r="D2741" s="577"/>
      <c r="E2741" s="577"/>
      <c r="F2741" s="577"/>
      <c r="G2741" s="577"/>
      <c r="H2741" s="577"/>
    </row>
    <row r="2742" spans="3:8" s="143" customFormat="1" ht="12.75">
      <c r="C2742" s="577"/>
      <c r="D2742" s="577"/>
      <c r="E2742" s="577"/>
      <c r="F2742" s="577"/>
      <c r="G2742" s="577"/>
      <c r="H2742" s="577"/>
    </row>
    <row r="2743" spans="3:8" s="143" customFormat="1" ht="12.75">
      <c r="C2743" s="577"/>
      <c r="D2743" s="577"/>
      <c r="E2743" s="577"/>
      <c r="F2743" s="577"/>
      <c r="G2743" s="577"/>
      <c r="H2743" s="577"/>
    </row>
    <row r="2744" spans="3:8" s="143" customFormat="1" ht="12.75">
      <c r="C2744" s="577"/>
      <c r="D2744" s="577"/>
      <c r="E2744" s="577"/>
      <c r="F2744" s="577"/>
      <c r="G2744" s="577"/>
      <c r="H2744" s="577"/>
    </row>
    <row r="2745" spans="3:8" s="143" customFormat="1" ht="12.75">
      <c r="C2745" s="577"/>
      <c r="D2745" s="577"/>
      <c r="E2745" s="577"/>
      <c r="F2745" s="577"/>
      <c r="G2745" s="577"/>
      <c r="H2745" s="577"/>
    </row>
    <row r="2746" spans="3:8" s="143" customFormat="1" ht="12.75">
      <c r="C2746" s="577"/>
      <c r="D2746" s="577"/>
      <c r="E2746" s="577"/>
      <c r="F2746" s="577"/>
      <c r="G2746" s="577"/>
      <c r="H2746" s="577"/>
    </row>
    <row r="2747" spans="3:8" s="143" customFormat="1" ht="12.75">
      <c r="C2747" s="577"/>
      <c r="D2747" s="577"/>
      <c r="E2747" s="577"/>
      <c r="F2747" s="577"/>
      <c r="G2747" s="577"/>
      <c r="H2747" s="577"/>
    </row>
    <row r="2748" spans="3:8" s="143" customFormat="1" ht="12.75">
      <c r="C2748" s="577"/>
      <c r="D2748" s="577"/>
      <c r="E2748" s="577"/>
      <c r="F2748" s="577"/>
      <c r="G2748" s="577"/>
      <c r="H2748" s="577"/>
    </row>
    <row r="2749" spans="3:8" s="143" customFormat="1" ht="12.75">
      <c r="C2749" s="577"/>
      <c r="D2749" s="577"/>
      <c r="E2749" s="577"/>
      <c r="F2749" s="577"/>
      <c r="G2749" s="577"/>
      <c r="H2749" s="577"/>
    </row>
    <row r="2750" spans="3:8" s="143" customFormat="1" ht="12.75">
      <c r="C2750" s="577"/>
      <c r="D2750" s="577"/>
      <c r="E2750" s="577"/>
      <c r="F2750" s="577"/>
      <c r="G2750" s="577"/>
      <c r="H2750" s="577"/>
    </row>
    <row r="2751" spans="3:8" s="143" customFormat="1" ht="12.75">
      <c r="C2751" s="577"/>
      <c r="D2751" s="577"/>
      <c r="E2751" s="577"/>
      <c r="F2751" s="577"/>
      <c r="G2751" s="577"/>
      <c r="H2751" s="577"/>
    </row>
    <row r="2752" spans="3:8" s="143" customFormat="1" ht="12.75">
      <c r="C2752" s="577"/>
      <c r="D2752" s="577"/>
      <c r="E2752" s="577"/>
      <c r="F2752" s="577"/>
      <c r="G2752" s="577"/>
      <c r="H2752" s="577"/>
    </row>
    <row r="2753" spans="3:8" s="143" customFormat="1" ht="12.75">
      <c r="C2753" s="577"/>
      <c r="D2753" s="577"/>
      <c r="E2753" s="577"/>
      <c r="F2753" s="577"/>
      <c r="G2753" s="577"/>
      <c r="H2753" s="577"/>
    </row>
    <row r="2754" spans="3:8" s="143" customFormat="1" ht="12.75">
      <c r="C2754" s="577"/>
      <c r="D2754" s="577"/>
      <c r="E2754" s="577"/>
      <c r="F2754" s="577"/>
      <c r="G2754" s="577"/>
      <c r="H2754" s="577"/>
    </row>
    <row r="2755" spans="3:8" s="143" customFormat="1" ht="12.75">
      <c r="C2755" s="577"/>
      <c r="D2755" s="577"/>
      <c r="E2755" s="577"/>
      <c r="F2755" s="577"/>
      <c r="G2755" s="577"/>
      <c r="H2755" s="577"/>
    </row>
    <row r="2756" spans="3:8" s="143" customFormat="1" ht="12.75">
      <c r="C2756" s="577"/>
      <c r="D2756" s="577"/>
      <c r="E2756" s="577"/>
      <c r="F2756" s="577"/>
      <c r="G2756" s="577"/>
      <c r="H2756" s="577"/>
    </row>
    <row r="2757" spans="3:8" s="143" customFormat="1" ht="12.75">
      <c r="C2757" s="577"/>
      <c r="D2757" s="577"/>
      <c r="E2757" s="577"/>
      <c r="F2757" s="577"/>
      <c r="G2757" s="577"/>
      <c r="H2757" s="577"/>
    </row>
    <row r="2758" spans="3:8" s="143" customFormat="1" ht="12.75">
      <c r="C2758" s="577"/>
      <c r="D2758" s="577"/>
      <c r="E2758" s="577"/>
      <c r="F2758" s="577"/>
      <c r="G2758" s="577"/>
      <c r="H2758" s="577"/>
    </row>
    <row r="2759" spans="3:8" s="143" customFormat="1" ht="12.75">
      <c r="C2759" s="577"/>
      <c r="D2759" s="577"/>
      <c r="E2759" s="577"/>
      <c r="F2759" s="577"/>
      <c r="G2759" s="577"/>
      <c r="H2759" s="577"/>
    </row>
    <row r="2760" spans="3:8" s="143" customFormat="1" ht="12.75">
      <c r="C2760" s="577"/>
      <c r="D2760" s="577"/>
      <c r="E2760" s="577"/>
      <c r="F2760" s="577"/>
      <c r="G2760" s="577"/>
      <c r="H2760" s="577"/>
    </row>
    <row r="2761" spans="3:8" s="143" customFormat="1" ht="12.75">
      <c r="C2761" s="577"/>
      <c r="D2761" s="577"/>
      <c r="E2761" s="577"/>
      <c r="F2761" s="577"/>
      <c r="G2761" s="577"/>
      <c r="H2761" s="577"/>
    </row>
    <row r="2762" spans="3:8" s="143" customFormat="1" ht="12.75">
      <c r="C2762" s="577"/>
      <c r="D2762" s="577"/>
      <c r="E2762" s="577"/>
      <c r="F2762" s="577"/>
      <c r="G2762" s="577"/>
      <c r="H2762" s="577"/>
    </row>
    <row r="2763" spans="3:8" s="143" customFormat="1" ht="12.75">
      <c r="C2763" s="577"/>
      <c r="D2763" s="577"/>
      <c r="E2763" s="577"/>
      <c r="F2763" s="577"/>
      <c r="G2763" s="577"/>
      <c r="H2763" s="577"/>
    </row>
    <row r="2764" spans="3:8" s="143" customFormat="1" ht="12.75">
      <c r="C2764" s="577"/>
      <c r="D2764" s="577"/>
      <c r="E2764" s="577"/>
      <c r="F2764" s="577"/>
      <c r="G2764" s="577"/>
      <c r="H2764" s="577"/>
    </row>
    <row r="2765" spans="3:8" s="143" customFormat="1" ht="12.75">
      <c r="C2765" s="577"/>
      <c r="D2765" s="577"/>
      <c r="E2765" s="577"/>
      <c r="F2765" s="577"/>
      <c r="G2765" s="577"/>
      <c r="H2765" s="577"/>
    </row>
    <row r="2766" spans="3:8" s="143" customFormat="1" ht="12.75">
      <c r="C2766" s="577"/>
      <c r="D2766" s="577"/>
      <c r="E2766" s="577"/>
      <c r="F2766" s="577"/>
      <c r="G2766" s="577"/>
      <c r="H2766" s="577"/>
    </row>
    <row r="2767" spans="3:8" s="143" customFormat="1" ht="12.75">
      <c r="C2767" s="577"/>
      <c r="D2767" s="577"/>
      <c r="E2767" s="577"/>
      <c r="F2767" s="577"/>
      <c r="G2767" s="577"/>
      <c r="H2767" s="577"/>
    </row>
    <row r="2768" spans="3:8" s="143" customFormat="1" ht="12.75">
      <c r="C2768" s="577"/>
      <c r="D2768" s="577"/>
      <c r="E2768" s="577"/>
      <c r="F2768" s="577"/>
      <c r="G2768" s="577"/>
      <c r="H2768" s="577"/>
    </row>
    <row r="2769" spans="3:8" s="143" customFormat="1" ht="12.75">
      <c r="C2769" s="577"/>
      <c r="D2769" s="577"/>
      <c r="E2769" s="577"/>
      <c r="F2769" s="577"/>
      <c r="G2769" s="577"/>
      <c r="H2769" s="577"/>
    </row>
    <row r="2770" spans="3:8" s="143" customFormat="1" ht="12.75">
      <c r="C2770" s="577"/>
      <c r="D2770" s="577"/>
      <c r="E2770" s="577"/>
      <c r="F2770" s="577"/>
      <c r="G2770" s="577"/>
      <c r="H2770" s="577"/>
    </row>
    <row r="2771" spans="3:8" s="143" customFormat="1" ht="12.75">
      <c r="C2771" s="577"/>
      <c r="D2771" s="577"/>
      <c r="E2771" s="577"/>
      <c r="F2771" s="577"/>
      <c r="G2771" s="577"/>
      <c r="H2771" s="577"/>
    </row>
    <row r="2772" spans="3:8" s="143" customFormat="1" ht="12.75">
      <c r="C2772" s="577"/>
      <c r="D2772" s="577"/>
      <c r="E2772" s="577"/>
      <c r="F2772" s="577"/>
      <c r="G2772" s="577"/>
      <c r="H2772" s="577"/>
    </row>
    <row r="2773" spans="3:8" s="143" customFormat="1" ht="12.75">
      <c r="C2773" s="577"/>
      <c r="D2773" s="577"/>
      <c r="E2773" s="577"/>
      <c r="F2773" s="577"/>
      <c r="G2773" s="577"/>
      <c r="H2773" s="577"/>
    </row>
    <row r="2774" spans="3:8" s="143" customFormat="1" ht="12.75">
      <c r="C2774" s="577"/>
      <c r="D2774" s="577"/>
      <c r="E2774" s="577"/>
      <c r="F2774" s="577"/>
      <c r="G2774" s="577"/>
      <c r="H2774" s="577"/>
    </row>
    <row r="2775" spans="3:8" s="143" customFormat="1" ht="12.75">
      <c r="C2775" s="577"/>
      <c r="D2775" s="577"/>
      <c r="E2775" s="577"/>
      <c r="F2775" s="577"/>
      <c r="G2775" s="577"/>
      <c r="H2775" s="577"/>
    </row>
    <row r="2776" spans="3:8" s="143" customFormat="1" ht="12.75">
      <c r="C2776" s="577"/>
      <c r="D2776" s="577"/>
      <c r="E2776" s="577"/>
      <c r="F2776" s="577"/>
      <c r="G2776" s="577"/>
      <c r="H2776" s="577"/>
    </row>
    <row r="2777" spans="3:8" s="143" customFormat="1" ht="12.75">
      <c r="C2777" s="577"/>
      <c r="D2777" s="577"/>
      <c r="E2777" s="577"/>
      <c r="F2777" s="577"/>
      <c r="G2777" s="577"/>
      <c r="H2777" s="577"/>
    </row>
    <row r="2778" spans="3:8" s="143" customFormat="1" ht="12.75">
      <c r="C2778" s="577"/>
      <c r="D2778" s="577"/>
      <c r="E2778" s="577"/>
      <c r="F2778" s="577"/>
      <c r="G2778" s="577"/>
      <c r="H2778" s="577"/>
    </row>
    <row r="2779" spans="3:8" s="143" customFormat="1" ht="12.75">
      <c r="C2779" s="577"/>
      <c r="D2779" s="577"/>
      <c r="E2779" s="577"/>
      <c r="F2779" s="577"/>
      <c r="G2779" s="577"/>
      <c r="H2779" s="577"/>
    </row>
    <row r="2780" spans="3:8" s="143" customFormat="1" ht="12.75">
      <c r="C2780" s="577"/>
      <c r="D2780" s="577"/>
      <c r="E2780" s="577"/>
      <c r="F2780" s="577"/>
      <c r="G2780" s="577"/>
      <c r="H2780" s="577"/>
    </row>
    <row r="2781" spans="3:8" s="143" customFormat="1" ht="12.75">
      <c r="C2781" s="577"/>
      <c r="D2781" s="577"/>
      <c r="E2781" s="577"/>
      <c r="F2781" s="577"/>
      <c r="G2781" s="577"/>
      <c r="H2781" s="577"/>
    </row>
    <row r="2782" spans="3:8" s="143" customFormat="1" ht="12.75">
      <c r="C2782" s="577"/>
      <c r="D2782" s="577"/>
      <c r="E2782" s="577"/>
      <c r="F2782" s="577"/>
      <c r="G2782" s="577"/>
      <c r="H2782" s="577"/>
    </row>
    <row r="2783" spans="3:8" s="143" customFormat="1" ht="12.75">
      <c r="C2783" s="577"/>
      <c r="D2783" s="577"/>
      <c r="E2783" s="577"/>
      <c r="F2783" s="577"/>
      <c r="G2783" s="577"/>
      <c r="H2783" s="577"/>
    </row>
    <row r="2784" spans="3:8" s="143" customFormat="1" ht="12.75">
      <c r="C2784" s="577"/>
      <c r="D2784" s="577"/>
      <c r="E2784" s="577"/>
      <c r="F2784" s="577"/>
      <c r="G2784" s="577"/>
      <c r="H2784" s="577"/>
    </row>
    <row r="2785" spans="3:8" s="143" customFormat="1" ht="12.75">
      <c r="C2785" s="577"/>
      <c r="D2785" s="577"/>
      <c r="E2785" s="577"/>
      <c r="F2785" s="577"/>
      <c r="G2785" s="577"/>
      <c r="H2785" s="577"/>
    </row>
    <row r="2786" spans="3:8" s="143" customFormat="1" ht="12.75">
      <c r="C2786" s="577"/>
      <c r="D2786" s="577"/>
      <c r="E2786" s="577"/>
      <c r="F2786" s="577"/>
      <c r="G2786" s="577"/>
      <c r="H2786" s="577"/>
    </row>
    <row r="2787" spans="3:8" s="143" customFormat="1" ht="12.75">
      <c r="C2787" s="577"/>
      <c r="D2787" s="577"/>
      <c r="E2787" s="577"/>
      <c r="F2787" s="577"/>
      <c r="G2787" s="577"/>
      <c r="H2787" s="577"/>
    </row>
    <row r="2788" spans="3:8" s="143" customFormat="1" ht="12.75">
      <c r="C2788" s="577"/>
      <c r="D2788" s="577"/>
      <c r="E2788" s="577"/>
      <c r="F2788" s="577"/>
      <c r="G2788" s="577"/>
      <c r="H2788" s="577"/>
    </row>
    <row r="2789" spans="3:8" s="143" customFormat="1" ht="12.75">
      <c r="C2789" s="577"/>
      <c r="D2789" s="577"/>
      <c r="E2789" s="577"/>
      <c r="F2789" s="577"/>
      <c r="G2789" s="577"/>
      <c r="H2789" s="577"/>
    </row>
    <row r="2790" spans="3:8" s="143" customFormat="1" ht="12.75">
      <c r="C2790" s="577"/>
      <c r="D2790" s="577"/>
      <c r="E2790" s="577"/>
      <c r="F2790" s="577"/>
      <c r="G2790" s="577"/>
      <c r="H2790" s="577"/>
    </row>
    <row r="2791" spans="3:8" s="143" customFormat="1" ht="12.75">
      <c r="C2791" s="577"/>
      <c r="D2791" s="577"/>
      <c r="E2791" s="577"/>
      <c r="F2791" s="577"/>
      <c r="G2791" s="577"/>
      <c r="H2791" s="577"/>
    </row>
    <row r="2792" spans="3:8" s="143" customFormat="1" ht="12.75">
      <c r="C2792" s="577"/>
      <c r="D2792" s="577"/>
      <c r="E2792" s="577"/>
      <c r="F2792" s="577"/>
      <c r="G2792" s="577"/>
      <c r="H2792" s="577"/>
    </row>
    <row r="2793" spans="3:8" s="143" customFormat="1" ht="12.75">
      <c r="C2793" s="577"/>
      <c r="D2793" s="577"/>
      <c r="E2793" s="577"/>
      <c r="F2793" s="577"/>
      <c r="G2793" s="577"/>
      <c r="H2793" s="577"/>
    </row>
    <row r="2794" spans="3:8" s="143" customFormat="1" ht="12.75">
      <c r="C2794" s="577"/>
      <c r="D2794" s="577"/>
      <c r="E2794" s="577"/>
      <c r="F2794" s="577"/>
      <c r="G2794" s="577"/>
      <c r="H2794" s="577"/>
    </row>
    <row r="2795" spans="3:8" s="143" customFormat="1" ht="12.75">
      <c r="C2795" s="577"/>
      <c r="D2795" s="577"/>
      <c r="E2795" s="577"/>
      <c r="F2795" s="577"/>
      <c r="G2795" s="577"/>
      <c r="H2795" s="577"/>
    </row>
    <row r="2796" spans="3:8" s="143" customFormat="1" ht="12.75">
      <c r="C2796" s="577"/>
      <c r="D2796" s="577"/>
      <c r="E2796" s="577"/>
      <c r="F2796" s="577"/>
      <c r="G2796" s="577"/>
      <c r="H2796" s="577"/>
    </row>
    <row r="2797" spans="3:8" s="143" customFormat="1" ht="12.75">
      <c r="C2797" s="577"/>
      <c r="D2797" s="577"/>
      <c r="E2797" s="577"/>
      <c r="F2797" s="577"/>
      <c r="G2797" s="577"/>
      <c r="H2797" s="577"/>
    </row>
    <row r="2798" spans="3:8" s="143" customFormat="1" ht="12.75">
      <c r="C2798" s="577"/>
      <c r="D2798" s="577"/>
      <c r="E2798" s="577"/>
      <c r="F2798" s="577"/>
      <c r="G2798" s="577"/>
      <c r="H2798" s="577"/>
    </row>
    <row r="2799" spans="3:8" s="143" customFormat="1" ht="12.75">
      <c r="C2799" s="577"/>
      <c r="D2799" s="577"/>
      <c r="E2799" s="577"/>
      <c r="F2799" s="577"/>
      <c r="G2799" s="577"/>
      <c r="H2799" s="577"/>
    </row>
    <row r="2800" spans="3:8" s="143" customFormat="1" ht="12.75">
      <c r="C2800" s="577"/>
      <c r="D2800" s="577"/>
      <c r="E2800" s="577"/>
      <c r="F2800" s="577"/>
      <c r="G2800" s="577"/>
      <c r="H2800" s="577"/>
    </row>
    <row r="2801" spans="3:8" s="143" customFormat="1" ht="12.75">
      <c r="C2801" s="577"/>
      <c r="D2801" s="577"/>
      <c r="E2801" s="577"/>
      <c r="F2801" s="577"/>
      <c r="G2801" s="577"/>
      <c r="H2801" s="577"/>
    </row>
    <row r="2802" spans="3:8" s="143" customFormat="1" ht="12.75">
      <c r="C2802" s="577"/>
      <c r="D2802" s="577"/>
      <c r="E2802" s="577"/>
      <c r="F2802" s="577"/>
      <c r="G2802" s="577"/>
      <c r="H2802" s="577"/>
    </row>
    <row r="2803" spans="3:8" s="143" customFormat="1" ht="12.75">
      <c r="C2803" s="577"/>
      <c r="D2803" s="577"/>
      <c r="E2803" s="577"/>
      <c r="F2803" s="577"/>
      <c r="G2803" s="577"/>
      <c r="H2803" s="577"/>
    </row>
    <row r="2804" spans="3:8" s="143" customFormat="1" ht="12.75">
      <c r="C2804" s="577"/>
      <c r="D2804" s="577"/>
      <c r="E2804" s="577"/>
      <c r="F2804" s="577"/>
      <c r="G2804" s="577"/>
      <c r="H2804" s="577"/>
    </row>
    <row r="2805" spans="3:8" s="143" customFormat="1" ht="12.75">
      <c r="C2805" s="577"/>
      <c r="D2805" s="577"/>
      <c r="E2805" s="577"/>
      <c r="F2805" s="577"/>
      <c r="G2805" s="577"/>
      <c r="H2805" s="577"/>
    </row>
    <row r="2806" spans="3:8" s="143" customFormat="1" ht="12.75">
      <c r="C2806" s="577"/>
      <c r="D2806" s="577"/>
      <c r="E2806" s="577"/>
      <c r="F2806" s="577"/>
      <c r="G2806" s="577"/>
      <c r="H2806" s="577"/>
    </row>
    <row r="2807" spans="3:8" s="143" customFormat="1" ht="12.75">
      <c r="C2807" s="577"/>
      <c r="D2807" s="577"/>
      <c r="E2807" s="577"/>
      <c r="F2807" s="577"/>
      <c r="G2807" s="577"/>
      <c r="H2807" s="577"/>
    </row>
    <row r="2808" spans="3:8" s="143" customFormat="1" ht="12.75">
      <c r="C2808" s="577"/>
      <c r="D2808" s="577"/>
      <c r="E2808" s="577"/>
      <c r="F2808" s="577"/>
      <c r="G2808" s="577"/>
      <c r="H2808" s="577"/>
    </row>
    <row r="2809" spans="3:8" s="143" customFormat="1" ht="12.75">
      <c r="C2809" s="577"/>
      <c r="D2809" s="577"/>
      <c r="E2809" s="577"/>
      <c r="F2809" s="577"/>
      <c r="G2809" s="577"/>
      <c r="H2809" s="577"/>
    </row>
    <row r="2810" spans="3:8" s="143" customFormat="1" ht="12.75">
      <c r="C2810" s="577"/>
      <c r="D2810" s="577"/>
      <c r="E2810" s="577"/>
      <c r="F2810" s="577"/>
      <c r="G2810" s="577"/>
      <c r="H2810" s="577"/>
    </row>
    <row r="2811" spans="3:8" s="143" customFormat="1" ht="12.75">
      <c r="C2811" s="577"/>
      <c r="D2811" s="577"/>
      <c r="E2811" s="577"/>
      <c r="F2811" s="577"/>
      <c r="G2811" s="577"/>
      <c r="H2811" s="577"/>
    </row>
    <row r="2812" spans="3:8" s="143" customFormat="1" ht="12.75">
      <c r="C2812" s="577"/>
      <c r="D2812" s="577"/>
      <c r="E2812" s="577"/>
      <c r="F2812" s="577"/>
      <c r="G2812" s="577"/>
      <c r="H2812" s="577"/>
    </row>
    <row r="2813" spans="3:8" s="143" customFormat="1" ht="12.75">
      <c r="C2813" s="577"/>
      <c r="D2813" s="577"/>
      <c r="E2813" s="577"/>
      <c r="F2813" s="577"/>
      <c r="G2813" s="577"/>
      <c r="H2813" s="577"/>
    </row>
    <row r="2814" spans="3:8" s="143" customFormat="1" ht="12.75">
      <c r="C2814" s="577"/>
      <c r="D2814" s="577"/>
      <c r="E2814" s="577"/>
      <c r="F2814" s="577"/>
      <c r="G2814" s="577"/>
      <c r="H2814" s="577"/>
    </row>
    <row r="2815" spans="3:8" s="143" customFormat="1" ht="12.75">
      <c r="C2815" s="577"/>
      <c r="D2815" s="577"/>
      <c r="E2815" s="577"/>
      <c r="F2815" s="577"/>
      <c r="G2815" s="577"/>
      <c r="H2815" s="577"/>
    </row>
    <row r="2816" spans="3:8" s="143" customFormat="1" ht="12.75">
      <c r="C2816" s="577"/>
      <c r="D2816" s="577"/>
      <c r="E2816" s="577"/>
      <c r="F2816" s="577"/>
      <c r="G2816" s="577"/>
      <c r="H2816" s="577"/>
    </row>
    <row r="2817" spans="3:8" s="143" customFormat="1" ht="12.75">
      <c r="C2817" s="577"/>
      <c r="D2817" s="577"/>
      <c r="E2817" s="577"/>
      <c r="F2817" s="577"/>
      <c r="G2817" s="577"/>
      <c r="H2817" s="577"/>
    </row>
    <row r="2818" spans="3:8" s="143" customFormat="1" ht="12.75">
      <c r="C2818" s="577"/>
      <c r="D2818" s="577"/>
      <c r="E2818" s="577"/>
      <c r="F2818" s="577"/>
      <c r="G2818" s="577"/>
      <c r="H2818" s="577"/>
    </row>
    <row r="2819" spans="3:8" s="143" customFormat="1" ht="12.75">
      <c r="C2819" s="577"/>
      <c r="D2819" s="577"/>
      <c r="E2819" s="577"/>
      <c r="F2819" s="577"/>
      <c r="G2819" s="577"/>
      <c r="H2819" s="577"/>
    </row>
    <row r="2820" spans="3:8" s="143" customFormat="1" ht="12.75">
      <c r="C2820" s="577"/>
      <c r="D2820" s="577"/>
      <c r="E2820" s="577"/>
      <c r="F2820" s="577"/>
      <c r="G2820" s="577"/>
      <c r="H2820" s="577"/>
    </row>
    <row r="2821" spans="3:8" s="143" customFormat="1" ht="12.75">
      <c r="C2821" s="577"/>
      <c r="D2821" s="577"/>
      <c r="E2821" s="577"/>
      <c r="F2821" s="577"/>
      <c r="G2821" s="577"/>
      <c r="H2821" s="577"/>
    </row>
    <row r="2822" spans="3:8" s="143" customFormat="1" ht="12.75">
      <c r="C2822" s="577"/>
      <c r="D2822" s="577"/>
      <c r="E2822" s="577"/>
      <c r="F2822" s="577"/>
      <c r="G2822" s="577"/>
      <c r="H2822" s="577"/>
    </row>
    <row r="2823" spans="3:8" s="143" customFormat="1" ht="12.75">
      <c r="C2823" s="577"/>
      <c r="D2823" s="577"/>
      <c r="E2823" s="577"/>
      <c r="F2823" s="577"/>
      <c r="G2823" s="577"/>
      <c r="H2823" s="577"/>
    </row>
    <row r="2824" spans="3:8" s="143" customFormat="1" ht="12.75">
      <c r="C2824" s="577"/>
      <c r="D2824" s="577"/>
      <c r="E2824" s="577"/>
      <c r="F2824" s="577"/>
      <c r="G2824" s="577"/>
      <c r="H2824" s="577"/>
    </row>
    <row r="2825" spans="3:8" s="143" customFormat="1" ht="12.75">
      <c r="C2825" s="577"/>
      <c r="D2825" s="577"/>
      <c r="E2825" s="577"/>
      <c r="F2825" s="577"/>
      <c r="G2825" s="577"/>
      <c r="H2825" s="577"/>
    </row>
    <row r="2826" spans="3:8" s="143" customFormat="1" ht="12.75">
      <c r="C2826" s="577"/>
      <c r="D2826" s="577"/>
      <c r="E2826" s="577"/>
      <c r="F2826" s="577"/>
      <c r="G2826" s="577"/>
      <c r="H2826" s="577"/>
    </row>
    <row r="2827" spans="3:8" s="143" customFormat="1" ht="12.75">
      <c r="C2827" s="577"/>
      <c r="D2827" s="577"/>
      <c r="E2827" s="577"/>
      <c r="F2827" s="577"/>
      <c r="G2827" s="577"/>
      <c r="H2827" s="577"/>
    </row>
    <row r="2828" spans="3:8" s="143" customFormat="1" ht="12.75">
      <c r="C2828" s="577"/>
      <c r="D2828" s="577"/>
      <c r="E2828" s="577"/>
      <c r="F2828" s="577"/>
      <c r="G2828" s="577"/>
      <c r="H2828" s="577"/>
    </row>
    <row r="2829" spans="3:8" s="143" customFormat="1" ht="12.75">
      <c r="C2829" s="577"/>
      <c r="D2829" s="577"/>
      <c r="E2829" s="577"/>
      <c r="F2829" s="577"/>
      <c r="G2829" s="577"/>
      <c r="H2829" s="577"/>
    </row>
    <row r="2830" spans="3:8" s="143" customFormat="1" ht="12.75">
      <c r="C2830" s="577"/>
      <c r="D2830" s="577"/>
      <c r="E2830" s="577"/>
      <c r="F2830" s="577"/>
      <c r="G2830" s="577"/>
      <c r="H2830" s="577"/>
    </row>
    <row r="2831" spans="3:8" s="143" customFormat="1" ht="12.75">
      <c r="C2831" s="577"/>
      <c r="D2831" s="577"/>
      <c r="E2831" s="577"/>
      <c r="F2831" s="577"/>
      <c r="G2831" s="577"/>
      <c r="H2831" s="577"/>
    </row>
    <row r="2832" spans="3:8" s="143" customFormat="1" ht="12.75">
      <c r="C2832" s="577"/>
      <c r="D2832" s="577"/>
      <c r="E2832" s="577"/>
      <c r="F2832" s="577"/>
      <c r="G2832" s="577"/>
      <c r="H2832" s="577"/>
    </row>
    <row r="2833" spans="3:8" s="143" customFormat="1" ht="12.75">
      <c r="C2833" s="577"/>
      <c r="D2833" s="577"/>
      <c r="E2833" s="577"/>
      <c r="F2833" s="577"/>
      <c r="G2833" s="577"/>
      <c r="H2833" s="577"/>
    </row>
    <row r="2834" spans="3:8" s="143" customFormat="1" ht="12.75">
      <c r="C2834" s="577"/>
      <c r="D2834" s="577"/>
      <c r="E2834" s="577"/>
      <c r="F2834" s="577"/>
      <c r="G2834" s="577"/>
      <c r="H2834" s="577"/>
    </row>
    <row r="2835" spans="3:8" s="143" customFormat="1" ht="12.75">
      <c r="C2835" s="577"/>
      <c r="D2835" s="577"/>
      <c r="E2835" s="577"/>
      <c r="F2835" s="577"/>
      <c r="G2835" s="577"/>
      <c r="H2835" s="577"/>
    </row>
    <row r="2836" spans="3:8" s="143" customFormat="1" ht="12.75">
      <c r="C2836" s="577"/>
      <c r="D2836" s="577"/>
      <c r="E2836" s="577"/>
      <c r="F2836" s="577"/>
      <c r="G2836" s="577"/>
      <c r="H2836" s="577"/>
    </row>
    <row r="2837" spans="3:8" s="143" customFormat="1" ht="12.75">
      <c r="C2837" s="577"/>
      <c r="D2837" s="577"/>
      <c r="E2837" s="577"/>
      <c r="F2837" s="577"/>
      <c r="G2837" s="577"/>
      <c r="H2837" s="577"/>
    </row>
    <row r="2838" spans="3:8" s="143" customFormat="1" ht="12.75">
      <c r="C2838" s="577"/>
      <c r="D2838" s="577"/>
      <c r="E2838" s="577"/>
      <c r="F2838" s="577"/>
      <c r="G2838" s="577"/>
      <c r="H2838" s="577"/>
    </row>
    <row r="2839" spans="3:8" s="143" customFormat="1" ht="12.75">
      <c r="C2839" s="577"/>
      <c r="D2839" s="577"/>
      <c r="E2839" s="577"/>
      <c r="F2839" s="577"/>
      <c r="G2839" s="577"/>
      <c r="H2839" s="577"/>
    </row>
    <row r="2840" spans="3:8" s="143" customFormat="1" ht="12.75">
      <c r="C2840" s="577"/>
      <c r="D2840" s="577"/>
      <c r="E2840" s="577"/>
      <c r="F2840" s="577"/>
      <c r="G2840" s="577"/>
      <c r="H2840" s="577"/>
    </row>
    <row r="2841" spans="3:8" s="143" customFormat="1" ht="12.75">
      <c r="C2841" s="577"/>
      <c r="D2841" s="577"/>
      <c r="E2841" s="577"/>
      <c r="F2841" s="577"/>
      <c r="G2841" s="577"/>
      <c r="H2841" s="577"/>
    </row>
    <row r="2842" spans="3:8" s="143" customFormat="1" ht="12.75">
      <c r="C2842" s="577"/>
      <c r="D2842" s="577"/>
      <c r="E2842" s="577"/>
      <c r="F2842" s="577"/>
      <c r="G2842" s="577"/>
      <c r="H2842" s="577"/>
    </row>
    <row r="2843" spans="3:8" s="143" customFormat="1" ht="12.75">
      <c r="C2843" s="577"/>
      <c r="D2843" s="577"/>
      <c r="E2843" s="577"/>
      <c r="F2843" s="577"/>
      <c r="G2843" s="577"/>
      <c r="H2843" s="577"/>
    </row>
    <row r="2844" spans="3:8" s="143" customFormat="1" ht="12.75">
      <c r="C2844" s="577"/>
      <c r="D2844" s="577"/>
      <c r="E2844" s="577"/>
      <c r="F2844" s="577"/>
      <c r="G2844" s="577"/>
      <c r="H2844" s="577"/>
    </row>
    <row r="2845" spans="3:8" s="143" customFormat="1" ht="12.75">
      <c r="C2845" s="577"/>
      <c r="D2845" s="577"/>
      <c r="E2845" s="577"/>
      <c r="F2845" s="577"/>
      <c r="G2845" s="577"/>
      <c r="H2845" s="577"/>
    </row>
    <row r="2846" spans="3:8" s="143" customFormat="1" ht="12.75">
      <c r="C2846" s="577"/>
      <c r="D2846" s="577"/>
      <c r="E2846" s="577"/>
      <c r="F2846" s="577"/>
      <c r="G2846" s="577"/>
      <c r="H2846" s="577"/>
    </row>
    <row r="2847" spans="3:8" s="143" customFormat="1" ht="12.75">
      <c r="C2847" s="577"/>
      <c r="D2847" s="577"/>
      <c r="E2847" s="577"/>
      <c r="F2847" s="577"/>
      <c r="G2847" s="577"/>
      <c r="H2847" s="577"/>
    </row>
    <row r="2848" spans="3:8" s="143" customFormat="1" ht="12.75">
      <c r="C2848" s="577"/>
      <c r="D2848" s="577"/>
      <c r="E2848" s="577"/>
      <c r="F2848" s="577"/>
      <c r="G2848" s="577"/>
      <c r="H2848" s="577"/>
    </row>
    <row r="2849" spans="3:8" s="143" customFormat="1" ht="12.75">
      <c r="C2849" s="577"/>
      <c r="D2849" s="577"/>
      <c r="E2849" s="577"/>
      <c r="F2849" s="577"/>
      <c r="G2849" s="577"/>
      <c r="H2849" s="577"/>
    </row>
    <row r="2850" spans="3:8" s="143" customFormat="1" ht="12.75">
      <c r="C2850" s="577"/>
      <c r="D2850" s="577"/>
      <c r="E2850" s="577"/>
      <c r="F2850" s="577"/>
      <c r="G2850" s="577"/>
      <c r="H2850" s="577"/>
    </row>
    <row r="2851" spans="3:8" s="143" customFormat="1" ht="12.75">
      <c r="C2851" s="577"/>
      <c r="D2851" s="577"/>
      <c r="E2851" s="577"/>
      <c r="F2851" s="577"/>
      <c r="G2851" s="577"/>
      <c r="H2851" s="577"/>
    </row>
    <row r="2852" spans="3:8" s="143" customFormat="1" ht="12.75">
      <c r="C2852" s="577"/>
      <c r="D2852" s="577"/>
      <c r="E2852" s="577"/>
      <c r="F2852" s="577"/>
      <c r="G2852" s="577"/>
      <c r="H2852" s="577"/>
    </row>
    <row r="2853" spans="3:8" s="143" customFormat="1" ht="12.75">
      <c r="C2853" s="577"/>
      <c r="D2853" s="577"/>
      <c r="E2853" s="577"/>
      <c r="F2853" s="577"/>
      <c r="G2853" s="577"/>
      <c r="H2853" s="577"/>
    </row>
    <row r="2854" spans="3:8" s="143" customFormat="1" ht="12.75">
      <c r="C2854" s="577"/>
      <c r="D2854" s="577"/>
      <c r="E2854" s="577"/>
      <c r="F2854" s="577"/>
      <c r="G2854" s="577"/>
      <c r="H2854" s="577"/>
    </row>
    <row r="2855" spans="3:8" s="143" customFormat="1" ht="12.75">
      <c r="C2855" s="577"/>
      <c r="D2855" s="577"/>
      <c r="E2855" s="577"/>
      <c r="F2855" s="577"/>
      <c r="G2855" s="577"/>
      <c r="H2855" s="577"/>
    </row>
    <row r="2856" spans="3:8" s="143" customFormat="1" ht="12.75">
      <c r="C2856" s="577"/>
      <c r="D2856" s="577"/>
      <c r="E2856" s="577"/>
      <c r="F2856" s="577"/>
      <c r="G2856" s="577"/>
      <c r="H2856" s="577"/>
    </row>
    <row r="2857" spans="3:8" s="143" customFormat="1" ht="12.75">
      <c r="C2857" s="577"/>
      <c r="D2857" s="577"/>
      <c r="E2857" s="577"/>
      <c r="F2857" s="577"/>
      <c r="G2857" s="577"/>
      <c r="H2857" s="577"/>
    </row>
    <row r="2858" spans="3:8" s="143" customFormat="1" ht="12.75">
      <c r="C2858" s="577"/>
      <c r="D2858" s="577"/>
      <c r="E2858" s="577"/>
      <c r="F2858" s="577"/>
      <c r="G2858" s="577"/>
      <c r="H2858" s="577"/>
    </row>
    <row r="2859" spans="3:8" s="143" customFormat="1" ht="12.75">
      <c r="C2859" s="577"/>
      <c r="D2859" s="577"/>
      <c r="E2859" s="577"/>
      <c r="F2859" s="577"/>
      <c r="G2859" s="577"/>
      <c r="H2859" s="577"/>
    </row>
    <row r="2860" spans="3:8" s="143" customFormat="1" ht="12.75">
      <c r="C2860" s="577"/>
      <c r="D2860" s="577"/>
      <c r="E2860" s="577"/>
      <c r="F2860" s="577"/>
      <c r="G2860" s="577"/>
      <c r="H2860" s="577"/>
    </row>
    <row r="2861" spans="3:8" s="143" customFormat="1" ht="12.75">
      <c r="C2861" s="577"/>
      <c r="D2861" s="577"/>
      <c r="E2861" s="577"/>
      <c r="F2861" s="577"/>
      <c r="G2861" s="577"/>
      <c r="H2861" s="577"/>
    </row>
    <row r="2862" spans="3:8" s="143" customFormat="1" ht="12.75">
      <c r="C2862" s="577"/>
      <c r="D2862" s="577"/>
      <c r="E2862" s="577"/>
      <c r="F2862" s="577"/>
      <c r="G2862" s="577"/>
      <c r="H2862" s="577"/>
    </row>
    <row r="2863" spans="3:8" s="143" customFormat="1" ht="12.75">
      <c r="C2863" s="577"/>
      <c r="D2863" s="577"/>
      <c r="E2863" s="577"/>
      <c r="F2863" s="577"/>
      <c r="G2863" s="577"/>
      <c r="H2863" s="577"/>
    </row>
    <row r="2864" spans="3:8" s="143" customFormat="1" ht="12.75">
      <c r="C2864" s="577"/>
      <c r="D2864" s="577"/>
      <c r="E2864" s="577"/>
      <c r="F2864" s="577"/>
      <c r="G2864" s="577"/>
      <c r="H2864" s="577"/>
    </row>
    <row r="2865" spans="3:8" s="143" customFormat="1" ht="12.75">
      <c r="C2865" s="577"/>
      <c r="D2865" s="577"/>
      <c r="E2865" s="577"/>
      <c r="F2865" s="577"/>
      <c r="G2865" s="577"/>
      <c r="H2865" s="577"/>
    </row>
    <row r="2866" spans="3:8" s="143" customFormat="1" ht="12.75">
      <c r="C2866" s="577"/>
      <c r="D2866" s="577"/>
      <c r="E2866" s="577"/>
      <c r="F2866" s="577"/>
      <c r="G2866" s="577"/>
      <c r="H2866" s="577"/>
    </row>
    <row r="2867" spans="3:8" s="143" customFormat="1" ht="12.75">
      <c r="C2867" s="577"/>
      <c r="D2867" s="577"/>
      <c r="E2867" s="577"/>
      <c r="F2867" s="577"/>
      <c r="G2867" s="577"/>
      <c r="H2867" s="577"/>
    </row>
    <row r="2868" spans="3:8" s="143" customFormat="1" ht="12.75">
      <c r="C2868" s="577"/>
      <c r="D2868" s="577"/>
      <c r="E2868" s="577"/>
      <c r="F2868" s="577"/>
      <c r="G2868" s="577"/>
      <c r="H2868" s="577"/>
    </row>
    <row r="2869" spans="3:8" s="143" customFormat="1" ht="12.75">
      <c r="C2869" s="577"/>
      <c r="D2869" s="577"/>
      <c r="E2869" s="577"/>
      <c r="F2869" s="577"/>
      <c r="G2869" s="577"/>
      <c r="H2869" s="577"/>
    </row>
    <row r="2870" spans="3:8" s="143" customFormat="1" ht="12.75">
      <c r="C2870" s="577"/>
      <c r="D2870" s="577"/>
      <c r="E2870" s="577"/>
      <c r="F2870" s="577"/>
      <c r="G2870" s="577"/>
      <c r="H2870" s="577"/>
    </row>
    <row r="2871" spans="3:8" s="143" customFormat="1" ht="12.75">
      <c r="C2871" s="577"/>
      <c r="D2871" s="577"/>
      <c r="E2871" s="577"/>
      <c r="F2871" s="577"/>
      <c r="G2871" s="577"/>
      <c r="H2871" s="577"/>
    </row>
    <row r="2872" spans="3:8" s="143" customFormat="1" ht="12.75">
      <c r="C2872" s="577"/>
      <c r="D2872" s="577"/>
      <c r="E2872" s="577"/>
      <c r="F2872" s="577"/>
      <c r="G2872" s="577"/>
      <c r="H2872" s="577"/>
    </row>
    <row r="2873" spans="3:8" s="143" customFormat="1" ht="12.75">
      <c r="C2873" s="577"/>
      <c r="D2873" s="577"/>
      <c r="E2873" s="577"/>
      <c r="F2873" s="577"/>
      <c r="G2873" s="577"/>
      <c r="H2873" s="577"/>
    </row>
    <row r="2874" spans="3:8" s="143" customFormat="1" ht="12.75">
      <c r="C2874" s="577"/>
      <c r="D2874" s="577"/>
      <c r="E2874" s="577"/>
      <c r="F2874" s="577"/>
      <c r="G2874" s="577"/>
      <c r="H2874" s="577"/>
    </row>
    <row r="2875" spans="3:8" s="143" customFormat="1" ht="12.75">
      <c r="C2875" s="577"/>
      <c r="D2875" s="577"/>
      <c r="E2875" s="577"/>
      <c r="F2875" s="577"/>
      <c r="G2875" s="577"/>
      <c r="H2875" s="577"/>
    </row>
    <row r="2876" spans="3:8" s="143" customFormat="1" ht="12.75">
      <c r="C2876" s="577"/>
      <c r="D2876" s="577"/>
      <c r="E2876" s="577"/>
      <c r="F2876" s="577"/>
      <c r="G2876" s="577"/>
      <c r="H2876" s="577"/>
    </row>
    <row r="2877" spans="3:8" s="143" customFormat="1" ht="12.75">
      <c r="C2877" s="577"/>
      <c r="D2877" s="577"/>
      <c r="E2877" s="577"/>
      <c r="F2877" s="577"/>
      <c r="G2877" s="577"/>
      <c r="H2877" s="577"/>
    </row>
    <row r="2878" spans="3:8" s="143" customFormat="1" ht="12.75">
      <c r="C2878" s="577"/>
      <c r="D2878" s="577"/>
      <c r="E2878" s="577"/>
      <c r="F2878" s="577"/>
      <c r="G2878" s="577"/>
      <c r="H2878" s="577"/>
    </row>
    <row r="2879" spans="3:8" s="143" customFormat="1" ht="12.75">
      <c r="C2879" s="577"/>
      <c r="D2879" s="577"/>
      <c r="E2879" s="577"/>
      <c r="F2879" s="577"/>
      <c r="G2879" s="577"/>
      <c r="H2879" s="577"/>
    </row>
    <row r="2880" spans="3:8" s="143" customFormat="1" ht="12.75">
      <c r="C2880" s="577"/>
      <c r="D2880" s="577"/>
      <c r="E2880" s="577"/>
      <c r="F2880" s="577"/>
      <c r="G2880" s="577"/>
      <c r="H2880" s="577"/>
    </row>
    <row r="2881" spans="3:8" s="143" customFormat="1" ht="12.75">
      <c r="C2881" s="577"/>
      <c r="D2881" s="577"/>
      <c r="E2881" s="577"/>
      <c r="F2881" s="577"/>
      <c r="G2881" s="577"/>
      <c r="H2881" s="577"/>
    </row>
    <row r="2882" spans="3:8" s="143" customFormat="1" ht="12.75">
      <c r="C2882" s="577"/>
      <c r="D2882" s="577"/>
      <c r="E2882" s="577"/>
      <c r="F2882" s="577"/>
      <c r="G2882" s="577"/>
      <c r="H2882" s="577"/>
    </row>
    <row r="2883" spans="3:8" s="143" customFormat="1" ht="12.75">
      <c r="C2883" s="577"/>
      <c r="D2883" s="577"/>
      <c r="E2883" s="577"/>
      <c r="F2883" s="577"/>
      <c r="G2883" s="577"/>
      <c r="H2883" s="577"/>
    </row>
    <row r="2884" spans="3:8" s="143" customFormat="1" ht="12.75">
      <c r="C2884" s="577"/>
      <c r="D2884" s="577"/>
      <c r="E2884" s="577"/>
      <c r="F2884" s="577"/>
      <c r="G2884" s="577"/>
      <c r="H2884" s="577"/>
    </row>
    <row r="2885" spans="3:8" s="143" customFormat="1" ht="12.75">
      <c r="C2885" s="577"/>
      <c r="D2885" s="577"/>
      <c r="E2885" s="577"/>
      <c r="F2885" s="577"/>
      <c r="G2885" s="577"/>
      <c r="H2885" s="577"/>
    </row>
    <row r="2886" spans="3:8" s="143" customFormat="1" ht="12.75">
      <c r="C2886" s="577"/>
      <c r="D2886" s="577"/>
      <c r="E2886" s="577"/>
      <c r="F2886" s="577"/>
      <c r="G2886" s="577"/>
      <c r="H2886" s="577"/>
    </row>
    <row r="2887" spans="3:8" s="143" customFormat="1" ht="12.75">
      <c r="C2887" s="577"/>
      <c r="D2887" s="577"/>
      <c r="E2887" s="577"/>
      <c r="F2887" s="577"/>
      <c r="G2887" s="577"/>
      <c r="H2887" s="577"/>
    </row>
    <row r="2888" spans="3:8" s="143" customFormat="1" ht="12.75">
      <c r="C2888" s="577"/>
      <c r="D2888" s="577"/>
      <c r="E2888" s="577"/>
      <c r="F2888" s="577"/>
      <c r="G2888" s="577"/>
      <c r="H2888" s="577"/>
    </row>
    <row r="2889" spans="3:8" s="143" customFormat="1" ht="12.75">
      <c r="C2889" s="577"/>
      <c r="D2889" s="577"/>
      <c r="E2889" s="577"/>
      <c r="F2889" s="577"/>
      <c r="G2889" s="577"/>
      <c r="H2889" s="577"/>
    </row>
    <row r="2890" spans="3:8" s="143" customFormat="1" ht="12.75">
      <c r="C2890" s="577"/>
      <c r="D2890" s="577"/>
      <c r="E2890" s="577"/>
      <c r="F2890" s="577"/>
      <c r="G2890" s="577"/>
      <c r="H2890" s="577"/>
    </row>
    <row r="2891" spans="3:8" s="143" customFormat="1" ht="12.75">
      <c r="C2891" s="577"/>
      <c r="D2891" s="577"/>
      <c r="E2891" s="577"/>
      <c r="F2891" s="577"/>
      <c r="G2891" s="577"/>
      <c r="H2891" s="577"/>
    </row>
    <row r="2892" spans="3:8" s="143" customFormat="1" ht="12.75">
      <c r="C2892" s="577"/>
      <c r="D2892" s="577"/>
      <c r="E2892" s="577"/>
      <c r="F2892" s="577"/>
      <c r="G2892" s="577"/>
      <c r="H2892" s="577"/>
    </row>
    <row r="2893" spans="3:8" s="143" customFormat="1" ht="12.75">
      <c r="C2893" s="577"/>
      <c r="D2893" s="577"/>
      <c r="E2893" s="577"/>
      <c r="F2893" s="577"/>
      <c r="G2893" s="577"/>
      <c r="H2893" s="577"/>
    </row>
    <row r="2894" spans="3:8" s="143" customFormat="1" ht="12.75">
      <c r="C2894" s="577"/>
      <c r="D2894" s="577"/>
      <c r="E2894" s="577"/>
      <c r="F2894" s="577"/>
      <c r="G2894" s="577"/>
      <c r="H2894" s="577"/>
    </row>
    <row r="2895" spans="3:8" s="143" customFormat="1" ht="12.75">
      <c r="C2895" s="577"/>
      <c r="D2895" s="577"/>
      <c r="E2895" s="577"/>
      <c r="F2895" s="577"/>
      <c r="G2895" s="577"/>
      <c r="H2895" s="577"/>
    </row>
    <row r="2896" spans="3:8" s="143" customFormat="1" ht="12.75">
      <c r="C2896" s="577"/>
      <c r="D2896" s="577"/>
      <c r="E2896" s="577"/>
      <c r="F2896" s="577"/>
      <c r="G2896" s="577"/>
      <c r="H2896" s="577"/>
    </row>
    <row r="2897" spans="3:8" s="143" customFormat="1" ht="12.75">
      <c r="C2897" s="577"/>
      <c r="D2897" s="577"/>
      <c r="E2897" s="577"/>
      <c r="F2897" s="577"/>
      <c r="G2897" s="577"/>
      <c r="H2897" s="577"/>
    </row>
    <row r="2898" spans="3:8" s="143" customFormat="1" ht="12.75">
      <c r="C2898" s="577"/>
      <c r="D2898" s="577"/>
      <c r="E2898" s="577"/>
      <c r="F2898" s="577"/>
      <c r="G2898" s="577"/>
      <c r="H2898" s="577"/>
    </row>
    <row r="2899" spans="3:8" s="143" customFormat="1" ht="12.75">
      <c r="C2899" s="577"/>
      <c r="D2899" s="577"/>
      <c r="E2899" s="577"/>
      <c r="F2899" s="577"/>
      <c r="G2899" s="577"/>
      <c r="H2899" s="577"/>
    </row>
    <row r="2900" spans="3:8" s="143" customFormat="1" ht="12.75">
      <c r="C2900" s="577"/>
      <c r="D2900" s="577"/>
      <c r="E2900" s="577"/>
      <c r="F2900" s="577"/>
      <c r="G2900" s="577"/>
      <c r="H2900" s="577"/>
    </row>
    <row r="2901" spans="3:8" s="143" customFormat="1" ht="12.75">
      <c r="C2901" s="577"/>
      <c r="D2901" s="577"/>
      <c r="E2901" s="577"/>
      <c r="F2901" s="577"/>
      <c r="G2901" s="577"/>
      <c r="H2901" s="577"/>
    </row>
    <row r="2902" spans="3:8" s="143" customFormat="1" ht="12.75">
      <c r="C2902" s="577"/>
      <c r="D2902" s="577"/>
      <c r="E2902" s="577"/>
      <c r="F2902" s="577"/>
      <c r="G2902" s="577"/>
      <c r="H2902" s="577"/>
    </row>
    <row r="2903" spans="3:8" s="143" customFormat="1" ht="12.75">
      <c r="C2903" s="577"/>
      <c r="D2903" s="577"/>
      <c r="E2903" s="577"/>
      <c r="F2903" s="577"/>
      <c r="G2903" s="577"/>
      <c r="H2903" s="577"/>
    </row>
    <row r="2904" spans="3:8" s="143" customFormat="1" ht="12.75">
      <c r="C2904" s="577"/>
      <c r="D2904" s="577"/>
      <c r="E2904" s="577"/>
      <c r="F2904" s="577"/>
      <c r="G2904" s="577"/>
      <c r="H2904" s="577"/>
    </row>
    <row r="2905" spans="3:8" s="143" customFormat="1" ht="12.75">
      <c r="C2905" s="577"/>
      <c r="D2905" s="577"/>
      <c r="E2905" s="577"/>
      <c r="F2905" s="577"/>
      <c r="G2905" s="577"/>
      <c r="H2905" s="577"/>
    </row>
    <row r="2906" spans="3:8" s="143" customFormat="1" ht="12.75">
      <c r="C2906" s="577"/>
      <c r="D2906" s="577"/>
      <c r="E2906" s="577"/>
      <c r="F2906" s="577"/>
      <c r="G2906" s="577"/>
      <c r="H2906" s="577"/>
    </row>
    <row r="2907" spans="3:8" s="143" customFormat="1" ht="12.75">
      <c r="C2907" s="577"/>
      <c r="D2907" s="577"/>
      <c r="E2907" s="577"/>
      <c r="F2907" s="577"/>
      <c r="G2907" s="577"/>
      <c r="H2907" s="577"/>
    </row>
    <row r="2908" spans="3:8" s="143" customFormat="1" ht="12.75">
      <c r="C2908" s="577"/>
      <c r="D2908" s="577"/>
      <c r="E2908" s="577"/>
      <c r="F2908" s="577"/>
      <c r="G2908" s="577"/>
      <c r="H2908" s="577"/>
    </row>
    <row r="2909" spans="3:8" s="143" customFormat="1" ht="12.75">
      <c r="C2909" s="577"/>
      <c r="D2909" s="577"/>
      <c r="E2909" s="577"/>
      <c r="F2909" s="577"/>
      <c r="G2909" s="577"/>
      <c r="H2909" s="577"/>
    </row>
    <row r="2910" spans="3:8" s="143" customFormat="1" ht="12.75">
      <c r="C2910" s="577"/>
      <c r="D2910" s="577"/>
      <c r="E2910" s="577"/>
      <c r="F2910" s="577"/>
      <c r="G2910" s="577"/>
      <c r="H2910" s="577"/>
    </row>
    <row r="2911" spans="3:8" s="143" customFormat="1" ht="12.75">
      <c r="C2911" s="577"/>
      <c r="D2911" s="577"/>
      <c r="E2911" s="577"/>
      <c r="F2911" s="577"/>
      <c r="G2911" s="577"/>
      <c r="H2911" s="577"/>
    </row>
    <row r="2912" spans="3:8" s="143" customFormat="1" ht="12.75">
      <c r="C2912" s="577"/>
      <c r="D2912" s="577"/>
      <c r="E2912" s="577"/>
      <c r="F2912" s="577"/>
      <c r="G2912" s="577"/>
      <c r="H2912" s="577"/>
    </row>
    <row r="2913" spans="3:8" s="143" customFormat="1" ht="12.75">
      <c r="C2913" s="577"/>
      <c r="D2913" s="577"/>
      <c r="E2913" s="577"/>
      <c r="F2913" s="577"/>
      <c r="G2913" s="577"/>
      <c r="H2913" s="577"/>
    </row>
    <row r="2914" spans="3:8" s="143" customFormat="1" ht="12.75">
      <c r="C2914" s="577"/>
      <c r="D2914" s="577"/>
      <c r="E2914" s="577"/>
      <c r="F2914" s="577"/>
      <c r="G2914" s="577"/>
      <c r="H2914" s="577"/>
    </row>
    <row r="2915" spans="3:8" s="143" customFormat="1" ht="12.75">
      <c r="C2915" s="577"/>
      <c r="D2915" s="577"/>
      <c r="E2915" s="577"/>
      <c r="F2915" s="577"/>
      <c r="G2915" s="577"/>
      <c r="H2915" s="577"/>
    </row>
    <row r="2916" spans="3:8" s="143" customFormat="1" ht="12.75">
      <c r="C2916" s="577"/>
      <c r="D2916" s="577"/>
      <c r="E2916" s="577"/>
      <c r="F2916" s="577"/>
      <c r="G2916" s="577"/>
      <c r="H2916" s="577"/>
    </row>
    <row r="2917" spans="3:8" s="143" customFormat="1" ht="12.75">
      <c r="C2917" s="577"/>
      <c r="D2917" s="577"/>
      <c r="E2917" s="577"/>
      <c r="F2917" s="577"/>
      <c r="G2917" s="577"/>
      <c r="H2917" s="577"/>
    </row>
    <row r="2918" spans="3:8" s="143" customFormat="1" ht="12.75">
      <c r="C2918" s="577"/>
      <c r="D2918" s="577"/>
      <c r="E2918" s="577"/>
      <c r="F2918" s="577"/>
      <c r="G2918" s="577"/>
      <c r="H2918" s="577"/>
    </row>
    <row r="2919" spans="3:8" s="143" customFormat="1" ht="12.75">
      <c r="C2919" s="577"/>
      <c r="D2919" s="577"/>
      <c r="E2919" s="577"/>
      <c r="F2919" s="577"/>
      <c r="G2919" s="577"/>
      <c r="H2919" s="577"/>
    </row>
    <row r="2920" spans="3:8" s="143" customFormat="1" ht="12.75">
      <c r="C2920" s="577"/>
      <c r="D2920" s="577"/>
      <c r="E2920" s="577"/>
      <c r="F2920" s="577"/>
      <c r="G2920" s="577"/>
      <c r="H2920" s="577"/>
    </row>
    <row r="2921" spans="3:8" s="143" customFormat="1" ht="12.75">
      <c r="C2921" s="577"/>
      <c r="D2921" s="577"/>
      <c r="E2921" s="577"/>
      <c r="F2921" s="577"/>
      <c r="G2921" s="577"/>
      <c r="H2921" s="577"/>
    </row>
    <row r="2922" spans="3:8" s="143" customFormat="1" ht="12.75">
      <c r="C2922" s="577"/>
      <c r="D2922" s="577"/>
      <c r="E2922" s="577"/>
      <c r="F2922" s="577"/>
      <c r="G2922" s="577"/>
      <c r="H2922" s="577"/>
    </row>
    <row r="2923" spans="3:8" s="143" customFormat="1" ht="12.75">
      <c r="C2923" s="577"/>
      <c r="D2923" s="577"/>
      <c r="E2923" s="577"/>
      <c r="F2923" s="577"/>
      <c r="G2923" s="577"/>
      <c r="H2923" s="577"/>
    </row>
    <row r="2924" spans="3:8" s="143" customFormat="1" ht="12.75">
      <c r="C2924" s="577"/>
      <c r="D2924" s="577"/>
      <c r="E2924" s="577"/>
      <c r="F2924" s="577"/>
      <c r="G2924" s="577"/>
      <c r="H2924" s="577"/>
    </row>
    <row r="2925" spans="3:8" s="143" customFormat="1" ht="12.75">
      <c r="C2925" s="577"/>
      <c r="D2925" s="577"/>
      <c r="E2925" s="577"/>
      <c r="F2925" s="577"/>
      <c r="G2925" s="577"/>
      <c r="H2925" s="577"/>
    </row>
    <row r="2926" spans="3:8" s="143" customFormat="1" ht="12.75">
      <c r="C2926" s="577"/>
      <c r="D2926" s="577"/>
      <c r="E2926" s="577"/>
      <c r="F2926" s="577"/>
      <c r="G2926" s="577"/>
      <c r="H2926" s="577"/>
    </row>
    <row r="2927" spans="3:8" s="143" customFormat="1" ht="12.75">
      <c r="C2927" s="577"/>
      <c r="D2927" s="577"/>
      <c r="E2927" s="577"/>
      <c r="F2927" s="577"/>
      <c r="G2927" s="577"/>
      <c r="H2927" s="577"/>
    </row>
    <row r="2928" spans="3:8" s="143" customFormat="1" ht="12.75">
      <c r="C2928" s="577"/>
      <c r="D2928" s="577"/>
      <c r="E2928" s="577"/>
      <c r="F2928" s="577"/>
      <c r="G2928" s="577"/>
      <c r="H2928" s="577"/>
    </row>
    <row r="2929" spans="3:8" s="143" customFormat="1" ht="12.75">
      <c r="C2929" s="577"/>
      <c r="D2929" s="577"/>
      <c r="E2929" s="577"/>
      <c r="F2929" s="577"/>
      <c r="G2929" s="577"/>
      <c r="H2929" s="577"/>
    </row>
    <row r="2930" spans="3:8" s="143" customFormat="1" ht="12.75">
      <c r="C2930" s="577"/>
      <c r="D2930" s="577"/>
      <c r="E2930" s="577"/>
      <c r="F2930" s="577"/>
      <c r="G2930" s="577"/>
      <c r="H2930" s="577"/>
    </row>
    <row r="2931" spans="3:8" s="143" customFormat="1" ht="12.75">
      <c r="C2931" s="577"/>
      <c r="D2931" s="577"/>
      <c r="E2931" s="577"/>
      <c r="F2931" s="577"/>
      <c r="G2931" s="577"/>
      <c r="H2931" s="577"/>
    </row>
    <row r="2932" spans="3:8" s="143" customFormat="1" ht="12.75">
      <c r="C2932" s="577"/>
      <c r="D2932" s="577"/>
      <c r="E2932" s="577"/>
      <c r="F2932" s="577"/>
      <c r="G2932" s="577"/>
      <c r="H2932" s="577"/>
    </row>
    <row r="2933" spans="3:8" s="143" customFormat="1" ht="12.75">
      <c r="C2933" s="577"/>
      <c r="D2933" s="577"/>
      <c r="E2933" s="577"/>
      <c r="F2933" s="577"/>
      <c r="G2933" s="577"/>
      <c r="H2933" s="577"/>
    </row>
    <row r="2934" spans="3:8" s="143" customFormat="1" ht="12.75">
      <c r="C2934" s="577"/>
      <c r="D2934" s="577"/>
      <c r="E2934" s="577"/>
      <c r="F2934" s="577"/>
      <c r="G2934" s="577"/>
      <c r="H2934" s="577"/>
    </row>
    <row r="2935" spans="3:8" s="143" customFormat="1" ht="12.75">
      <c r="C2935" s="577"/>
      <c r="D2935" s="577"/>
      <c r="E2935" s="577"/>
      <c r="F2935" s="577"/>
      <c r="G2935" s="577"/>
      <c r="H2935" s="577"/>
    </row>
    <row r="2936" spans="3:8" s="143" customFormat="1" ht="12.75">
      <c r="C2936" s="577"/>
      <c r="D2936" s="577"/>
      <c r="E2936" s="577"/>
      <c r="F2936" s="577"/>
      <c r="G2936" s="577"/>
      <c r="H2936" s="577"/>
    </row>
    <row r="2937" spans="3:8" s="143" customFormat="1" ht="12.75">
      <c r="C2937" s="577"/>
      <c r="D2937" s="577"/>
      <c r="E2937" s="577"/>
      <c r="F2937" s="577"/>
      <c r="G2937" s="577"/>
      <c r="H2937" s="577"/>
    </row>
    <row r="2938" spans="3:8" s="143" customFormat="1" ht="12.75">
      <c r="C2938" s="577"/>
      <c r="D2938" s="577"/>
      <c r="E2938" s="577"/>
      <c r="F2938" s="577"/>
      <c r="G2938" s="577"/>
      <c r="H2938" s="577"/>
    </row>
    <row r="2939" spans="3:8" s="143" customFormat="1" ht="12.75">
      <c r="C2939" s="577"/>
      <c r="D2939" s="577"/>
      <c r="E2939" s="577"/>
      <c r="F2939" s="577"/>
      <c r="G2939" s="577"/>
      <c r="H2939" s="577"/>
    </row>
    <row r="2940" spans="3:8" s="143" customFormat="1" ht="12.75">
      <c r="C2940" s="577"/>
      <c r="D2940" s="577"/>
      <c r="E2940" s="577"/>
      <c r="F2940" s="577"/>
      <c r="G2940" s="577"/>
      <c r="H2940" s="577"/>
    </row>
    <row r="2941" spans="3:8" s="143" customFormat="1" ht="12.75">
      <c r="C2941" s="577"/>
      <c r="D2941" s="577"/>
      <c r="E2941" s="577"/>
      <c r="F2941" s="577"/>
      <c r="G2941" s="577"/>
      <c r="H2941" s="577"/>
    </row>
    <row r="2942" spans="3:8" s="143" customFormat="1" ht="12.75">
      <c r="C2942" s="577"/>
      <c r="D2942" s="577"/>
      <c r="E2942" s="577"/>
      <c r="F2942" s="577"/>
      <c r="G2942" s="577"/>
      <c r="H2942" s="577"/>
    </row>
    <row r="2943" spans="3:8" s="143" customFormat="1" ht="12.75">
      <c r="C2943" s="577"/>
      <c r="D2943" s="577"/>
      <c r="E2943" s="577"/>
      <c r="F2943" s="577"/>
      <c r="G2943" s="577"/>
      <c r="H2943" s="577"/>
    </row>
    <row r="2944" spans="3:8" s="143" customFormat="1" ht="12.75">
      <c r="C2944" s="577"/>
      <c r="D2944" s="577"/>
      <c r="E2944" s="577"/>
      <c r="F2944" s="577"/>
      <c r="G2944" s="577"/>
      <c r="H2944" s="577"/>
    </row>
    <row r="2945" spans="3:8" s="143" customFormat="1" ht="12.75">
      <c r="C2945" s="577"/>
      <c r="D2945" s="577"/>
      <c r="E2945" s="577"/>
      <c r="F2945" s="577"/>
      <c r="G2945" s="577"/>
      <c r="H2945" s="577"/>
    </row>
    <row r="2946" spans="3:8" s="143" customFormat="1" ht="12.75">
      <c r="C2946" s="577"/>
      <c r="D2946" s="577"/>
      <c r="E2946" s="577"/>
      <c r="F2946" s="577"/>
      <c r="G2946" s="577"/>
      <c r="H2946" s="577"/>
    </row>
    <row r="2947" spans="3:8" s="143" customFormat="1" ht="12.75">
      <c r="C2947" s="577"/>
      <c r="D2947" s="577"/>
      <c r="E2947" s="577"/>
      <c r="F2947" s="577"/>
      <c r="G2947" s="577"/>
      <c r="H2947" s="577"/>
    </row>
    <row r="2948" spans="3:8" s="143" customFormat="1" ht="12.75">
      <c r="C2948" s="577"/>
      <c r="D2948" s="577"/>
      <c r="E2948" s="577"/>
      <c r="F2948" s="577"/>
      <c r="G2948" s="577"/>
      <c r="H2948" s="577"/>
    </row>
    <row r="2949" spans="3:8" s="143" customFormat="1" ht="12.75">
      <c r="C2949" s="577"/>
      <c r="D2949" s="577"/>
      <c r="E2949" s="577"/>
      <c r="F2949" s="577"/>
      <c r="G2949" s="577"/>
      <c r="H2949" s="577"/>
    </row>
    <row r="2950" spans="3:8" s="143" customFormat="1" ht="12.75">
      <c r="C2950" s="577"/>
      <c r="D2950" s="577"/>
      <c r="E2950" s="577"/>
      <c r="F2950" s="577"/>
      <c r="G2950" s="577"/>
      <c r="H2950" s="577"/>
    </row>
    <row r="2951" spans="3:8" s="143" customFormat="1" ht="12.75">
      <c r="C2951" s="577"/>
      <c r="D2951" s="577"/>
      <c r="E2951" s="577"/>
      <c r="F2951" s="577"/>
      <c r="G2951" s="577"/>
      <c r="H2951" s="577"/>
    </row>
    <row r="2952" spans="3:8" s="143" customFormat="1" ht="12.75">
      <c r="C2952" s="577"/>
      <c r="D2952" s="577"/>
      <c r="E2952" s="577"/>
      <c r="F2952" s="577"/>
      <c r="G2952" s="577"/>
      <c r="H2952" s="577"/>
    </row>
    <row r="2953" spans="3:8" s="143" customFormat="1" ht="12.75">
      <c r="C2953" s="577"/>
      <c r="D2953" s="577"/>
      <c r="E2953" s="577"/>
      <c r="F2953" s="577"/>
      <c r="G2953" s="577"/>
      <c r="H2953" s="577"/>
    </row>
    <row r="2954" spans="3:8" s="143" customFormat="1" ht="12.75">
      <c r="C2954" s="577"/>
      <c r="D2954" s="577"/>
      <c r="E2954" s="577"/>
      <c r="F2954" s="577"/>
      <c r="G2954" s="577"/>
      <c r="H2954" s="577"/>
    </row>
    <row r="2955" spans="3:8" s="143" customFormat="1" ht="12.75">
      <c r="C2955" s="577"/>
      <c r="D2955" s="577"/>
      <c r="E2955" s="577"/>
      <c r="F2955" s="577"/>
      <c r="G2955" s="577"/>
      <c r="H2955" s="577"/>
    </row>
    <row r="2956" spans="3:8" s="143" customFormat="1" ht="12.75">
      <c r="C2956" s="577"/>
      <c r="D2956" s="577"/>
      <c r="E2956" s="577"/>
      <c r="F2956" s="577"/>
      <c r="G2956" s="577"/>
      <c r="H2956" s="577"/>
    </row>
    <row r="2957" spans="3:8" s="143" customFormat="1" ht="12.75">
      <c r="C2957" s="577"/>
      <c r="D2957" s="577"/>
      <c r="E2957" s="577"/>
      <c r="F2957" s="577"/>
      <c r="G2957" s="577"/>
      <c r="H2957" s="577"/>
    </row>
    <row r="2958" spans="3:8" s="143" customFormat="1" ht="12.75">
      <c r="C2958" s="577"/>
      <c r="D2958" s="577"/>
      <c r="E2958" s="577"/>
      <c r="F2958" s="577"/>
      <c r="G2958" s="577"/>
      <c r="H2958" s="577"/>
    </row>
    <row r="2959" spans="3:8" s="143" customFormat="1" ht="12.75">
      <c r="C2959" s="577"/>
      <c r="D2959" s="577"/>
      <c r="E2959" s="577"/>
      <c r="F2959" s="577"/>
      <c r="G2959" s="577"/>
      <c r="H2959" s="577"/>
    </row>
    <row r="2960" spans="3:8" s="143" customFormat="1" ht="12.75">
      <c r="C2960" s="577"/>
      <c r="D2960" s="577"/>
      <c r="E2960" s="577"/>
      <c r="F2960" s="577"/>
      <c r="G2960" s="577"/>
      <c r="H2960" s="577"/>
    </row>
    <row r="2961" spans="3:8" s="143" customFormat="1" ht="12.75">
      <c r="C2961" s="577"/>
      <c r="D2961" s="577"/>
      <c r="E2961" s="577"/>
      <c r="F2961" s="577"/>
      <c r="G2961" s="577"/>
      <c r="H2961" s="577"/>
    </row>
    <row r="2962" spans="3:8" s="143" customFormat="1" ht="12.75">
      <c r="C2962" s="577"/>
      <c r="D2962" s="577"/>
      <c r="E2962" s="577"/>
      <c r="F2962" s="577"/>
      <c r="G2962" s="577"/>
      <c r="H2962" s="577"/>
    </row>
    <row r="2963" spans="3:8" s="143" customFormat="1" ht="12.75">
      <c r="C2963" s="577"/>
      <c r="D2963" s="577"/>
      <c r="E2963" s="577"/>
      <c r="F2963" s="577"/>
      <c r="G2963" s="577"/>
      <c r="H2963" s="577"/>
    </row>
    <row r="2964" spans="3:8" s="143" customFormat="1" ht="12.75">
      <c r="C2964" s="577"/>
      <c r="D2964" s="577"/>
      <c r="E2964" s="577"/>
      <c r="F2964" s="577"/>
      <c r="G2964" s="577"/>
      <c r="H2964" s="577"/>
    </row>
    <row r="2965" spans="3:8" s="143" customFormat="1" ht="12.75">
      <c r="C2965" s="577"/>
      <c r="D2965" s="577"/>
      <c r="E2965" s="577"/>
      <c r="F2965" s="577"/>
      <c r="G2965" s="577"/>
      <c r="H2965" s="577"/>
    </row>
    <row r="2966" spans="3:8" s="143" customFormat="1" ht="12.75">
      <c r="C2966" s="577"/>
      <c r="D2966" s="577"/>
      <c r="E2966" s="577"/>
      <c r="F2966" s="577"/>
      <c r="G2966" s="577"/>
      <c r="H2966" s="577"/>
    </row>
    <row r="2967" spans="3:8" s="143" customFormat="1" ht="12.75">
      <c r="C2967" s="577"/>
      <c r="D2967" s="577"/>
      <c r="E2967" s="577"/>
      <c r="F2967" s="577"/>
      <c r="G2967" s="577"/>
      <c r="H2967" s="577"/>
    </row>
    <row r="2968" spans="3:8" s="143" customFormat="1" ht="12.75">
      <c r="C2968" s="577"/>
      <c r="D2968" s="577"/>
      <c r="E2968" s="577"/>
      <c r="F2968" s="577"/>
      <c r="G2968" s="577"/>
      <c r="H2968" s="577"/>
    </row>
    <row r="2969" spans="3:8" s="143" customFormat="1" ht="12.75">
      <c r="C2969" s="577"/>
      <c r="D2969" s="577"/>
      <c r="E2969" s="577"/>
      <c r="F2969" s="577"/>
      <c r="G2969" s="577"/>
      <c r="H2969" s="577"/>
    </row>
    <row r="2970" spans="3:8" s="143" customFormat="1" ht="12.75">
      <c r="C2970" s="577"/>
      <c r="D2970" s="577"/>
      <c r="E2970" s="577"/>
      <c r="F2970" s="577"/>
      <c r="G2970" s="577"/>
      <c r="H2970" s="577"/>
    </row>
    <row r="2971" spans="3:8" s="143" customFormat="1" ht="12.75">
      <c r="C2971" s="577"/>
      <c r="D2971" s="577"/>
      <c r="E2971" s="577"/>
      <c r="F2971" s="577"/>
      <c r="G2971" s="577"/>
      <c r="H2971" s="577"/>
    </row>
    <row r="2972" spans="3:8" s="143" customFormat="1" ht="12.75">
      <c r="C2972" s="577"/>
      <c r="D2972" s="577"/>
      <c r="E2972" s="577"/>
      <c r="F2972" s="577"/>
      <c r="G2972" s="577"/>
      <c r="H2972" s="577"/>
    </row>
    <row r="2973" spans="3:8" s="143" customFormat="1" ht="12.75">
      <c r="C2973" s="577"/>
      <c r="D2973" s="577"/>
      <c r="E2973" s="577"/>
      <c r="F2973" s="577"/>
      <c r="G2973" s="577"/>
      <c r="H2973" s="577"/>
    </row>
    <row r="2974" spans="3:8" s="143" customFormat="1" ht="12.75">
      <c r="C2974" s="577"/>
      <c r="D2974" s="577"/>
      <c r="E2974" s="577"/>
      <c r="F2974" s="577"/>
      <c r="G2974" s="577"/>
      <c r="H2974" s="577"/>
    </row>
    <row r="2975" spans="3:8" s="143" customFormat="1" ht="12.75">
      <c r="C2975" s="577"/>
      <c r="D2975" s="577"/>
      <c r="E2975" s="577"/>
      <c r="F2975" s="577"/>
      <c r="G2975" s="577"/>
      <c r="H2975" s="577"/>
    </row>
    <row r="2976" spans="3:8" s="143" customFormat="1" ht="12.75">
      <c r="C2976" s="577"/>
      <c r="D2976" s="577"/>
      <c r="E2976" s="577"/>
      <c r="F2976" s="577"/>
      <c r="G2976" s="577"/>
      <c r="H2976" s="577"/>
    </row>
    <row r="2977" spans="3:8" s="143" customFormat="1" ht="12.75">
      <c r="C2977" s="577"/>
      <c r="D2977" s="577"/>
      <c r="E2977" s="577"/>
      <c r="F2977" s="577"/>
      <c r="G2977" s="577"/>
      <c r="H2977" s="577"/>
    </row>
    <row r="2978" spans="3:8" s="143" customFormat="1" ht="12.75">
      <c r="C2978" s="577"/>
      <c r="D2978" s="577"/>
      <c r="E2978" s="577"/>
      <c r="F2978" s="577"/>
      <c r="G2978" s="577"/>
      <c r="H2978" s="577"/>
    </row>
    <row r="2979" spans="3:8" s="143" customFormat="1" ht="12.75">
      <c r="C2979" s="577"/>
      <c r="D2979" s="577"/>
      <c r="E2979" s="577"/>
      <c r="F2979" s="577"/>
      <c r="G2979" s="577"/>
      <c r="H2979" s="577"/>
    </row>
    <row r="2980" spans="3:8" s="143" customFormat="1" ht="12.75">
      <c r="C2980" s="577"/>
      <c r="D2980" s="577"/>
      <c r="E2980" s="577"/>
      <c r="F2980" s="577"/>
      <c r="G2980" s="577"/>
      <c r="H2980" s="577"/>
    </row>
    <row r="2981" spans="3:8" s="143" customFormat="1" ht="12.75">
      <c r="C2981" s="577"/>
      <c r="D2981" s="577"/>
      <c r="E2981" s="577"/>
      <c r="F2981" s="577"/>
      <c r="G2981" s="577"/>
      <c r="H2981" s="577"/>
    </row>
    <row r="2982" spans="3:8" s="143" customFormat="1" ht="12.75">
      <c r="C2982" s="577"/>
      <c r="D2982" s="577"/>
      <c r="E2982" s="577"/>
      <c r="F2982" s="577"/>
      <c r="G2982" s="577"/>
      <c r="H2982" s="577"/>
    </row>
    <row r="2983" spans="3:8" s="143" customFormat="1" ht="12.75">
      <c r="C2983" s="577"/>
      <c r="D2983" s="577"/>
      <c r="E2983" s="577"/>
      <c r="F2983" s="577"/>
      <c r="G2983" s="577"/>
      <c r="H2983" s="577"/>
    </row>
    <row r="2984" spans="3:8" s="143" customFormat="1" ht="12.75">
      <c r="C2984" s="577"/>
      <c r="D2984" s="577"/>
      <c r="E2984" s="577"/>
      <c r="F2984" s="577"/>
      <c r="G2984" s="577"/>
      <c r="H2984" s="577"/>
    </row>
    <row r="2985" spans="3:8" s="143" customFormat="1" ht="12.75">
      <c r="C2985" s="577"/>
      <c r="D2985" s="577"/>
      <c r="E2985" s="577"/>
      <c r="F2985" s="577"/>
      <c r="G2985" s="577"/>
      <c r="H2985" s="577"/>
    </row>
    <row r="2986" spans="3:8" s="143" customFormat="1" ht="12.75">
      <c r="C2986" s="577"/>
      <c r="D2986" s="577"/>
      <c r="E2986" s="577"/>
      <c r="F2986" s="577"/>
      <c r="G2986" s="577"/>
      <c r="H2986" s="577"/>
    </row>
    <row r="2987" spans="3:8" s="143" customFormat="1" ht="12.75">
      <c r="C2987" s="577"/>
      <c r="D2987" s="577"/>
      <c r="E2987" s="577"/>
      <c r="F2987" s="577"/>
      <c r="G2987" s="577"/>
      <c r="H2987" s="577"/>
    </row>
    <row r="2988" spans="3:8" s="143" customFormat="1" ht="12.75">
      <c r="C2988" s="577"/>
      <c r="D2988" s="577"/>
      <c r="E2988" s="577"/>
      <c r="F2988" s="577"/>
      <c r="G2988" s="577"/>
      <c r="H2988" s="577"/>
    </row>
    <row r="2989" spans="3:8" s="143" customFormat="1" ht="12.75">
      <c r="C2989" s="577"/>
      <c r="D2989" s="577"/>
      <c r="E2989" s="577"/>
      <c r="F2989" s="577"/>
      <c r="G2989" s="577"/>
      <c r="H2989" s="577"/>
    </row>
    <row r="2990" spans="3:8" s="143" customFormat="1" ht="12.75">
      <c r="C2990" s="577"/>
      <c r="D2990" s="577"/>
      <c r="E2990" s="577"/>
      <c r="F2990" s="577"/>
      <c r="G2990" s="577"/>
      <c r="H2990" s="577"/>
    </row>
    <row r="2991" spans="3:8" s="143" customFormat="1" ht="12.75">
      <c r="C2991" s="577"/>
      <c r="D2991" s="577"/>
      <c r="E2991" s="577"/>
      <c r="F2991" s="577"/>
      <c r="G2991" s="577"/>
      <c r="H2991" s="577"/>
    </row>
    <row r="2992" spans="3:8" s="143" customFormat="1" ht="12.75">
      <c r="C2992" s="577"/>
      <c r="D2992" s="577"/>
      <c r="E2992" s="577"/>
      <c r="F2992" s="577"/>
      <c r="G2992" s="577"/>
      <c r="H2992" s="577"/>
    </row>
    <row r="2993" spans="3:8" s="143" customFormat="1" ht="12.75">
      <c r="C2993" s="577"/>
      <c r="D2993" s="577"/>
      <c r="E2993" s="577"/>
      <c r="F2993" s="577"/>
      <c r="G2993" s="577"/>
      <c r="H2993" s="577"/>
    </row>
    <row r="2994" spans="3:8" s="143" customFormat="1" ht="12.75">
      <c r="C2994" s="577"/>
      <c r="D2994" s="577"/>
      <c r="E2994" s="577"/>
      <c r="F2994" s="577"/>
      <c r="G2994" s="577"/>
      <c r="H2994" s="577"/>
    </row>
    <row r="2995" spans="3:8" s="143" customFormat="1" ht="12.75">
      <c r="C2995" s="577"/>
      <c r="D2995" s="577"/>
      <c r="E2995" s="577"/>
      <c r="F2995" s="577"/>
      <c r="G2995" s="577"/>
      <c r="H2995" s="577"/>
    </row>
    <row r="2996" spans="3:8" s="143" customFormat="1" ht="12.75">
      <c r="C2996" s="577"/>
      <c r="D2996" s="577"/>
      <c r="E2996" s="577"/>
      <c r="F2996" s="577"/>
      <c r="G2996" s="577"/>
      <c r="H2996" s="577"/>
    </row>
    <row r="2997" spans="3:8" s="143" customFormat="1" ht="12.75">
      <c r="C2997" s="577"/>
      <c r="D2997" s="577"/>
      <c r="E2997" s="577"/>
      <c r="F2997" s="577"/>
      <c r="G2997" s="577"/>
      <c r="H2997" s="577"/>
    </row>
    <row r="2998" spans="3:8" s="143" customFormat="1" ht="12.75">
      <c r="C2998" s="577"/>
      <c r="D2998" s="577"/>
      <c r="E2998" s="577"/>
      <c r="F2998" s="577"/>
      <c r="G2998" s="577"/>
      <c r="H2998" s="577"/>
    </row>
    <row r="2999" spans="3:8" s="143" customFormat="1" ht="12.75">
      <c r="C2999" s="577"/>
      <c r="D2999" s="577"/>
      <c r="E2999" s="577"/>
      <c r="F2999" s="577"/>
      <c r="G2999" s="577"/>
      <c r="H2999" s="577"/>
    </row>
    <row r="3000" spans="3:8" s="143" customFormat="1" ht="12.75">
      <c r="C3000" s="577"/>
      <c r="D3000" s="577"/>
      <c r="E3000" s="577"/>
      <c r="F3000" s="577"/>
      <c r="G3000" s="577"/>
      <c r="H3000" s="577"/>
    </row>
    <row r="3001" spans="3:8" s="143" customFormat="1" ht="12.75">
      <c r="C3001" s="577"/>
      <c r="D3001" s="577"/>
      <c r="E3001" s="577"/>
      <c r="F3001" s="577"/>
      <c r="G3001" s="577"/>
      <c r="H3001" s="577"/>
    </row>
    <row r="3002" spans="3:8" s="143" customFormat="1" ht="12.75">
      <c r="C3002" s="577"/>
      <c r="D3002" s="577"/>
      <c r="E3002" s="577"/>
      <c r="F3002" s="577"/>
      <c r="G3002" s="577"/>
      <c r="H3002" s="577"/>
    </row>
  </sheetData>
  <mergeCells count="19">
    <mergeCell ref="A79:H79"/>
    <mergeCell ref="A1:H1"/>
    <mergeCell ref="A3:H3"/>
    <mergeCell ref="A32:H32"/>
    <mergeCell ref="A62:H62"/>
    <mergeCell ref="A103:B103"/>
    <mergeCell ref="A104:B104"/>
    <mergeCell ref="A111:C111"/>
    <mergeCell ref="A90:B90"/>
    <mergeCell ref="A92:H92"/>
    <mergeCell ref="A102:B102"/>
    <mergeCell ref="D111:H111"/>
    <mergeCell ref="E108:H108"/>
    <mergeCell ref="A114:B114"/>
    <mergeCell ref="A105:B105"/>
    <mergeCell ref="A107:C107"/>
    <mergeCell ref="D107:H107"/>
    <mergeCell ref="A109:C109"/>
    <mergeCell ref="D109:H109"/>
  </mergeCells>
  <printOptions horizontalCentered="1"/>
  <pageMargins left="0.7874015748031497" right="0.7874015748031497" top="0.984251968503937" bottom="0.984251968503937" header="0.5118110236220472" footer="0.5118110236220472"/>
  <pageSetup firstPageNumber="32" useFirstPageNumber="1" horizontalDpi="600" verticalDpi="600" orientation="portrait" paperSize="9" scale="75" r:id="rId1"/>
  <headerFooter alignWithMargins="0">
    <oddFooter>&amp;C&amp;P</oddFooter>
  </headerFooter>
  <rowBreaks count="2" manualBreakCount="2">
    <brk id="46" max="7" man="1"/>
    <brk id="90" max="7" man="1"/>
  </rowBreaks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0"/>
  <dimension ref="A1:I151"/>
  <sheetViews>
    <sheetView workbookViewId="0" topLeftCell="A1">
      <selection activeCell="H17" sqref="H17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8.75390625" style="0" customWidth="1"/>
    <col min="7" max="7" width="14.00390625" style="0" customWidth="1"/>
    <col min="8" max="8" width="13.875" style="0" bestFit="1" customWidth="1"/>
  </cols>
  <sheetData>
    <row r="1" spans="1:9" ht="18">
      <c r="A1" s="170" t="s">
        <v>644</v>
      </c>
      <c r="C1" s="170"/>
      <c r="D1" s="170"/>
      <c r="E1" s="170"/>
      <c r="F1" s="170"/>
      <c r="I1" s="2"/>
    </row>
    <row r="2" spans="2:9" ht="15" customHeight="1">
      <c r="B2" s="170"/>
      <c r="C2" s="170"/>
      <c r="D2" s="170"/>
      <c r="E2" s="170"/>
      <c r="F2" s="170"/>
      <c r="I2" s="2"/>
    </row>
    <row r="3" spans="2:9" ht="15" customHeight="1">
      <c r="B3" s="170"/>
      <c r="C3" s="170"/>
      <c r="D3" s="170"/>
      <c r="E3" s="170"/>
      <c r="F3" s="170"/>
      <c r="I3" s="2"/>
    </row>
    <row r="4" spans="2:9" ht="15" customHeight="1">
      <c r="B4" s="170"/>
      <c r="C4" s="170"/>
      <c r="D4" s="170"/>
      <c r="E4" s="170"/>
      <c r="F4" s="170"/>
      <c r="I4" s="2"/>
    </row>
    <row r="5" spans="1:8" ht="16.5" customHeight="1">
      <c r="A5" s="956" t="s">
        <v>170</v>
      </c>
      <c r="B5" s="812"/>
      <c r="E5" s="529">
        <v>28042294.08</v>
      </c>
      <c r="F5" s="2" t="s">
        <v>254</v>
      </c>
      <c r="H5" s="133"/>
    </row>
    <row r="6" spans="2:8" ht="15" customHeight="1">
      <c r="B6" s="1"/>
      <c r="E6" s="133"/>
      <c r="H6" s="133"/>
    </row>
    <row r="7" spans="2:8" ht="15" customHeight="1">
      <c r="B7" s="1"/>
      <c r="E7" s="133"/>
      <c r="H7" s="133"/>
    </row>
    <row r="8" spans="1:7" ht="15.75">
      <c r="A8" s="1" t="s">
        <v>590</v>
      </c>
      <c r="C8" s="1"/>
      <c r="G8" s="269"/>
    </row>
    <row r="9" spans="1:7" ht="25.5">
      <c r="A9" s="957"/>
      <c r="B9" s="951"/>
      <c r="C9" s="86" t="s">
        <v>287</v>
      </c>
      <c r="D9" s="86" t="s">
        <v>288</v>
      </c>
      <c r="E9" s="4" t="s">
        <v>137</v>
      </c>
      <c r="F9" s="961" t="s">
        <v>289</v>
      </c>
      <c r="G9" s="962"/>
    </row>
    <row r="10" spans="1:8" ht="36" customHeight="1">
      <c r="A10" s="960" t="s">
        <v>518</v>
      </c>
      <c r="B10" s="841"/>
      <c r="C10" s="376">
        <v>0</v>
      </c>
      <c r="D10" s="376">
        <v>0</v>
      </c>
      <c r="E10" s="376">
        <v>376267586</v>
      </c>
      <c r="F10" s="965" t="s">
        <v>477</v>
      </c>
      <c r="G10" s="966"/>
      <c r="H10" s="415"/>
    </row>
    <row r="11" spans="1:7" ht="15" customHeight="1">
      <c r="A11" s="950" t="s">
        <v>492</v>
      </c>
      <c r="B11" s="951"/>
      <c r="C11" s="8">
        <v>0</v>
      </c>
      <c r="D11" s="8">
        <v>0</v>
      </c>
      <c r="E11" s="8">
        <f>SUM(E10:E10)</f>
        <v>376267586</v>
      </c>
      <c r="F11" s="963" t="s">
        <v>477</v>
      </c>
      <c r="G11" s="964"/>
    </row>
    <row r="12" spans="1:7" ht="15" customHeight="1">
      <c r="A12" s="406"/>
      <c r="B12" s="379"/>
      <c r="C12" s="218"/>
      <c r="D12" s="218"/>
      <c r="E12" s="218"/>
      <c r="F12" s="510"/>
      <c r="G12" s="511"/>
    </row>
    <row r="13" spans="1:7" ht="15" customHeight="1">
      <c r="A13" s="406"/>
      <c r="B13" s="379"/>
      <c r="C13" s="218"/>
      <c r="D13" s="218"/>
      <c r="E13" s="218"/>
      <c r="F13" s="510"/>
      <c r="G13" s="511"/>
    </row>
    <row r="14" spans="2:6" ht="15" customHeight="1">
      <c r="B14" s="217"/>
      <c r="C14" s="218"/>
      <c r="D14" s="218"/>
      <c r="E14" s="218"/>
      <c r="F14" s="250"/>
    </row>
    <row r="15" spans="1:6" ht="15.75" customHeight="1">
      <c r="A15" s="1" t="s">
        <v>513</v>
      </c>
      <c r="B15" s="1"/>
      <c r="C15" s="218"/>
      <c r="D15" s="218"/>
      <c r="E15" s="404">
        <f>E5+E10</f>
        <v>404309880.08</v>
      </c>
      <c r="F15" s="405" t="s">
        <v>254</v>
      </c>
    </row>
    <row r="16" spans="1:6" ht="15.75" customHeight="1">
      <c r="A16" s="1"/>
      <c r="B16" s="1"/>
      <c r="C16" s="218"/>
      <c r="D16" s="218"/>
      <c r="E16" s="404"/>
      <c r="F16" s="405"/>
    </row>
    <row r="17" spans="1:6" ht="15.75" customHeight="1">
      <c r="A17" s="1"/>
      <c r="B17" s="1"/>
      <c r="C17" s="218"/>
      <c r="D17" s="218"/>
      <c r="E17" s="404"/>
      <c r="F17" s="405"/>
    </row>
    <row r="18" spans="2:7" ht="15.75" customHeight="1">
      <c r="B18" s="217"/>
      <c r="C18" s="218"/>
      <c r="D18" s="218"/>
      <c r="E18" s="218"/>
      <c r="F18" s="250"/>
      <c r="G18" t="s">
        <v>946</v>
      </c>
    </row>
    <row r="19" ht="15.75">
      <c r="A19" s="1" t="s">
        <v>97</v>
      </c>
    </row>
    <row r="20" spans="1:7" ht="24" customHeight="1">
      <c r="A20" s="950"/>
      <c r="B20" s="950"/>
      <c r="C20" s="86" t="s">
        <v>287</v>
      </c>
      <c r="D20" s="86" t="s">
        <v>288</v>
      </c>
      <c r="E20" s="209" t="s">
        <v>137</v>
      </c>
      <c r="F20" s="961" t="s">
        <v>289</v>
      </c>
      <c r="G20" s="962"/>
    </row>
    <row r="21" spans="1:8" ht="16.5" customHeight="1">
      <c r="A21" s="958" t="s">
        <v>519</v>
      </c>
      <c r="B21" s="959"/>
      <c r="C21" s="270">
        <v>0</v>
      </c>
      <c r="D21" s="270">
        <v>0</v>
      </c>
      <c r="E21" s="263">
        <v>3504967</v>
      </c>
      <c r="F21" s="965" t="s">
        <v>477</v>
      </c>
      <c r="G21" s="966"/>
      <c r="H21" s="288"/>
    </row>
    <row r="22" spans="1:7" ht="15.75" customHeight="1">
      <c r="A22" s="950" t="s">
        <v>493</v>
      </c>
      <c r="B22" s="951"/>
      <c r="C22" s="8">
        <v>0</v>
      </c>
      <c r="D22" s="239">
        <v>0</v>
      </c>
      <c r="E22" s="8">
        <f>SUM(E21:E21)</f>
        <v>3504967</v>
      </c>
      <c r="F22" s="963" t="s">
        <v>477</v>
      </c>
      <c r="G22" s="964"/>
    </row>
    <row r="23" spans="1:6" ht="12.75" customHeight="1">
      <c r="A23" s="406"/>
      <c r="B23" s="379"/>
      <c r="C23" s="218"/>
      <c r="D23" s="283"/>
      <c r="E23" s="218"/>
      <c r="F23" s="219"/>
    </row>
    <row r="24" spans="1:6" ht="12.75" customHeight="1">
      <c r="A24" s="406"/>
      <c r="B24" s="379"/>
      <c r="C24" s="218"/>
      <c r="D24" s="283"/>
      <c r="E24" s="218"/>
      <c r="F24" s="219"/>
    </row>
    <row r="25" spans="1:6" ht="12.75" customHeight="1">
      <c r="A25" s="406"/>
      <c r="B25" s="379"/>
      <c r="C25" s="218"/>
      <c r="D25" s="283"/>
      <c r="E25" s="218"/>
      <c r="F25" s="219"/>
    </row>
    <row r="26" spans="1:6" ht="15.75" customHeight="1">
      <c r="A26" s="1" t="s">
        <v>753</v>
      </c>
      <c r="B26" s="1"/>
      <c r="C26" s="218"/>
      <c r="D26" s="283"/>
      <c r="E26" s="404">
        <f>E15-E22</f>
        <v>400804913.08</v>
      </c>
      <c r="F26" s="405" t="s">
        <v>254</v>
      </c>
    </row>
    <row r="27" spans="5:6" ht="13.5" customHeight="1">
      <c r="E27" s="404"/>
      <c r="F27" s="405"/>
    </row>
    <row r="28" spans="5:6" ht="13.5" customHeight="1">
      <c r="E28" s="404"/>
      <c r="F28" s="405"/>
    </row>
    <row r="29" spans="1:5" ht="13.5" customHeight="1">
      <c r="A29" s="362" t="s">
        <v>135</v>
      </c>
      <c r="E29" s="249"/>
    </row>
    <row r="30" spans="1:6" ht="14.25" customHeight="1">
      <c r="A30" s="361" t="s">
        <v>49</v>
      </c>
      <c r="E30" s="265"/>
      <c r="F30" s="264"/>
    </row>
    <row r="31" ht="15">
      <c r="A31" s="248" t="s">
        <v>50</v>
      </c>
    </row>
    <row r="32" ht="15">
      <c r="A32" s="248"/>
    </row>
    <row r="33" spans="1:6" ht="16.5" customHeight="1">
      <c r="A33" s="952" t="s">
        <v>92</v>
      </c>
      <c r="B33" s="812"/>
      <c r="C33" s="812"/>
      <c r="D33" s="812"/>
      <c r="E33" s="821"/>
      <c r="F33" s="382"/>
    </row>
    <row r="34" spans="1:7" ht="24" customHeight="1">
      <c r="A34" s="562" t="s">
        <v>132</v>
      </c>
      <c r="B34" s="953" t="s">
        <v>133</v>
      </c>
      <c r="C34" s="954"/>
      <c r="D34" s="954"/>
      <c r="E34" s="955"/>
      <c r="F34" s="563" t="s">
        <v>385</v>
      </c>
      <c r="G34" s="564" t="s">
        <v>386</v>
      </c>
    </row>
    <row r="35" spans="1:7" ht="18.75" customHeight="1">
      <c r="A35" s="298" t="s">
        <v>103</v>
      </c>
      <c r="B35" s="939" t="s">
        <v>52</v>
      </c>
      <c r="C35" s="940"/>
      <c r="D35" s="940"/>
      <c r="E35" s="941"/>
      <c r="F35" s="414">
        <v>238000</v>
      </c>
      <c r="G35" s="412">
        <v>202300</v>
      </c>
    </row>
    <row r="36" spans="1:7" ht="18.75" customHeight="1">
      <c r="A36" s="298" t="s">
        <v>104</v>
      </c>
      <c r="B36" s="939" t="s">
        <v>61</v>
      </c>
      <c r="C36" s="940"/>
      <c r="D36" s="940"/>
      <c r="E36" s="941"/>
      <c r="F36" s="414">
        <v>4385000</v>
      </c>
      <c r="G36" s="412">
        <v>3727200</v>
      </c>
    </row>
    <row r="37" spans="1:7" ht="18.75" customHeight="1">
      <c r="A37" s="298" t="s">
        <v>105</v>
      </c>
      <c r="B37" s="939" t="s">
        <v>352</v>
      </c>
      <c r="C37" s="940"/>
      <c r="D37" s="940"/>
      <c r="E37" s="941"/>
      <c r="F37" s="578">
        <v>141903000</v>
      </c>
      <c r="G37" s="412">
        <v>120618000</v>
      </c>
    </row>
    <row r="38" spans="1:7" ht="18.75" customHeight="1">
      <c r="A38" s="298" t="s">
        <v>105</v>
      </c>
      <c r="B38" s="939" t="s">
        <v>106</v>
      </c>
      <c r="C38" s="940"/>
      <c r="D38" s="940"/>
      <c r="E38" s="941"/>
      <c r="F38" s="578">
        <v>6593000</v>
      </c>
      <c r="G38" s="412">
        <v>112700</v>
      </c>
    </row>
    <row r="39" spans="1:7" ht="18.75" customHeight="1">
      <c r="A39" s="298" t="s">
        <v>107</v>
      </c>
      <c r="B39" s="939" t="s">
        <v>515</v>
      </c>
      <c r="C39" s="940" t="s">
        <v>515</v>
      </c>
      <c r="D39" s="940" t="s">
        <v>515</v>
      </c>
      <c r="E39" s="941" t="s">
        <v>515</v>
      </c>
      <c r="F39" s="970">
        <v>729433000</v>
      </c>
      <c r="G39" s="967">
        <v>674726000</v>
      </c>
    </row>
    <row r="40" spans="1:7" ht="18.75" customHeight="1">
      <c r="A40" s="298" t="s">
        <v>108</v>
      </c>
      <c r="B40" s="939" t="s">
        <v>516</v>
      </c>
      <c r="C40" s="940" t="s">
        <v>516</v>
      </c>
      <c r="D40" s="940" t="s">
        <v>516</v>
      </c>
      <c r="E40" s="941" t="s">
        <v>516</v>
      </c>
      <c r="F40" s="980"/>
      <c r="G40" s="968"/>
    </row>
    <row r="41" spans="1:7" ht="18.75" customHeight="1">
      <c r="A41" s="298" t="s">
        <v>109</v>
      </c>
      <c r="B41" s="939" t="s">
        <v>517</v>
      </c>
      <c r="C41" s="940" t="s">
        <v>517</v>
      </c>
      <c r="D41" s="940" t="s">
        <v>517</v>
      </c>
      <c r="E41" s="941" t="s">
        <v>517</v>
      </c>
      <c r="F41" s="980"/>
      <c r="G41" s="968"/>
    </row>
    <row r="42" spans="1:7" ht="18.75" customHeight="1">
      <c r="A42" s="298" t="s">
        <v>110</v>
      </c>
      <c r="B42" s="939" t="s">
        <v>521</v>
      </c>
      <c r="C42" s="940" t="s">
        <v>521</v>
      </c>
      <c r="D42" s="940" t="s">
        <v>521</v>
      </c>
      <c r="E42" s="941" t="s">
        <v>521</v>
      </c>
      <c r="F42" s="980"/>
      <c r="G42" s="968"/>
    </row>
    <row r="43" spans="1:7" ht="18.75" customHeight="1">
      <c r="A43" s="298" t="s">
        <v>111</v>
      </c>
      <c r="B43" s="939" t="s">
        <v>112</v>
      </c>
      <c r="C43" s="940" t="s">
        <v>525</v>
      </c>
      <c r="D43" s="940" t="s">
        <v>525</v>
      </c>
      <c r="E43" s="941" t="s">
        <v>525</v>
      </c>
      <c r="F43" s="980"/>
      <c r="G43" s="968"/>
    </row>
    <row r="44" spans="1:7" ht="18.75" customHeight="1">
      <c r="A44" s="298" t="s">
        <v>113</v>
      </c>
      <c r="B44" s="939" t="s">
        <v>523</v>
      </c>
      <c r="C44" s="940" t="s">
        <v>523</v>
      </c>
      <c r="D44" s="940" t="s">
        <v>523</v>
      </c>
      <c r="E44" s="941" t="s">
        <v>523</v>
      </c>
      <c r="F44" s="980"/>
      <c r="G44" s="968"/>
    </row>
    <row r="45" spans="1:7" ht="18.75" customHeight="1">
      <c r="A45" s="298">
        <v>231102</v>
      </c>
      <c r="B45" s="939" t="s">
        <v>207</v>
      </c>
      <c r="C45" s="940" t="s">
        <v>522</v>
      </c>
      <c r="D45" s="940" t="s">
        <v>522</v>
      </c>
      <c r="E45" s="941" t="s">
        <v>522</v>
      </c>
      <c r="F45" s="980"/>
      <c r="G45" s="968"/>
    </row>
    <row r="46" spans="1:7" ht="18.75" customHeight="1">
      <c r="A46" s="298">
        <v>231103</v>
      </c>
      <c r="B46" s="939" t="s">
        <v>526</v>
      </c>
      <c r="C46" s="940" t="s">
        <v>526</v>
      </c>
      <c r="D46" s="940" t="s">
        <v>526</v>
      </c>
      <c r="E46" s="941" t="s">
        <v>526</v>
      </c>
      <c r="F46" s="980"/>
      <c r="G46" s="968"/>
    </row>
    <row r="47" spans="1:7" ht="18.75" customHeight="1">
      <c r="A47" s="298">
        <v>231104</v>
      </c>
      <c r="B47" s="939" t="s">
        <v>527</v>
      </c>
      <c r="C47" s="940" t="s">
        <v>527</v>
      </c>
      <c r="D47" s="940" t="s">
        <v>527</v>
      </c>
      <c r="E47" s="941" t="s">
        <v>527</v>
      </c>
      <c r="F47" s="980"/>
      <c r="G47" s="968"/>
    </row>
    <row r="48" spans="1:7" ht="18.75" customHeight="1">
      <c r="A48" s="298">
        <v>231105</v>
      </c>
      <c r="B48" s="939" t="s">
        <v>528</v>
      </c>
      <c r="C48" s="940" t="s">
        <v>528</v>
      </c>
      <c r="D48" s="940" t="s">
        <v>528</v>
      </c>
      <c r="E48" s="941" t="s">
        <v>528</v>
      </c>
      <c r="F48" s="980"/>
      <c r="G48" s="968"/>
    </row>
    <row r="49" spans="1:7" ht="18.75" customHeight="1">
      <c r="A49" s="298">
        <v>231106</v>
      </c>
      <c r="B49" s="939" t="s">
        <v>529</v>
      </c>
      <c r="C49" s="940" t="s">
        <v>529</v>
      </c>
      <c r="D49" s="940" t="s">
        <v>529</v>
      </c>
      <c r="E49" s="941" t="s">
        <v>529</v>
      </c>
      <c r="F49" s="980"/>
      <c r="G49" s="968"/>
    </row>
    <row r="50" spans="1:7" ht="18.75" customHeight="1">
      <c r="A50" s="298">
        <v>231107</v>
      </c>
      <c r="B50" s="939" t="s">
        <v>531</v>
      </c>
      <c r="C50" s="940" t="s">
        <v>531</v>
      </c>
      <c r="D50" s="940" t="s">
        <v>531</v>
      </c>
      <c r="E50" s="941" t="s">
        <v>531</v>
      </c>
      <c r="F50" s="980"/>
      <c r="G50" s="968"/>
    </row>
    <row r="51" spans="1:7" ht="18.75" customHeight="1">
      <c r="A51" s="298" t="s">
        <v>114</v>
      </c>
      <c r="B51" s="939" t="s">
        <v>532</v>
      </c>
      <c r="C51" s="940" t="s">
        <v>532</v>
      </c>
      <c r="D51" s="940" t="s">
        <v>532</v>
      </c>
      <c r="E51" s="941" t="s">
        <v>532</v>
      </c>
      <c r="F51" s="980"/>
      <c r="G51" s="968"/>
    </row>
    <row r="52" spans="1:7" ht="18.75" customHeight="1">
      <c r="A52" s="298">
        <v>231109</v>
      </c>
      <c r="B52" s="939" t="s">
        <v>533</v>
      </c>
      <c r="C52" s="940" t="s">
        <v>533</v>
      </c>
      <c r="D52" s="940" t="s">
        <v>533</v>
      </c>
      <c r="E52" s="941" t="s">
        <v>533</v>
      </c>
      <c r="F52" s="980"/>
      <c r="G52" s="968"/>
    </row>
    <row r="53" spans="1:7" ht="18.75" customHeight="1">
      <c r="A53" s="298">
        <v>231110</v>
      </c>
      <c r="B53" s="939" t="s">
        <v>115</v>
      </c>
      <c r="C53" s="940" t="s">
        <v>534</v>
      </c>
      <c r="D53" s="940" t="s">
        <v>534</v>
      </c>
      <c r="E53" s="941" t="s">
        <v>534</v>
      </c>
      <c r="F53" s="980"/>
      <c r="G53" s="968"/>
    </row>
    <row r="54" spans="1:7" ht="18.75" customHeight="1">
      <c r="A54" s="298">
        <v>231111</v>
      </c>
      <c r="B54" s="939" t="s">
        <v>535</v>
      </c>
      <c r="C54" s="940" t="s">
        <v>535</v>
      </c>
      <c r="D54" s="940" t="s">
        <v>535</v>
      </c>
      <c r="E54" s="941" t="s">
        <v>535</v>
      </c>
      <c r="F54" s="980"/>
      <c r="G54" s="968"/>
    </row>
    <row r="55" spans="1:7" ht="18.75" customHeight="1">
      <c r="A55" s="298">
        <v>231112</v>
      </c>
      <c r="B55" s="939" t="s">
        <v>536</v>
      </c>
      <c r="C55" s="940" t="s">
        <v>536</v>
      </c>
      <c r="D55" s="940" t="s">
        <v>536</v>
      </c>
      <c r="E55" s="941" t="s">
        <v>536</v>
      </c>
      <c r="F55" s="980"/>
      <c r="G55" s="968"/>
    </row>
    <row r="56" spans="1:7" ht="18.75" customHeight="1">
      <c r="A56" s="298">
        <v>231113</v>
      </c>
      <c r="B56" s="939" t="s">
        <v>537</v>
      </c>
      <c r="C56" s="940" t="s">
        <v>537</v>
      </c>
      <c r="D56" s="940" t="s">
        <v>537</v>
      </c>
      <c r="E56" s="941" t="s">
        <v>537</v>
      </c>
      <c r="F56" s="980"/>
      <c r="G56" s="968"/>
    </row>
    <row r="57" spans="1:7" ht="18.75" customHeight="1">
      <c r="A57" s="298">
        <v>231114</v>
      </c>
      <c r="B57" s="939" t="s">
        <v>544</v>
      </c>
      <c r="C57" s="940" t="s">
        <v>544</v>
      </c>
      <c r="D57" s="940" t="s">
        <v>544</v>
      </c>
      <c r="E57" s="941" t="s">
        <v>544</v>
      </c>
      <c r="F57" s="980"/>
      <c r="G57" s="968"/>
    </row>
    <row r="58" spans="1:7" ht="18.75" customHeight="1">
      <c r="A58" s="298">
        <v>231192</v>
      </c>
      <c r="B58" s="939" t="s">
        <v>407</v>
      </c>
      <c r="C58" s="940"/>
      <c r="D58" s="940"/>
      <c r="E58" s="941"/>
      <c r="F58" s="980"/>
      <c r="G58" s="968"/>
    </row>
    <row r="59" spans="1:7" ht="18.75" customHeight="1">
      <c r="A59" s="298">
        <v>231193</v>
      </c>
      <c r="B59" s="939" t="s">
        <v>408</v>
      </c>
      <c r="C59" s="940"/>
      <c r="D59" s="940"/>
      <c r="E59" s="941"/>
      <c r="F59" s="980"/>
      <c r="G59" s="968"/>
    </row>
    <row r="60" spans="1:7" ht="18.75" customHeight="1">
      <c r="A60" s="298">
        <v>231116</v>
      </c>
      <c r="B60" s="939" t="s">
        <v>116</v>
      </c>
      <c r="C60" s="940" t="s">
        <v>545</v>
      </c>
      <c r="D60" s="940" t="s">
        <v>545</v>
      </c>
      <c r="E60" s="941" t="s">
        <v>545</v>
      </c>
      <c r="F60" s="980"/>
      <c r="G60" s="968"/>
    </row>
    <row r="61" spans="1:7" ht="18.75" customHeight="1">
      <c r="A61" s="298">
        <v>231172</v>
      </c>
      <c r="B61" s="939" t="s">
        <v>457</v>
      </c>
      <c r="C61" s="940" t="s">
        <v>545</v>
      </c>
      <c r="D61" s="940" t="s">
        <v>545</v>
      </c>
      <c r="E61" s="941" t="s">
        <v>545</v>
      </c>
      <c r="F61" s="981"/>
      <c r="G61" s="969"/>
    </row>
    <row r="62" spans="1:7" ht="18.75" customHeight="1">
      <c r="A62" s="298">
        <v>231108</v>
      </c>
      <c r="B62" s="939" t="s">
        <v>890</v>
      </c>
      <c r="C62" s="940"/>
      <c r="D62" s="940"/>
      <c r="E62" s="941"/>
      <c r="F62" s="568">
        <v>11116000</v>
      </c>
      <c r="G62" s="412">
        <v>10000000</v>
      </c>
    </row>
    <row r="63" spans="1:7" ht="25.5" customHeight="1">
      <c r="A63" s="562" t="s">
        <v>132</v>
      </c>
      <c r="B63" s="953" t="s">
        <v>133</v>
      </c>
      <c r="C63" s="954"/>
      <c r="D63" s="954"/>
      <c r="E63" s="955"/>
      <c r="F63" s="563" t="s">
        <v>385</v>
      </c>
      <c r="G63" s="564" t="s">
        <v>386</v>
      </c>
    </row>
    <row r="64" spans="1:7" ht="16.5" customHeight="1">
      <c r="A64" s="298">
        <v>231117</v>
      </c>
      <c r="B64" s="939" t="s">
        <v>140</v>
      </c>
      <c r="C64" s="940"/>
      <c r="D64" s="940"/>
      <c r="E64" s="941"/>
      <c r="F64" s="970">
        <v>1191480000</v>
      </c>
      <c r="G64" s="967">
        <v>1102119000</v>
      </c>
    </row>
    <row r="65" spans="1:7" ht="17.25" customHeight="1">
      <c r="A65" s="298">
        <v>231118</v>
      </c>
      <c r="B65" s="939" t="s">
        <v>141</v>
      </c>
      <c r="C65" s="940"/>
      <c r="D65" s="940"/>
      <c r="E65" s="941"/>
      <c r="F65" s="971"/>
      <c r="G65" s="983"/>
    </row>
    <row r="66" spans="1:7" ht="18.75" customHeight="1">
      <c r="A66" s="298">
        <v>231119</v>
      </c>
      <c r="B66" s="939" t="s">
        <v>142</v>
      </c>
      <c r="C66" s="940"/>
      <c r="D66" s="940"/>
      <c r="E66" s="941"/>
      <c r="F66" s="971"/>
      <c r="G66" s="983"/>
    </row>
    <row r="67" spans="1:7" ht="18.75" customHeight="1">
      <c r="A67" s="298">
        <v>231120</v>
      </c>
      <c r="B67" s="939" t="s">
        <v>143</v>
      </c>
      <c r="C67" s="940"/>
      <c r="D67" s="940"/>
      <c r="E67" s="941"/>
      <c r="F67" s="971"/>
      <c r="G67" s="983"/>
    </row>
    <row r="68" spans="1:7" ht="18.75" customHeight="1">
      <c r="A68" s="298">
        <v>231121</v>
      </c>
      <c r="B68" s="939" t="s">
        <v>144</v>
      </c>
      <c r="C68" s="940"/>
      <c r="D68" s="940"/>
      <c r="E68" s="941"/>
      <c r="F68" s="971"/>
      <c r="G68" s="983"/>
    </row>
    <row r="69" spans="1:7" ht="18.75" customHeight="1">
      <c r="A69" s="298">
        <v>231122</v>
      </c>
      <c r="B69" s="939" t="s">
        <v>145</v>
      </c>
      <c r="C69" s="940"/>
      <c r="D69" s="940"/>
      <c r="E69" s="941"/>
      <c r="F69" s="971"/>
      <c r="G69" s="983"/>
    </row>
    <row r="70" spans="1:7" ht="18.75" customHeight="1">
      <c r="A70" s="298">
        <v>231123</v>
      </c>
      <c r="B70" s="939" t="s">
        <v>146</v>
      </c>
      <c r="C70" s="940"/>
      <c r="D70" s="940"/>
      <c r="E70" s="941"/>
      <c r="F70" s="971"/>
      <c r="G70" s="983"/>
    </row>
    <row r="71" spans="1:7" ht="18.75" customHeight="1">
      <c r="A71" s="298">
        <v>231124</v>
      </c>
      <c r="B71" s="939" t="s">
        <v>147</v>
      </c>
      <c r="C71" s="940"/>
      <c r="D71" s="940"/>
      <c r="E71" s="941"/>
      <c r="F71" s="971"/>
      <c r="G71" s="983"/>
    </row>
    <row r="72" spans="1:7" ht="18.75" customHeight="1">
      <c r="A72" s="298">
        <v>231125</v>
      </c>
      <c r="B72" s="939" t="s">
        <v>148</v>
      </c>
      <c r="C72" s="940"/>
      <c r="D72" s="940"/>
      <c r="E72" s="941"/>
      <c r="F72" s="971"/>
      <c r="G72" s="983"/>
    </row>
    <row r="73" spans="1:7" ht="18.75" customHeight="1">
      <c r="A73" s="298">
        <v>231126</v>
      </c>
      <c r="B73" s="939" t="s">
        <v>149</v>
      </c>
      <c r="C73" s="940"/>
      <c r="D73" s="940"/>
      <c r="E73" s="941"/>
      <c r="F73" s="971"/>
      <c r="G73" s="983"/>
    </row>
    <row r="74" spans="1:7" ht="18.75" customHeight="1">
      <c r="A74" s="298">
        <v>231127</v>
      </c>
      <c r="B74" s="939" t="s">
        <v>150</v>
      </c>
      <c r="C74" s="940"/>
      <c r="D74" s="940"/>
      <c r="E74" s="941"/>
      <c r="F74" s="971"/>
      <c r="G74" s="983"/>
    </row>
    <row r="75" spans="1:7" ht="18.75" customHeight="1">
      <c r="A75" s="298">
        <v>231128</v>
      </c>
      <c r="B75" s="939" t="s">
        <v>151</v>
      </c>
      <c r="C75" s="940"/>
      <c r="D75" s="940"/>
      <c r="E75" s="941"/>
      <c r="F75" s="971"/>
      <c r="G75" s="983"/>
    </row>
    <row r="76" spans="1:7" ht="18.75" customHeight="1">
      <c r="A76" s="298">
        <v>231129</v>
      </c>
      <c r="B76" s="939" t="s">
        <v>152</v>
      </c>
      <c r="C76" s="940"/>
      <c r="D76" s="940"/>
      <c r="E76" s="941"/>
      <c r="F76" s="971"/>
      <c r="G76" s="983"/>
    </row>
    <row r="77" spans="1:7" ht="18.75" customHeight="1">
      <c r="A77" s="298">
        <v>231130</v>
      </c>
      <c r="B77" s="939" t="s">
        <v>153</v>
      </c>
      <c r="C77" s="940"/>
      <c r="D77" s="940"/>
      <c r="E77" s="941"/>
      <c r="F77" s="971"/>
      <c r="G77" s="983"/>
    </row>
    <row r="78" spans="1:7" ht="18.75" customHeight="1">
      <c r="A78" s="298">
        <v>231131</v>
      </c>
      <c r="B78" s="939" t="s">
        <v>154</v>
      </c>
      <c r="C78" s="940"/>
      <c r="D78" s="940"/>
      <c r="E78" s="941"/>
      <c r="F78" s="971"/>
      <c r="G78" s="983"/>
    </row>
    <row r="79" spans="1:7" ht="18.75" customHeight="1">
      <c r="A79" s="298">
        <v>231132</v>
      </c>
      <c r="B79" s="939" t="s">
        <v>156</v>
      </c>
      <c r="C79" s="940"/>
      <c r="D79" s="940"/>
      <c r="E79" s="941"/>
      <c r="F79" s="971"/>
      <c r="G79" s="983"/>
    </row>
    <row r="80" spans="1:7" ht="18.75" customHeight="1">
      <c r="A80" s="298">
        <v>231133</v>
      </c>
      <c r="B80" s="939" t="s">
        <v>157</v>
      </c>
      <c r="C80" s="940"/>
      <c r="D80" s="940"/>
      <c r="E80" s="941"/>
      <c r="F80" s="971"/>
      <c r="G80" s="983"/>
    </row>
    <row r="81" spans="1:7" ht="18.75" customHeight="1">
      <c r="A81" s="298">
        <v>231134</v>
      </c>
      <c r="B81" s="939" t="s">
        <v>158</v>
      </c>
      <c r="C81" s="940"/>
      <c r="D81" s="940"/>
      <c r="E81" s="941"/>
      <c r="F81" s="971"/>
      <c r="G81" s="983"/>
    </row>
    <row r="82" spans="1:7" ht="18.75" customHeight="1">
      <c r="A82" s="298">
        <v>231135</v>
      </c>
      <c r="B82" s="939" t="s">
        <v>159</v>
      </c>
      <c r="C82" s="940"/>
      <c r="D82" s="940"/>
      <c r="E82" s="941"/>
      <c r="F82" s="971"/>
      <c r="G82" s="983"/>
    </row>
    <row r="83" spans="1:7" ht="18.75" customHeight="1">
      <c r="A83" s="298">
        <v>231136</v>
      </c>
      <c r="B83" s="939" t="s">
        <v>160</v>
      </c>
      <c r="C83" s="940"/>
      <c r="D83" s="940"/>
      <c r="E83" s="941"/>
      <c r="F83" s="971"/>
      <c r="G83" s="983"/>
    </row>
    <row r="84" spans="1:7" ht="18.75" customHeight="1">
      <c r="A84" s="298">
        <v>231137</v>
      </c>
      <c r="B84" s="939" t="s">
        <v>161</v>
      </c>
      <c r="C84" s="940"/>
      <c r="D84" s="940"/>
      <c r="E84" s="941"/>
      <c r="F84" s="971"/>
      <c r="G84" s="983"/>
    </row>
    <row r="85" spans="1:7" ht="18.75" customHeight="1">
      <c r="A85" s="298">
        <v>231138</v>
      </c>
      <c r="B85" s="939" t="s">
        <v>485</v>
      </c>
      <c r="C85" s="940"/>
      <c r="D85" s="940"/>
      <c r="E85" s="941"/>
      <c r="F85" s="578">
        <v>258258000</v>
      </c>
      <c r="G85" s="412">
        <v>92972900</v>
      </c>
    </row>
    <row r="86" spans="1:7" ht="18.75" customHeight="1">
      <c r="A86" s="298">
        <v>231139</v>
      </c>
      <c r="B86" s="939" t="s">
        <v>486</v>
      </c>
      <c r="C86" s="940"/>
      <c r="D86" s="940"/>
      <c r="E86" s="941"/>
      <c r="F86" s="578">
        <v>278041000</v>
      </c>
      <c r="G86" s="412">
        <v>91753500</v>
      </c>
    </row>
    <row r="87" spans="1:7" ht="18.75" customHeight="1">
      <c r="A87" s="298">
        <v>231140</v>
      </c>
      <c r="B87" s="939" t="s">
        <v>487</v>
      </c>
      <c r="C87" s="940"/>
      <c r="D87" s="940"/>
      <c r="E87" s="941"/>
      <c r="F87" s="578">
        <v>254080000</v>
      </c>
      <c r="G87" s="412">
        <v>101632000</v>
      </c>
    </row>
    <row r="88" spans="1:7" ht="18.75" customHeight="1">
      <c r="A88" s="298">
        <v>231141</v>
      </c>
      <c r="B88" s="939" t="s">
        <v>488</v>
      </c>
      <c r="C88" s="940"/>
      <c r="D88" s="940"/>
      <c r="E88" s="941"/>
      <c r="F88" s="578">
        <v>81137000</v>
      </c>
      <c r="G88" s="412">
        <v>31643400</v>
      </c>
    </row>
    <row r="89" spans="1:7" ht="18.75" customHeight="1">
      <c r="A89" s="298">
        <v>231145</v>
      </c>
      <c r="B89" s="939" t="s">
        <v>449</v>
      </c>
      <c r="C89" s="940"/>
      <c r="D89" s="940"/>
      <c r="E89" s="941"/>
      <c r="F89" s="578">
        <v>1080000</v>
      </c>
      <c r="G89" s="412">
        <v>1080000</v>
      </c>
    </row>
    <row r="90" spans="1:7" ht="27" customHeight="1">
      <c r="A90" s="298">
        <v>231146</v>
      </c>
      <c r="B90" s="947" t="s">
        <v>743</v>
      </c>
      <c r="C90" s="948"/>
      <c r="D90" s="948"/>
      <c r="E90" s="949"/>
      <c r="F90" s="578">
        <v>300000</v>
      </c>
      <c r="G90" s="412">
        <v>300000</v>
      </c>
    </row>
    <row r="91" spans="1:7" ht="18.75" customHeight="1">
      <c r="A91" s="298">
        <v>231152</v>
      </c>
      <c r="B91" s="939" t="s">
        <v>673</v>
      </c>
      <c r="C91" s="940"/>
      <c r="D91" s="940"/>
      <c r="E91" s="941"/>
      <c r="F91" s="414">
        <v>29750000</v>
      </c>
      <c r="G91" s="412">
        <v>22312500</v>
      </c>
    </row>
    <row r="92" spans="1:7" ht="18.75" customHeight="1">
      <c r="A92" s="298">
        <v>231153</v>
      </c>
      <c r="B92" s="939" t="s">
        <v>945</v>
      </c>
      <c r="C92" s="940"/>
      <c r="D92" s="940"/>
      <c r="E92" s="941"/>
      <c r="F92" s="568">
        <v>190400000</v>
      </c>
      <c r="G92" s="412">
        <v>176120000</v>
      </c>
    </row>
    <row r="93" spans="1:7" ht="18.75" customHeight="1">
      <c r="A93" s="298">
        <v>231154</v>
      </c>
      <c r="B93" s="939" t="s">
        <v>943</v>
      </c>
      <c r="C93" s="940"/>
      <c r="D93" s="940"/>
      <c r="E93" s="941"/>
      <c r="F93" s="568">
        <v>2435000</v>
      </c>
      <c r="G93" s="412">
        <v>2252400</v>
      </c>
    </row>
    <row r="94" spans="1:7" ht="18.75" customHeight="1">
      <c r="A94" s="298">
        <v>231155</v>
      </c>
      <c r="B94" s="939" t="s">
        <v>679</v>
      </c>
      <c r="C94" s="940"/>
      <c r="D94" s="940"/>
      <c r="E94" s="941"/>
      <c r="F94" s="568">
        <v>20485000</v>
      </c>
      <c r="G94" s="412">
        <v>8194000</v>
      </c>
    </row>
    <row r="95" spans="1:7" ht="18.75" customHeight="1">
      <c r="A95" s="298">
        <v>231156</v>
      </c>
      <c r="B95" s="939" t="s">
        <v>677</v>
      </c>
      <c r="C95" s="940"/>
      <c r="D95" s="940"/>
      <c r="E95" s="941"/>
      <c r="F95" s="568">
        <v>240000</v>
      </c>
      <c r="G95" s="412">
        <v>204000</v>
      </c>
    </row>
    <row r="96" spans="1:7" ht="18.75" customHeight="1">
      <c r="A96" s="298">
        <v>231157</v>
      </c>
      <c r="B96" s="939" t="s">
        <v>678</v>
      </c>
      <c r="C96" s="940"/>
      <c r="D96" s="940"/>
      <c r="E96" s="941"/>
      <c r="F96" s="568">
        <v>1168000</v>
      </c>
      <c r="G96" s="412">
        <v>992800</v>
      </c>
    </row>
    <row r="97" spans="1:7" ht="18.75" customHeight="1">
      <c r="A97" s="298">
        <v>231158</v>
      </c>
      <c r="B97" s="939" t="s">
        <v>626</v>
      </c>
      <c r="C97" s="940"/>
      <c r="D97" s="940"/>
      <c r="E97" s="941"/>
      <c r="F97" s="568">
        <v>79520000</v>
      </c>
      <c r="G97" s="412">
        <v>73556000</v>
      </c>
    </row>
    <row r="98" spans="1:7" ht="18.75" customHeight="1">
      <c r="A98" s="298">
        <v>231159</v>
      </c>
      <c r="B98" s="939" t="s">
        <v>51</v>
      </c>
      <c r="C98" s="940"/>
      <c r="D98" s="940"/>
      <c r="E98" s="941"/>
      <c r="F98" s="568">
        <v>56000</v>
      </c>
      <c r="G98" s="412">
        <v>56000</v>
      </c>
    </row>
    <row r="99" spans="1:7" ht="18.75" customHeight="1">
      <c r="A99" s="298">
        <v>231167</v>
      </c>
      <c r="B99" s="939" t="s">
        <v>538</v>
      </c>
      <c r="C99" s="940"/>
      <c r="D99" s="940"/>
      <c r="E99" s="941"/>
      <c r="F99" s="568">
        <v>7904000</v>
      </c>
      <c r="G99" s="412">
        <v>7311200</v>
      </c>
    </row>
    <row r="100" spans="1:7" ht="18.75" customHeight="1">
      <c r="A100" s="298">
        <v>231168</v>
      </c>
      <c r="B100" s="939" t="s">
        <v>539</v>
      </c>
      <c r="C100" s="940"/>
      <c r="D100" s="940"/>
      <c r="E100" s="941"/>
      <c r="F100" s="568">
        <v>2684000</v>
      </c>
      <c r="G100" s="412">
        <v>2482700</v>
      </c>
    </row>
    <row r="101" spans="1:7" ht="18.75" customHeight="1">
      <c r="A101" s="298">
        <v>231169</v>
      </c>
      <c r="B101" s="939" t="s">
        <v>541</v>
      </c>
      <c r="C101" s="940"/>
      <c r="D101" s="940"/>
      <c r="E101" s="941"/>
      <c r="F101" s="568">
        <v>2669000</v>
      </c>
      <c r="G101" s="412">
        <v>2468800</v>
      </c>
    </row>
    <row r="102" spans="1:7" ht="18.75" customHeight="1">
      <c r="A102" s="298">
        <v>231170</v>
      </c>
      <c r="B102" s="939" t="s">
        <v>542</v>
      </c>
      <c r="C102" s="940"/>
      <c r="D102" s="940"/>
      <c r="E102" s="941"/>
      <c r="F102" s="568">
        <v>51734000</v>
      </c>
      <c r="G102" s="412">
        <v>47854000</v>
      </c>
    </row>
    <row r="103" spans="1:7" ht="18.75" customHeight="1">
      <c r="A103" s="298">
        <v>231171</v>
      </c>
      <c r="B103" s="939" t="s">
        <v>543</v>
      </c>
      <c r="C103" s="940"/>
      <c r="D103" s="940"/>
      <c r="E103" s="941"/>
      <c r="F103" s="568">
        <v>20827000</v>
      </c>
      <c r="G103" s="412">
        <v>19265000</v>
      </c>
    </row>
    <row r="104" spans="1:7" ht="18.75" customHeight="1">
      <c r="A104" s="298">
        <v>231175</v>
      </c>
      <c r="B104" s="939" t="s">
        <v>712</v>
      </c>
      <c r="C104" s="940"/>
      <c r="D104" s="940"/>
      <c r="E104" s="941"/>
      <c r="F104" s="568">
        <v>956000</v>
      </c>
      <c r="G104" s="412">
        <v>860400</v>
      </c>
    </row>
    <row r="105" spans="1:7" ht="18.75" customHeight="1">
      <c r="A105" s="298">
        <v>231176</v>
      </c>
      <c r="B105" s="939" t="s">
        <v>188</v>
      </c>
      <c r="C105" s="940"/>
      <c r="D105" s="940"/>
      <c r="E105" s="941"/>
      <c r="F105" s="568">
        <v>71500000</v>
      </c>
      <c r="G105" s="412">
        <v>60775000</v>
      </c>
    </row>
    <row r="106" spans="1:7" ht="18.75" customHeight="1">
      <c r="A106" s="298">
        <v>231194</v>
      </c>
      <c r="B106" s="939" t="s">
        <v>431</v>
      </c>
      <c r="C106" s="940"/>
      <c r="D106" s="940"/>
      <c r="E106" s="941"/>
      <c r="F106" s="568">
        <v>1989000</v>
      </c>
      <c r="G106" s="578">
        <v>1790100</v>
      </c>
    </row>
    <row r="107" spans="1:7" ht="18.75" customHeight="1">
      <c r="A107" s="298">
        <v>231195</v>
      </c>
      <c r="B107" s="939" t="s">
        <v>415</v>
      </c>
      <c r="C107" s="940"/>
      <c r="D107" s="940"/>
      <c r="E107" s="941"/>
      <c r="F107" s="568">
        <v>29562000</v>
      </c>
      <c r="G107" s="578">
        <v>27345000</v>
      </c>
    </row>
    <row r="108" spans="1:7" ht="18.75" customHeight="1">
      <c r="A108" s="298">
        <v>231213</v>
      </c>
      <c r="B108" s="939" t="s">
        <v>429</v>
      </c>
      <c r="C108" s="940"/>
      <c r="D108" s="940"/>
      <c r="E108" s="941"/>
      <c r="F108" s="568">
        <v>204750000</v>
      </c>
      <c r="G108" s="578">
        <v>189393700</v>
      </c>
    </row>
    <row r="109" spans="1:7" ht="18.75" customHeight="1">
      <c r="A109" s="298">
        <v>231217</v>
      </c>
      <c r="B109" s="939" t="s">
        <v>416</v>
      </c>
      <c r="C109" s="940"/>
      <c r="D109" s="940"/>
      <c r="E109" s="941"/>
      <c r="F109" s="568">
        <v>29975000</v>
      </c>
      <c r="G109" s="578">
        <v>27726900</v>
      </c>
    </row>
    <row r="110" spans="1:7" ht="18.75" customHeight="1">
      <c r="A110" s="298">
        <v>231218</v>
      </c>
      <c r="B110" s="939" t="s">
        <v>417</v>
      </c>
      <c r="C110" s="940"/>
      <c r="D110" s="940"/>
      <c r="E110" s="941"/>
      <c r="F110" s="568">
        <v>29975000</v>
      </c>
      <c r="G110" s="578">
        <v>27726900</v>
      </c>
    </row>
    <row r="111" spans="1:7" ht="18.75" customHeight="1">
      <c r="A111" s="298">
        <v>231222</v>
      </c>
      <c r="B111" s="939" t="s">
        <v>409</v>
      </c>
      <c r="C111" s="940"/>
      <c r="D111" s="940"/>
      <c r="E111" s="941"/>
      <c r="F111" s="568">
        <v>2460000</v>
      </c>
      <c r="G111" s="578">
        <v>2091000</v>
      </c>
    </row>
    <row r="112" spans="1:7" ht="18.75" customHeight="1">
      <c r="A112" s="298">
        <v>231223</v>
      </c>
      <c r="B112" s="939" t="s">
        <v>410</v>
      </c>
      <c r="C112" s="940"/>
      <c r="D112" s="940"/>
      <c r="E112" s="941"/>
      <c r="F112" s="568">
        <v>9830000</v>
      </c>
      <c r="G112" s="578">
        <v>9092800</v>
      </c>
    </row>
    <row r="113" spans="1:7" ht="16.5" customHeight="1">
      <c r="A113" s="298">
        <v>231224</v>
      </c>
      <c r="B113" s="939" t="s">
        <v>412</v>
      </c>
      <c r="C113" s="940"/>
      <c r="D113" s="940"/>
      <c r="E113" s="941"/>
      <c r="F113" s="568">
        <v>9543000</v>
      </c>
      <c r="G113" s="578">
        <v>8827300</v>
      </c>
    </row>
    <row r="114" spans="1:7" ht="18.75" customHeight="1">
      <c r="A114" s="298">
        <v>231225</v>
      </c>
      <c r="B114" s="939" t="s">
        <v>411</v>
      </c>
      <c r="C114" s="940"/>
      <c r="D114" s="940"/>
      <c r="E114" s="941"/>
      <c r="F114" s="568">
        <v>6843000</v>
      </c>
      <c r="G114" s="578">
        <v>6329800</v>
      </c>
    </row>
    <row r="115" spans="1:7" ht="16.5" customHeight="1">
      <c r="A115" s="298">
        <v>231229</v>
      </c>
      <c r="B115" s="939" t="s">
        <v>117</v>
      </c>
      <c r="C115" s="940"/>
      <c r="D115" s="940"/>
      <c r="E115" s="941"/>
      <c r="F115" s="568">
        <v>1305000</v>
      </c>
      <c r="G115" s="578">
        <v>1109300</v>
      </c>
    </row>
    <row r="116" spans="1:7" ht="17.25" customHeight="1">
      <c r="A116" s="298">
        <v>231230</v>
      </c>
      <c r="B116" s="939" t="s">
        <v>118</v>
      </c>
      <c r="C116" s="940"/>
      <c r="D116" s="940"/>
      <c r="E116" s="941"/>
      <c r="F116" s="568">
        <v>1001000</v>
      </c>
      <c r="G116" s="578">
        <v>851000</v>
      </c>
    </row>
    <row r="117" spans="1:7" ht="18.75" customHeight="1">
      <c r="A117" s="298">
        <v>231231</v>
      </c>
      <c r="B117" s="939" t="s">
        <v>119</v>
      </c>
      <c r="C117" s="940"/>
      <c r="D117" s="940"/>
      <c r="E117" s="941"/>
      <c r="F117" s="568">
        <v>59953000</v>
      </c>
      <c r="G117" s="578">
        <v>55457000</v>
      </c>
    </row>
    <row r="118" spans="1:7" ht="16.5" customHeight="1">
      <c r="A118" s="653">
        <v>231232</v>
      </c>
      <c r="B118" s="939" t="s">
        <v>470</v>
      </c>
      <c r="C118" s="940"/>
      <c r="D118" s="940"/>
      <c r="E118" s="941"/>
      <c r="F118" s="568">
        <v>357444000</v>
      </c>
      <c r="G118" s="578">
        <v>142977600</v>
      </c>
    </row>
    <row r="119" spans="1:7" ht="18" customHeight="1">
      <c r="A119" s="653">
        <v>231233</v>
      </c>
      <c r="B119" s="939" t="s">
        <v>120</v>
      </c>
      <c r="C119" s="940"/>
      <c r="D119" s="940"/>
      <c r="E119" s="941"/>
      <c r="F119" s="568">
        <v>2361000</v>
      </c>
      <c r="G119" s="578">
        <v>2006900</v>
      </c>
    </row>
    <row r="120" spans="1:7" ht="17.25" customHeight="1">
      <c r="A120" s="653">
        <v>231227</v>
      </c>
      <c r="B120" s="939" t="s">
        <v>121</v>
      </c>
      <c r="C120" s="940"/>
      <c r="D120" s="940"/>
      <c r="E120" s="941"/>
      <c r="F120" s="568">
        <v>1560000</v>
      </c>
      <c r="G120" s="578">
        <v>1326000</v>
      </c>
    </row>
    <row r="121" spans="1:7" ht="15.75" customHeight="1">
      <c r="A121" s="942" t="s">
        <v>134</v>
      </c>
      <c r="B121" s="943"/>
      <c r="C121" s="943"/>
      <c r="D121" s="943"/>
      <c r="E121" s="944"/>
      <c r="F121" s="569">
        <f>SUM(F35:F120)</f>
        <v>4188923000</v>
      </c>
      <c r="G121" s="569">
        <f>SUM(G35:G120)</f>
        <v>3159643100</v>
      </c>
    </row>
    <row r="123" spans="1:7" ht="15">
      <c r="A123" s="945" t="s">
        <v>93</v>
      </c>
      <c r="B123" s="946"/>
      <c r="C123" s="946"/>
      <c r="D123" s="946"/>
      <c r="E123" s="946"/>
      <c r="F123" s="975" t="s">
        <v>96</v>
      </c>
      <c r="G123" s="976"/>
    </row>
    <row r="124" spans="1:7" ht="18.75" customHeight="1">
      <c r="A124" s="947" t="s">
        <v>676</v>
      </c>
      <c r="B124" s="948"/>
      <c r="C124" s="948"/>
      <c r="D124" s="948"/>
      <c r="E124" s="949"/>
      <c r="F124" s="982">
        <v>6400000</v>
      </c>
      <c r="G124" s="841"/>
    </row>
    <row r="125" spans="1:7" ht="18.75" customHeight="1">
      <c r="A125" s="947" t="s">
        <v>413</v>
      </c>
      <c r="B125" s="948" t="s">
        <v>413</v>
      </c>
      <c r="C125" s="948"/>
      <c r="D125" s="948"/>
      <c r="E125" s="949"/>
      <c r="F125" s="982">
        <v>200000000</v>
      </c>
      <c r="G125" s="841"/>
    </row>
    <row r="126" spans="1:7" ht="18.75" customHeight="1">
      <c r="A126" s="947" t="s">
        <v>414</v>
      </c>
      <c r="B126" s="948" t="s">
        <v>414</v>
      </c>
      <c r="C126" s="948"/>
      <c r="D126" s="948"/>
      <c r="E126" s="949"/>
      <c r="F126" s="982">
        <v>30000000</v>
      </c>
      <c r="G126" s="841"/>
    </row>
    <row r="127" spans="1:7" ht="18.75" customHeight="1">
      <c r="A127" s="947" t="s">
        <v>418</v>
      </c>
      <c r="B127" s="948" t="s">
        <v>418</v>
      </c>
      <c r="C127" s="948"/>
      <c r="D127" s="948"/>
      <c r="E127" s="949"/>
      <c r="F127" s="982">
        <v>30000000</v>
      </c>
      <c r="G127" s="841"/>
    </row>
    <row r="128" spans="1:7" ht="18.75" customHeight="1">
      <c r="A128" s="947" t="s">
        <v>419</v>
      </c>
      <c r="B128" s="948" t="s">
        <v>419</v>
      </c>
      <c r="C128" s="948"/>
      <c r="D128" s="948"/>
      <c r="E128" s="949"/>
      <c r="F128" s="982">
        <v>30000000</v>
      </c>
      <c r="G128" s="841"/>
    </row>
    <row r="129" spans="1:7" ht="17.25" customHeight="1">
      <c r="A129" s="947" t="s">
        <v>420</v>
      </c>
      <c r="B129" s="948" t="s">
        <v>420</v>
      </c>
      <c r="C129" s="948"/>
      <c r="D129" s="948"/>
      <c r="E129" s="949"/>
      <c r="F129" s="982">
        <v>50000000</v>
      </c>
      <c r="G129" s="841"/>
    </row>
    <row r="130" spans="1:7" ht="16.5" customHeight="1">
      <c r="A130" s="947" t="s">
        <v>421</v>
      </c>
      <c r="B130" s="948" t="s">
        <v>421</v>
      </c>
      <c r="C130" s="948"/>
      <c r="D130" s="948"/>
      <c r="E130" s="949"/>
      <c r="F130" s="982">
        <v>151000000</v>
      </c>
      <c r="G130" s="841"/>
    </row>
    <row r="131" spans="1:7" ht="16.5" customHeight="1">
      <c r="A131" s="947" t="s">
        <v>422</v>
      </c>
      <c r="B131" s="948" t="s">
        <v>422</v>
      </c>
      <c r="C131" s="948"/>
      <c r="D131" s="948"/>
      <c r="E131" s="949"/>
      <c r="F131" s="982">
        <v>179000000</v>
      </c>
      <c r="G131" s="841"/>
    </row>
    <row r="132" spans="1:7" ht="16.5" customHeight="1">
      <c r="A132" s="947" t="s">
        <v>423</v>
      </c>
      <c r="B132" s="948" t="s">
        <v>423</v>
      </c>
      <c r="C132" s="948"/>
      <c r="D132" s="948"/>
      <c r="E132" s="949"/>
      <c r="F132" s="982">
        <v>191000000</v>
      </c>
      <c r="G132" s="841"/>
    </row>
    <row r="133" spans="1:7" ht="17.25" customHeight="1">
      <c r="A133" s="947" t="s">
        <v>424</v>
      </c>
      <c r="B133" s="948" t="s">
        <v>424</v>
      </c>
      <c r="C133" s="948"/>
      <c r="D133" s="948"/>
      <c r="E133" s="949"/>
      <c r="F133" s="982">
        <v>55000000</v>
      </c>
      <c r="G133" s="841"/>
    </row>
    <row r="134" spans="1:7" ht="16.5" customHeight="1">
      <c r="A134" s="947" t="s">
        <v>425</v>
      </c>
      <c r="B134" s="948" t="s">
        <v>425</v>
      </c>
      <c r="C134" s="948"/>
      <c r="D134" s="948"/>
      <c r="E134" s="949"/>
      <c r="F134" s="982">
        <v>55000000</v>
      </c>
      <c r="G134" s="841"/>
    </row>
    <row r="135" spans="1:7" ht="18.75" customHeight="1">
      <c r="A135" s="947" t="s">
        <v>426</v>
      </c>
      <c r="B135" s="948" t="s">
        <v>426</v>
      </c>
      <c r="C135" s="948"/>
      <c r="D135" s="948"/>
      <c r="E135" s="949"/>
      <c r="F135" s="982">
        <v>25000000</v>
      </c>
      <c r="G135" s="841"/>
    </row>
    <row r="136" spans="1:7" ht="18.75" customHeight="1">
      <c r="A136" s="947" t="s">
        <v>427</v>
      </c>
      <c r="B136" s="948" t="s">
        <v>427</v>
      </c>
      <c r="C136" s="948"/>
      <c r="D136" s="948"/>
      <c r="E136" s="949"/>
      <c r="F136" s="982">
        <v>36000000</v>
      </c>
      <c r="G136" s="841"/>
    </row>
    <row r="137" spans="1:7" ht="18.75" customHeight="1">
      <c r="A137" s="947" t="s">
        <v>428</v>
      </c>
      <c r="B137" s="948" t="s">
        <v>428</v>
      </c>
      <c r="C137" s="948"/>
      <c r="D137" s="948"/>
      <c r="E137" s="949"/>
      <c r="F137" s="982">
        <v>25000000</v>
      </c>
      <c r="G137" s="841"/>
    </row>
    <row r="138" spans="1:7" ht="18.75" customHeight="1">
      <c r="A138" s="947" t="s">
        <v>430</v>
      </c>
      <c r="B138" s="948" t="s">
        <v>430</v>
      </c>
      <c r="C138" s="948"/>
      <c r="D138" s="948"/>
      <c r="E138" s="949"/>
      <c r="F138" s="982">
        <v>31000000</v>
      </c>
      <c r="G138" s="841"/>
    </row>
    <row r="139" spans="1:7" ht="18.75" customHeight="1">
      <c r="A139" s="947" t="s">
        <v>432</v>
      </c>
      <c r="B139" s="948"/>
      <c r="C139" s="948"/>
      <c r="D139" s="948"/>
      <c r="E139" s="949"/>
      <c r="F139" s="982">
        <v>2600000</v>
      </c>
      <c r="G139" s="841"/>
    </row>
    <row r="140" spans="1:7" ht="18.75" customHeight="1">
      <c r="A140" s="947" t="s">
        <v>471</v>
      </c>
      <c r="B140" s="948"/>
      <c r="C140" s="948"/>
      <c r="D140" s="948"/>
      <c r="E140" s="949"/>
      <c r="F140" s="982">
        <v>19986000</v>
      </c>
      <c r="G140" s="841"/>
    </row>
    <row r="141" spans="1:7" ht="18.75" customHeight="1">
      <c r="A141" s="947" t="s">
        <v>122</v>
      </c>
      <c r="B141" s="948"/>
      <c r="C141" s="948"/>
      <c r="D141" s="948"/>
      <c r="E141" s="949"/>
      <c r="F141" s="982">
        <v>9866000</v>
      </c>
      <c r="G141" s="841"/>
    </row>
    <row r="142" spans="1:7" ht="18.75" customHeight="1">
      <c r="A142" s="947" t="s">
        <v>123</v>
      </c>
      <c r="B142" s="948"/>
      <c r="C142" s="948"/>
      <c r="D142" s="948"/>
      <c r="E142" s="949"/>
      <c r="F142" s="982">
        <v>24000000</v>
      </c>
      <c r="G142" s="841"/>
    </row>
    <row r="143" spans="1:7" ht="18.75" customHeight="1">
      <c r="A143" s="947" t="s">
        <v>124</v>
      </c>
      <c r="B143" s="948"/>
      <c r="C143" s="948"/>
      <c r="D143" s="948"/>
      <c r="E143" s="949"/>
      <c r="F143" s="982">
        <v>5300000</v>
      </c>
      <c r="G143" s="841"/>
    </row>
    <row r="144" spans="1:7" ht="18.75" customHeight="1">
      <c r="A144" s="947" t="s">
        <v>125</v>
      </c>
      <c r="B144" s="948"/>
      <c r="C144" s="948"/>
      <c r="D144" s="948"/>
      <c r="E144" s="949"/>
      <c r="F144" s="982">
        <v>624000</v>
      </c>
      <c r="G144" s="841"/>
    </row>
    <row r="145" spans="1:7" ht="18.75" customHeight="1">
      <c r="A145" s="947" t="s">
        <v>126</v>
      </c>
      <c r="B145" s="948"/>
      <c r="C145" s="948"/>
      <c r="D145" s="948"/>
      <c r="E145" s="949"/>
      <c r="F145" s="982">
        <v>400000000</v>
      </c>
      <c r="G145" s="841"/>
    </row>
    <row r="146" spans="1:7" ht="18.75" customHeight="1">
      <c r="A146" s="989" t="s">
        <v>131</v>
      </c>
      <c r="B146" s="990"/>
      <c r="C146" s="990"/>
      <c r="D146" s="990"/>
      <c r="E146" s="991"/>
      <c r="F146" s="992">
        <f>SUM(F124:F145)</f>
        <v>1556776000</v>
      </c>
      <c r="G146" s="993"/>
    </row>
    <row r="148" spans="1:7" ht="15">
      <c r="A148" s="984" t="s">
        <v>101</v>
      </c>
      <c r="B148" s="985"/>
      <c r="C148" s="985"/>
      <c r="D148" s="985"/>
      <c r="E148" s="986"/>
      <c r="F148" s="987">
        <f>F121+F146</f>
        <v>5745699000</v>
      </c>
      <c r="G148" s="988"/>
    </row>
    <row r="150" spans="1:7" ht="15">
      <c r="A150" s="972" t="s">
        <v>315</v>
      </c>
      <c r="B150" s="973"/>
      <c r="C150" s="973"/>
      <c r="D150" s="973"/>
      <c r="E150" s="974"/>
      <c r="F150" s="975" t="s">
        <v>96</v>
      </c>
      <c r="G150" s="976"/>
    </row>
    <row r="151" spans="1:7" ht="18.75" customHeight="1">
      <c r="A151" s="977" t="s">
        <v>95</v>
      </c>
      <c r="B151" s="840"/>
      <c r="C151" s="840"/>
      <c r="D151" s="840"/>
      <c r="E151" s="841"/>
      <c r="F151" s="978">
        <v>7705000</v>
      </c>
      <c r="G151" s="979"/>
    </row>
  </sheetData>
  <mergeCells count="160">
    <mergeCell ref="A148:E148"/>
    <mergeCell ref="F148:G148"/>
    <mergeCell ref="A145:E145"/>
    <mergeCell ref="F145:G145"/>
    <mergeCell ref="A146:E146"/>
    <mergeCell ref="F146:G146"/>
    <mergeCell ref="A143:E143"/>
    <mergeCell ref="F143:G143"/>
    <mergeCell ref="A144:E144"/>
    <mergeCell ref="F144:G144"/>
    <mergeCell ref="A141:E141"/>
    <mergeCell ref="F141:G141"/>
    <mergeCell ref="A142:E142"/>
    <mergeCell ref="F142:G142"/>
    <mergeCell ref="A139:E139"/>
    <mergeCell ref="F139:G139"/>
    <mergeCell ref="A140:E140"/>
    <mergeCell ref="F140:G140"/>
    <mergeCell ref="A137:E137"/>
    <mergeCell ref="F137:G137"/>
    <mergeCell ref="A138:E138"/>
    <mergeCell ref="F138:G138"/>
    <mergeCell ref="A135:E135"/>
    <mergeCell ref="F135:G135"/>
    <mergeCell ref="A136:E136"/>
    <mergeCell ref="F136:G136"/>
    <mergeCell ref="A133:E133"/>
    <mergeCell ref="F133:G133"/>
    <mergeCell ref="A134:E134"/>
    <mergeCell ref="F134:G134"/>
    <mergeCell ref="A131:E131"/>
    <mergeCell ref="F131:G131"/>
    <mergeCell ref="A132:E132"/>
    <mergeCell ref="F132:G132"/>
    <mergeCell ref="A128:E128"/>
    <mergeCell ref="F128:G128"/>
    <mergeCell ref="F129:G129"/>
    <mergeCell ref="A130:E130"/>
    <mergeCell ref="F130:G130"/>
    <mergeCell ref="F125:G125"/>
    <mergeCell ref="F126:G126"/>
    <mergeCell ref="A127:E127"/>
    <mergeCell ref="F127:G127"/>
    <mergeCell ref="B73:E73"/>
    <mergeCell ref="B72:E72"/>
    <mergeCell ref="F123:G123"/>
    <mergeCell ref="A124:E124"/>
    <mergeCell ref="F124:G124"/>
    <mergeCell ref="G64:G84"/>
    <mergeCell ref="B64:E64"/>
    <mergeCell ref="B89:E89"/>
    <mergeCell ref="B85:E85"/>
    <mergeCell ref="B88:E88"/>
    <mergeCell ref="F39:F61"/>
    <mergeCell ref="B40:E40"/>
    <mergeCell ref="B41:E41"/>
    <mergeCell ref="B42:E42"/>
    <mergeCell ref="B43:E43"/>
    <mergeCell ref="B51:E51"/>
    <mergeCell ref="B52:E52"/>
    <mergeCell ref="B57:E57"/>
    <mergeCell ref="B55:E55"/>
    <mergeCell ref="B61:E61"/>
    <mergeCell ref="A150:E150"/>
    <mergeCell ref="F150:G150"/>
    <mergeCell ref="A151:E151"/>
    <mergeCell ref="F151:G151"/>
    <mergeCell ref="G39:G61"/>
    <mergeCell ref="B97:E97"/>
    <mergeCell ref="A129:E129"/>
    <mergeCell ref="B99:E99"/>
    <mergeCell ref="B65:E65"/>
    <mergeCell ref="B48:E48"/>
    <mergeCell ref="B47:E47"/>
    <mergeCell ref="B62:E62"/>
    <mergeCell ref="F64:F84"/>
    <mergeCell ref="B39:E39"/>
    <mergeCell ref="F9:G9"/>
    <mergeCell ref="F11:G11"/>
    <mergeCell ref="F10:G10"/>
    <mergeCell ref="B37:E37"/>
    <mergeCell ref="F20:G20"/>
    <mergeCell ref="F21:G21"/>
    <mergeCell ref="F22:G22"/>
    <mergeCell ref="B36:E36"/>
    <mergeCell ref="B34:E34"/>
    <mergeCell ref="B35:E35"/>
    <mergeCell ref="B60:E60"/>
    <mergeCell ref="B45:E45"/>
    <mergeCell ref="B46:E46"/>
    <mergeCell ref="B58:E58"/>
    <mergeCell ref="B59:E59"/>
    <mergeCell ref="B50:E50"/>
    <mergeCell ref="B53:E53"/>
    <mergeCell ref="B54:E54"/>
    <mergeCell ref="A5:B5"/>
    <mergeCell ref="A9:B9"/>
    <mergeCell ref="A11:B11"/>
    <mergeCell ref="A21:B21"/>
    <mergeCell ref="A10:B10"/>
    <mergeCell ref="A20:B20"/>
    <mergeCell ref="A22:B22"/>
    <mergeCell ref="A33:E33"/>
    <mergeCell ref="B44:E44"/>
    <mergeCell ref="B87:E87"/>
    <mergeCell ref="B63:E63"/>
    <mergeCell ref="B38:E38"/>
    <mergeCell ref="B56:E56"/>
    <mergeCell ref="B49:E49"/>
    <mergeCell ref="B71:E71"/>
    <mergeCell ref="B76:E76"/>
    <mergeCell ref="B66:E66"/>
    <mergeCell ref="B67:E67"/>
    <mergeCell ref="B68:E68"/>
    <mergeCell ref="B70:E70"/>
    <mergeCell ref="B69:E69"/>
    <mergeCell ref="B83:E83"/>
    <mergeCell ref="B90:E90"/>
    <mergeCell ref="B78:E78"/>
    <mergeCell ref="B82:E82"/>
    <mergeCell ref="B81:E81"/>
    <mergeCell ref="B86:E86"/>
    <mergeCell ref="B84:E84"/>
    <mergeCell ref="B74:E74"/>
    <mergeCell ref="B75:E75"/>
    <mergeCell ref="B77:E77"/>
    <mergeCell ref="B80:E80"/>
    <mergeCell ref="B79:E79"/>
    <mergeCell ref="B98:E98"/>
    <mergeCell ref="B91:E91"/>
    <mergeCell ref="B92:E92"/>
    <mergeCell ref="B96:E96"/>
    <mergeCell ref="B95:E95"/>
    <mergeCell ref="B93:E93"/>
    <mergeCell ref="B94:E94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A121:E121"/>
    <mergeCell ref="A123:E123"/>
    <mergeCell ref="A126:E126"/>
    <mergeCell ref="A125:E125"/>
  </mergeCells>
  <printOptions horizontalCentered="1"/>
  <pageMargins left="0.3937007874015748" right="0.3937007874015748" top="0.3937007874015748" bottom="0.3937007874015748" header="0.5118110236220472" footer="0.5118110236220472"/>
  <pageSetup firstPageNumber="35" useFirstPageNumber="1" horizontalDpi="600" verticalDpi="600" orientation="portrait" paperSize="9" scale="71" r:id="rId1"/>
  <headerFooter alignWithMargins="0">
    <oddFooter>&amp;C&amp;P</oddFooter>
  </headerFooter>
  <rowBreaks count="2" manualBreakCount="2">
    <brk id="62" max="6" man="1"/>
    <brk id="121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4"/>
  <dimension ref="A1:AW63"/>
  <sheetViews>
    <sheetView workbookViewId="0" topLeftCell="A1">
      <selection activeCell="J18" sqref="J18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03" customFormat="1" ht="18">
      <c r="A1" s="859" t="s">
        <v>185</v>
      </c>
      <c r="B1" s="859"/>
      <c r="C1" s="859"/>
      <c r="D1" s="859"/>
      <c r="E1" s="859"/>
      <c r="F1" s="812"/>
      <c r="G1" s="812"/>
      <c r="H1" s="27"/>
      <c r="I1" s="76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</row>
    <row r="2" spans="1:9" ht="15.75" customHeight="1">
      <c r="A2" s="259" t="s">
        <v>284</v>
      </c>
      <c r="B2" s="27"/>
      <c r="C2" s="27"/>
      <c r="D2" s="27"/>
      <c r="E2" s="76"/>
      <c r="I2" s="22"/>
    </row>
    <row r="3" spans="1:9" ht="12.75" customHeight="1">
      <c r="A3" s="55"/>
      <c r="B3" s="27"/>
      <c r="C3" s="27"/>
      <c r="E3" s="76"/>
      <c r="I3" s="22"/>
    </row>
    <row r="4" spans="1:9" ht="12.75" customHeight="1">
      <c r="A4" s="55"/>
      <c r="B4" s="27"/>
      <c r="C4" s="27"/>
      <c r="E4" s="76"/>
      <c r="I4" s="22"/>
    </row>
    <row r="5" spans="1:5" s="27" customFormat="1" ht="14.25" customHeight="1">
      <c r="A5" s="54" t="s">
        <v>248</v>
      </c>
      <c r="E5" s="54"/>
    </row>
    <row r="6" ht="12" customHeight="1">
      <c r="E6" s="54" t="s">
        <v>484</v>
      </c>
    </row>
    <row r="7" spans="1:5" ht="23.25" customHeight="1">
      <c r="A7" s="71" t="s">
        <v>294</v>
      </c>
      <c r="B7" s="72" t="s">
        <v>295</v>
      </c>
      <c r="C7" s="434" t="s">
        <v>162</v>
      </c>
      <c r="D7" s="73" t="s">
        <v>601</v>
      </c>
      <c r="E7" s="73" t="s">
        <v>296</v>
      </c>
    </row>
    <row r="8" spans="1:5" ht="13.5" customHeight="1">
      <c r="A8" s="71"/>
      <c r="B8" s="72" t="s">
        <v>172</v>
      </c>
      <c r="C8" s="433">
        <v>1700</v>
      </c>
      <c r="D8" s="235">
        <v>40000</v>
      </c>
      <c r="E8" s="75"/>
    </row>
    <row r="9" spans="1:5" ht="25.5">
      <c r="A9" s="74">
        <v>40190</v>
      </c>
      <c r="B9" s="390" t="s">
        <v>546</v>
      </c>
      <c r="C9" s="40">
        <v>1800</v>
      </c>
      <c r="D9" s="141">
        <v>-20</v>
      </c>
      <c r="E9" s="396">
        <v>39980</v>
      </c>
    </row>
    <row r="10" spans="1:5" ht="14.25" customHeight="1">
      <c r="A10" s="998">
        <v>40197</v>
      </c>
      <c r="B10" s="1000" t="s">
        <v>549</v>
      </c>
      <c r="C10" s="1002">
        <v>5000</v>
      </c>
      <c r="D10" s="996">
        <v>-115</v>
      </c>
      <c r="E10" s="994">
        <v>39865</v>
      </c>
    </row>
    <row r="11" spans="1:5" ht="12.75">
      <c r="A11" s="999"/>
      <c r="B11" s="1001"/>
      <c r="C11" s="1003"/>
      <c r="D11" s="997"/>
      <c r="E11" s="995"/>
    </row>
    <row r="12" spans="1:5" ht="12.75">
      <c r="A12" s="74">
        <v>40197</v>
      </c>
      <c r="B12" s="584" t="s">
        <v>587</v>
      </c>
      <c r="C12" s="40">
        <v>5000</v>
      </c>
      <c r="D12" s="395">
        <v>-32</v>
      </c>
      <c r="E12" s="585">
        <v>39833</v>
      </c>
    </row>
    <row r="13" spans="1:5" ht="25.5">
      <c r="A13" s="74">
        <v>40211</v>
      </c>
      <c r="B13" s="391" t="s">
        <v>588</v>
      </c>
      <c r="C13" s="40">
        <v>5000</v>
      </c>
      <c r="D13" s="395">
        <v>-12500</v>
      </c>
      <c r="E13" s="585">
        <v>27333</v>
      </c>
    </row>
    <row r="14" spans="1:5" ht="12.75">
      <c r="A14" s="1006">
        <v>40218</v>
      </c>
      <c r="B14" s="1000" t="s">
        <v>589</v>
      </c>
      <c r="C14" s="1002">
        <v>5000</v>
      </c>
      <c r="D14" s="996">
        <v>-16.9</v>
      </c>
      <c r="E14" s="1004">
        <v>27316.1</v>
      </c>
    </row>
    <row r="15" spans="1:5" ht="12.75">
      <c r="A15" s="1007"/>
      <c r="B15" s="1001"/>
      <c r="C15" s="1003"/>
      <c r="D15" s="997"/>
      <c r="E15" s="1005"/>
    </row>
    <row r="16" spans="1:5" ht="51">
      <c r="A16" s="74">
        <v>40225</v>
      </c>
      <c r="B16" s="391" t="s">
        <v>901</v>
      </c>
      <c r="C16" s="40">
        <v>1800</v>
      </c>
      <c r="D16" s="141">
        <v>-53</v>
      </c>
      <c r="E16" s="397">
        <v>27263.1</v>
      </c>
    </row>
    <row r="17" spans="1:5" ht="13.5" customHeight="1">
      <c r="A17" s="74">
        <v>40225</v>
      </c>
      <c r="B17" s="584" t="s">
        <v>902</v>
      </c>
      <c r="C17" s="380">
        <v>9000</v>
      </c>
      <c r="D17" s="141">
        <v>-56</v>
      </c>
      <c r="E17" s="599">
        <v>27207.1</v>
      </c>
    </row>
    <row r="18" spans="1:5" ht="13.5" customHeight="1">
      <c r="A18" s="74">
        <v>40239</v>
      </c>
      <c r="B18" s="391" t="s">
        <v>189</v>
      </c>
      <c r="C18" s="40">
        <v>1800</v>
      </c>
      <c r="D18" s="395">
        <v>-100</v>
      </c>
      <c r="E18" s="397">
        <v>27107.1</v>
      </c>
    </row>
    <row r="19" spans="1:5" ht="12.75">
      <c r="A19" s="998">
        <v>40239</v>
      </c>
      <c r="B19" s="1000" t="s">
        <v>190</v>
      </c>
      <c r="C19" s="1002">
        <v>5000</v>
      </c>
      <c r="D19" s="996">
        <v>-1506.4</v>
      </c>
      <c r="E19" s="994">
        <v>25600.7</v>
      </c>
    </row>
    <row r="20" spans="1:5" ht="12.75" customHeight="1">
      <c r="A20" s="999"/>
      <c r="B20" s="1001"/>
      <c r="C20" s="1003"/>
      <c r="D20" s="997"/>
      <c r="E20" s="995"/>
    </row>
    <row r="21" spans="1:5" ht="25.5">
      <c r="A21" s="74">
        <v>40239</v>
      </c>
      <c r="B21" s="391" t="s">
        <v>191</v>
      </c>
      <c r="C21" s="40">
        <v>5100</v>
      </c>
      <c r="D21" s="395">
        <v>-40</v>
      </c>
      <c r="E21" s="585">
        <v>25560.7</v>
      </c>
    </row>
    <row r="22" spans="1:5" ht="25.5">
      <c r="A22" s="74">
        <v>40253</v>
      </c>
      <c r="B22" s="391" t="s">
        <v>192</v>
      </c>
      <c r="C22" s="40">
        <v>1800</v>
      </c>
      <c r="D22" s="395">
        <v>-50</v>
      </c>
      <c r="E22" s="585">
        <v>25510.7</v>
      </c>
    </row>
    <row r="23" spans="1:5" ht="12.75">
      <c r="A23" s="74">
        <v>40253</v>
      </c>
      <c r="B23" s="391" t="s">
        <v>193</v>
      </c>
      <c r="C23" s="40">
        <v>5000</v>
      </c>
      <c r="D23" s="395">
        <v>-1500</v>
      </c>
      <c r="E23" s="599">
        <v>24010.7</v>
      </c>
    </row>
    <row r="24" spans="1:5" ht="25.5">
      <c r="A24" s="74">
        <v>40260</v>
      </c>
      <c r="B24" s="391" t="s">
        <v>615</v>
      </c>
      <c r="C24" s="40">
        <v>1500</v>
      </c>
      <c r="D24" s="395">
        <v>-1000</v>
      </c>
      <c r="E24" s="396">
        <v>23010.7</v>
      </c>
    </row>
    <row r="25" spans="1:5" ht="14.25" customHeight="1">
      <c r="A25" s="74">
        <v>40260</v>
      </c>
      <c r="B25" s="391" t="s">
        <v>616</v>
      </c>
      <c r="C25" s="40">
        <v>1600</v>
      </c>
      <c r="D25" s="395">
        <v>-2000</v>
      </c>
      <c r="E25" s="396">
        <v>21010.7</v>
      </c>
    </row>
    <row r="26" spans="1:5" ht="38.25">
      <c r="A26" s="74">
        <v>40260</v>
      </c>
      <c r="B26" s="391" t="s">
        <v>617</v>
      </c>
      <c r="C26" s="40">
        <v>9000</v>
      </c>
      <c r="D26" s="395">
        <v>-1362.3</v>
      </c>
      <c r="E26" s="396">
        <v>19648.4</v>
      </c>
    </row>
    <row r="27" spans="1:5" ht="25.5">
      <c r="A27" s="74">
        <v>40260</v>
      </c>
      <c r="B27" s="391" t="s">
        <v>618</v>
      </c>
      <c r="C27" s="40">
        <v>3000</v>
      </c>
      <c r="D27" s="395">
        <v>-300</v>
      </c>
      <c r="E27" s="396">
        <v>19348.4</v>
      </c>
    </row>
    <row r="28" spans="1:5" ht="12.75">
      <c r="A28" s="74">
        <v>40260</v>
      </c>
      <c r="B28" s="391" t="s">
        <v>619</v>
      </c>
      <c r="C28" s="40">
        <v>5000</v>
      </c>
      <c r="D28" s="395">
        <v>-5783</v>
      </c>
      <c r="E28" s="599">
        <v>13565.4</v>
      </c>
    </row>
    <row r="29" spans="1:5" ht="12.75">
      <c r="A29" s="74">
        <v>40267</v>
      </c>
      <c r="B29" s="509" t="s">
        <v>221</v>
      </c>
      <c r="C29" s="533">
        <v>1700</v>
      </c>
      <c r="D29" s="399">
        <v>499.8</v>
      </c>
      <c r="E29" s="570">
        <v>14065.2</v>
      </c>
    </row>
    <row r="30" spans="1:5" ht="12.75">
      <c r="A30" s="74"/>
      <c r="B30" s="509"/>
      <c r="C30" s="40"/>
      <c r="D30" s="141"/>
      <c r="E30" s="396"/>
    </row>
    <row r="31" spans="1:5" ht="12.75">
      <c r="A31" s="492"/>
      <c r="B31" s="391"/>
      <c r="C31" s="493"/>
      <c r="D31" s="495"/>
      <c r="E31" s="534"/>
    </row>
    <row r="32" spans="1:5" ht="12.75">
      <c r="A32" s="492"/>
      <c r="B32" s="391"/>
      <c r="C32" s="494"/>
      <c r="D32" s="495"/>
      <c r="E32" s="534"/>
    </row>
    <row r="33" spans="1:5" ht="12.75">
      <c r="A33" s="74"/>
      <c r="B33" s="391"/>
      <c r="C33" s="40"/>
      <c r="D33" s="141"/>
      <c r="E33" s="396"/>
    </row>
    <row r="34" spans="1:5" ht="12.75">
      <c r="A34" s="142"/>
      <c r="B34" s="575"/>
      <c r="C34" s="576"/>
      <c r="D34" s="378"/>
      <c r="E34" s="583"/>
    </row>
    <row r="35" spans="1:5" s="27" customFormat="1" ht="14.25" customHeight="1">
      <c r="A35" s="54" t="s">
        <v>299</v>
      </c>
      <c r="E35" s="54"/>
    </row>
    <row r="36" ht="13.5" customHeight="1">
      <c r="E36" s="54" t="s">
        <v>484</v>
      </c>
    </row>
    <row r="37" spans="1:5" ht="23.25" customHeight="1">
      <c r="A37" s="71" t="s">
        <v>294</v>
      </c>
      <c r="B37" s="72" t="s">
        <v>295</v>
      </c>
      <c r="C37" s="434" t="s">
        <v>162</v>
      </c>
      <c r="D37" s="73" t="s">
        <v>602</v>
      </c>
      <c r="E37" s="73" t="s">
        <v>296</v>
      </c>
    </row>
    <row r="38" spans="1:8" ht="14.25" customHeight="1">
      <c r="A38" s="71"/>
      <c r="B38" s="72" t="s">
        <v>173</v>
      </c>
      <c r="C38" s="433">
        <v>1700</v>
      </c>
      <c r="D38" s="235">
        <v>5000</v>
      </c>
      <c r="E38" s="261" t="s">
        <v>301</v>
      </c>
      <c r="H38" s="2"/>
    </row>
    <row r="39" spans="1:8" ht="15" customHeight="1">
      <c r="A39" s="505"/>
      <c r="B39" s="506"/>
      <c r="C39" s="507"/>
      <c r="D39" s="508"/>
      <c r="E39" s="397"/>
      <c r="H39" s="2"/>
    </row>
    <row r="40" spans="1:8" ht="14.25" customHeight="1">
      <c r="A40" s="393"/>
      <c r="B40" s="391"/>
      <c r="C40" s="507"/>
      <c r="D40" s="398"/>
      <c r="E40" s="536"/>
      <c r="H40" s="2"/>
    </row>
    <row r="41" spans="1:8" ht="12" customHeight="1">
      <c r="A41" s="385"/>
      <c r="B41" s="392"/>
      <c r="C41" s="30"/>
      <c r="D41" s="452"/>
      <c r="E41" s="453"/>
      <c r="H41" s="2"/>
    </row>
    <row r="42" spans="1:8" ht="12.75">
      <c r="A42" s="386"/>
      <c r="B42" s="387"/>
      <c r="C42" s="143"/>
      <c r="D42" s="388"/>
      <c r="E42" s="389"/>
      <c r="H42" s="2"/>
    </row>
    <row r="43" spans="1:5" s="27" customFormat="1" ht="13.5" customHeight="1">
      <c r="A43" s="54" t="s">
        <v>300</v>
      </c>
      <c r="E43" s="54"/>
    </row>
    <row r="44" ht="12" customHeight="1">
      <c r="E44" s="54" t="s">
        <v>484</v>
      </c>
    </row>
    <row r="45" spans="1:5" ht="23.25" customHeight="1">
      <c r="A45" s="71" t="s">
        <v>294</v>
      </c>
      <c r="B45" s="72" t="s">
        <v>295</v>
      </c>
      <c r="C45" s="434" t="s">
        <v>162</v>
      </c>
      <c r="D45" s="73" t="s">
        <v>603</v>
      </c>
      <c r="E45" s="73" t="s">
        <v>296</v>
      </c>
    </row>
    <row r="46" spans="1:7" ht="15" customHeight="1">
      <c r="A46" s="71"/>
      <c r="B46" s="72" t="s">
        <v>173</v>
      </c>
      <c r="C46" s="433">
        <v>1700</v>
      </c>
      <c r="D46" s="235">
        <v>100000</v>
      </c>
      <c r="E46" s="75"/>
      <c r="G46" s="292"/>
    </row>
    <row r="47" spans="1:9" ht="12.75">
      <c r="A47" s="385"/>
      <c r="B47" s="391"/>
      <c r="C47" s="30"/>
      <c r="D47" s="417"/>
      <c r="E47" s="453"/>
      <c r="I47" s="216"/>
    </row>
    <row r="48" spans="1:9" ht="12.75">
      <c r="A48" s="385"/>
      <c r="B48" s="391"/>
      <c r="C48" s="30"/>
      <c r="D48" s="452"/>
      <c r="E48" s="453"/>
      <c r="I48" s="216"/>
    </row>
    <row r="49" spans="1:9" ht="11.25" customHeight="1">
      <c r="A49" s="385"/>
      <c r="B49" s="391"/>
      <c r="C49" s="30"/>
      <c r="D49" s="244"/>
      <c r="E49" s="453"/>
      <c r="I49" s="216"/>
    </row>
    <row r="50" spans="1:9" ht="12.75">
      <c r="A50" s="385"/>
      <c r="B50" s="391"/>
      <c r="C50" s="451"/>
      <c r="D50" s="546"/>
      <c r="E50" s="544"/>
      <c r="I50" s="216"/>
    </row>
    <row r="51" spans="1:9" ht="12.75">
      <c r="A51" s="385"/>
      <c r="B51" s="391"/>
      <c r="C51" s="451"/>
      <c r="D51" s="546"/>
      <c r="E51" s="544"/>
      <c r="I51" s="216"/>
    </row>
    <row r="52" spans="1:9" ht="12.75">
      <c r="A52" s="385"/>
      <c r="B52" s="391"/>
      <c r="C52" s="451"/>
      <c r="D52" s="244"/>
      <c r="E52" s="544"/>
      <c r="I52" s="216"/>
    </row>
    <row r="53" spans="1:9" ht="12.75">
      <c r="A53" s="385"/>
      <c r="B53" s="391"/>
      <c r="C53" s="451"/>
      <c r="D53" s="244"/>
      <c r="E53" s="544"/>
      <c r="I53" s="216"/>
    </row>
    <row r="54" spans="1:9" ht="12.75">
      <c r="A54" s="496"/>
      <c r="B54" s="391"/>
      <c r="C54" s="40"/>
      <c r="D54" s="399"/>
      <c r="E54" s="556"/>
      <c r="I54" s="216"/>
    </row>
    <row r="55" spans="1:9" ht="12.75">
      <c r="A55" s="496"/>
      <c r="B55" s="392"/>
      <c r="C55" s="40"/>
      <c r="D55" s="399"/>
      <c r="E55" s="556"/>
      <c r="I55" s="216"/>
    </row>
    <row r="56" spans="1:9" ht="12.75">
      <c r="A56" s="496"/>
      <c r="B56" s="392"/>
      <c r="C56" s="40"/>
      <c r="D56" s="399"/>
      <c r="E56" s="556"/>
      <c r="I56" s="216"/>
    </row>
    <row r="57" spans="1:9" ht="12.75">
      <c r="A57" s="496"/>
      <c r="B57" s="391"/>
      <c r="C57" s="40"/>
      <c r="D57" s="24"/>
      <c r="E57" s="545"/>
      <c r="I57" s="216"/>
    </row>
    <row r="58" spans="1:9" ht="12.75">
      <c r="A58" s="496"/>
      <c r="B58" s="391"/>
      <c r="C58" s="40"/>
      <c r="D58" s="24"/>
      <c r="E58" s="574"/>
      <c r="I58" s="216"/>
    </row>
    <row r="59" spans="1:9" ht="12.75">
      <c r="A59" s="581"/>
      <c r="B59" s="582"/>
      <c r="C59" s="394"/>
      <c r="D59" s="580"/>
      <c r="E59" s="579"/>
      <c r="I59" s="216"/>
    </row>
    <row r="60" spans="1:9" ht="12.75">
      <c r="A60" s="74"/>
      <c r="B60" s="391"/>
      <c r="C60" s="380"/>
      <c r="D60" s="573"/>
      <c r="E60" s="570"/>
      <c r="I60" s="216"/>
    </row>
    <row r="61" spans="1:9" ht="12.75">
      <c r="A61" s="74"/>
      <c r="B61" s="391"/>
      <c r="C61" s="380"/>
      <c r="D61" s="573"/>
      <c r="E61" s="396"/>
      <c r="I61" s="216"/>
    </row>
    <row r="62" spans="1:9" ht="12.75">
      <c r="A62" s="142"/>
      <c r="B62" s="575"/>
      <c r="C62" s="576"/>
      <c r="D62" s="577"/>
      <c r="E62" s="378"/>
      <c r="I62" s="216"/>
    </row>
    <row r="63" spans="1:9" ht="12.75">
      <c r="A63" s="500"/>
      <c r="B63" s="497"/>
      <c r="C63" s="498"/>
      <c r="D63" s="23"/>
      <c r="E63" s="499"/>
      <c r="I63" s="216"/>
    </row>
  </sheetData>
  <mergeCells count="16">
    <mergeCell ref="E10:E11"/>
    <mergeCell ref="E14:E15"/>
    <mergeCell ref="A1:G1"/>
    <mergeCell ref="A10:A11"/>
    <mergeCell ref="A14:A15"/>
    <mergeCell ref="B10:B11"/>
    <mergeCell ref="B14:B15"/>
    <mergeCell ref="C10:C11"/>
    <mergeCell ref="C14:C15"/>
    <mergeCell ref="D10:D11"/>
    <mergeCell ref="E19:E20"/>
    <mergeCell ref="D14:D15"/>
    <mergeCell ref="A19:A20"/>
    <mergeCell ref="B19:B20"/>
    <mergeCell ref="C19:C20"/>
    <mergeCell ref="D19:D20"/>
  </mergeCells>
  <printOptions horizontalCentered="1"/>
  <pageMargins left="0.7874015748031497" right="0.7874015748031497" top="0.984251968503937" bottom="0.984251968503937" header="0.5118110236220472" footer="0.5118110236220472"/>
  <pageSetup firstPageNumber="38" useFirstPageNumber="1" horizontalDpi="600" verticalDpi="600" orientation="portrait" paperSize="9" scale="72" r:id="rId1"/>
  <headerFooter alignWithMargins="0">
    <oddFooter>&amp;C38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124"/>
  <sheetViews>
    <sheetView workbookViewId="0" topLeftCell="A1">
      <selection activeCell="K103" sqref="K103"/>
    </sheetView>
  </sheetViews>
  <sheetFormatPr defaultColWidth="9.00390625" defaultRowHeight="12.75"/>
  <cols>
    <col min="1" max="1" width="61.00390625" style="27" customWidth="1"/>
    <col min="2" max="2" width="11.75390625" style="0" customWidth="1"/>
    <col min="3" max="3" width="11.75390625" style="14" customWidth="1"/>
    <col min="4" max="4" width="11.75390625" style="0" customWidth="1"/>
    <col min="5" max="5" width="10.375" style="0" customWidth="1"/>
    <col min="6" max="6" width="21.125" style="0" hidden="1" customWidth="1"/>
    <col min="8" max="9" width="0" style="0" hidden="1" customWidth="1"/>
    <col min="11" max="11" width="7.75390625" style="0" customWidth="1"/>
  </cols>
  <sheetData>
    <row r="1" spans="1:9" ht="18">
      <c r="A1" s="823" t="s">
        <v>280</v>
      </c>
      <c r="B1" s="823"/>
      <c r="C1" s="823"/>
      <c r="D1" s="823"/>
      <c r="E1" s="823"/>
      <c r="I1" t="s">
        <v>301</v>
      </c>
    </row>
    <row r="2" ht="12" customHeight="1"/>
    <row r="3" spans="1:4" ht="15.75" customHeight="1">
      <c r="A3" s="63"/>
      <c r="B3" s="27"/>
      <c r="C3" s="68"/>
      <c r="D3" s="27"/>
    </row>
    <row r="4" spans="1:4" ht="12.75">
      <c r="A4" s="54" t="s">
        <v>460</v>
      </c>
      <c r="B4" s="27"/>
      <c r="C4" s="68"/>
      <c r="D4" s="27"/>
    </row>
    <row r="5" spans="1:4" ht="12.75">
      <c r="A5" s="54"/>
      <c r="B5" s="27"/>
      <c r="C5" s="68"/>
      <c r="D5" s="27"/>
    </row>
    <row r="6" spans="1:7" ht="26.25" customHeight="1">
      <c r="A6" s="4" t="s">
        <v>136</v>
      </c>
      <c r="B6" s="41" t="s">
        <v>287</v>
      </c>
      <c r="C6" s="50" t="s">
        <v>288</v>
      </c>
      <c r="D6" s="4" t="s">
        <v>137</v>
      </c>
      <c r="E6" s="42" t="s">
        <v>289</v>
      </c>
      <c r="F6" t="s">
        <v>391</v>
      </c>
      <c r="G6" s="272"/>
    </row>
    <row r="7" spans="1:5" ht="12.75">
      <c r="A7" s="79" t="s">
        <v>650</v>
      </c>
      <c r="B7" s="266">
        <v>650000</v>
      </c>
      <c r="C7" s="266">
        <v>650000</v>
      </c>
      <c r="D7" s="614">
        <v>202185</v>
      </c>
      <c r="E7" s="298">
        <f aca="true" t="shared" si="0" ref="E7:E13">+D7/C7*100</f>
        <v>31.10538461538462</v>
      </c>
    </row>
    <row r="8" spans="1:5" ht="12.75">
      <c r="A8" s="78" t="s">
        <v>503</v>
      </c>
      <c r="B8" s="266">
        <v>35000</v>
      </c>
      <c r="C8" s="266">
        <v>35000</v>
      </c>
      <c r="D8" s="614">
        <v>12527</v>
      </c>
      <c r="E8" s="298">
        <f t="shared" si="0"/>
        <v>35.791428571428575</v>
      </c>
    </row>
    <row r="9" spans="1:5" ht="12.75">
      <c r="A9" s="78" t="s">
        <v>651</v>
      </c>
      <c r="B9" s="266">
        <v>50000</v>
      </c>
      <c r="C9" s="266">
        <v>50000</v>
      </c>
      <c r="D9" s="614">
        <v>16001</v>
      </c>
      <c r="E9" s="298">
        <f t="shared" si="0"/>
        <v>32.002</v>
      </c>
    </row>
    <row r="10" spans="1:5" ht="12.75">
      <c r="A10" s="78" t="s">
        <v>504</v>
      </c>
      <c r="B10" s="266">
        <v>740000</v>
      </c>
      <c r="C10" s="266">
        <v>740000</v>
      </c>
      <c r="D10" s="614">
        <v>286350</v>
      </c>
      <c r="E10" s="298">
        <f t="shared" si="0"/>
        <v>38.69594594594595</v>
      </c>
    </row>
    <row r="11" spans="1:5" ht="12.75">
      <c r="A11" s="78" t="s">
        <v>343</v>
      </c>
      <c r="B11" s="266">
        <v>1663067</v>
      </c>
      <c r="C11" s="266">
        <v>1663067</v>
      </c>
      <c r="D11" s="614">
        <v>419868</v>
      </c>
      <c r="E11" s="298">
        <f t="shared" si="0"/>
        <v>25.246607623144467</v>
      </c>
    </row>
    <row r="12" spans="1:5" ht="12.75">
      <c r="A12" s="78" t="s">
        <v>167</v>
      </c>
      <c r="B12" s="266">
        <v>40000</v>
      </c>
      <c r="C12" s="266">
        <v>40000</v>
      </c>
      <c r="D12" s="614">
        <v>0</v>
      </c>
      <c r="E12" s="298">
        <f t="shared" si="0"/>
        <v>0</v>
      </c>
    </row>
    <row r="13" spans="1:6" ht="12.75">
      <c r="A13" s="206" t="s">
        <v>138</v>
      </c>
      <c r="B13" s="266">
        <v>1214</v>
      </c>
      <c r="C13" s="266">
        <v>1214</v>
      </c>
      <c r="D13" s="614">
        <v>300</v>
      </c>
      <c r="E13" s="298">
        <f t="shared" si="0"/>
        <v>24.71169686985173</v>
      </c>
      <c r="F13" t="s">
        <v>388</v>
      </c>
    </row>
    <row r="14" spans="1:5" ht="12.75">
      <c r="A14" s="206" t="s">
        <v>652</v>
      </c>
      <c r="B14" s="266">
        <v>0</v>
      </c>
      <c r="C14" s="266">
        <v>0</v>
      </c>
      <c r="D14" s="614">
        <v>7</v>
      </c>
      <c r="E14" s="298" t="s">
        <v>477</v>
      </c>
    </row>
    <row r="15" spans="1:5" ht="12.75">
      <c r="A15" s="206" t="s">
        <v>653</v>
      </c>
      <c r="B15" s="266">
        <v>0</v>
      </c>
      <c r="C15" s="266">
        <v>0</v>
      </c>
      <c r="D15" s="614">
        <v>9</v>
      </c>
      <c r="E15" s="298" t="s">
        <v>477</v>
      </c>
    </row>
    <row r="16" spans="1:5" ht="12.75">
      <c r="A16" s="92" t="s">
        <v>482</v>
      </c>
      <c r="B16" s="93">
        <f>SUM(B7:B15)</f>
        <v>3179281</v>
      </c>
      <c r="C16" s="93">
        <f>SUM(C7:C15)</f>
        <v>3179281</v>
      </c>
      <c r="D16" s="257">
        <f>SUM(D7:D15)</f>
        <v>937247</v>
      </c>
      <c r="E16" s="205">
        <f>+D16/C16*100</f>
        <v>29.479841511335426</v>
      </c>
    </row>
    <row r="17" spans="1:5" ht="12.75">
      <c r="A17" s="468"/>
      <c r="B17" s="458"/>
      <c r="C17" s="458"/>
      <c r="D17" s="459"/>
      <c r="E17" s="469"/>
    </row>
    <row r="18" spans="1:5" ht="14.25" customHeight="1">
      <c r="A18" s="3" t="s">
        <v>462</v>
      </c>
      <c r="B18" s="8">
        <f>B16</f>
        <v>3179281</v>
      </c>
      <c r="C18" s="8">
        <f>C16</f>
        <v>3179281</v>
      </c>
      <c r="D18" s="8">
        <f>D16</f>
        <v>937247</v>
      </c>
      <c r="E18" s="25">
        <f>+D18/C18*100</f>
        <v>29.479841511335426</v>
      </c>
    </row>
    <row r="19" spans="1:5" ht="12.75">
      <c r="A19" s="471"/>
      <c r="B19" s="459"/>
      <c r="C19" s="459"/>
      <c r="D19" s="459"/>
      <c r="E19" s="472"/>
    </row>
    <row r="20" spans="1:5" ht="12.75">
      <c r="A20" s="217"/>
      <c r="B20" s="218"/>
      <c r="C20" s="218"/>
      <c r="D20" s="218"/>
      <c r="E20" s="250"/>
    </row>
    <row r="21" spans="1:11" ht="13.5" customHeight="1">
      <c r="A21" s="10" t="s">
        <v>461</v>
      </c>
      <c r="B21" s="17"/>
      <c r="C21" s="17"/>
      <c r="D21" s="218"/>
      <c r="E21" s="485"/>
      <c r="K21" t="s">
        <v>301</v>
      </c>
    </row>
    <row r="22" spans="1:5" ht="13.5" customHeight="1">
      <c r="A22" s="463"/>
      <c r="B22" s="461"/>
      <c r="C22" s="461"/>
      <c r="D22" s="456"/>
      <c r="E22" s="470"/>
    </row>
    <row r="23" spans="1:7" ht="26.25" customHeight="1">
      <c r="A23" s="4" t="s">
        <v>136</v>
      </c>
      <c r="B23" s="41" t="s">
        <v>287</v>
      </c>
      <c r="C23" s="50" t="s">
        <v>288</v>
      </c>
      <c r="D23" s="4" t="s">
        <v>137</v>
      </c>
      <c r="E23" s="42" t="s">
        <v>289</v>
      </c>
      <c r="G23" t="s">
        <v>301</v>
      </c>
    </row>
    <row r="24" spans="1:7" ht="12.75">
      <c r="A24" s="31" t="s">
        <v>671</v>
      </c>
      <c r="B24" s="26">
        <v>120</v>
      </c>
      <c r="C24" s="26">
        <v>120</v>
      </c>
      <c r="D24" s="268">
        <v>1056</v>
      </c>
      <c r="E24" s="298" t="s">
        <v>477</v>
      </c>
      <c r="G24" s="229"/>
    </row>
    <row r="25" spans="1:7" ht="12.75">
      <c r="A25" s="31" t="s">
        <v>672</v>
      </c>
      <c r="B25" s="26">
        <v>1500</v>
      </c>
      <c r="C25" s="26">
        <v>1500</v>
      </c>
      <c r="D25" s="268">
        <v>847</v>
      </c>
      <c r="E25" s="298">
        <f aca="true" t="shared" si="1" ref="E25:E34">+D25/C25*100</f>
        <v>56.46666666666667</v>
      </c>
      <c r="G25" s="229"/>
    </row>
    <row r="26" spans="1:5" ht="12.75">
      <c r="A26" s="31" t="s">
        <v>476</v>
      </c>
      <c r="B26" s="26">
        <v>15000</v>
      </c>
      <c r="C26" s="26">
        <v>15000</v>
      </c>
      <c r="D26" s="268">
        <v>1314</v>
      </c>
      <c r="E26" s="298">
        <f t="shared" si="1"/>
        <v>8.76</v>
      </c>
    </row>
    <row r="27" spans="1:6" ht="12.75" customHeight="1">
      <c r="A27" s="21" t="s">
        <v>139</v>
      </c>
      <c r="B27" s="26">
        <v>90871</v>
      </c>
      <c r="C27" s="26">
        <v>93150</v>
      </c>
      <c r="D27" s="268">
        <v>4927</v>
      </c>
      <c r="E27" s="298">
        <f t="shared" si="1"/>
        <v>5.289318303811057</v>
      </c>
      <c r="F27" t="s">
        <v>389</v>
      </c>
    </row>
    <row r="28" spans="1:7" ht="13.5" customHeight="1">
      <c r="A28" s="21" t="s">
        <v>654</v>
      </c>
      <c r="B28" s="26">
        <v>40413</v>
      </c>
      <c r="C28" s="26">
        <v>40413</v>
      </c>
      <c r="D28" s="268">
        <v>677</v>
      </c>
      <c r="E28" s="298">
        <f t="shared" si="1"/>
        <v>1.6752035236186376</v>
      </c>
      <c r="G28" s="229"/>
    </row>
    <row r="29" spans="1:9" ht="12.75">
      <c r="A29" s="21" t="s">
        <v>600</v>
      </c>
      <c r="B29" s="26">
        <v>15000</v>
      </c>
      <c r="C29" s="26">
        <v>15000</v>
      </c>
      <c r="D29" s="212">
        <v>6055</v>
      </c>
      <c r="E29" s="298">
        <f t="shared" si="1"/>
        <v>40.36666666666667</v>
      </c>
      <c r="H29">
        <v>2143</v>
      </c>
      <c r="I29">
        <v>2</v>
      </c>
    </row>
    <row r="30" spans="1:5" ht="12.75">
      <c r="A30" s="21" t="s">
        <v>720</v>
      </c>
      <c r="B30" s="26">
        <v>116329</v>
      </c>
      <c r="C30" s="268">
        <v>116329</v>
      </c>
      <c r="D30" s="268">
        <v>19657</v>
      </c>
      <c r="E30" s="298">
        <f t="shared" si="1"/>
        <v>16.89776410009542</v>
      </c>
    </row>
    <row r="31" spans="1:5" ht="12.75">
      <c r="A31" s="21" t="s">
        <v>297</v>
      </c>
      <c r="B31" s="26">
        <v>700</v>
      </c>
      <c r="C31" s="268">
        <v>2200</v>
      </c>
      <c r="D31" s="212">
        <v>327</v>
      </c>
      <c r="E31" s="298">
        <f t="shared" si="1"/>
        <v>14.863636363636365</v>
      </c>
    </row>
    <row r="32" spans="1:5" ht="12.75">
      <c r="A32" s="21" t="s">
        <v>174</v>
      </c>
      <c r="B32" s="26">
        <v>35</v>
      </c>
      <c r="C32" s="268">
        <v>35</v>
      </c>
      <c r="D32" s="268">
        <v>0</v>
      </c>
      <c r="E32" s="298">
        <f t="shared" si="1"/>
        <v>0</v>
      </c>
    </row>
    <row r="33" spans="1:5" ht="12.75">
      <c r="A33" s="21" t="s">
        <v>740</v>
      </c>
      <c r="B33" s="26">
        <v>300</v>
      </c>
      <c r="C33" s="268">
        <v>300</v>
      </c>
      <c r="D33" s="268">
        <v>0</v>
      </c>
      <c r="E33" s="298">
        <f t="shared" si="1"/>
        <v>0</v>
      </c>
    </row>
    <row r="34" spans="1:5" ht="12.75">
      <c r="A34" s="21" t="s">
        <v>759</v>
      </c>
      <c r="B34" s="26">
        <v>0</v>
      </c>
      <c r="C34" s="268">
        <v>100</v>
      </c>
      <c r="D34" s="268">
        <v>100</v>
      </c>
      <c r="E34" s="298">
        <f t="shared" si="1"/>
        <v>100</v>
      </c>
    </row>
    <row r="35" spans="1:5" ht="12.75">
      <c r="A35" s="21" t="s">
        <v>610</v>
      </c>
      <c r="B35" s="26">
        <v>0</v>
      </c>
      <c r="C35" s="26">
        <v>0</v>
      </c>
      <c r="D35" s="268">
        <f>D47</f>
        <v>1958</v>
      </c>
      <c r="E35" s="559" t="s">
        <v>477</v>
      </c>
    </row>
    <row r="36" spans="1:5" ht="12.75">
      <c r="A36" s="92" t="s">
        <v>483</v>
      </c>
      <c r="B36" s="93">
        <f>SUM(B24:B35)</f>
        <v>280268</v>
      </c>
      <c r="C36" s="257">
        <f>SUM(C24:C35)</f>
        <v>284147</v>
      </c>
      <c r="D36" s="257">
        <f>SUM(D24:D35)</f>
        <v>36918</v>
      </c>
      <c r="E36" s="300">
        <f>+D36/C36*100</f>
        <v>12.992570746831744</v>
      </c>
    </row>
    <row r="37" spans="1:5" ht="12.75">
      <c r="A37" s="457"/>
      <c r="B37" s="458"/>
      <c r="C37" s="459"/>
      <c r="D37" s="459"/>
      <c r="E37" s="460"/>
    </row>
    <row r="38" spans="1:5" ht="12.75">
      <c r="A38" s="467" t="s">
        <v>609</v>
      </c>
      <c r="B38" s="461"/>
      <c r="C38" s="456"/>
      <c r="D38" s="456"/>
      <c r="E38" s="462"/>
    </row>
    <row r="39" spans="1:5" ht="12.75">
      <c r="A39" s="21" t="s">
        <v>85</v>
      </c>
      <c r="B39" s="26">
        <v>0</v>
      </c>
      <c r="C39" s="26">
        <v>0</v>
      </c>
      <c r="D39" s="212">
        <v>15</v>
      </c>
      <c r="E39" s="29" t="s">
        <v>477</v>
      </c>
    </row>
    <row r="40" spans="1:5" ht="12.75">
      <c r="A40" s="21" t="s">
        <v>749</v>
      </c>
      <c r="B40" s="26">
        <v>0</v>
      </c>
      <c r="C40" s="26">
        <v>0</v>
      </c>
      <c r="D40" s="212">
        <v>369</v>
      </c>
      <c r="E40" s="29" t="s">
        <v>477</v>
      </c>
    </row>
    <row r="41" spans="1:5" ht="12.75">
      <c r="A41" s="547" t="s">
        <v>90</v>
      </c>
      <c r="B41" s="26">
        <v>0</v>
      </c>
      <c r="C41" s="26">
        <v>0</v>
      </c>
      <c r="D41" s="212">
        <v>3</v>
      </c>
      <c r="E41" s="29" t="s">
        <v>477</v>
      </c>
    </row>
    <row r="42" spans="1:5" ht="12.75">
      <c r="A42" s="21" t="s">
        <v>750</v>
      </c>
      <c r="B42" s="26">
        <v>0</v>
      </c>
      <c r="C42" s="26">
        <v>0</v>
      </c>
      <c r="D42" s="212">
        <v>570</v>
      </c>
      <c r="E42" s="29" t="s">
        <v>477</v>
      </c>
    </row>
    <row r="43" spans="1:5" ht="12.75">
      <c r="A43" s="21" t="s">
        <v>520</v>
      </c>
      <c r="B43" s="26">
        <v>0</v>
      </c>
      <c r="C43" s="26">
        <v>0</v>
      </c>
      <c r="D43" s="212">
        <v>165</v>
      </c>
      <c r="E43" s="29" t="s">
        <v>477</v>
      </c>
    </row>
    <row r="44" spans="1:5" ht="12.75">
      <c r="A44" s="21" t="s">
        <v>747</v>
      </c>
      <c r="B44" s="26">
        <v>0</v>
      </c>
      <c r="C44" s="26">
        <v>0</v>
      </c>
      <c r="D44" s="212">
        <v>316</v>
      </c>
      <c r="E44" s="29" t="s">
        <v>477</v>
      </c>
    </row>
    <row r="45" spans="1:5" ht="12.75">
      <c r="A45" s="21" t="s">
        <v>84</v>
      </c>
      <c r="B45" s="26">
        <v>0</v>
      </c>
      <c r="C45" s="26">
        <v>0</v>
      </c>
      <c r="D45" s="212">
        <v>13</v>
      </c>
      <c r="E45" s="29" t="s">
        <v>477</v>
      </c>
    </row>
    <row r="46" spans="1:5" ht="12.75">
      <c r="A46" s="21" t="s">
        <v>748</v>
      </c>
      <c r="B46" s="26">
        <v>0</v>
      </c>
      <c r="C46" s="26">
        <v>0</v>
      </c>
      <c r="D46" s="212">
        <v>507</v>
      </c>
      <c r="E46" s="298" t="s">
        <v>477</v>
      </c>
    </row>
    <row r="47" spans="1:5" ht="12.75">
      <c r="A47" s="109" t="s">
        <v>458</v>
      </c>
      <c r="B47" s="257">
        <v>0</v>
      </c>
      <c r="C47" s="257">
        <v>0</v>
      </c>
      <c r="D47" s="257">
        <f>SUM(D39:D46)</f>
        <v>1958</v>
      </c>
      <c r="E47" s="455" t="s">
        <v>477</v>
      </c>
    </row>
    <row r="48" spans="1:5" ht="12.75">
      <c r="A48" s="464"/>
      <c r="B48" s="465"/>
      <c r="C48" s="465"/>
      <c r="D48" s="465"/>
      <c r="E48" s="466"/>
    </row>
    <row r="49" spans="1:5" ht="14.25" customHeight="1">
      <c r="A49" s="3" t="s">
        <v>466</v>
      </c>
      <c r="B49" s="8">
        <f>B36</f>
        <v>280268</v>
      </c>
      <c r="C49" s="8">
        <f>C36</f>
        <v>284147</v>
      </c>
      <c r="D49" s="8">
        <f>D36</f>
        <v>36918</v>
      </c>
      <c r="E49" s="25">
        <f>+D49/C49*100</f>
        <v>12.992570746831744</v>
      </c>
    </row>
    <row r="50" spans="1:5" ht="12.75">
      <c r="A50" s="217"/>
      <c r="B50" s="218"/>
      <c r="C50" s="218"/>
      <c r="D50" s="218"/>
      <c r="E50" s="219"/>
    </row>
    <row r="51" spans="1:5" ht="12.75">
      <c r="A51" s="217"/>
      <c r="B51" s="218"/>
      <c r="C51" s="218"/>
      <c r="D51" s="218"/>
      <c r="E51" s="219"/>
    </row>
    <row r="52" spans="1:5" s="27" customFormat="1" ht="12.75">
      <c r="A52" s="54" t="s">
        <v>276</v>
      </c>
      <c r="C52" s="68"/>
      <c r="E52"/>
    </row>
    <row r="53" spans="1:5" s="27" customFormat="1" ht="12.75">
      <c r="A53" s="54"/>
      <c r="C53" s="68"/>
      <c r="E53"/>
    </row>
    <row r="54" spans="1:5" s="27" customFormat="1" ht="27.75" customHeight="1">
      <c r="A54" s="4" t="s">
        <v>136</v>
      </c>
      <c r="B54" s="41" t="s">
        <v>287</v>
      </c>
      <c r="C54" s="50" t="s">
        <v>288</v>
      </c>
      <c r="D54" s="4" t="s">
        <v>137</v>
      </c>
      <c r="E54" s="42" t="s">
        <v>289</v>
      </c>
    </row>
    <row r="55" spans="1:5" s="27" customFormat="1" ht="12.75">
      <c r="A55" s="21" t="s">
        <v>290</v>
      </c>
      <c r="B55" s="191">
        <v>1000</v>
      </c>
      <c r="C55" s="191">
        <v>1000</v>
      </c>
      <c r="D55" s="212">
        <v>44</v>
      </c>
      <c r="E55" s="298">
        <f>+D55/C55*100</f>
        <v>4.3999999999999995</v>
      </c>
    </row>
    <row r="56" spans="1:5" s="27" customFormat="1" ht="12.75">
      <c r="A56" s="21" t="s">
        <v>291</v>
      </c>
      <c r="B56" s="191">
        <v>4000</v>
      </c>
      <c r="C56" s="191">
        <v>4000</v>
      </c>
      <c r="D56" s="212">
        <v>2000</v>
      </c>
      <c r="E56" s="298">
        <f>+D56/C56*100</f>
        <v>50</v>
      </c>
    </row>
    <row r="57" spans="1:5" s="27" customFormat="1" ht="12.75">
      <c r="A57" s="21" t="s">
        <v>751</v>
      </c>
      <c r="B57" s="191">
        <v>0</v>
      </c>
      <c r="C57" s="191">
        <v>0</v>
      </c>
      <c r="D57" s="212">
        <v>204</v>
      </c>
      <c r="E57" s="298" t="s">
        <v>477</v>
      </c>
    </row>
    <row r="58" spans="1:5" s="27" customFormat="1" ht="12.75">
      <c r="A58" s="92" t="s">
        <v>489</v>
      </c>
      <c r="B58" s="207">
        <f>SUM(B55:B57)</f>
        <v>5000</v>
      </c>
      <c r="C58" s="280">
        <f>SUM(C55:C57)</f>
        <v>5000</v>
      </c>
      <c r="D58" s="280">
        <f>SUM(D55:D57)</f>
        <v>2248</v>
      </c>
      <c r="E58" s="105">
        <f>+D58/C58*100</f>
        <v>44.96</v>
      </c>
    </row>
    <row r="59" spans="1:5" ht="12.75">
      <c r="A59" s="217"/>
      <c r="B59" s="218"/>
      <c r="C59" s="218"/>
      <c r="D59" s="218"/>
      <c r="E59" s="219"/>
    </row>
    <row r="60" spans="1:5" ht="15.75" customHeight="1">
      <c r="A60" s="3" t="s">
        <v>467</v>
      </c>
      <c r="B60" s="8">
        <f>B58</f>
        <v>5000</v>
      </c>
      <c r="C60" s="8">
        <f>C58</f>
        <v>5000</v>
      </c>
      <c r="D60" s="8">
        <f>D58</f>
        <v>2248</v>
      </c>
      <c r="E60" s="25">
        <f>+D60/C60*100</f>
        <v>44.96</v>
      </c>
    </row>
    <row r="61" spans="1:5" ht="12.75" customHeight="1">
      <c r="A61" s="217"/>
      <c r="B61" s="218"/>
      <c r="C61" s="218"/>
      <c r="D61" s="218"/>
      <c r="E61" s="219"/>
    </row>
    <row r="62" spans="1:5" ht="11.25" customHeight="1">
      <c r="A62" s="217"/>
      <c r="B62" s="218"/>
      <c r="C62" s="218"/>
      <c r="D62" s="218"/>
      <c r="E62" s="219"/>
    </row>
    <row r="63" spans="1:5" ht="12.75" customHeight="1">
      <c r="A63" s="473" t="s">
        <v>468</v>
      </c>
      <c r="B63" s="218"/>
      <c r="C63" s="218"/>
      <c r="D63" s="218"/>
      <c r="E63" s="219"/>
    </row>
    <row r="64" spans="1:5" ht="12.75">
      <c r="A64" s="217" t="s">
        <v>453</v>
      </c>
      <c r="B64" s="218"/>
      <c r="C64" s="218"/>
      <c r="D64" s="218"/>
      <c r="E64" s="219"/>
    </row>
    <row r="65" spans="1:5" ht="4.5" customHeight="1">
      <c r="A65" s="217"/>
      <c r="B65" s="218"/>
      <c r="C65" s="218"/>
      <c r="D65" s="218"/>
      <c r="E65" s="219"/>
    </row>
    <row r="66" spans="1:5" ht="27" customHeight="1">
      <c r="A66" s="4" t="s">
        <v>136</v>
      </c>
      <c r="B66" s="41" t="s">
        <v>287</v>
      </c>
      <c r="C66" s="50" t="s">
        <v>288</v>
      </c>
      <c r="D66" s="4" t="s">
        <v>137</v>
      </c>
      <c r="E66" s="42" t="s">
        <v>289</v>
      </c>
    </row>
    <row r="67" spans="1:5" ht="12.75">
      <c r="A67" s="31" t="s">
        <v>447</v>
      </c>
      <c r="B67" s="26">
        <v>0</v>
      </c>
      <c r="C67" s="26">
        <v>30</v>
      </c>
      <c r="D67" s="268">
        <v>12659</v>
      </c>
      <c r="E67" s="298" t="s">
        <v>477</v>
      </c>
    </row>
    <row r="68" spans="1:5" ht="12.75">
      <c r="A68" s="21" t="s">
        <v>448</v>
      </c>
      <c r="B68" s="26">
        <v>74819</v>
      </c>
      <c r="C68" s="268">
        <v>74819</v>
      </c>
      <c r="D68" s="279">
        <v>12510</v>
      </c>
      <c r="E68" s="298">
        <f aca="true" t="shared" si="2" ref="E68:E75">+D68/C68*100</f>
        <v>16.720351782301286</v>
      </c>
    </row>
    <row r="69" spans="1:5" ht="12.75">
      <c r="A69" s="21" t="s">
        <v>203</v>
      </c>
      <c r="B69" s="26">
        <v>0</v>
      </c>
      <c r="C69" s="268">
        <v>0</v>
      </c>
      <c r="D69" s="279">
        <v>0</v>
      </c>
      <c r="E69" s="298">
        <v>0</v>
      </c>
    </row>
    <row r="70" spans="1:5" ht="12.75">
      <c r="A70" s="31" t="s">
        <v>450</v>
      </c>
      <c r="B70" s="26">
        <v>3686780</v>
      </c>
      <c r="C70" s="268">
        <v>3686780</v>
      </c>
      <c r="D70" s="279">
        <v>1921253</v>
      </c>
      <c r="E70" s="298">
        <f t="shared" si="2"/>
        <v>52.11195135050099</v>
      </c>
    </row>
    <row r="71" spans="1:5" ht="12.75">
      <c r="A71" s="31" t="s">
        <v>451</v>
      </c>
      <c r="B71" s="26">
        <v>0</v>
      </c>
      <c r="C71" s="268">
        <v>168265</v>
      </c>
      <c r="D71" s="279">
        <v>167926</v>
      </c>
      <c r="E71" s="298">
        <f t="shared" si="2"/>
        <v>99.79853207737794</v>
      </c>
    </row>
    <row r="72" spans="1:5" ht="12.75">
      <c r="A72" s="31" t="s">
        <v>452</v>
      </c>
      <c r="B72" s="26">
        <v>0</v>
      </c>
      <c r="C72" s="268">
        <v>0</v>
      </c>
      <c r="D72" s="279">
        <v>0</v>
      </c>
      <c r="E72" s="298">
        <v>0</v>
      </c>
    </row>
    <row r="73" spans="1:5" ht="12.75">
      <c r="A73" s="31" t="s">
        <v>713</v>
      </c>
      <c r="B73" s="26">
        <v>8150</v>
      </c>
      <c r="C73" s="268">
        <v>8150</v>
      </c>
      <c r="D73" s="279">
        <v>1713</v>
      </c>
      <c r="E73" s="298">
        <f t="shared" si="2"/>
        <v>21.01840490797546</v>
      </c>
    </row>
    <row r="74" spans="1:5" ht="12.75">
      <c r="A74" s="31" t="s">
        <v>757</v>
      </c>
      <c r="B74" s="26">
        <v>0</v>
      </c>
      <c r="C74" s="268">
        <v>1574</v>
      </c>
      <c r="D74" s="279">
        <v>1574</v>
      </c>
      <c r="E74" s="298">
        <f t="shared" si="2"/>
        <v>100</v>
      </c>
    </row>
    <row r="75" spans="1:5" ht="12.75">
      <c r="A75" s="31" t="s">
        <v>758</v>
      </c>
      <c r="B75" s="26">
        <v>800</v>
      </c>
      <c r="C75" s="268">
        <v>907</v>
      </c>
      <c r="D75" s="279">
        <v>906</v>
      </c>
      <c r="E75" s="298">
        <f t="shared" si="2"/>
        <v>99.88974641675854</v>
      </c>
    </row>
    <row r="76" spans="1:5" ht="24" customHeight="1">
      <c r="A76" s="208" t="s">
        <v>320</v>
      </c>
      <c r="B76" s="207">
        <f>SUM(B67:B75)</f>
        <v>3770549</v>
      </c>
      <c r="C76" s="207">
        <f>SUM(C67:C75)</f>
        <v>3940525</v>
      </c>
      <c r="D76" s="280">
        <f>SUM(D67:D75)</f>
        <v>2118541</v>
      </c>
      <c r="E76" s="105">
        <f>+D76/C76*100</f>
        <v>53.762912302294744</v>
      </c>
    </row>
    <row r="77" spans="1:5" s="27" customFormat="1" ht="10.5" customHeight="1">
      <c r="A77" s="474"/>
      <c r="B77" s="475"/>
      <c r="C77" s="475"/>
      <c r="D77" s="476"/>
      <c r="E77" s="477"/>
    </row>
    <row r="78" spans="1:5" s="27" customFormat="1" ht="14.25" customHeight="1">
      <c r="A78" s="486"/>
      <c r="B78" s="487"/>
      <c r="C78" s="487"/>
      <c r="D78" s="488"/>
      <c r="E78" s="489"/>
    </row>
    <row r="79" spans="1:5" s="27" customFormat="1" ht="11.25" customHeight="1">
      <c r="A79" s="490" t="s">
        <v>454</v>
      </c>
      <c r="B79" s="218"/>
      <c r="C79" s="218"/>
      <c r="D79" s="218"/>
      <c r="E79" s="491"/>
    </row>
    <row r="80" spans="1:5" s="27" customFormat="1" ht="6" customHeight="1">
      <c r="A80" s="467"/>
      <c r="B80" s="456"/>
      <c r="C80" s="456"/>
      <c r="D80" s="456"/>
      <c r="E80" s="478"/>
    </row>
    <row r="81" spans="1:5" ht="26.25" customHeight="1">
      <c r="A81" s="4" t="s">
        <v>136</v>
      </c>
      <c r="B81" s="41" t="s">
        <v>287</v>
      </c>
      <c r="C81" s="50" t="s">
        <v>288</v>
      </c>
      <c r="D81" s="4" t="s">
        <v>137</v>
      </c>
      <c r="E81" s="42" t="s">
        <v>289</v>
      </c>
    </row>
    <row r="82" spans="1:5" ht="15" customHeight="1">
      <c r="A82" s="297" t="s">
        <v>83</v>
      </c>
      <c r="B82" s="590">
        <v>0</v>
      </c>
      <c r="C82" s="296">
        <v>500</v>
      </c>
      <c r="D82" s="615">
        <v>500</v>
      </c>
      <c r="E82" s="298">
        <f>+D82/C82*100</f>
        <v>100</v>
      </c>
    </row>
    <row r="83" spans="1:5" ht="13.5" customHeight="1">
      <c r="A83" s="297" t="s">
        <v>741</v>
      </c>
      <c r="B83" s="590">
        <v>0</v>
      </c>
      <c r="C83" s="296">
        <v>27</v>
      </c>
      <c r="D83" s="615">
        <v>27</v>
      </c>
      <c r="E83" s="298">
        <f>+D83/C83*100</f>
        <v>100</v>
      </c>
    </row>
    <row r="84" spans="1:5" ht="24" customHeight="1">
      <c r="A84" s="208" t="s">
        <v>459</v>
      </c>
      <c r="B84" s="207">
        <f>SUM(B83)</f>
        <v>0</v>
      </c>
      <c r="C84" s="207">
        <f>SUM(C82:C83)</f>
        <v>527</v>
      </c>
      <c r="D84" s="280">
        <f>SUM(D82:D83)</f>
        <v>527</v>
      </c>
      <c r="E84" s="105">
        <f>+D84/C84*100</f>
        <v>100</v>
      </c>
    </row>
    <row r="85" spans="1:5" ht="17.25" customHeight="1">
      <c r="A85" s="217"/>
      <c r="B85" s="218"/>
      <c r="C85" s="218"/>
      <c r="D85" s="218"/>
      <c r="E85" s="219"/>
    </row>
    <row r="86" spans="1:5" ht="12.75">
      <c r="A86" s="3" t="s">
        <v>469</v>
      </c>
      <c r="B86" s="8">
        <f>B76+B84</f>
        <v>3770549</v>
      </c>
      <c r="C86" s="8">
        <f>C76+C84</f>
        <v>3941052</v>
      </c>
      <c r="D86" s="8">
        <f>D76+D84</f>
        <v>2119068</v>
      </c>
      <c r="E86" s="25">
        <f>+D86/C86*100</f>
        <v>53.76909515530372</v>
      </c>
    </row>
    <row r="87" spans="1:5" ht="16.5" customHeight="1">
      <c r="A87" s="217"/>
      <c r="B87" s="218"/>
      <c r="C87" s="218"/>
      <c r="D87" s="218"/>
      <c r="E87" s="219"/>
    </row>
    <row r="88" spans="1:5" ht="16.5" customHeight="1">
      <c r="A88" s="3" t="s">
        <v>785</v>
      </c>
      <c r="B88" s="8">
        <f>B18+B49+B60+B86</f>
        <v>7235098</v>
      </c>
      <c r="C88" s="8">
        <f>C18+C49+C60+C86</f>
        <v>7409480</v>
      </c>
      <c r="D88" s="8">
        <f>D18+D49+D60+D86</f>
        <v>3095481</v>
      </c>
      <c r="E88" s="25">
        <f>+D88/C88*100</f>
        <v>41.77730421028196</v>
      </c>
    </row>
    <row r="89" spans="1:5" ht="17.25" customHeight="1">
      <c r="A89" s="217"/>
      <c r="B89" s="218"/>
      <c r="C89" s="218"/>
      <c r="D89" s="218"/>
      <c r="E89" s="219"/>
    </row>
    <row r="90" spans="1:5" ht="26.25" customHeight="1">
      <c r="A90" s="4" t="s">
        <v>786</v>
      </c>
      <c r="B90" s="41" t="s">
        <v>287</v>
      </c>
      <c r="C90" s="50" t="s">
        <v>288</v>
      </c>
      <c r="D90" s="4" t="s">
        <v>137</v>
      </c>
      <c r="E90" s="42" t="s">
        <v>289</v>
      </c>
    </row>
    <row r="91" spans="1:5" ht="13.5" customHeight="1">
      <c r="A91" s="297" t="s">
        <v>468</v>
      </c>
      <c r="B91" s="590">
        <v>0</v>
      </c>
      <c r="C91" s="296">
        <v>1060465</v>
      </c>
      <c r="D91" s="615">
        <v>1104846</v>
      </c>
      <c r="E91" s="298">
        <f>+D91/C91*100</f>
        <v>104.18505089748365</v>
      </c>
    </row>
    <row r="92" spans="1:5" ht="13.5" customHeight="1">
      <c r="A92" s="297" t="s">
        <v>127</v>
      </c>
      <c r="B92" s="590">
        <v>0</v>
      </c>
      <c r="C92" s="296">
        <v>1082</v>
      </c>
      <c r="D92" s="615">
        <v>1997</v>
      </c>
      <c r="E92" s="298">
        <f>+D92/C92*100</f>
        <v>184.5656192236599</v>
      </c>
    </row>
    <row r="93" spans="1:5" ht="13.5" customHeight="1">
      <c r="A93" s="208" t="s">
        <v>760</v>
      </c>
      <c r="B93" s="207">
        <f>SUM(B92)</f>
        <v>0</v>
      </c>
      <c r="C93" s="207">
        <f>SUM(C91:C92)</f>
        <v>1061547</v>
      </c>
      <c r="D93" s="280">
        <f>SUM(D91:D92)</f>
        <v>1106843</v>
      </c>
      <c r="E93" s="105">
        <f>+D93/C93*100</f>
        <v>104.26698017139138</v>
      </c>
    </row>
    <row r="94" spans="1:5" ht="13.5" customHeight="1">
      <c r="A94" s="217"/>
      <c r="B94" s="218"/>
      <c r="C94" s="218"/>
      <c r="D94" s="218"/>
      <c r="E94" s="219"/>
    </row>
    <row r="95" spans="1:5" ht="15" customHeight="1">
      <c r="A95" s="3" t="s">
        <v>128</v>
      </c>
      <c r="B95" s="8">
        <f>B88+B93</f>
        <v>7235098</v>
      </c>
      <c r="C95" s="8">
        <f>C88+C93</f>
        <v>8471027</v>
      </c>
      <c r="D95" s="8">
        <f>D88+D93</f>
        <v>4202324</v>
      </c>
      <c r="E95" s="9">
        <f>+D95/C95*100</f>
        <v>49.60819980859464</v>
      </c>
    </row>
    <row r="96" spans="1:5" ht="15" customHeight="1">
      <c r="A96" s="217"/>
      <c r="B96" s="218"/>
      <c r="C96" s="218"/>
      <c r="D96" s="218"/>
      <c r="E96" s="219"/>
    </row>
    <row r="97" spans="1:5" ht="15" customHeight="1">
      <c r="A97" s="217"/>
      <c r="B97" s="218"/>
      <c r="C97" s="218"/>
      <c r="D97" s="218"/>
      <c r="E97" s="219"/>
    </row>
    <row r="98" spans="1:5" ht="6" customHeight="1">
      <c r="A98" s="217"/>
      <c r="B98" s="218"/>
      <c r="C98" s="218"/>
      <c r="D98" s="218"/>
      <c r="E98" s="219"/>
    </row>
    <row r="99" spans="1:10" ht="15.75">
      <c r="A99" s="63" t="s">
        <v>675</v>
      </c>
      <c r="B99" s="2"/>
      <c r="C99" s="2"/>
      <c r="J99" t="s">
        <v>301</v>
      </c>
    </row>
    <row r="100" ht="14.25" customHeight="1"/>
    <row r="101" spans="1:5" ht="25.5" customHeight="1">
      <c r="A101" s="4" t="s">
        <v>761</v>
      </c>
      <c r="B101" s="41" t="s">
        <v>287</v>
      </c>
      <c r="C101" s="50" t="s">
        <v>288</v>
      </c>
      <c r="D101" s="4" t="s">
        <v>137</v>
      </c>
      <c r="E101" s="42" t="s">
        <v>289</v>
      </c>
    </row>
    <row r="102" spans="1:6" ht="27.75" customHeight="1">
      <c r="A102" s="314" t="s">
        <v>175</v>
      </c>
      <c r="B102" s="400">
        <v>18000</v>
      </c>
      <c r="C102" s="400">
        <v>18000</v>
      </c>
      <c r="D102" s="263">
        <v>0</v>
      </c>
      <c r="E102" s="258">
        <f>+D102/C102*100</f>
        <v>0</v>
      </c>
      <c r="F102" t="s">
        <v>390</v>
      </c>
    </row>
    <row r="103" spans="1:11" ht="27.75" customHeight="1">
      <c r="A103" s="314" t="s">
        <v>177</v>
      </c>
      <c r="B103" s="400">
        <v>7500</v>
      </c>
      <c r="C103" s="400">
        <v>7500</v>
      </c>
      <c r="D103" s="263">
        <v>0</v>
      </c>
      <c r="E103" s="258">
        <f>+D103/C103*100</f>
        <v>0</v>
      </c>
      <c r="K103" s="104"/>
    </row>
    <row r="104" spans="1:11" ht="51.75" customHeight="1">
      <c r="A104" s="314" t="s">
        <v>647</v>
      </c>
      <c r="B104" s="400">
        <v>0</v>
      </c>
      <c r="C104" s="400">
        <v>25199</v>
      </c>
      <c r="D104" s="263">
        <v>23224</v>
      </c>
      <c r="E104" s="258">
        <f>+D104/C104*100</f>
        <v>92.16238739632526</v>
      </c>
      <c r="K104" s="104"/>
    </row>
    <row r="105" spans="1:11" ht="17.25" customHeight="1">
      <c r="A105" s="565" t="s">
        <v>687</v>
      </c>
      <c r="B105" s="566">
        <f>SUM(B102:B104)</f>
        <v>25500</v>
      </c>
      <c r="C105" s="567">
        <f>SUM(C102:C104)</f>
        <v>50699</v>
      </c>
      <c r="D105" s="531">
        <f>SUM(D102:D104)</f>
        <v>23224</v>
      </c>
      <c r="E105" s="530">
        <f>+D105/C105*100</f>
        <v>45.807609617546696</v>
      </c>
      <c r="K105" s="104"/>
    </row>
    <row r="106" spans="1:11" ht="17.25" customHeight="1">
      <c r="A106" s="600"/>
      <c r="B106" s="601"/>
      <c r="C106" s="602"/>
      <c r="D106" s="603"/>
      <c r="E106" s="604"/>
      <c r="K106" s="104"/>
    </row>
    <row r="107" spans="1:11" ht="24" customHeight="1">
      <c r="A107" s="4" t="s">
        <v>298</v>
      </c>
      <c r="B107" s="41" t="s">
        <v>287</v>
      </c>
      <c r="C107" s="50" t="s">
        <v>288</v>
      </c>
      <c r="D107" s="4" t="s">
        <v>137</v>
      </c>
      <c r="E107" s="42" t="s">
        <v>289</v>
      </c>
      <c r="K107" s="104"/>
    </row>
    <row r="108" spans="1:11" ht="29.25" customHeight="1">
      <c r="A108" s="331" t="s">
        <v>129</v>
      </c>
      <c r="B108" s="400">
        <v>1025062</v>
      </c>
      <c r="C108" s="400">
        <v>1401580</v>
      </c>
      <c r="D108" s="400">
        <v>486364</v>
      </c>
      <c r="E108" s="530">
        <f>+D108/C108*100</f>
        <v>34.70112301830791</v>
      </c>
      <c r="K108" s="104"/>
    </row>
    <row r="109" spans="1:11" ht="14.25" customHeight="1">
      <c r="A109" s="773"/>
      <c r="B109" s="532"/>
      <c r="C109" s="532"/>
      <c r="D109" s="532"/>
      <c r="E109" s="609"/>
      <c r="K109" s="104"/>
    </row>
    <row r="110" spans="1:11" ht="15" customHeight="1">
      <c r="A110" s="3" t="s">
        <v>783</v>
      </c>
      <c r="B110" s="8">
        <f>B95+B105+B108</f>
        <v>8285660</v>
      </c>
      <c r="C110" s="8">
        <f>C95+C105+C108</f>
        <v>9923306</v>
      </c>
      <c r="D110" s="8">
        <f>D95+D105+D108</f>
        <v>4711912</v>
      </c>
      <c r="E110" s="9">
        <f>+D110/C110*100</f>
        <v>47.483288331529835</v>
      </c>
      <c r="K110" s="104"/>
    </row>
    <row r="111" spans="1:11" ht="15" customHeight="1">
      <c r="A111" s="649"/>
      <c r="B111" s="532"/>
      <c r="C111" s="532"/>
      <c r="D111" s="650"/>
      <c r="E111" s="609"/>
      <c r="K111" s="104"/>
    </row>
    <row r="112" spans="1:11" ht="14.25" customHeight="1">
      <c r="A112" s="605"/>
      <c r="B112" s="606"/>
      <c r="C112" s="607"/>
      <c r="D112" s="608"/>
      <c r="E112" s="609"/>
      <c r="K112" s="104"/>
    </row>
    <row r="113" spans="1:11" ht="14.25" customHeight="1">
      <c r="A113" s="605"/>
      <c r="B113" s="606"/>
      <c r="C113" s="607"/>
      <c r="D113" s="608"/>
      <c r="E113" s="609"/>
      <c r="K113" s="104"/>
    </row>
    <row r="117" spans="1:2" ht="12.75">
      <c r="A117" s="77"/>
      <c r="B117" s="77"/>
    </row>
    <row r="118" spans="1:2" ht="12.75">
      <c r="A118" s="77"/>
      <c r="B118" s="77"/>
    </row>
    <row r="119" spans="1:2" ht="12.75">
      <c r="A119" s="77"/>
      <c r="B119" s="77"/>
    </row>
    <row r="120" spans="1:2" ht="12.75">
      <c r="A120" s="77"/>
      <c r="B120" s="77"/>
    </row>
    <row r="121" spans="1:2" ht="12.75">
      <c r="A121" s="77"/>
      <c r="B121" s="77"/>
    </row>
    <row r="122" spans="1:5" ht="12.75">
      <c r="A122" s="824"/>
      <c r="B122" s="824"/>
      <c r="C122" s="824"/>
      <c r="D122" s="824"/>
      <c r="E122" s="824"/>
    </row>
    <row r="123" spans="1:5" ht="12.75">
      <c r="A123" s="77"/>
      <c r="B123" s="203"/>
      <c r="C123" s="204"/>
      <c r="D123" s="203"/>
      <c r="E123" s="203"/>
    </row>
    <row r="124" spans="1:5" ht="12.75">
      <c r="A124" s="77"/>
      <c r="B124" s="203"/>
      <c r="C124" s="204"/>
      <c r="D124" s="203"/>
      <c r="E124" s="203"/>
    </row>
  </sheetData>
  <mergeCells count="2">
    <mergeCell ref="A1:E1"/>
    <mergeCell ref="A122:E122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&amp;C&amp;P</oddFooter>
  </headerFooter>
  <rowBreaks count="1" manualBreakCount="1">
    <brk id="60" max="4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50"/>
  <sheetViews>
    <sheetView showGridLines="0" workbookViewId="0" topLeftCell="A1">
      <selection activeCell="J18" sqref="J18"/>
    </sheetView>
  </sheetViews>
  <sheetFormatPr defaultColWidth="9.00390625" defaultRowHeight="12.75"/>
  <cols>
    <col min="1" max="1" width="1.25" style="619" customWidth="1"/>
    <col min="2" max="2" width="32.375" style="619" customWidth="1"/>
    <col min="3" max="8" width="9.375" style="619" customWidth="1"/>
    <col min="9" max="9" width="0.12890625" style="619" customWidth="1"/>
    <col min="10" max="10" width="2.75390625" style="619" customWidth="1"/>
    <col min="11" max="11" width="6.75390625" style="619" customWidth="1"/>
    <col min="12" max="16" width="9.375" style="619" customWidth="1"/>
    <col min="17" max="17" width="10.875" style="619" customWidth="1"/>
    <col min="18" max="18" width="0.2421875" style="619" customWidth="1"/>
    <col min="19" max="19" width="3.75390625" style="619" customWidth="1"/>
    <col min="20" max="20" width="6.25390625" style="619" customWidth="1"/>
    <col min="21" max="21" width="0.2421875" style="619" customWidth="1"/>
    <col min="22" max="22" width="6.375" style="619" customWidth="1"/>
    <col min="23" max="23" width="3.375" style="619" customWidth="1"/>
    <col min="24" max="24" width="9.125" style="619" customWidth="1"/>
    <col min="25" max="26" width="0.12890625" style="619" customWidth="1"/>
    <col min="27" max="27" width="0.2421875" style="619" customWidth="1"/>
    <col min="28" max="28" width="0.12890625" style="619" customWidth="1"/>
    <col min="29" max="29" width="1.00390625" style="619" customWidth="1"/>
    <col min="30" max="16384" width="9.125" style="619" customWidth="1"/>
  </cols>
  <sheetData>
    <row r="1" spans="1:29" ht="18" customHeight="1">
      <c r="A1" s="616"/>
      <c r="B1" s="825" t="s">
        <v>550</v>
      </c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  <c r="R1" s="617"/>
      <c r="S1" s="617"/>
      <c r="T1" s="617"/>
      <c r="U1" s="826" t="s">
        <v>551</v>
      </c>
      <c r="V1" s="826"/>
      <c r="W1" s="826"/>
      <c r="X1" s="826"/>
      <c r="Y1" s="826"/>
      <c r="Z1" s="617"/>
      <c r="AA1" s="617"/>
      <c r="AB1" s="617"/>
      <c r="AC1" s="618"/>
    </row>
    <row r="2" spans="1:29" ht="18" customHeight="1">
      <c r="A2" s="620"/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2"/>
      <c r="S2" s="622"/>
      <c r="T2" s="622"/>
      <c r="U2" s="623"/>
      <c r="V2" s="623"/>
      <c r="W2" s="623"/>
      <c r="X2" s="623"/>
      <c r="Y2" s="623"/>
      <c r="Z2" s="622"/>
      <c r="AA2" s="622"/>
      <c r="AB2" s="622"/>
      <c r="AC2" s="624"/>
    </row>
    <row r="3" spans="1:29" ht="9.75" customHeight="1">
      <c r="A3" s="620"/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625"/>
      <c r="T3" s="625"/>
      <c r="U3" s="625"/>
      <c r="V3" s="625"/>
      <c r="W3" s="625"/>
      <c r="X3" s="625"/>
      <c r="Y3" s="625"/>
      <c r="Z3" s="625"/>
      <c r="AA3" s="625"/>
      <c r="AB3" s="625"/>
      <c r="AC3" s="624"/>
    </row>
    <row r="4" spans="1:29" ht="12.75">
      <c r="A4" s="620"/>
      <c r="B4" s="626" t="s">
        <v>136</v>
      </c>
      <c r="C4" s="627" t="s">
        <v>552</v>
      </c>
      <c r="D4" s="627" t="s">
        <v>553</v>
      </c>
      <c r="E4" s="627" t="s">
        <v>554</v>
      </c>
      <c r="F4" s="627" t="s">
        <v>555</v>
      </c>
      <c r="G4" s="627" t="s">
        <v>556</v>
      </c>
      <c r="H4" s="627" t="s">
        <v>557</v>
      </c>
      <c r="I4" s="827" t="s">
        <v>558</v>
      </c>
      <c r="J4" s="827"/>
      <c r="K4" s="827"/>
      <c r="L4" s="627" t="s">
        <v>559</v>
      </c>
      <c r="M4" s="627" t="s">
        <v>560</v>
      </c>
      <c r="N4" s="627" t="s">
        <v>561</v>
      </c>
      <c r="O4" s="627" t="s">
        <v>562</v>
      </c>
      <c r="P4" s="627" t="s">
        <v>563</v>
      </c>
      <c r="Q4" s="827" t="s">
        <v>564</v>
      </c>
      <c r="R4" s="827"/>
      <c r="S4" s="827" t="s">
        <v>565</v>
      </c>
      <c r="T4" s="827"/>
      <c r="U4" s="827"/>
      <c r="V4" s="827" t="s">
        <v>566</v>
      </c>
      <c r="W4" s="827"/>
      <c r="X4" s="827" t="s">
        <v>567</v>
      </c>
      <c r="Y4" s="827"/>
      <c r="Z4" s="827"/>
      <c r="AA4" s="827"/>
      <c r="AB4" s="628"/>
      <c r="AC4" s="624"/>
    </row>
    <row r="5" spans="1:29" ht="14.25">
      <c r="A5" s="620"/>
      <c r="B5" s="629" t="s">
        <v>568</v>
      </c>
      <c r="C5" s="630">
        <v>97263.956</v>
      </c>
      <c r="D5" s="630">
        <v>57156.679</v>
      </c>
      <c r="E5" s="630">
        <v>47764.191</v>
      </c>
      <c r="F5" s="630">
        <v>0</v>
      </c>
      <c r="G5" s="630">
        <v>0</v>
      </c>
      <c r="H5" s="630">
        <v>0</v>
      </c>
      <c r="I5" s="829">
        <v>0</v>
      </c>
      <c r="J5" s="829"/>
      <c r="K5" s="829"/>
      <c r="L5" s="630">
        <v>0</v>
      </c>
      <c r="M5" s="630">
        <v>0</v>
      </c>
      <c r="N5" s="630">
        <v>0</v>
      </c>
      <c r="O5" s="630">
        <v>0</v>
      </c>
      <c r="P5" s="630">
        <v>0</v>
      </c>
      <c r="Q5" s="829">
        <v>202184.826</v>
      </c>
      <c r="R5" s="829"/>
      <c r="S5" s="829">
        <v>650000</v>
      </c>
      <c r="T5" s="829"/>
      <c r="U5" s="829"/>
      <c r="V5" s="829">
        <v>650000</v>
      </c>
      <c r="W5" s="829"/>
      <c r="X5" s="828">
        <v>0.31105357846153847</v>
      </c>
      <c r="Y5" s="828"/>
      <c r="Z5" s="828"/>
      <c r="AA5" s="828"/>
      <c r="AB5" s="631"/>
      <c r="AC5" s="624"/>
    </row>
    <row r="6" spans="1:29" ht="14.25">
      <c r="A6" s="620"/>
      <c r="B6" s="629" t="s">
        <v>569</v>
      </c>
      <c r="C6" s="630">
        <v>4505.817</v>
      </c>
      <c r="D6" s="630">
        <v>822.916</v>
      </c>
      <c r="E6" s="630">
        <v>7198.058</v>
      </c>
      <c r="F6" s="630">
        <v>0</v>
      </c>
      <c r="G6" s="630">
        <v>0</v>
      </c>
      <c r="H6" s="630">
        <v>0</v>
      </c>
      <c r="I6" s="829">
        <v>0</v>
      </c>
      <c r="J6" s="829"/>
      <c r="K6" s="829"/>
      <c r="L6" s="630">
        <v>0</v>
      </c>
      <c r="M6" s="630">
        <v>0</v>
      </c>
      <c r="N6" s="630">
        <v>0</v>
      </c>
      <c r="O6" s="630">
        <v>0</v>
      </c>
      <c r="P6" s="630">
        <v>0</v>
      </c>
      <c r="Q6" s="829">
        <v>12526.791</v>
      </c>
      <c r="R6" s="829"/>
      <c r="S6" s="829">
        <v>35000</v>
      </c>
      <c r="T6" s="829"/>
      <c r="U6" s="829"/>
      <c r="V6" s="829">
        <v>35000</v>
      </c>
      <c r="W6" s="829"/>
      <c r="X6" s="828">
        <v>0.3579083142857143</v>
      </c>
      <c r="Y6" s="828"/>
      <c r="Z6" s="828"/>
      <c r="AA6" s="828"/>
      <c r="AB6" s="631"/>
      <c r="AC6" s="624"/>
    </row>
    <row r="7" spans="1:29" ht="14.25">
      <c r="A7" s="620"/>
      <c r="B7" s="629" t="s">
        <v>570</v>
      </c>
      <c r="C7" s="630">
        <v>6121.146</v>
      </c>
      <c r="D7" s="630">
        <v>5990.084</v>
      </c>
      <c r="E7" s="630">
        <v>3889.598</v>
      </c>
      <c r="F7" s="630">
        <v>0</v>
      </c>
      <c r="G7" s="630">
        <v>0</v>
      </c>
      <c r="H7" s="630">
        <v>0</v>
      </c>
      <c r="I7" s="829">
        <v>0</v>
      </c>
      <c r="J7" s="829"/>
      <c r="K7" s="829"/>
      <c r="L7" s="630">
        <v>0</v>
      </c>
      <c r="M7" s="630">
        <v>0</v>
      </c>
      <c r="N7" s="630">
        <v>0</v>
      </c>
      <c r="O7" s="630">
        <v>0</v>
      </c>
      <c r="P7" s="630">
        <v>0</v>
      </c>
      <c r="Q7" s="829">
        <v>16000.828</v>
      </c>
      <c r="R7" s="829"/>
      <c r="S7" s="829">
        <v>50000</v>
      </c>
      <c r="T7" s="829"/>
      <c r="U7" s="829"/>
      <c r="V7" s="829">
        <v>50000</v>
      </c>
      <c r="W7" s="829"/>
      <c r="X7" s="828">
        <v>0.32001656</v>
      </c>
      <c r="Y7" s="828"/>
      <c r="Z7" s="828"/>
      <c r="AA7" s="828"/>
      <c r="AB7" s="631"/>
      <c r="AC7" s="624"/>
    </row>
    <row r="8" spans="1:29" ht="14.25">
      <c r="A8" s="620"/>
      <c r="B8" s="629" t="s">
        <v>571</v>
      </c>
      <c r="C8" s="630">
        <v>121950.754</v>
      </c>
      <c r="D8" s="630">
        <v>5557.53</v>
      </c>
      <c r="E8" s="630">
        <v>158841.926</v>
      </c>
      <c r="F8" s="630">
        <v>0</v>
      </c>
      <c r="G8" s="630">
        <v>0</v>
      </c>
      <c r="H8" s="630">
        <v>0</v>
      </c>
      <c r="I8" s="829">
        <v>0</v>
      </c>
      <c r="J8" s="829"/>
      <c r="K8" s="829"/>
      <c r="L8" s="630">
        <v>0</v>
      </c>
      <c r="M8" s="630">
        <v>0</v>
      </c>
      <c r="N8" s="630">
        <v>0</v>
      </c>
      <c r="O8" s="630">
        <v>0</v>
      </c>
      <c r="P8" s="630">
        <v>0</v>
      </c>
      <c r="Q8" s="829">
        <v>286350.21</v>
      </c>
      <c r="R8" s="829"/>
      <c r="S8" s="829">
        <v>740000</v>
      </c>
      <c r="T8" s="829"/>
      <c r="U8" s="829"/>
      <c r="V8" s="829">
        <v>740000</v>
      </c>
      <c r="W8" s="829"/>
      <c r="X8" s="828">
        <v>0.3869597432432432</v>
      </c>
      <c r="Y8" s="828"/>
      <c r="Z8" s="828"/>
      <c r="AA8" s="828"/>
      <c r="AB8" s="631"/>
      <c r="AC8" s="624"/>
    </row>
    <row r="9" spans="1:29" ht="14.25">
      <c r="A9" s="620"/>
      <c r="B9" s="629" t="s">
        <v>572</v>
      </c>
      <c r="C9" s="630">
        <v>137491.5</v>
      </c>
      <c r="D9" s="630">
        <v>270208.989</v>
      </c>
      <c r="E9" s="630">
        <v>12167.72</v>
      </c>
      <c r="F9" s="630">
        <v>0</v>
      </c>
      <c r="G9" s="630">
        <v>0</v>
      </c>
      <c r="H9" s="630">
        <v>0</v>
      </c>
      <c r="I9" s="829">
        <v>0</v>
      </c>
      <c r="J9" s="829"/>
      <c r="K9" s="829"/>
      <c r="L9" s="630">
        <v>0</v>
      </c>
      <c r="M9" s="630">
        <v>0</v>
      </c>
      <c r="N9" s="630">
        <v>0</v>
      </c>
      <c r="O9" s="630">
        <v>0</v>
      </c>
      <c r="P9" s="630">
        <v>0</v>
      </c>
      <c r="Q9" s="829">
        <v>419868.209</v>
      </c>
      <c r="R9" s="829"/>
      <c r="S9" s="829">
        <v>1663067</v>
      </c>
      <c r="T9" s="829"/>
      <c r="U9" s="829"/>
      <c r="V9" s="829">
        <v>1663067</v>
      </c>
      <c r="W9" s="829"/>
      <c r="X9" s="828">
        <v>0.25246620190286984</v>
      </c>
      <c r="Y9" s="828"/>
      <c r="Z9" s="828"/>
      <c r="AA9" s="828"/>
      <c r="AB9" s="631"/>
      <c r="AC9" s="624"/>
    </row>
    <row r="10" spans="1:29" ht="15">
      <c r="A10" s="620"/>
      <c r="B10" s="632" t="s">
        <v>573</v>
      </c>
      <c r="C10" s="633">
        <v>367333.173</v>
      </c>
      <c r="D10" s="633">
        <v>339736.198</v>
      </c>
      <c r="E10" s="633">
        <v>229861.493</v>
      </c>
      <c r="F10" s="633">
        <v>0</v>
      </c>
      <c r="G10" s="633">
        <v>0</v>
      </c>
      <c r="H10" s="633">
        <v>0</v>
      </c>
      <c r="I10" s="830">
        <v>0</v>
      </c>
      <c r="J10" s="830"/>
      <c r="K10" s="830"/>
      <c r="L10" s="633">
        <v>0</v>
      </c>
      <c r="M10" s="633">
        <v>0</v>
      </c>
      <c r="N10" s="633">
        <v>0</v>
      </c>
      <c r="O10" s="633">
        <v>0</v>
      </c>
      <c r="P10" s="633">
        <v>0</v>
      </c>
      <c r="Q10" s="830">
        <v>936930.864</v>
      </c>
      <c r="R10" s="830"/>
      <c r="S10" s="830">
        <v>3138067</v>
      </c>
      <c r="T10" s="830"/>
      <c r="U10" s="830"/>
      <c r="V10" s="830">
        <v>3138067</v>
      </c>
      <c r="W10" s="830"/>
      <c r="X10" s="831">
        <v>0.2985694263379335</v>
      </c>
      <c r="Y10" s="831"/>
      <c r="Z10" s="831"/>
      <c r="AA10" s="831"/>
      <c r="AB10" s="634"/>
      <c r="AC10" s="624"/>
    </row>
    <row r="11" spans="1:29" ht="13.5" customHeight="1">
      <c r="A11" s="620"/>
      <c r="B11" s="625"/>
      <c r="C11" s="625"/>
      <c r="D11" s="625"/>
      <c r="E11" s="625"/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25"/>
      <c r="Q11" s="625"/>
      <c r="R11" s="625"/>
      <c r="S11" s="625"/>
      <c r="T11" s="625"/>
      <c r="U11" s="625"/>
      <c r="V11" s="625"/>
      <c r="W11" s="625"/>
      <c r="X11" s="625"/>
      <c r="Y11" s="625"/>
      <c r="Z11" s="625"/>
      <c r="AA11" s="625"/>
      <c r="AB11" s="625"/>
      <c r="AC11" s="624"/>
    </row>
    <row r="12" spans="1:29" ht="13.5" customHeight="1">
      <c r="A12" s="620"/>
      <c r="B12" s="625"/>
      <c r="C12" s="625"/>
      <c r="D12" s="625"/>
      <c r="E12" s="625"/>
      <c r="F12" s="625"/>
      <c r="G12" s="625"/>
      <c r="H12" s="625"/>
      <c r="I12" s="625"/>
      <c r="J12" s="625"/>
      <c r="K12" s="625"/>
      <c r="L12" s="625"/>
      <c r="M12" s="625"/>
      <c r="N12" s="625"/>
      <c r="O12" s="625"/>
      <c r="P12" s="625"/>
      <c r="Q12" s="625"/>
      <c r="R12" s="625"/>
      <c r="S12" s="625"/>
      <c r="T12" s="625"/>
      <c r="U12" s="625"/>
      <c r="V12" s="625"/>
      <c r="W12" s="625"/>
      <c r="X12" s="625"/>
      <c r="Y12" s="625"/>
      <c r="Z12" s="625"/>
      <c r="AA12" s="625"/>
      <c r="AB12" s="625"/>
      <c r="AC12" s="624"/>
    </row>
    <row r="13" spans="1:29" ht="13.5" customHeight="1">
      <c r="A13" s="620"/>
      <c r="B13" s="625"/>
      <c r="C13" s="625"/>
      <c r="D13" s="625"/>
      <c r="E13" s="625"/>
      <c r="F13" s="625"/>
      <c r="G13" s="625"/>
      <c r="H13" s="625"/>
      <c r="I13" s="625"/>
      <c r="J13" s="625"/>
      <c r="K13" s="625"/>
      <c r="L13" s="625"/>
      <c r="M13" s="625"/>
      <c r="N13" s="625"/>
      <c r="O13" s="625"/>
      <c r="P13" s="625"/>
      <c r="Q13" s="625"/>
      <c r="R13" s="625"/>
      <c r="S13" s="625"/>
      <c r="T13" s="625"/>
      <c r="U13" s="625"/>
      <c r="V13" s="625"/>
      <c r="W13" s="625"/>
      <c r="X13" s="625"/>
      <c r="Y13" s="625"/>
      <c r="Z13" s="625"/>
      <c r="AA13" s="625"/>
      <c r="AB13" s="625"/>
      <c r="AC13" s="624"/>
    </row>
    <row r="14" spans="1:29" ht="12.75">
      <c r="A14" s="620"/>
      <c r="B14" s="626" t="s">
        <v>574</v>
      </c>
      <c r="C14" s="627" t="s">
        <v>552</v>
      </c>
      <c r="D14" s="627" t="s">
        <v>553</v>
      </c>
      <c r="E14" s="627" t="s">
        <v>554</v>
      </c>
      <c r="F14" s="627" t="s">
        <v>555</v>
      </c>
      <c r="G14" s="627" t="s">
        <v>556</v>
      </c>
      <c r="H14" s="627" t="s">
        <v>557</v>
      </c>
      <c r="I14" s="827" t="s">
        <v>558</v>
      </c>
      <c r="J14" s="827"/>
      <c r="K14" s="827"/>
      <c r="L14" s="627" t="s">
        <v>559</v>
      </c>
      <c r="M14" s="627" t="s">
        <v>560</v>
      </c>
      <c r="N14" s="627" t="s">
        <v>561</v>
      </c>
      <c r="O14" s="627" t="s">
        <v>562</v>
      </c>
      <c r="P14" s="627" t="s">
        <v>563</v>
      </c>
      <c r="Q14" s="827" t="s">
        <v>575</v>
      </c>
      <c r="R14" s="827"/>
      <c r="S14" s="827" t="s">
        <v>576</v>
      </c>
      <c r="T14" s="827"/>
      <c r="U14" s="827"/>
      <c r="V14" s="827" t="s">
        <v>566</v>
      </c>
      <c r="W14" s="827"/>
      <c r="X14" s="827" t="s">
        <v>577</v>
      </c>
      <c r="Y14" s="827"/>
      <c r="Z14" s="827"/>
      <c r="AA14" s="827"/>
      <c r="AB14" s="628"/>
      <c r="AC14" s="624"/>
    </row>
    <row r="15" spans="1:29" ht="16.5" customHeight="1">
      <c r="A15" s="620"/>
      <c r="B15" s="629" t="s">
        <v>578</v>
      </c>
      <c r="C15" s="635">
        <v>0</v>
      </c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832">
        <v>0</v>
      </c>
      <c r="J15" s="832"/>
      <c r="K15" s="832"/>
      <c r="L15" s="636">
        <v>0</v>
      </c>
      <c r="M15" s="636">
        <v>0</v>
      </c>
      <c r="N15" s="636">
        <v>0</v>
      </c>
      <c r="O15" s="636">
        <v>0</v>
      </c>
      <c r="P15" s="636">
        <v>0</v>
      </c>
      <c r="Q15" s="829">
        <v>0</v>
      </c>
      <c r="R15" s="829"/>
      <c r="S15" s="833">
        <v>40000</v>
      </c>
      <c r="T15" s="833"/>
      <c r="U15" s="833"/>
      <c r="V15" s="829">
        <v>40000</v>
      </c>
      <c r="W15" s="829"/>
      <c r="X15" s="828">
        <v>0</v>
      </c>
      <c r="Y15" s="828"/>
      <c r="Z15" s="828"/>
      <c r="AA15" s="828"/>
      <c r="AB15" s="634"/>
      <c r="AC15" s="624"/>
    </row>
    <row r="16" spans="1:29" ht="16.5" customHeight="1">
      <c r="A16" s="620"/>
      <c r="B16" s="637"/>
      <c r="C16" s="638"/>
      <c r="D16" s="638"/>
      <c r="E16" s="638"/>
      <c r="F16" s="638"/>
      <c r="G16" s="638"/>
      <c r="H16" s="638"/>
      <c r="I16" s="638"/>
      <c r="J16" s="638"/>
      <c r="K16" s="638"/>
      <c r="L16" s="638"/>
      <c r="M16" s="638"/>
      <c r="N16" s="638"/>
      <c r="O16" s="638"/>
      <c r="P16" s="638"/>
      <c r="Q16" s="638"/>
      <c r="R16" s="638"/>
      <c r="S16" s="639"/>
      <c r="T16" s="639"/>
      <c r="U16" s="639"/>
      <c r="V16" s="638"/>
      <c r="W16" s="638"/>
      <c r="X16" s="640"/>
      <c r="Y16" s="640"/>
      <c r="Z16" s="640"/>
      <c r="AA16" s="640"/>
      <c r="AB16" s="622"/>
      <c r="AC16" s="624"/>
    </row>
    <row r="17" spans="1:29" ht="16.5" customHeight="1">
      <c r="A17" s="620"/>
      <c r="B17" s="637"/>
      <c r="C17" s="638"/>
      <c r="D17" s="638"/>
      <c r="E17" s="638"/>
      <c r="F17" s="638"/>
      <c r="G17" s="638"/>
      <c r="H17" s="638"/>
      <c r="I17" s="638"/>
      <c r="J17" s="638"/>
      <c r="K17" s="638"/>
      <c r="L17" s="638"/>
      <c r="M17" s="638"/>
      <c r="N17" s="638"/>
      <c r="O17" s="638"/>
      <c r="P17" s="638"/>
      <c r="Q17" s="638"/>
      <c r="R17" s="638"/>
      <c r="S17" s="639"/>
      <c r="T17" s="639"/>
      <c r="U17" s="639"/>
      <c r="V17" s="638"/>
      <c r="W17" s="638"/>
      <c r="X17" s="640"/>
      <c r="Y17" s="640"/>
      <c r="Z17" s="640"/>
      <c r="AA17" s="640"/>
      <c r="AB17" s="622"/>
      <c r="AC17" s="624"/>
    </row>
    <row r="18" spans="1:29" ht="13.5" customHeight="1">
      <c r="A18" s="620"/>
      <c r="B18" s="625"/>
      <c r="C18" s="625"/>
      <c r="D18" s="625"/>
      <c r="E18" s="625"/>
      <c r="F18" s="625"/>
      <c r="G18" s="625"/>
      <c r="H18" s="625"/>
      <c r="I18" s="625"/>
      <c r="J18" s="625"/>
      <c r="K18" s="625"/>
      <c r="L18" s="625"/>
      <c r="M18" s="625"/>
      <c r="N18" s="625"/>
      <c r="O18" s="625"/>
      <c r="P18" s="625"/>
      <c r="Q18" s="625"/>
      <c r="R18" s="625"/>
      <c r="S18" s="625"/>
      <c r="T18" s="625"/>
      <c r="U18" s="625"/>
      <c r="V18" s="625"/>
      <c r="W18" s="625"/>
      <c r="X18" s="625"/>
      <c r="Y18" s="625"/>
      <c r="Z18" s="625"/>
      <c r="AA18" s="625"/>
      <c r="AB18" s="625"/>
      <c r="AC18" s="624"/>
    </row>
    <row r="19" spans="1:29" ht="375" customHeight="1">
      <c r="A19" s="620"/>
      <c r="B19" s="834"/>
      <c r="C19" s="834"/>
      <c r="D19" s="834"/>
      <c r="E19" s="834"/>
      <c r="F19" s="834"/>
      <c r="G19" s="834"/>
      <c r="H19" s="834"/>
      <c r="I19" s="834"/>
      <c r="J19" s="834"/>
      <c r="K19" s="834"/>
      <c r="L19" s="834"/>
      <c r="M19" s="834"/>
      <c r="N19" s="834"/>
      <c r="O19" s="834"/>
      <c r="P19" s="834"/>
      <c r="Q19" s="834"/>
      <c r="R19" s="834"/>
      <c r="S19" s="834"/>
      <c r="T19" s="834"/>
      <c r="U19" s="834"/>
      <c r="V19" s="834"/>
      <c r="W19" s="834"/>
      <c r="X19" s="834"/>
      <c r="Y19" s="834"/>
      <c r="Z19" s="625"/>
      <c r="AA19" s="625"/>
      <c r="AB19" s="625"/>
      <c r="AC19" s="624"/>
    </row>
    <row r="20" spans="1:29" ht="21" customHeight="1">
      <c r="A20" s="620"/>
      <c r="B20" s="625"/>
      <c r="C20" s="625"/>
      <c r="D20" s="625"/>
      <c r="E20" s="625"/>
      <c r="F20" s="625"/>
      <c r="G20" s="625"/>
      <c r="H20" s="625"/>
      <c r="I20" s="625"/>
      <c r="J20" s="625"/>
      <c r="K20" s="625"/>
      <c r="L20" s="625"/>
      <c r="M20" s="625"/>
      <c r="N20" s="625"/>
      <c r="O20" s="625"/>
      <c r="P20" s="625"/>
      <c r="Q20" s="625"/>
      <c r="R20" s="625"/>
      <c r="S20" s="625"/>
      <c r="T20" s="625"/>
      <c r="U20" s="625"/>
      <c r="V20" s="625"/>
      <c r="W20" s="625"/>
      <c r="X20" s="625"/>
      <c r="Y20" s="625"/>
      <c r="Z20" s="625"/>
      <c r="AA20" s="625"/>
      <c r="AB20" s="625"/>
      <c r="AC20" s="624"/>
    </row>
    <row r="21" spans="1:29" ht="18" customHeight="1">
      <c r="A21" s="620"/>
      <c r="B21" s="825" t="s">
        <v>579</v>
      </c>
      <c r="C21" s="825"/>
      <c r="D21" s="825"/>
      <c r="E21" s="825"/>
      <c r="F21" s="825"/>
      <c r="G21" s="825"/>
      <c r="H21" s="825"/>
      <c r="I21" s="825"/>
      <c r="J21" s="825"/>
      <c r="K21" s="825"/>
      <c r="L21" s="825"/>
      <c r="M21" s="825"/>
      <c r="N21" s="825"/>
      <c r="O21" s="825"/>
      <c r="P21" s="825"/>
      <c r="Q21" s="825"/>
      <c r="R21" s="625"/>
      <c r="S21" s="625"/>
      <c r="T21" s="625"/>
      <c r="U21" s="826" t="s">
        <v>551</v>
      </c>
      <c r="V21" s="826"/>
      <c r="W21" s="826"/>
      <c r="X21" s="826"/>
      <c r="Y21" s="826"/>
      <c r="Z21" s="625"/>
      <c r="AA21" s="625"/>
      <c r="AB21" s="625"/>
      <c r="AC21" s="624"/>
    </row>
    <row r="22" spans="1:29" ht="3" customHeight="1">
      <c r="A22" s="620"/>
      <c r="B22" s="825"/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625"/>
      <c r="S22" s="625"/>
      <c r="T22" s="625"/>
      <c r="U22" s="625"/>
      <c r="V22" s="625"/>
      <c r="W22" s="625"/>
      <c r="X22" s="625"/>
      <c r="Y22" s="625"/>
      <c r="Z22" s="625"/>
      <c r="AA22" s="625"/>
      <c r="AB22" s="625"/>
      <c r="AC22" s="624"/>
    </row>
    <row r="23" spans="1:29" ht="13.5" customHeight="1">
      <c r="A23" s="620"/>
      <c r="B23" s="625"/>
      <c r="C23" s="625"/>
      <c r="D23" s="625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5"/>
      <c r="V23" s="625"/>
      <c r="W23" s="625"/>
      <c r="X23" s="625"/>
      <c r="Y23" s="625"/>
      <c r="Z23" s="625"/>
      <c r="AA23" s="625"/>
      <c r="AB23" s="625"/>
      <c r="AC23" s="624"/>
    </row>
    <row r="24" spans="1:29" ht="18">
      <c r="A24" s="620"/>
      <c r="B24" s="641" t="s">
        <v>580</v>
      </c>
      <c r="C24" s="642"/>
      <c r="D24" s="642"/>
      <c r="E24" s="642"/>
      <c r="F24" s="642"/>
      <c r="G24" s="642"/>
      <c r="H24" s="642"/>
      <c r="I24" s="835"/>
      <c r="J24" s="835"/>
      <c r="K24" s="835"/>
      <c r="L24" s="642"/>
      <c r="M24" s="642"/>
      <c r="N24" s="642"/>
      <c r="O24" s="642"/>
      <c r="P24" s="642"/>
      <c r="Q24" s="835"/>
      <c r="R24" s="835"/>
      <c r="S24" s="835"/>
      <c r="T24" s="835"/>
      <c r="U24" s="835"/>
      <c r="V24" s="835"/>
      <c r="W24" s="835"/>
      <c r="X24" s="835"/>
      <c r="Y24" s="618"/>
      <c r="Z24" s="625"/>
      <c r="AA24" s="625"/>
      <c r="AB24" s="625"/>
      <c r="AC24" s="624"/>
    </row>
    <row r="25" spans="1:29" ht="12.75">
      <c r="A25" s="620"/>
      <c r="B25" s="643" t="s">
        <v>136</v>
      </c>
      <c r="C25" s="627" t="s">
        <v>552</v>
      </c>
      <c r="D25" s="627" t="s">
        <v>553</v>
      </c>
      <c r="E25" s="627" t="s">
        <v>554</v>
      </c>
      <c r="F25" s="627" t="s">
        <v>555</v>
      </c>
      <c r="G25" s="627" t="s">
        <v>556</v>
      </c>
      <c r="H25" s="627" t="s">
        <v>557</v>
      </c>
      <c r="I25" s="827" t="s">
        <v>558</v>
      </c>
      <c r="J25" s="827"/>
      <c r="K25" s="827"/>
      <c r="L25" s="627" t="s">
        <v>559</v>
      </c>
      <c r="M25" s="627" t="s">
        <v>560</v>
      </c>
      <c r="N25" s="627" t="s">
        <v>561</v>
      </c>
      <c r="O25" s="627" t="s">
        <v>562</v>
      </c>
      <c r="P25" s="627" t="s">
        <v>563</v>
      </c>
      <c r="Q25" s="827" t="s">
        <v>564</v>
      </c>
      <c r="R25" s="827"/>
      <c r="S25" s="827"/>
      <c r="T25" s="827" t="s">
        <v>581</v>
      </c>
      <c r="U25" s="827"/>
      <c r="V25" s="827"/>
      <c r="W25" s="827" t="s">
        <v>567</v>
      </c>
      <c r="X25" s="827"/>
      <c r="Y25" s="624"/>
      <c r="Z25" s="625"/>
      <c r="AA25" s="625"/>
      <c r="AB25" s="625"/>
      <c r="AC25" s="624"/>
    </row>
    <row r="26" spans="1:29" ht="14.25">
      <c r="A26" s="620"/>
      <c r="B26" s="629" t="s">
        <v>568</v>
      </c>
      <c r="C26" s="630">
        <v>97263.956</v>
      </c>
      <c r="D26" s="630">
        <v>57156.679</v>
      </c>
      <c r="E26" s="630">
        <v>47764.191</v>
      </c>
      <c r="F26" s="630">
        <v>0</v>
      </c>
      <c r="G26" s="630">
        <v>0</v>
      </c>
      <c r="H26" s="630">
        <v>0</v>
      </c>
      <c r="I26" s="829">
        <v>0</v>
      </c>
      <c r="J26" s="829"/>
      <c r="K26" s="829"/>
      <c r="L26" s="630">
        <v>0</v>
      </c>
      <c r="M26" s="630">
        <v>0</v>
      </c>
      <c r="N26" s="630">
        <v>0</v>
      </c>
      <c r="O26" s="630">
        <v>0</v>
      </c>
      <c r="P26" s="630">
        <v>0</v>
      </c>
      <c r="Q26" s="829">
        <v>202184.826</v>
      </c>
      <c r="R26" s="829"/>
      <c r="S26" s="829"/>
      <c r="T26" s="829">
        <v>650000</v>
      </c>
      <c r="U26" s="829"/>
      <c r="V26" s="829"/>
      <c r="W26" s="828">
        <v>0.31105357846153847</v>
      </c>
      <c r="X26" s="828"/>
      <c r="Y26" s="624"/>
      <c r="Z26" s="625"/>
      <c r="AA26" s="625"/>
      <c r="AB26" s="625"/>
      <c r="AC26" s="624"/>
    </row>
    <row r="27" spans="1:29" ht="14.25">
      <c r="A27" s="620"/>
      <c r="B27" s="629" t="s">
        <v>569</v>
      </c>
      <c r="C27" s="630">
        <v>4505.817</v>
      </c>
      <c r="D27" s="630">
        <v>822.916</v>
      </c>
      <c r="E27" s="630">
        <v>7198.058</v>
      </c>
      <c r="F27" s="630">
        <v>0</v>
      </c>
      <c r="G27" s="630">
        <v>0</v>
      </c>
      <c r="H27" s="630">
        <v>0</v>
      </c>
      <c r="I27" s="829">
        <v>0</v>
      </c>
      <c r="J27" s="829"/>
      <c r="K27" s="829"/>
      <c r="L27" s="630">
        <v>0</v>
      </c>
      <c r="M27" s="630">
        <v>0</v>
      </c>
      <c r="N27" s="630">
        <v>0</v>
      </c>
      <c r="O27" s="630">
        <v>0</v>
      </c>
      <c r="P27" s="630">
        <v>0</v>
      </c>
      <c r="Q27" s="829">
        <v>12526.791</v>
      </c>
      <c r="R27" s="829"/>
      <c r="S27" s="829"/>
      <c r="T27" s="829">
        <v>35000</v>
      </c>
      <c r="U27" s="829"/>
      <c r="V27" s="829"/>
      <c r="W27" s="828">
        <v>0.3579083142857143</v>
      </c>
      <c r="X27" s="828"/>
      <c r="Y27" s="624"/>
      <c r="Z27" s="625"/>
      <c r="AA27" s="625"/>
      <c r="AB27" s="625"/>
      <c r="AC27" s="624"/>
    </row>
    <row r="28" spans="1:29" ht="14.25">
      <c r="A28" s="620"/>
      <c r="B28" s="629" t="s">
        <v>570</v>
      </c>
      <c r="C28" s="630">
        <v>6121.146</v>
      </c>
      <c r="D28" s="630">
        <v>5990.084</v>
      </c>
      <c r="E28" s="630">
        <v>3889.598</v>
      </c>
      <c r="F28" s="630">
        <v>0</v>
      </c>
      <c r="G28" s="630">
        <v>0</v>
      </c>
      <c r="H28" s="630">
        <v>0</v>
      </c>
      <c r="I28" s="829">
        <v>0</v>
      </c>
      <c r="J28" s="829"/>
      <c r="K28" s="829"/>
      <c r="L28" s="630">
        <v>0</v>
      </c>
      <c r="M28" s="630">
        <v>0</v>
      </c>
      <c r="N28" s="630">
        <v>0</v>
      </c>
      <c r="O28" s="630">
        <v>0</v>
      </c>
      <c r="P28" s="630">
        <v>0</v>
      </c>
      <c r="Q28" s="829">
        <v>16000.828</v>
      </c>
      <c r="R28" s="829"/>
      <c r="S28" s="829"/>
      <c r="T28" s="829">
        <v>50000</v>
      </c>
      <c r="U28" s="829"/>
      <c r="V28" s="829"/>
      <c r="W28" s="828">
        <v>0.32001656</v>
      </c>
      <c r="X28" s="828"/>
      <c r="Y28" s="624"/>
      <c r="Z28" s="625"/>
      <c r="AA28" s="625"/>
      <c r="AB28" s="625"/>
      <c r="AC28" s="624"/>
    </row>
    <row r="29" spans="1:29" ht="14.25">
      <c r="A29" s="620"/>
      <c r="B29" s="629" t="s">
        <v>571</v>
      </c>
      <c r="C29" s="630">
        <v>121950.754</v>
      </c>
      <c r="D29" s="630">
        <v>5557.53</v>
      </c>
      <c r="E29" s="630">
        <v>158841.926</v>
      </c>
      <c r="F29" s="630">
        <v>0</v>
      </c>
      <c r="G29" s="630">
        <v>0</v>
      </c>
      <c r="H29" s="630">
        <v>0</v>
      </c>
      <c r="I29" s="829">
        <v>0</v>
      </c>
      <c r="J29" s="829"/>
      <c r="K29" s="829"/>
      <c r="L29" s="630">
        <v>0</v>
      </c>
      <c r="M29" s="630">
        <v>0</v>
      </c>
      <c r="N29" s="630">
        <v>0</v>
      </c>
      <c r="O29" s="630">
        <v>0</v>
      </c>
      <c r="P29" s="630">
        <v>0</v>
      </c>
      <c r="Q29" s="829">
        <v>286350.21</v>
      </c>
      <c r="R29" s="829"/>
      <c r="S29" s="829"/>
      <c r="T29" s="829">
        <v>740000</v>
      </c>
      <c r="U29" s="829"/>
      <c r="V29" s="829"/>
      <c r="W29" s="828">
        <v>0.3869597432432432</v>
      </c>
      <c r="X29" s="828"/>
      <c r="Y29" s="624"/>
      <c r="Z29" s="625"/>
      <c r="AA29" s="625"/>
      <c r="AB29" s="625"/>
      <c r="AC29" s="624"/>
    </row>
    <row r="30" spans="1:29" ht="14.25">
      <c r="A30" s="620"/>
      <c r="B30" s="629" t="s">
        <v>572</v>
      </c>
      <c r="C30" s="630">
        <v>137491.5</v>
      </c>
      <c r="D30" s="630">
        <v>270208.989</v>
      </c>
      <c r="E30" s="630">
        <v>12167.72</v>
      </c>
      <c r="F30" s="630">
        <v>0</v>
      </c>
      <c r="G30" s="630">
        <v>0</v>
      </c>
      <c r="H30" s="630">
        <v>0</v>
      </c>
      <c r="I30" s="829">
        <v>0</v>
      </c>
      <c r="J30" s="829"/>
      <c r="K30" s="829"/>
      <c r="L30" s="630">
        <v>0</v>
      </c>
      <c r="M30" s="630">
        <v>0</v>
      </c>
      <c r="N30" s="630">
        <v>0</v>
      </c>
      <c r="O30" s="630">
        <v>0</v>
      </c>
      <c r="P30" s="630">
        <v>0</v>
      </c>
      <c r="Q30" s="829">
        <v>419868.209</v>
      </c>
      <c r="R30" s="829"/>
      <c r="S30" s="829"/>
      <c r="T30" s="829">
        <v>1663067</v>
      </c>
      <c r="U30" s="829"/>
      <c r="V30" s="829"/>
      <c r="W30" s="828">
        <v>0.25246620190286984</v>
      </c>
      <c r="X30" s="828"/>
      <c r="Y30" s="624"/>
      <c r="Z30" s="625"/>
      <c r="AA30" s="625"/>
      <c r="AB30" s="625"/>
      <c r="AC30" s="624"/>
    </row>
    <row r="31" spans="1:29" ht="15">
      <c r="A31" s="620"/>
      <c r="B31" s="632" t="s">
        <v>573</v>
      </c>
      <c r="C31" s="633">
        <v>367333.173</v>
      </c>
      <c r="D31" s="633">
        <v>339736.198</v>
      </c>
      <c r="E31" s="633">
        <v>229861.493</v>
      </c>
      <c r="F31" s="633">
        <v>0</v>
      </c>
      <c r="G31" s="633">
        <v>0</v>
      </c>
      <c r="H31" s="633">
        <v>0</v>
      </c>
      <c r="I31" s="830">
        <v>0</v>
      </c>
      <c r="J31" s="830"/>
      <c r="K31" s="830"/>
      <c r="L31" s="633">
        <v>0</v>
      </c>
      <c r="M31" s="633">
        <v>0</v>
      </c>
      <c r="N31" s="633">
        <v>0</v>
      </c>
      <c r="O31" s="633">
        <v>0</v>
      </c>
      <c r="P31" s="633">
        <v>0</v>
      </c>
      <c r="Q31" s="830">
        <v>936930.864</v>
      </c>
      <c r="R31" s="830"/>
      <c r="S31" s="830"/>
      <c r="T31" s="830">
        <v>3138067</v>
      </c>
      <c r="U31" s="830"/>
      <c r="V31" s="830"/>
      <c r="W31" s="831">
        <v>0.2985694263379335</v>
      </c>
      <c r="X31" s="831"/>
      <c r="Y31" s="624"/>
      <c r="Z31" s="625"/>
      <c r="AA31" s="625"/>
      <c r="AB31" s="625"/>
      <c r="AC31" s="624"/>
    </row>
    <row r="32" spans="1:29" ht="12.75">
      <c r="A32" s="620"/>
      <c r="B32" s="644"/>
      <c r="C32" s="644"/>
      <c r="D32" s="644"/>
      <c r="E32" s="644"/>
      <c r="F32" s="644"/>
      <c r="G32" s="644"/>
      <c r="H32" s="644"/>
      <c r="I32" s="836"/>
      <c r="J32" s="836"/>
      <c r="K32" s="836"/>
      <c r="L32" s="644"/>
      <c r="M32" s="644"/>
      <c r="N32" s="644"/>
      <c r="O32" s="644"/>
      <c r="P32" s="644"/>
      <c r="Q32" s="836"/>
      <c r="R32" s="836"/>
      <c r="S32" s="836"/>
      <c r="T32" s="836"/>
      <c r="U32" s="836"/>
      <c r="V32" s="836"/>
      <c r="W32" s="836"/>
      <c r="X32" s="836"/>
      <c r="Y32" s="645"/>
      <c r="Z32" s="625"/>
      <c r="AA32" s="625"/>
      <c r="AB32" s="625"/>
      <c r="AC32" s="624"/>
    </row>
    <row r="33" spans="1:29" ht="9.75" customHeight="1">
      <c r="A33" s="620"/>
      <c r="B33" s="625"/>
      <c r="C33" s="625"/>
      <c r="D33" s="625"/>
      <c r="E33" s="625"/>
      <c r="F33" s="625"/>
      <c r="G33" s="625"/>
      <c r="H33" s="625"/>
      <c r="I33" s="625"/>
      <c r="J33" s="625"/>
      <c r="K33" s="625"/>
      <c r="L33" s="625"/>
      <c r="M33" s="625"/>
      <c r="N33" s="625"/>
      <c r="O33" s="625"/>
      <c r="P33" s="625"/>
      <c r="Q33" s="625"/>
      <c r="R33" s="625"/>
      <c r="S33" s="625"/>
      <c r="T33" s="625"/>
      <c r="U33" s="625"/>
      <c r="V33" s="625"/>
      <c r="W33" s="625"/>
      <c r="X33" s="625"/>
      <c r="Y33" s="625"/>
      <c r="Z33" s="625"/>
      <c r="AA33" s="625"/>
      <c r="AB33" s="625"/>
      <c r="AC33" s="624"/>
    </row>
    <row r="34" spans="1:29" ht="13.5" customHeight="1">
      <c r="A34" s="620"/>
      <c r="B34" s="837" t="s">
        <v>582</v>
      </c>
      <c r="C34" s="837"/>
      <c r="D34" s="837"/>
      <c r="E34" s="837"/>
      <c r="F34" s="837"/>
      <c r="G34" s="837"/>
      <c r="H34" s="837"/>
      <c r="I34" s="837"/>
      <c r="J34" s="837"/>
      <c r="K34" s="837"/>
      <c r="L34" s="837"/>
      <c r="M34" s="837"/>
      <c r="N34" s="837"/>
      <c r="O34" s="837"/>
      <c r="P34" s="837"/>
      <c r="Q34" s="837"/>
      <c r="R34" s="837"/>
      <c r="S34" s="837"/>
      <c r="T34" s="837"/>
      <c r="U34" s="837"/>
      <c r="V34" s="837"/>
      <c r="W34" s="837"/>
      <c r="X34" s="837"/>
      <c r="Y34" s="837"/>
      <c r="Z34" s="625"/>
      <c r="AA34" s="625"/>
      <c r="AB34" s="625"/>
      <c r="AC34" s="624"/>
    </row>
    <row r="35" spans="1:29" ht="13.5" customHeight="1">
      <c r="A35" s="620"/>
      <c r="B35" s="837" t="s">
        <v>583</v>
      </c>
      <c r="C35" s="837"/>
      <c r="D35" s="837"/>
      <c r="E35" s="837"/>
      <c r="F35" s="837"/>
      <c r="G35" s="837"/>
      <c r="H35" s="837"/>
      <c r="I35" s="837"/>
      <c r="J35" s="837"/>
      <c r="K35" s="837"/>
      <c r="L35" s="837"/>
      <c r="M35" s="837"/>
      <c r="N35" s="837"/>
      <c r="O35" s="837"/>
      <c r="P35" s="837"/>
      <c r="Q35" s="837"/>
      <c r="R35" s="837"/>
      <c r="S35" s="837"/>
      <c r="T35" s="837"/>
      <c r="U35" s="837"/>
      <c r="V35" s="837"/>
      <c r="W35" s="837"/>
      <c r="X35" s="837"/>
      <c r="Y35" s="837"/>
      <c r="Z35" s="625"/>
      <c r="AA35" s="625"/>
      <c r="AB35" s="625"/>
      <c r="AC35" s="624"/>
    </row>
    <row r="36" spans="1:29" ht="13.5" customHeight="1">
      <c r="A36" s="620"/>
      <c r="B36" s="837" t="s">
        <v>584</v>
      </c>
      <c r="C36" s="837"/>
      <c r="D36" s="837"/>
      <c r="E36" s="837"/>
      <c r="F36" s="837"/>
      <c r="G36" s="837"/>
      <c r="H36" s="837"/>
      <c r="I36" s="837"/>
      <c r="J36" s="837"/>
      <c r="K36" s="837"/>
      <c r="L36" s="837"/>
      <c r="M36" s="837"/>
      <c r="N36" s="837"/>
      <c r="O36" s="837"/>
      <c r="P36" s="837"/>
      <c r="Q36" s="837"/>
      <c r="R36" s="837"/>
      <c r="S36" s="837"/>
      <c r="T36" s="837"/>
      <c r="U36" s="837"/>
      <c r="V36" s="837"/>
      <c r="W36" s="837"/>
      <c r="X36" s="837"/>
      <c r="Y36" s="837"/>
      <c r="Z36" s="625"/>
      <c r="AA36" s="625"/>
      <c r="AB36" s="625"/>
      <c r="AC36" s="624"/>
    </row>
    <row r="37" spans="1:29" ht="21" customHeight="1">
      <c r="A37" s="620"/>
      <c r="B37" s="625"/>
      <c r="C37" s="625"/>
      <c r="D37" s="625"/>
      <c r="E37" s="625"/>
      <c r="F37" s="625"/>
      <c r="G37" s="625"/>
      <c r="H37" s="625"/>
      <c r="I37" s="625"/>
      <c r="J37" s="625"/>
      <c r="K37" s="625"/>
      <c r="L37" s="625"/>
      <c r="M37" s="625"/>
      <c r="N37" s="625"/>
      <c r="O37" s="625"/>
      <c r="P37" s="625"/>
      <c r="Q37" s="625"/>
      <c r="R37" s="625"/>
      <c r="S37" s="625"/>
      <c r="T37" s="625"/>
      <c r="U37" s="625"/>
      <c r="V37" s="625"/>
      <c r="W37" s="625"/>
      <c r="X37" s="625"/>
      <c r="Y37" s="625"/>
      <c r="Z37" s="625"/>
      <c r="AA37" s="625"/>
      <c r="AB37" s="625"/>
      <c r="AC37" s="624"/>
    </row>
    <row r="38" spans="1:29" ht="18">
      <c r="A38" s="620"/>
      <c r="B38" s="641" t="s">
        <v>585</v>
      </c>
      <c r="C38" s="642"/>
      <c r="D38" s="642"/>
      <c r="E38" s="642"/>
      <c r="F38" s="642"/>
      <c r="G38" s="642"/>
      <c r="H38" s="642"/>
      <c r="I38" s="835"/>
      <c r="J38" s="835"/>
      <c r="K38" s="835"/>
      <c r="L38" s="642"/>
      <c r="M38" s="642"/>
      <c r="N38" s="642"/>
      <c r="O38" s="642"/>
      <c r="P38" s="642"/>
      <c r="Q38" s="835"/>
      <c r="R38" s="835"/>
      <c r="S38" s="835"/>
      <c r="T38" s="835"/>
      <c r="U38" s="835"/>
      <c r="V38" s="835"/>
      <c r="W38" s="835"/>
      <c r="X38" s="835"/>
      <c r="Y38" s="618"/>
      <c r="Z38" s="625"/>
      <c r="AA38" s="625"/>
      <c r="AB38" s="625"/>
      <c r="AC38" s="624"/>
    </row>
    <row r="39" spans="1:29" ht="12.75">
      <c r="A39" s="620"/>
      <c r="B39" s="643" t="s">
        <v>136</v>
      </c>
      <c r="C39" s="627" t="s">
        <v>552</v>
      </c>
      <c r="D39" s="627" t="s">
        <v>553</v>
      </c>
      <c r="E39" s="627" t="s">
        <v>554</v>
      </c>
      <c r="F39" s="627" t="s">
        <v>555</v>
      </c>
      <c r="G39" s="627" t="s">
        <v>556</v>
      </c>
      <c r="H39" s="627" t="s">
        <v>557</v>
      </c>
      <c r="I39" s="827" t="s">
        <v>558</v>
      </c>
      <c r="J39" s="827"/>
      <c r="K39" s="827"/>
      <c r="L39" s="627" t="s">
        <v>559</v>
      </c>
      <c r="M39" s="627" t="s">
        <v>560</v>
      </c>
      <c r="N39" s="627" t="s">
        <v>561</v>
      </c>
      <c r="O39" s="627" t="s">
        <v>562</v>
      </c>
      <c r="P39" s="627" t="s">
        <v>563</v>
      </c>
      <c r="Q39" s="827" t="s">
        <v>575</v>
      </c>
      <c r="R39" s="827"/>
      <c r="S39" s="827"/>
      <c r="T39" s="827" t="s">
        <v>586</v>
      </c>
      <c r="U39" s="827"/>
      <c r="V39" s="827"/>
      <c r="W39" s="827" t="s">
        <v>567</v>
      </c>
      <c r="X39" s="827"/>
      <c r="Y39" s="624"/>
      <c r="Z39" s="625"/>
      <c r="AA39" s="625"/>
      <c r="AB39" s="625"/>
      <c r="AC39" s="624"/>
    </row>
    <row r="40" spans="1:29" ht="14.25">
      <c r="A40" s="620"/>
      <c r="B40" s="629" t="s">
        <v>568</v>
      </c>
      <c r="C40" s="630">
        <v>97001.845</v>
      </c>
      <c r="D40" s="630">
        <v>50305.438</v>
      </c>
      <c r="E40" s="630">
        <v>51638.503</v>
      </c>
      <c r="F40" s="630">
        <v>0</v>
      </c>
      <c r="G40" s="630">
        <v>0</v>
      </c>
      <c r="H40" s="630">
        <v>0</v>
      </c>
      <c r="I40" s="829">
        <v>0</v>
      </c>
      <c r="J40" s="829"/>
      <c r="K40" s="829"/>
      <c r="L40" s="630">
        <v>0</v>
      </c>
      <c r="M40" s="630">
        <v>0</v>
      </c>
      <c r="N40" s="630">
        <v>0</v>
      </c>
      <c r="O40" s="630">
        <v>0</v>
      </c>
      <c r="P40" s="630">
        <v>0</v>
      </c>
      <c r="Q40" s="829">
        <f>_508+_509+_510+_511+_512+_513+_514+_515+_516+_517+_518+_519</f>
        <v>198945.786</v>
      </c>
      <c r="R40" s="829"/>
      <c r="S40" s="829"/>
      <c r="T40" s="829">
        <v>709420.86528</v>
      </c>
      <c r="U40" s="829"/>
      <c r="V40" s="829"/>
      <c r="W40" s="828">
        <f>_520/_521</f>
        <v>0.28043407762115713</v>
      </c>
      <c r="X40" s="828"/>
      <c r="Y40" s="624"/>
      <c r="Z40" s="625"/>
      <c r="AA40" s="625"/>
      <c r="AB40" s="625"/>
      <c r="AC40" s="624"/>
    </row>
    <row r="41" spans="1:29" ht="14.25">
      <c r="A41" s="620"/>
      <c r="B41" s="629" t="s">
        <v>569</v>
      </c>
      <c r="C41" s="630">
        <v>9584.226</v>
      </c>
      <c r="D41" s="630">
        <v>1214.38</v>
      </c>
      <c r="E41" s="630">
        <v>5420.442</v>
      </c>
      <c r="F41" s="630">
        <v>0</v>
      </c>
      <c r="G41" s="630">
        <v>0</v>
      </c>
      <c r="H41" s="630">
        <v>0</v>
      </c>
      <c r="I41" s="829">
        <v>0</v>
      </c>
      <c r="J41" s="829"/>
      <c r="K41" s="829"/>
      <c r="L41" s="630">
        <v>0</v>
      </c>
      <c r="M41" s="630">
        <v>0</v>
      </c>
      <c r="N41" s="630">
        <v>0</v>
      </c>
      <c r="O41" s="630">
        <v>0</v>
      </c>
      <c r="P41" s="630">
        <v>0</v>
      </c>
      <c r="Q41" s="829">
        <f>_526+_527+_528+_529+_530+_531+_532+_533+_534+_535+_536+_537</f>
        <v>16219.047999999999</v>
      </c>
      <c r="R41" s="829"/>
      <c r="S41" s="829"/>
      <c r="T41" s="829">
        <v>39404.00598</v>
      </c>
      <c r="U41" s="829"/>
      <c r="V41" s="829"/>
      <c r="W41" s="828">
        <f>_538/_539</f>
        <v>0.4116091142670159</v>
      </c>
      <c r="X41" s="828"/>
      <c r="Y41" s="624"/>
      <c r="Z41" s="625"/>
      <c r="AA41" s="625"/>
      <c r="AB41" s="625"/>
      <c r="AC41" s="624"/>
    </row>
    <row r="42" spans="1:29" ht="14.25">
      <c r="A42" s="620"/>
      <c r="B42" s="629" t="s">
        <v>570</v>
      </c>
      <c r="C42" s="630">
        <v>6825.264</v>
      </c>
      <c r="D42" s="630">
        <v>5300.21</v>
      </c>
      <c r="E42" s="630">
        <v>3862.699</v>
      </c>
      <c r="F42" s="630">
        <v>0</v>
      </c>
      <c r="G42" s="630">
        <v>0</v>
      </c>
      <c r="H42" s="630">
        <v>0</v>
      </c>
      <c r="I42" s="829">
        <v>0</v>
      </c>
      <c r="J42" s="829"/>
      <c r="K42" s="829"/>
      <c r="L42" s="630">
        <v>0</v>
      </c>
      <c r="M42" s="630">
        <v>0</v>
      </c>
      <c r="N42" s="630">
        <v>0</v>
      </c>
      <c r="O42" s="630">
        <v>0</v>
      </c>
      <c r="P42" s="630">
        <v>0</v>
      </c>
      <c r="Q42" s="829">
        <f>_544+_545+_546+_547+_548+_549+_550+_551+_552+_553+_554+_555</f>
        <v>15988.173</v>
      </c>
      <c r="R42" s="829"/>
      <c r="S42" s="829"/>
      <c r="T42" s="829">
        <v>66030.44313</v>
      </c>
      <c r="U42" s="829"/>
      <c r="V42" s="829"/>
      <c r="W42" s="828">
        <f>_556/_557</f>
        <v>0.24213335913137315</v>
      </c>
      <c r="X42" s="828"/>
      <c r="Y42" s="624"/>
      <c r="Z42" s="625"/>
      <c r="AA42" s="625"/>
      <c r="AB42" s="625"/>
      <c r="AC42" s="624"/>
    </row>
    <row r="43" spans="1:29" ht="14.25">
      <c r="A43" s="620"/>
      <c r="B43" s="629" t="s">
        <v>571</v>
      </c>
      <c r="C43" s="630">
        <v>162769.205</v>
      </c>
      <c r="D43" s="630">
        <v>7249.698</v>
      </c>
      <c r="E43" s="630">
        <v>57566.957</v>
      </c>
      <c r="F43" s="630">
        <v>0</v>
      </c>
      <c r="G43" s="630">
        <v>0</v>
      </c>
      <c r="H43" s="630">
        <v>0</v>
      </c>
      <c r="I43" s="829">
        <v>0</v>
      </c>
      <c r="J43" s="829"/>
      <c r="K43" s="829"/>
      <c r="L43" s="630">
        <v>0</v>
      </c>
      <c r="M43" s="630">
        <v>0</v>
      </c>
      <c r="N43" s="630">
        <v>0</v>
      </c>
      <c r="O43" s="630">
        <v>0</v>
      </c>
      <c r="P43" s="630">
        <v>0</v>
      </c>
      <c r="Q43" s="829">
        <f>_562+_563+_564+_565+_566+_567+_568+_569+_570+_571+_572+_573</f>
        <v>227585.86</v>
      </c>
      <c r="R43" s="829"/>
      <c r="S43" s="829"/>
      <c r="T43" s="829">
        <v>822340.84541</v>
      </c>
      <c r="U43" s="829"/>
      <c r="V43" s="829"/>
      <c r="W43" s="828">
        <f>_574/_575</f>
        <v>0.2767536858594577</v>
      </c>
      <c r="X43" s="828"/>
      <c r="Y43" s="624"/>
      <c r="Z43" s="625"/>
      <c r="AA43" s="625"/>
      <c r="AB43" s="625"/>
      <c r="AC43" s="624"/>
    </row>
    <row r="44" spans="1:29" ht="15" thickBot="1">
      <c r="A44" s="620"/>
      <c r="B44" s="629" t="s">
        <v>572</v>
      </c>
      <c r="C44" s="630">
        <v>133680.842</v>
      </c>
      <c r="D44" s="630">
        <v>261137.601</v>
      </c>
      <c r="E44" s="630">
        <v>0</v>
      </c>
      <c r="F44" s="630">
        <v>0</v>
      </c>
      <c r="G44" s="630">
        <v>0</v>
      </c>
      <c r="H44" s="630">
        <v>0</v>
      </c>
      <c r="I44" s="829">
        <v>0</v>
      </c>
      <c r="J44" s="829"/>
      <c r="K44" s="829"/>
      <c r="L44" s="630">
        <v>0</v>
      </c>
      <c r="M44" s="630">
        <v>0</v>
      </c>
      <c r="N44" s="630">
        <v>0</v>
      </c>
      <c r="O44" s="630">
        <v>0</v>
      </c>
      <c r="P44" s="630">
        <v>0</v>
      </c>
      <c r="Q44" s="829">
        <f>_580+_581+_582+_583+_584+_585+_586+_587+_588+_589+_590+_591</f>
        <v>394818.44299999997</v>
      </c>
      <c r="R44" s="829"/>
      <c r="S44" s="829"/>
      <c r="T44" s="829">
        <v>1656339.518</v>
      </c>
      <c r="U44" s="829"/>
      <c r="V44" s="829"/>
      <c r="W44" s="828">
        <f>_592/_593</f>
        <v>0.23836806325597792</v>
      </c>
      <c r="X44" s="828"/>
      <c r="Y44" s="624"/>
      <c r="Z44" s="625"/>
      <c r="AA44" s="625"/>
      <c r="AB44" s="625"/>
      <c r="AC44" s="624"/>
    </row>
    <row r="45" spans="1:29" ht="15.75" thickBot="1">
      <c r="A45" s="620"/>
      <c r="B45" s="632" t="s">
        <v>573</v>
      </c>
      <c r="C45" s="633">
        <v>409861.382</v>
      </c>
      <c r="D45" s="633">
        <v>325207.327</v>
      </c>
      <c r="E45" s="633">
        <v>118488.601</v>
      </c>
      <c r="F45" s="633">
        <v>0</v>
      </c>
      <c r="G45" s="633">
        <v>0</v>
      </c>
      <c r="H45" s="633">
        <v>0</v>
      </c>
      <c r="I45" s="830">
        <v>0</v>
      </c>
      <c r="J45" s="830"/>
      <c r="K45" s="830"/>
      <c r="L45" s="633">
        <v>0</v>
      </c>
      <c r="M45" s="633">
        <v>0</v>
      </c>
      <c r="N45" s="633">
        <v>0</v>
      </c>
      <c r="O45" s="633">
        <v>0</v>
      </c>
      <c r="P45" s="633">
        <v>0</v>
      </c>
      <c r="Q45" s="830">
        <f>_490+_491+_492+_493+_494+_495+_496+_497+_498+_499+_500+_501</f>
        <v>853557.31</v>
      </c>
      <c r="R45" s="830"/>
      <c r="S45" s="830"/>
      <c r="T45" s="830">
        <v>3293535.6778</v>
      </c>
      <c r="U45" s="830"/>
      <c r="V45" s="830"/>
      <c r="W45" s="831">
        <f>_502/_503</f>
        <v>0.2591613978112893</v>
      </c>
      <c r="X45" s="831"/>
      <c r="Y45" s="624"/>
      <c r="Z45" s="625"/>
      <c r="AA45" s="625"/>
      <c r="AB45" s="625"/>
      <c r="AC45" s="624"/>
    </row>
    <row r="46" spans="1:29" ht="12.75">
      <c r="A46" s="620"/>
      <c r="B46" s="646"/>
      <c r="C46" s="646"/>
      <c r="D46" s="646"/>
      <c r="E46" s="646"/>
      <c r="F46" s="646"/>
      <c r="G46" s="646"/>
      <c r="H46" s="646"/>
      <c r="I46" s="838"/>
      <c r="J46" s="838"/>
      <c r="K46" s="838"/>
      <c r="L46" s="646"/>
      <c r="M46" s="646"/>
      <c r="N46" s="646"/>
      <c r="O46" s="646"/>
      <c r="P46" s="646"/>
      <c r="Q46" s="838"/>
      <c r="R46" s="838"/>
      <c r="S46" s="838"/>
      <c r="T46" s="838"/>
      <c r="U46" s="838"/>
      <c r="V46" s="838"/>
      <c r="W46" s="838"/>
      <c r="X46" s="838"/>
      <c r="Y46" s="645"/>
      <c r="Z46" s="625"/>
      <c r="AA46" s="625"/>
      <c r="AB46" s="625"/>
      <c r="AC46" s="624"/>
    </row>
    <row r="47" spans="1:29" ht="12.75">
      <c r="A47" s="620"/>
      <c r="B47" s="646"/>
      <c r="C47" s="646"/>
      <c r="D47" s="646"/>
      <c r="E47" s="646"/>
      <c r="F47" s="646"/>
      <c r="G47" s="646"/>
      <c r="H47" s="646"/>
      <c r="I47" s="646"/>
      <c r="J47" s="646"/>
      <c r="K47" s="646"/>
      <c r="L47" s="646"/>
      <c r="M47" s="646"/>
      <c r="N47" s="646"/>
      <c r="O47" s="646"/>
      <c r="P47" s="646"/>
      <c r="Q47" s="646"/>
      <c r="R47" s="646"/>
      <c r="S47" s="646"/>
      <c r="T47" s="646"/>
      <c r="U47" s="646"/>
      <c r="V47" s="646"/>
      <c r="W47" s="646"/>
      <c r="X47" s="646"/>
      <c r="Y47" s="622"/>
      <c r="Z47" s="625"/>
      <c r="AA47" s="625"/>
      <c r="AB47" s="625"/>
      <c r="AC47" s="624"/>
    </row>
    <row r="48" spans="1:29" ht="12.75">
      <c r="A48" s="620"/>
      <c r="B48" s="646"/>
      <c r="C48" s="646"/>
      <c r="D48" s="646"/>
      <c r="E48" s="646"/>
      <c r="F48" s="646"/>
      <c r="G48" s="646"/>
      <c r="H48" s="646"/>
      <c r="I48" s="646"/>
      <c r="J48" s="646"/>
      <c r="K48" s="646"/>
      <c r="L48" s="646"/>
      <c r="M48" s="646"/>
      <c r="N48" s="646"/>
      <c r="O48" s="646"/>
      <c r="P48" s="646"/>
      <c r="Q48" s="646"/>
      <c r="R48" s="646"/>
      <c r="S48" s="646"/>
      <c r="T48" s="646"/>
      <c r="U48" s="646"/>
      <c r="V48" s="646"/>
      <c r="W48" s="646"/>
      <c r="X48" s="646"/>
      <c r="Y48" s="622"/>
      <c r="Z48" s="625"/>
      <c r="AA48" s="625"/>
      <c r="AB48" s="625"/>
      <c r="AC48" s="624"/>
    </row>
    <row r="49" spans="1:29" ht="2.25" customHeight="1">
      <c r="A49" s="620"/>
      <c r="B49" s="625"/>
      <c r="C49" s="625"/>
      <c r="D49" s="625"/>
      <c r="E49" s="625"/>
      <c r="F49" s="625"/>
      <c r="G49" s="625"/>
      <c r="H49" s="625"/>
      <c r="I49" s="625"/>
      <c r="J49" s="625"/>
      <c r="K49" s="625"/>
      <c r="L49" s="625"/>
      <c r="M49" s="625"/>
      <c r="N49" s="625"/>
      <c r="O49" s="625"/>
      <c r="P49" s="625"/>
      <c r="Q49" s="625"/>
      <c r="R49" s="625"/>
      <c r="S49" s="625"/>
      <c r="T49" s="625"/>
      <c r="U49" s="625"/>
      <c r="V49" s="625"/>
      <c r="W49" s="625"/>
      <c r="X49" s="625"/>
      <c r="Y49" s="625"/>
      <c r="Z49" s="625"/>
      <c r="AA49" s="625"/>
      <c r="AB49" s="625"/>
      <c r="AC49" s="624"/>
    </row>
    <row r="50" spans="1:29" ht="339.75" customHeight="1">
      <c r="A50" s="647"/>
      <c r="B50" s="834"/>
      <c r="C50" s="834"/>
      <c r="D50" s="834"/>
      <c r="E50" s="834"/>
      <c r="F50" s="834"/>
      <c r="G50" s="834"/>
      <c r="H50" s="834"/>
      <c r="I50" s="834"/>
      <c r="J50" s="648"/>
      <c r="K50" s="834"/>
      <c r="L50" s="834"/>
      <c r="M50" s="834"/>
      <c r="N50" s="834"/>
      <c r="O50" s="834"/>
      <c r="P50" s="834"/>
      <c r="Q50" s="834"/>
      <c r="R50" s="834"/>
      <c r="S50" s="834"/>
      <c r="T50" s="834"/>
      <c r="U50" s="834"/>
      <c r="V50" s="834"/>
      <c r="W50" s="834"/>
      <c r="X50" s="834"/>
      <c r="Y50" s="834"/>
      <c r="Z50" s="834"/>
      <c r="AA50" s="648"/>
      <c r="AB50" s="648"/>
      <c r="AC50" s="645"/>
    </row>
  </sheetData>
  <mergeCells count="127">
    <mergeCell ref="B50:I50"/>
    <mergeCell ref="K50:Z50"/>
    <mergeCell ref="I46:K46"/>
    <mergeCell ref="Q46:S46"/>
    <mergeCell ref="T46:V46"/>
    <mergeCell ref="W46:X46"/>
    <mergeCell ref="I45:K45"/>
    <mergeCell ref="Q45:S45"/>
    <mergeCell ref="T45:V45"/>
    <mergeCell ref="W45:X45"/>
    <mergeCell ref="I44:K44"/>
    <mergeCell ref="Q44:S44"/>
    <mergeCell ref="T44:V44"/>
    <mergeCell ref="W44:X44"/>
    <mergeCell ref="I43:K43"/>
    <mergeCell ref="Q43:S43"/>
    <mergeCell ref="T43:V43"/>
    <mergeCell ref="W43:X43"/>
    <mergeCell ref="I42:K42"/>
    <mergeCell ref="Q42:S42"/>
    <mergeCell ref="T42:V42"/>
    <mergeCell ref="W42:X42"/>
    <mergeCell ref="I41:K41"/>
    <mergeCell ref="Q41:S41"/>
    <mergeCell ref="T41:V41"/>
    <mergeCell ref="W41:X41"/>
    <mergeCell ref="I40:K40"/>
    <mergeCell ref="Q40:S40"/>
    <mergeCell ref="T40:V40"/>
    <mergeCell ref="W40:X40"/>
    <mergeCell ref="I39:K39"/>
    <mergeCell ref="Q39:S39"/>
    <mergeCell ref="T39:V39"/>
    <mergeCell ref="W39:X39"/>
    <mergeCell ref="B34:Y34"/>
    <mergeCell ref="B35:Y35"/>
    <mergeCell ref="B36:Y36"/>
    <mergeCell ref="I38:K38"/>
    <mergeCell ref="Q38:S38"/>
    <mergeCell ref="T38:V38"/>
    <mergeCell ref="W38:X38"/>
    <mergeCell ref="I32:K32"/>
    <mergeCell ref="Q32:S32"/>
    <mergeCell ref="T32:V32"/>
    <mergeCell ref="W32:X32"/>
    <mergeCell ref="I31:K31"/>
    <mergeCell ref="Q31:S31"/>
    <mergeCell ref="T31:V31"/>
    <mergeCell ref="W31:X31"/>
    <mergeCell ref="I30:K30"/>
    <mergeCell ref="Q30:S30"/>
    <mergeCell ref="T30:V30"/>
    <mergeCell ref="W30:X30"/>
    <mergeCell ref="I29:K29"/>
    <mergeCell ref="Q29:S29"/>
    <mergeCell ref="T29:V29"/>
    <mergeCell ref="W29:X29"/>
    <mergeCell ref="I28:K28"/>
    <mergeCell ref="Q28:S28"/>
    <mergeCell ref="T28:V28"/>
    <mergeCell ref="W28:X28"/>
    <mergeCell ref="I27:K27"/>
    <mergeCell ref="Q27:S27"/>
    <mergeCell ref="T27:V27"/>
    <mergeCell ref="W27:X27"/>
    <mergeCell ref="I26:K26"/>
    <mergeCell ref="Q26:S26"/>
    <mergeCell ref="T26:V26"/>
    <mergeCell ref="W26:X26"/>
    <mergeCell ref="I25:K25"/>
    <mergeCell ref="Q25:S25"/>
    <mergeCell ref="T25:V25"/>
    <mergeCell ref="W25:X25"/>
    <mergeCell ref="B19:Y19"/>
    <mergeCell ref="B21:Q22"/>
    <mergeCell ref="U21:Y21"/>
    <mergeCell ref="I24:K24"/>
    <mergeCell ref="Q24:S24"/>
    <mergeCell ref="T24:V24"/>
    <mergeCell ref="W24:X24"/>
    <mergeCell ref="X14:AA14"/>
    <mergeCell ref="I15:K15"/>
    <mergeCell ref="Q15:R15"/>
    <mergeCell ref="S15:U15"/>
    <mergeCell ref="V15:W15"/>
    <mergeCell ref="X15:AA15"/>
    <mergeCell ref="I14:K14"/>
    <mergeCell ref="Q14:R14"/>
    <mergeCell ref="S14:U14"/>
    <mergeCell ref="V14:W14"/>
    <mergeCell ref="X9:AA9"/>
    <mergeCell ref="I10:K10"/>
    <mergeCell ref="Q10:R10"/>
    <mergeCell ref="S10:U10"/>
    <mergeCell ref="V10:W10"/>
    <mergeCell ref="X10:AA10"/>
    <mergeCell ref="I9:K9"/>
    <mergeCell ref="Q9:R9"/>
    <mergeCell ref="S9:U9"/>
    <mergeCell ref="V9:W9"/>
    <mergeCell ref="X7:AA7"/>
    <mergeCell ref="I8:K8"/>
    <mergeCell ref="Q8:R8"/>
    <mergeCell ref="S8:U8"/>
    <mergeCell ref="V8:W8"/>
    <mergeCell ref="X8:AA8"/>
    <mergeCell ref="I7:K7"/>
    <mergeCell ref="Q7:R7"/>
    <mergeCell ref="S7:U7"/>
    <mergeCell ref="V7:W7"/>
    <mergeCell ref="X5:AA5"/>
    <mergeCell ref="I6:K6"/>
    <mergeCell ref="Q6:R6"/>
    <mergeCell ref="S6:U6"/>
    <mergeCell ref="V6:W6"/>
    <mergeCell ref="X6:AA6"/>
    <mergeCell ref="I5:K5"/>
    <mergeCell ref="Q5:R5"/>
    <mergeCell ref="S5:U5"/>
    <mergeCell ref="V5:W5"/>
    <mergeCell ref="B1:Q1"/>
    <mergeCell ref="U1:Y1"/>
    <mergeCell ref="I4:K4"/>
    <mergeCell ref="Q4:R4"/>
    <mergeCell ref="S4:U4"/>
    <mergeCell ref="V4:W4"/>
    <mergeCell ref="X4:AA4"/>
  </mergeCells>
  <printOptions/>
  <pageMargins left="0" right="0" top="0" bottom="0" header="0.5" footer="0.5"/>
  <pageSetup firstPageNumber="4" useFirstPageNumber="1" horizontalDpi="600" verticalDpi="600" orientation="landscape" paperSize="9" scale="78" r:id="rId2"/>
  <headerFooter alignWithMargins="0">
    <oddFooter>&amp;C&amp;P</oddFooter>
  </headerFooter>
  <rowBreaks count="2" manualBreakCount="2">
    <brk id="19" max="255" man="1"/>
    <brk id="45" max="2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V577"/>
  <sheetViews>
    <sheetView zoomScaleSheetLayoutView="70" workbookViewId="0" topLeftCell="A1">
      <selection activeCell="U396" sqref="U396"/>
    </sheetView>
  </sheetViews>
  <sheetFormatPr defaultColWidth="9.00390625" defaultRowHeight="12.75"/>
  <cols>
    <col min="1" max="1" width="5.125" style="27" customWidth="1"/>
    <col min="2" max="2" width="10.375" style="0" customWidth="1"/>
    <col min="3" max="3" width="40.00390625" style="0" customWidth="1"/>
    <col min="4" max="6" width="12.875" style="14" customWidth="1"/>
    <col min="7" max="7" width="13.125" style="0" customWidth="1"/>
    <col min="8" max="14" width="0" style="0" hidden="1" customWidth="1"/>
    <col min="15" max="18" width="0" style="14" hidden="1" customWidth="1"/>
    <col min="19" max="19" width="9.875" style="14" hidden="1" customWidth="1"/>
    <col min="20" max="20" width="9.375" style="14" customWidth="1"/>
    <col min="21" max="21" width="8.625" style="14" customWidth="1"/>
    <col min="22" max="22" width="3.25390625" style="14" customWidth="1"/>
    <col min="23" max="23" width="3.125" style="14" customWidth="1"/>
    <col min="24" max="16384" width="9.125" style="14" customWidth="1"/>
  </cols>
  <sheetData>
    <row r="1" spans="1:9" ht="18">
      <c r="A1" s="822" t="s">
        <v>281</v>
      </c>
      <c r="B1" s="822"/>
      <c r="C1" s="822"/>
      <c r="D1" s="822"/>
      <c r="E1" s="822"/>
      <c r="F1" s="822"/>
      <c r="G1" s="822"/>
      <c r="I1" s="7"/>
    </row>
    <row r="2" spans="1:9" ht="14.25" customHeight="1">
      <c r="A2" s="285"/>
      <c r="B2" s="285"/>
      <c r="C2" s="285"/>
      <c r="D2" s="285"/>
      <c r="E2" s="285"/>
      <c r="F2" s="285"/>
      <c r="G2" s="285"/>
      <c r="I2" s="7"/>
    </row>
    <row r="3" ht="12.75" hidden="1">
      <c r="G3" s="22"/>
    </row>
    <row r="4" spans="1:7" ht="26.25" customHeight="1">
      <c r="A4" s="798" t="s">
        <v>250</v>
      </c>
      <c r="B4" s="778"/>
      <c r="C4" s="779"/>
      <c r="D4" s="43" t="s">
        <v>287</v>
      </c>
      <c r="E4" s="50" t="s">
        <v>288</v>
      </c>
      <c r="F4" s="4" t="s">
        <v>137</v>
      </c>
      <c r="G4" s="42" t="s">
        <v>289</v>
      </c>
    </row>
    <row r="5" spans="1:256" s="27" customFormat="1" ht="15">
      <c r="A5" s="786" t="s">
        <v>130</v>
      </c>
      <c r="B5" s="787"/>
      <c r="C5" s="788"/>
      <c r="D5" s="277">
        <v>79727</v>
      </c>
      <c r="E5" s="277">
        <f>E56</f>
        <v>79727</v>
      </c>
      <c r="F5" s="277">
        <f>F56</f>
        <v>7740</v>
      </c>
      <c r="G5" s="298">
        <f aca="true" t="shared" si="0" ref="G5:G25">F5/E5*100</f>
        <v>9.708128990178984</v>
      </c>
      <c r="O5" s="68"/>
      <c r="P5" s="166"/>
      <c r="Q5" s="14"/>
      <c r="R5" s="14"/>
      <c r="S5" s="14"/>
      <c r="T5" s="131"/>
      <c r="U5" s="29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27" customFormat="1" ht="15" customHeight="1">
      <c r="A6" s="780" t="s">
        <v>768</v>
      </c>
      <c r="B6" s="781"/>
      <c r="C6" s="782"/>
      <c r="D6" s="277">
        <v>4071005</v>
      </c>
      <c r="E6" s="277">
        <f>E187</f>
        <v>4117148</v>
      </c>
      <c r="F6" s="277">
        <f>F187</f>
        <v>1126939</v>
      </c>
      <c r="G6" s="298">
        <f t="shared" si="0"/>
        <v>27.37183603795637</v>
      </c>
      <c r="O6" s="68"/>
      <c r="P6" s="131"/>
      <c r="Q6" s="14"/>
      <c r="R6" s="131"/>
      <c r="S6" s="14"/>
      <c r="T6" s="596"/>
      <c r="U6" s="596"/>
      <c r="V6" s="596"/>
      <c r="W6" s="596"/>
      <c r="X6" s="596"/>
      <c r="Y6" s="595"/>
      <c r="Z6" s="595"/>
      <c r="AA6" s="595"/>
      <c r="AB6" s="595"/>
      <c r="AC6" s="595"/>
      <c r="AD6" s="595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27" customFormat="1" ht="15" customHeight="1">
      <c r="A7" s="786" t="s">
        <v>769</v>
      </c>
      <c r="B7" s="787"/>
      <c r="C7" s="788"/>
      <c r="D7" s="277">
        <v>132260</v>
      </c>
      <c r="E7" s="277">
        <f>E222</f>
        <v>132464</v>
      </c>
      <c r="F7" s="277">
        <f>F222</f>
        <v>29652</v>
      </c>
      <c r="G7" s="298">
        <f t="shared" si="0"/>
        <v>22.38494987317309</v>
      </c>
      <c r="O7" s="68"/>
      <c r="P7" s="166"/>
      <c r="Q7" s="14"/>
      <c r="R7" s="14"/>
      <c r="S7" s="14"/>
      <c r="T7" s="596"/>
      <c r="U7" s="596"/>
      <c r="V7" s="596"/>
      <c r="W7" s="596"/>
      <c r="X7" s="596"/>
      <c r="Y7" s="595"/>
      <c r="Z7" s="595"/>
      <c r="AA7" s="595"/>
      <c r="AB7" s="595"/>
      <c r="AC7" s="595"/>
      <c r="AD7" s="595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27" customFormat="1" ht="15" customHeight="1">
      <c r="A8" s="786" t="s">
        <v>770</v>
      </c>
      <c r="B8" s="787"/>
      <c r="C8" s="788"/>
      <c r="D8" s="277">
        <v>387035</v>
      </c>
      <c r="E8" s="277">
        <f>E262</f>
        <v>402705</v>
      </c>
      <c r="F8" s="277">
        <f>F262</f>
        <v>73974</v>
      </c>
      <c r="G8" s="298">
        <f t="shared" si="0"/>
        <v>18.369277759153725</v>
      </c>
      <c r="I8" s="68"/>
      <c r="O8" s="68"/>
      <c r="P8" s="166"/>
      <c r="Q8" s="14"/>
      <c r="R8" s="14"/>
      <c r="S8" s="14"/>
      <c r="T8" s="596"/>
      <c r="U8" s="596"/>
      <c r="V8" s="596"/>
      <c r="W8" s="596"/>
      <c r="X8" s="596"/>
      <c r="Y8" s="595"/>
      <c r="Z8" s="595"/>
      <c r="AA8" s="595"/>
      <c r="AB8" s="595"/>
      <c r="AC8" s="595"/>
      <c r="AD8" s="595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27" customFormat="1" ht="15" customHeight="1">
      <c r="A9" s="786" t="s">
        <v>771</v>
      </c>
      <c r="B9" s="787"/>
      <c r="C9" s="788"/>
      <c r="D9" s="277">
        <v>8710</v>
      </c>
      <c r="E9" s="277">
        <f>E292</f>
        <v>8710</v>
      </c>
      <c r="F9" s="277">
        <f>F292</f>
        <v>2929</v>
      </c>
      <c r="G9" s="298">
        <f t="shared" si="0"/>
        <v>33.628013777267505</v>
      </c>
      <c r="O9" s="68"/>
      <c r="P9" s="167"/>
      <c r="Q9" s="14"/>
      <c r="R9" s="14"/>
      <c r="S9" s="14"/>
      <c r="T9" s="596"/>
      <c r="U9" s="596"/>
      <c r="V9" s="596"/>
      <c r="W9" s="596"/>
      <c r="X9" s="596"/>
      <c r="Y9" s="595"/>
      <c r="Z9" s="595"/>
      <c r="AA9" s="595"/>
      <c r="AB9" s="595"/>
      <c r="AC9" s="595"/>
      <c r="AD9" s="595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27" customFormat="1" ht="15" customHeight="1">
      <c r="A10" s="786" t="s">
        <v>772</v>
      </c>
      <c r="B10" s="787"/>
      <c r="C10" s="788"/>
      <c r="D10" s="277">
        <v>6940</v>
      </c>
      <c r="E10" s="277">
        <f>E309</f>
        <v>6940</v>
      </c>
      <c r="F10" s="277">
        <f>F309</f>
        <v>0</v>
      </c>
      <c r="G10" s="298">
        <f>F10/E10*100</f>
        <v>0</v>
      </c>
      <c r="O10" s="68"/>
      <c r="P10" s="131"/>
      <c r="Q10" s="14"/>
      <c r="R10" s="14"/>
      <c r="S10" s="14"/>
      <c r="T10" s="596"/>
      <c r="U10" s="596"/>
      <c r="V10" s="596"/>
      <c r="W10" s="596"/>
      <c r="X10" s="596"/>
      <c r="Y10" s="595"/>
      <c r="Z10" s="595"/>
      <c r="AA10" s="595"/>
      <c r="AB10" s="595"/>
      <c r="AC10" s="595"/>
      <c r="AD10" s="595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27" customFormat="1" ht="15" customHeight="1">
      <c r="A11" s="786" t="s">
        <v>773</v>
      </c>
      <c r="B11" s="787"/>
      <c r="C11" s="788"/>
      <c r="D11" s="277">
        <v>1390842</v>
      </c>
      <c r="E11" s="277">
        <f>E351</f>
        <v>1529047</v>
      </c>
      <c r="F11" s="277">
        <f>F351</f>
        <v>376797</v>
      </c>
      <c r="G11" s="298">
        <f t="shared" si="0"/>
        <v>24.64260418417485</v>
      </c>
      <c r="O11" s="68"/>
      <c r="P11" s="131"/>
      <c r="Q11" s="14"/>
      <c r="R11" s="14"/>
      <c r="S11" s="14"/>
      <c r="T11" s="596">
        <v>1</v>
      </c>
      <c r="U11" s="596"/>
      <c r="V11" s="596"/>
      <c r="W11" s="596"/>
      <c r="X11" s="596"/>
      <c r="Y11" s="595"/>
      <c r="Z11" s="595"/>
      <c r="AA11" s="595"/>
      <c r="AB11" s="595"/>
      <c r="AC11" s="595"/>
      <c r="AD11" s="595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27" customFormat="1" ht="15" customHeight="1">
      <c r="A12" s="786" t="s">
        <v>774</v>
      </c>
      <c r="B12" s="787"/>
      <c r="C12" s="788"/>
      <c r="D12" s="277">
        <v>82564</v>
      </c>
      <c r="E12" s="277">
        <f>E392</f>
        <v>88387</v>
      </c>
      <c r="F12" s="277">
        <f>F392</f>
        <v>34327</v>
      </c>
      <c r="G12" s="298">
        <f t="shared" si="0"/>
        <v>38.837159310758366</v>
      </c>
      <c r="O12" s="68"/>
      <c r="P12" s="131"/>
      <c r="Q12" s="14"/>
      <c r="R12" s="14"/>
      <c r="S12" s="14"/>
      <c r="T12" s="596"/>
      <c r="U12" s="596"/>
      <c r="V12" s="596"/>
      <c r="W12" s="596"/>
      <c r="X12" s="596"/>
      <c r="Y12" s="595"/>
      <c r="Z12" s="595"/>
      <c r="AA12" s="595"/>
      <c r="AB12" s="595"/>
      <c r="AC12" s="595"/>
      <c r="AD12" s="595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27" customFormat="1" ht="15" customHeight="1">
      <c r="A13" s="786" t="s">
        <v>775</v>
      </c>
      <c r="B13" s="787"/>
      <c r="C13" s="788"/>
      <c r="D13" s="277">
        <v>11230</v>
      </c>
      <c r="E13" s="277">
        <f>E415</f>
        <v>12230</v>
      </c>
      <c r="F13" s="277">
        <f>F415</f>
        <v>3508</v>
      </c>
      <c r="G13" s="298">
        <f t="shared" si="0"/>
        <v>28.683565004088308</v>
      </c>
      <c r="O13" s="68"/>
      <c r="P13" s="131"/>
      <c r="Q13" s="14"/>
      <c r="R13" s="14"/>
      <c r="S13" s="14"/>
      <c r="T13" s="596"/>
      <c r="U13" s="596"/>
      <c r="V13" s="596"/>
      <c r="W13" s="596"/>
      <c r="X13" s="596"/>
      <c r="Y13" s="595"/>
      <c r="Z13" s="595"/>
      <c r="AA13" s="595"/>
      <c r="AB13" s="595"/>
      <c r="AC13" s="595"/>
      <c r="AD13" s="595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27" customFormat="1" ht="15" customHeight="1">
      <c r="A14" s="786" t="s">
        <v>776</v>
      </c>
      <c r="B14" s="787"/>
      <c r="C14" s="788"/>
      <c r="D14" s="277">
        <v>51469</v>
      </c>
      <c r="E14" s="277">
        <f>E438</f>
        <v>56851</v>
      </c>
      <c r="F14" s="277">
        <f>F438</f>
        <v>8976</v>
      </c>
      <c r="G14" s="298">
        <f t="shared" si="0"/>
        <v>15.788640481258026</v>
      </c>
      <c r="O14" s="68"/>
      <c r="P14" s="131"/>
      <c r="Q14" s="14"/>
      <c r="R14" s="14"/>
      <c r="S14" s="14"/>
      <c r="T14" s="596"/>
      <c r="U14" s="596"/>
      <c r="V14" s="596"/>
      <c r="W14" s="596"/>
      <c r="X14" s="596"/>
      <c r="Y14" s="595"/>
      <c r="Z14" s="595"/>
      <c r="AA14" s="595"/>
      <c r="AB14" s="595"/>
      <c r="AC14" s="595"/>
      <c r="AD14" s="595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27" customFormat="1" ht="15" customHeight="1">
      <c r="A15" s="786" t="s">
        <v>777</v>
      </c>
      <c r="B15" s="787"/>
      <c r="C15" s="788"/>
      <c r="D15" s="277">
        <v>265386</v>
      </c>
      <c r="E15" s="277">
        <f>E455</f>
        <v>265416</v>
      </c>
      <c r="F15" s="277">
        <f>F455</f>
        <v>41269</v>
      </c>
      <c r="G15" s="298">
        <f>F15/E15*100</f>
        <v>15.548798866684752</v>
      </c>
      <c r="O15" s="68"/>
      <c r="P15" s="131"/>
      <c r="Q15" s="14"/>
      <c r="R15" s="14"/>
      <c r="S15" s="14"/>
      <c r="T15" s="596"/>
      <c r="U15" s="596"/>
      <c r="V15" s="596"/>
      <c r="W15" s="596"/>
      <c r="X15" s="596"/>
      <c r="Y15" s="595"/>
      <c r="Z15" s="595"/>
      <c r="AA15" s="595"/>
      <c r="AB15" s="595"/>
      <c r="AC15" s="595"/>
      <c r="AD15" s="595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27" customFormat="1" ht="14.25" customHeight="1">
      <c r="A16" s="786" t="s">
        <v>778</v>
      </c>
      <c r="B16" s="787"/>
      <c r="C16" s="788"/>
      <c r="D16" s="277">
        <v>121015</v>
      </c>
      <c r="E16" s="277">
        <f>E492</f>
        <v>125535</v>
      </c>
      <c r="F16" s="277">
        <f>F492</f>
        <v>5726</v>
      </c>
      <c r="G16" s="298">
        <f>F16/E16*100</f>
        <v>4.5612777313099935</v>
      </c>
      <c r="O16" s="68"/>
      <c r="P16" s="131"/>
      <c r="Q16" s="14"/>
      <c r="R16" s="14"/>
      <c r="S16" s="14"/>
      <c r="T16" s="596"/>
      <c r="U16" s="596"/>
      <c r="V16" s="596"/>
      <c r="W16" s="596"/>
      <c r="X16" s="596"/>
      <c r="Y16" s="595"/>
      <c r="Z16" s="595"/>
      <c r="AA16" s="595"/>
      <c r="AB16" s="595"/>
      <c r="AC16" s="595"/>
      <c r="AD16" s="595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27" customFormat="1" ht="15" customHeight="1">
      <c r="A17" s="780" t="s">
        <v>779</v>
      </c>
      <c r="B17" s="781"/>
      <c r="C17" s="782"/>
      <c r="D17" s="277">
        <v>379050</v>
      </c>
      <c r="E17" s="277">
        <f>E511</f>
        <v>383982</v>
      </c>
      <c r="F17" s="277">
        <f>F511</f>
        <v>43231</v>
      </c>
      <c r="G17" s="298">
        <f t="shared" si="0"/>
        <v>11.258600663572773</v>
      </c>
      <c r="O17" s="68"/>
      <c r="P17" s="131"/>
      <c r="Q17" s="14"/>
      <c r="R17" s="14"/>
      <c r="S17" s="14"/>
      <c r="T17" s="596"/>
      <c r="U17" s="597"/>
      <c r="V17" s="596"/>
      <c r="W17" s="597"/>
      <c r="X17" s="596"/>
      <c r="Y17" s="595"/>
      <c r="Z17" s="595"/>
      <c r="AA17" s="595"/>
      <c r="AB17" s="595"/>
      <c r="AC17" s="595"/>
      <c r="AD17" s="595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27" customFormat="1" ht="15" customHeight="1">
      <c r="A18" s="786" t="s">
        <v>780</v>
      </c>
      <c r="B18" s="850"/>
      <c r="C18" s="851"/>
      <c r="D18" s="277">
        <v>33858</v>
      </c>
      <c r="E18" s="277">
        <f>E529</f>
        <v>37465</v>
      </c>
      <c r="F18" s="277">
        <f>F529</f>
        <v>5302</v>
      </c>
      <c r="G18" s="298">
        <f>F18/E18*100</f>
        <v>14.151875083411184</v>
      </c>
      <c r="O18" s="68"/>
      <c r="P18" s="131"/>
      <c r="Q18" s="14"/>
      <c r="R18" s="14"/>
      <c r="S18" s="14"/>
      <c r="T18" s="596"/>
      <c r="U18" s="596"/>
      <c r="V18" s="596"/>
      <c r="W18" s="596"/>
      <c r="X18" s="596"/>
      <c r="Y18" s="595"/>
      <c r="Z18" s="595"/>
      <c r="AA18" s="595"/>
      <c r="AB18" s="595"/>
      <c r="AC18" s="595"/>
      <c r="AD18" s="595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27" customFormat="1" ht="15" customHeight="1">
      <c r="A19" s="251" t="s">
        <v>781</v>
      </c>
      <c r="B19" s="252"/>
      <c r="C19" s="253"/>
      <c r="D19" s="277">
        <v>70107</v>
      </c>
      <c r="E19" s="277">
        <f>E549</f>
        <v>70107</v>
      </c>
      <c r="F19" s="558">
        <v>-11979</v>
      </c>
      <c r="G19" s="298" t="s">
        <v>477</v>
      </c>
      <c r="O19" s="68"/>
      <c r="P19" s="131"/>
      <c r="Q19" s="14"/>
      <c r="R19" s="14"/>
      <c r="S19" s="14"/>
      <c r="T19" s="596"/>
      <c r="U19" s="596"/>
      <c r="V19" s="596"/>
      <c r="W19" s="596"/>
      <c r="X19" s="596"/>
      <c r="Y19" s="595"/>
      <c r="Z19" s="595"/>
      <c r="AA19" s="595"/>
      <c r="AB19" s="595"/>
      <c r="AC19" s="595"/>
      <c r="AD19" s="595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27" customFormat="1" ht="15" customHeight="1">
      <c r="A20" s="786" t="s">
        <v>782</v>
      </c>
      <c r="B20" s="787"/>
      <c r="C20" s="788"/>
      <c r="D20" s="185">
        <f>D21+D22+D23</f>
        <v>145000</v>
      </c>
      <c r="E20" s="277">
        <f>E21+E22+E23</f>
        <v>119065</v>
      </c>
      <c r="F20" s="298" t="s">
        <v>477</v>
      </c>
      <c r="G20" s="52" t="s">
        <v>477</v>
      </c>
      <c r="O20" s="68"/>
      <c r="P20" s="131"/>
      <c r="Q20" s="14"/>
      <c r="R20" s="14"/>
      <c r="S20" s="14"/>
      <c r="T20" s="595"/>
      <c r="U20" s="595"/>
      <c r="V20" s="595"/>
      <c r="W20" s="595"/>
      <c r="X20" s="595"/>
      <c r="Y20" s="595"/>
      <c r="Z20" s="595"/>
      <c r="AA20" s="595"/>
      <c r="AB20" s="595"/>
      <c r="AC20" s="595"/>
      <c r="AD20" s="595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27" customFormat="1" ht="15" customHeight="1">
      <c r="A21" s="789" t="s">
        <v>667</v>
      </c>
      <c r="B21" s="790"/>
      <c r="C21" s="791"/>
      <c r="D21" s="186">
        <v>100000</v>
      </c>
      <c r="E21" s="610">
        <f>E534</f>
        <v>100000</v>
      </c>
      <c r="F21" s="298" t="s">
        <v>477</v>
      </c>
      <c r="G21" s="52" t="s">
        <v>477</v>
      </c>
      <c r="O21" s="68"/>
      <c r="P21" s="14"/>
      <c r="Q21" s="14"/>
      <c r="R21" s="14"/>
      <c r="S21" s="14"/>
      <c r="T21" s="595"/>
      <c r="U21" s="595"/>
      <c r="V21" s="595"/>
      <c r="W21" s="595"/>
      <c r="X21" s="595"/>
      <c r="Y21" s="595"/>
      <c r="Z21" s="595"/>
      <c r="AA21" s="595"/>
      <c r="AB21" s="595"/>
      <c r="AC21" s="595"/>
      <c r="AD21" s="595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27" customFormat="1" ht="15" customHeight="1">
      <c r="A22" s="789" t="s">
        <v>437</v>
      </c>
      <c r="B22" s="790"/>
      <c r="C22" s="791"/>
      <c r="D22" s="186">
        <v>40000</v>
      </c>
      <c r="E22" s="610">
        <f>E535</f>
        <v>14065</v>
      </c>
      <c r="F22" s="298" t="s">
        <v>477</v>
      </c>
      <c r="G22" s="52" t="s">
        <v>477</v>
      </c>
      <c r="O22" s="68"/>
      <c r="P22" s="14"/>
      <c r="Q22" s="14"/>
      <c r="R22" s="14"/>
      <c r="S22" s="14"/>
      <c r="T22" s="595"/>
      <c r="U22" s="595"/>
      <c r="V22" s="595"/>
      <c r="W22" s="595" t="s">
        <v>530</v>
      </c>
      <c r="X22" s="595"/>
      <c r="Y22" s="595"/>
      <c r="Z22" s="595"/>
      <c r="AA22" s="595"/>
      <c r="AB22" s="595"/>
      <c r="AC22" s="595"/>
      <c r="AD22" s="595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27" customFormat="1" ht="15" customHeight="1">
      <c r="A23" s="789" t="s">
        <v>472</v>
      </c>
      <c r="B23" s="790"/>
      <c r="C23" s="791"/>
      <c r="D23" s="186">
        <v>5000</v>
      </c>
      <c r="E23" s="610">
        <f>E536</f>
        <v>5000</v>
      </c>
      <c r="F23" s="298" t="s">
        <v>477</v>
      </c>
      <c r="G23" s="52" t="s">
        <v>477</v>
      </c>
      <c r="O23" s="68"/>
      <c r="P23" s="14"/>
      <c r="Q23" s="14"/>
      <c r="R23" s="131"/>
      <c r="S23" s="14"/>
      <c r="T23" s="595"/>
      <c r="U23" s="595"/>
      <c r="V23" s="595"/>
      <c r="W23" s="595"/>
      <c r="X23" s="595"/>
      <c r="Y23" s="595"/>
      <c r="Z23" s="595"/>
      <c r="AA23" s="595"/>
      <c r="AB23" s="595"/>
      <c r="AC23" s="595"/>
      <c r="AD23" s="595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27" customFormat="1" ht="15" customHeight="1">
      <c r="A24" s="813" t="s">
        <v>176</v>
      </c>
      <c r="B24" s="814"/>
      <c r="C24" s="815"/>
      <c r="D24" s="558">
        <v>1025062</v>
      </c>
      <c r="E24" s="558">
        <v>1281869</v>
      </c>
      <c r="F24" s="558">
        <v>158476</v>
      </c>
      <c r="G24" s="298">
        <f>F24/E24*100</f>
        <v>12.36288575509666</v>
      </c>
      <c r="O24" s="68"/>
      <c r="P24" s="14"/>
      <c r="Q24" s="14"/>
      <c r="R24" s="131"/>
      <c r="S24" s="14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27" customFormat="1" ht="15" customHeight="1">
      <c r="A25" s="795" t="s">
        <v>249</v>
      </c>
      <c r="B25" s="796"/>
      <c r="C25" s="797"/>
      <c r="D25" s="93">
        <f>SUM(D5:D20)+D24</f>
        <v>8261260</v>
      </c>
      <c r="E25" s="93">
        <f>SUM(E5:E20)+E24</f>
        <v>8717648</v>
      </c>
      <c r="F25" s="93">
        <f>SUM(F5:F20)+F24</f>
        <v>1906867</v>
      </c>
      <c r="G25" s="94">
        <f t="shared" si="0"/>
        <v>21.873640688405864</v>
      </c>
      <c r="O25" s="14"/>
      <c r="P25" s="14"/>
      <c r="Q25" s="14"/>
      <c r="R25" s="14"/>
      <c r="S25" s="14"/>
      <c r="T25" s="595"/>
      <c r="U25" s="595"/>
      <c r="V25" s="595"/>
      <c r="W25" s="595"/>
      <c r="X25" s="595"/>
      <c r="Y25" s="595"/>
      <c r="Z25" s="595"/>
      <c r="AA25" s="595"/>
      <c r="AB25" s="595"/>
      <c r="AC25" s="595"/>
      <c r="AD25" s="595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7:30" ht="14.25" customHeight="1">
      <c r="G26" s="14"/>
      <c r="T26" s="595"/>
      <c r="U26" s="595">
        <v>94507</v>
      </c>
      <c r="V26" s="595"/>
      <c r="W26" s="595"/>
      <c r="X26" s="595"/>
      <c r="Y26" s="595"/>
      <c r="Z26" s="595"/>
      <c r="AA26" s="595"/>
      <c r="AB26" s="595"/>
      <c r="AC26" s="595"/>
      <c r="AD26" s="595"/>
    </row>
    <row r="27" spans="7:30" ht="14.25" customHeight="1">
      <c r="G27" s="14"/>
      <c r="T27" s="595"/>
      <c r="U27" s="595"/>
      <c r="V27" s="595"/>
      <c r="W27" s="595"/>
      <c r="X27" s="595"/>
      <c r="Y27" s="595"/>
      <c r="Z27" s="595"/>
      <c r="AA27" s="595"/>
      <c r="AB27" s="595"/>
      <c r="AC27" s="595"/>
      <c r="AD27" s="595"/>
    </row>
    <row r="28" spans="1:256" s="27" customFormat="1" ht="15.75">
      <c r="A28" s="63" t="s">
        <v>382</v>
      </c>
      <c r="D28" s="68"/>
      <c r="E28" s="68"/>
      <c r="F28" s="68"/>
      <c r="O28" s="14"/>
      <c r="P28" s="14"/>
      <c r="Q28" s="14"/>
      <c r="R28" s="14"/>
      <c r="S28" s="14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30" ht="13.5" customHeight="1">
      <c r="A29" s="63"/>
      <c r="G29" s="378"/>
      <c r="T29" s="595"/>
      <c r="U29" s="595"/>
      <c r="V29" s="595"/>
      <c r="W29" s="595"/>
      <c r="X29" s="595"/>
      <c r="Y29" s="595"/>
      <c r="Z29" s="595"/>
      <c r="AA29" s="595"/>
      <c r="AB29" s="595"/>
      <c r="AC29" s="595"/>
      <c r="AD29" s="595"/>
    </row>
    <row r="30" spans="1:30" ht="14.25" customHeight="1">
      <c r="A30" s="807" t="s">
        <v>240</v>
      </c>
      <c r="B30" s="807"/>
      <c r="E30" s="68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</row>
    <row r="31" spans="1:30" ht="12" customHeight="1">
      <c r="A31" s="422"/>
      <c r="B31" s="422"/>
      <c r="E31" s="68"/>
      <c r="T31" s="595"/>
      <c r="U31" s="595"/>
      <c r="V31" s="595"/>
      <c r="W31" s="595"/>
      <c r="X31" s="595"/>
      <c r="Y31" s="595"/>
      <c r="Z31" s="595"/>
      <c r="AA31" s="595"/>
      <c r="AB31" s="595"/>
      <c r="AC31" s="595"/>
      <c r="AD31" s="595"/>
    </row>
    <row r="32" spans="1:30" ht="24" customHeight="1">
      <c r="A32" s="6" t="s">
        <v>162</v>
      </c>
      <c r="B32" s="6" t="s">
        <v>163</v>
      </c>
      <c r="C32" s="4" t="s">
        <v>166</v>
      </c>
      <c r="D32" s="43" t="s">
        <v>287</v>
      </c>
      <c r="E32" s="50" t="s">
        <v>288</v>
      </c>
      <c r="F32" s="4" t="s">
        <v>137</v>
      </c>
      <c r="G32" s="42" t="s">
        <v>289</v>
      </c>
      <c r="O32" s="68"/>
      <c r="T32" s="595"/>
      <c r="U32" s="595"/>
      <c r="V32" s="595"/>
      <c r="W32" s="595"/>
      <c r="X32" s="595"/>
      <c r="Y32" s="595"/>
      <c r="Z32" s="595"/>
      <c r="AA32" s="595"/>
      <c r="AB32" s="595"/>
      <c r="AC32" s="595"/>
      <c r="AD32" s="595"/>
    </row>
    <row r="33" spans="1:15" ht="15" customHeight="1">
      <c r="A33" s="303" t="s">
        <v>908</v>
      </c>
      <c r="B33" s="304">
        <v>1019</v>
      </c>
      <c r="C33" s="305" t="s">
        <v>621</v>
      </c>
      <c r="D33" s="306">
        <v>100</v>
      </c>
      <c r="E33" s="307">
        <v>100</v>
      </c>
      <c r="F33" s="307">
        <v>21</v>
      </c>
      <c r="G33" s="377">
        <f aca="true" t="shared" si="1" ref="G33:G41">F33/E33*100</f>
        <v>21</v>
      </c>
      <c r="O33" s="68"/>
    </row>
    <row r="34" spans="1:15" ht="15" customHeight="1">
      <c r="A34" s="303" t="s">
        <v>908</v>
      </c>
      <c r="B34" s="304">
        <v>1039</v>
      </c>
      <c r="C34" s="305" t="s">
        <v>648</v>
      </c>
      <c r="D34" s="306">
        <v>250</v>
      </c>
      <c r="E34" s="307">
        <v>250</v>
      </c>
      <c r="F34" s="307">
        <v>4</v>
      </c>
      <c r="G34" s="571">
        <f t="shared" si="1"/>
        <v>1.6</v>
      </c>
      <c r="O34" s="68"/>
    </row>
    <row r="35" spans="1:15" ht="14.25" customHeight="1">
      <c r="A35" s="303" t="s">
        <v>908</v>
      </c>
      <c r="B35" s="304">
        <v>2399</v>
      </c>
      <c r="C35" s="305" t="s">
        <v>649</v>
      </c>
      <c r="D35" s="306">
        <v>220</v>
      </c>
      <c r="E35" s="307">
        <v>220</v>
      </c>
      <c r="F35" s="307">
        <v>8</v>
      </c>
      <c r="G35" s="571">
        <f t="shared" si="1"/>
        <v>3.6363636363636362</v>
      </c>
      <c r="O35" s="68"/>
    </row>
    <row r="36" spans="1:15" ht="15" customHeight="1">
      <c r="A36" s="303" t="s">
        <v>908</v>
      </c>
      <c r="B36" s="336" t="s">
        <v>62</v>
      </c>
      <c r="C36" s="342" t="s">
        <v>613</v>
      </c>
      <c r="D36" s="307">
        <f>D37+D38+D39</f>
        <v>22500</v>
      </c>
      <c r="E36" s="307">
        <f>E37+E38+E39</f>
        <v>22500</v>
      </c>
      <c r="F36" s="307">
        <f>F37+F38+F39</f>
        <v>2671</v>
      </c>
      <c r="G36" s="571">
        <f t="shared" si="1"/>
        <v>11.871111111111112</v>
      </c>
      <c r="O36" s="68"/>
    </row>
    <row r="37" spans="1:15" ht="14.25" customHeight="1">
      <c r="A37" s="303"/>
      <c r="B37" s="337" t="s">
        <v>612</v>
      </c>
      <c r="C37" s="339" t="s">
        <v>63</v>
      </c>
      <c r="D37" s="355">
        <v>18000</v>
      </c>
      <c r="E37" s="356">
        <v>18000</v>
      </c>
      <c r="F37" s="611">
        <v>1764</v>
      </c>
      <c r="G37" s="572">
        <f t="shared" si="1"/>
        <v>9.8</v>
      </c>
      <c r="O37" s="68"/>
    </row>
    <row r="38" spans="1:15" ht="15" customHeight="1">
      <c r="A38" s="303"/>
      <c r="B38" s="338" t="s">
        <v>614</v>
      </c>
      <c r="C38" s="340" t="s">
        <v>64</v>
      </c>
      <c r="D38" s="355">
        <v>3100</v>
      </c>
      <c r="E38" s="356">
        <v>3100</v>
      </c>
      <c r="F38" s="611">
        <v>869</v>
      </c>
      <c r="G38" s="572">
        <f t="shared" si="1"/>
        <v>28.03225806451613</v>
      </c>
      <c r="O38" s="68"/>
    </row>
    <row r="39" spans="1:256" s="27" customFormat="1" ht="14.25" customHeight="1">
      <c r="A39" s="303"/>
      <c r="B39" s="338" t="s">
        <v>620</v>
      </c>
      <c r="C39" s="341" t="s">
        <v>65</v>
      </c>
      <c r="D39" s="357">
        <v>1400</v>
      </c>
      <c r="E39" s="363">
        <v>1400</v>
      </c>
      <c r="F39" s="611">
        <v>38</v>
      </c>
      <c r="G39" s="572">
        <f t="shared" si="1"/>
        <v>2.7142857142857144</v>
      </c>
      <c r="O39" s="68"/>
      <c r="P39" s="14"/>
      <c r="Q39" s="14"/>
      <c r="R39" s="14"/>
      <c r="S39" s="14"/>
      <c r="T39" s="14"/>
      <c r="U39" s="131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s="27" customFormat="1" ht="25.5" customHeight="1">
      <c r="A40" s="127" t="s">
        <v>908</v>
      </c>
      <c r="B40" s="124">
        <v>1019</v>
      </c>
      <c r="C40" s="331" t="s">
        <v>187</v>
      </c>
      <c r="D40" s="149">
        <v>900</v>
      </c>
      <c r="E40" s="287">
        <v>900</v>
      </c>
      <c r="F40" s="287">
        <v>0</v>
      </c>
      <c r="G40" s="262">
        <f t="shared" si="1"/>
        <v>0</v>
      </c>
      <c r="O40" s="68"/>
      <c r="P40" s="14"/>
      <c r="Q40" s="14"/>
      <c r="R40" s="14"/>
      <c r="S40" s="14"/>
      <c r="T40" s="14"/>
      <c r="U40" s="131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s="27" customFormat="1" ht="12.75">
      <c r="A41" s="313"/>
      <c r="B41" s="309"/>
      <c r="C41" s="310" t="s">
        <v>478</v>
      </c>
      <c r="D41" s="311">
        <f>SUM(D33:D40)-D36</f>
        <v>23970</v>
      </c>
      <c r="E41" s="311">
        <f>SUM(E33:E40)-E36</f>
        <v>23970</v>
      </c>
      <c r="F41" s="359">
        <f>SUM(F33:F40)-F36</f>
        <v>2704</v>
      </c>
      <c r="G41" s="312">
        <f t="shared" si="1"/>
        <v>11.280767626199415</v>
      </c>
      <c r="O41" s="68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s="27" customFormat="1" ht="12" customHeight="1">
      <c r="A42" s="15"/>
      <c r="B42" s="58"/>
      <c r="C42" s="153"/>
      <c r="D42" s="154"/>
      <c r="E42" s="61"/>
      <c r="F42" s="286"/>
      <c r="G42" s="156"/>
      <c r="O42" s="68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s="27" customFormat="1" ht="13.5" customHeight="1">
      <c r="A43" s="807" t="s">
        <v>406</v>
      </c>
      <c r="B43" s="807"/>
      <c r="C43" s="807"/>
      <c r="D43" s="15"/>
      <c r="E43" s="58"/>
      <c r="F43" s="409"/>
      <c r="G43" s="154"/>
      <c r="H43" s="61"/>
      <c r="I43" s="155"/>
      <c r="J43" s="156"/>
      <c r="R43" s="68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s="27" customFormat="1" ht="11.25" customHeight="1">
      <c r="A44" s="422"/>
      <c r="B44" s="422"/>
      <c r="C44" s="422"/>
      <c r="D44" s="15"/>
      <c r="E44" s="58"/>
      <c r="F44" s="409"/>
      <c r="G44" s="154"/>
      <c r="H44" s="61"/>
      <c r="I44" s="155"/>
      <c r="J44" s="156"/>
      <c r="R44" s="68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s="27" customFormat="1" ht="26.25" customHeight="1">
      <c r="A45" s="6" t="s">
        <v>162</v>
      </c>
      <c r="B45" s="6" t="s">
        <v>163</v>
      </c>
      <c r="C45" s="4" t="s">
        <v>166</v>
      </c>
      <c r="D45" s="43" t="s">
        <v>287</v>
      </c>
      <c r="E45" s="50" t="s">
        <v>288</v>
      </c>
      <c r="F45" s="4" t="s">
        <v>137</v>
      </c>
      <c r="G45" s="42" t="s">
        <v>289</v>
      </c>
      <c r="O45" s="68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s="27" customFormat="1" ht="40.5" customHeight="1">
      <c r="A46" s="127" t="s">
        <v>908</v>
      </c>
      <c r="B46" s="124">
        <v>2310</v>
      </c>
      <c r="C46" s="331" t="s">
        <v>194</v>
      </c>
      <c r="D46" s="149">
        <v>8800</v>
      </c>
      <c r="E46" s="287">
        <v>8800</v>
      </c>
      <c r="F46" s="287">
        <v>145</v>
      </c>
      <c r="G46" s="150">
        <f>F46/E46*100</f>
        <v>1.6477272727272725</v>
      </c>
      <c r="O46" s="68"/>
      <c r="P46" s="14"/>
      <c r="Q46" s="14"/>
      <c r="R46" s="14"/>
      <c r="S46" s="14"/>
      <c r="T46" s="131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s="164" customFormat="1" ht="27.75" customHeight="1">
      <c r="A47" s="127" t="s">
        <v>908</v>
      </c>
      <c r="B47" s="124">
        <v>2321</v>
      </c>
      <c r="C47" s="115" t="s">
        <v>206</v>
      </c>
      <c r="D47" s="149">
        <v>46832</v>
      </c>
      <c r="E47" s="287">
        <v>46832</v>
      </c>
      <c r="F47" s="287">
        <v>4766</v>
      </c>
      <c r="G47" s="150">
        <f>F47/E47*100</f>
        <v>10.176802186539119</v>
      </c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165"/>
      <c r="CP47" s="165"/>
      <c r="CQ47" s="165"/>
      <c r="CR47" s="165"/>
      <c r="CS47" s="165"/>
      <c r="CT47" s="165"/>
      <c r="CU47" s="165"/>
      <c r="CV47" s="165"/>
      <c r="CW47" s="165"/>
      <c r="CX47" s="165"/>
      <c r="CY47" s="165"/>
      <c r="CZ47" s="165"/>
      <c r="DA47" s="165"/>
      <c r="DB47" s="165"/>
      <c r="DC47" s="165"/>
      <c r="DD47" s="165"/>
      <c r="DE47" s="165"/>
      <c r="DF47" s="165"/>
      <c r="DG47" s="165"/>
      <c r="DH47" s="165"/>
      <c r="DI47" s="165"/>
      <c r="DJ47" s="165"/>
      <c r="DK47" s="165"/>
      <c r="DL47" s="165"/>
      <c r="DM47" s="165"/>
      <c r="DN47" s="165"/>
      <c r="DO47" s="165"/>
      <c r="DP47" s="165"/>
      <c r="DQ47" s="165"/>
      <c r="DR47" s="165"/>
      <c r="DS47" s="165"/>
      <c r="DT47" s="165"/>
      <c r="DU47" s="165"/>
      <c r="DV47" s="165"/>
      <c r="DW47" s="165"/>
      <c r="DX47" s="165"/>
      <c r="DY47" s="165"/>
      <c r="DZ47" s="165"/>
      <c r="EA47" s="165"/>
      <c r="EB47" s="165"/>
      <c r="EC47" s="165"/>
      <c r="ED47" s="165"/>
      <c r="EE47" s="165"/>
      <c r="EF47" s="165"/>
      <c r="EG47" s="165"/>
      <c r="EH47" s="165"/>
      <c r="EI47" s="165"/>
      <c r="EJ47" s="165"/>
      <c r="EK47" s="165"/>
      <c r="EL47" s="165"/>
      <c r="EM47" s="165"/>
      <c r="EN47" s="165"/>
      <c r="EO47" s="165"/>
      <c r="EP47" s="165"/>
      <c r="EQ47" s="165"/>
      <c r="ER47" s="165"/>
      <c r="ES47" s="165"/>
      <c r="ET47" s="165"/>
      <c r="EU47" s="165"/>
      <c r="EV47" s="165"/>
      <c r="EW47" s="165"/>
      <c r="EX47" s="165"/>
      <c r="EY47" s="165"/>
      <c r="EZ47" s="165"/>
      <c r="FA47" s="165"/>
      <c r="FB47" s="165"/>
      <c r="FC47" s="165"/>
      <c r="FD47" s="165"/>
      <c r="FE47" s="165"/>
      <c r="FF47" s="165"/>
      <c r="FG47" s="165"/>
      <c r="FH47" s="165"/>
      <c r="FI47" s="165"/>
      <c r="FJ47" s="165"/>
      <c r="FK47" s="165"/>
      <c r="FL47" s="165"/>
      <c r="FM47" s="165"/>
      <c r="FN47" s="165"/>
      <c r="FO47" s="165"/>
      <c r="FP47" s="165"/>
      <c r="FQ47" s="165"/>
      <c r="FR47" s="165"/>
      <c r="FS47" s="165"/>
      <c r="FT47" s="165"/>
      <c r="FU47" s="165"/>
      <c r="FV47" s="165"/>
      <c r="FW47" s="165"/>
      <c r="FX47" s="165"/>
      <c r="FY47" s="165"/>
      <c r="FZ47" s="165"/>
      <c r="GA47" s="165"/>
      <c r="GB47" s="165"/>
      <c r="GC47" s="165"/>
      <c r="GD47" s="165"/>
      <c r="GE47" s="165"/>
      <c r="GF47" s="165"/>
      <c r="GG47" s="165"/>
      <c r="GH47" s="165"/>
      <c r="GI47" s="165"/>
      <c r="GJ47" s="165"/>
      <c r="GK47" s="165"/>
      <c r="GL47" s="165"/>
      <c r="GM47" s="165"/>
      <c r="GN47" s="165"/>
      <c r="GO47" s="165"/>
      <c r="GP47" s="165"/>
      <c r="GQ47" s="165"/>
      <c r="GR47" s="165"/>
      <c r="GS47" s="165"/>
      <c r="GT47" s="165"/>
      <c r="GU47" s="165"/>
      <c r="GV47" s="165"/>
      <c r="GW47" s="165"/>
      <c r="GX47" s="165"/>
      <c r="GY47" s="165"/>
      <c r="GZ47" s="165"/>
      <c r="HA47" s="165"/>
      <c r="HB47" s="165"/>
      <c r="HC47" s="165"/>
      <c r="HD47" s="165"/>
      <c r="HE47" s="165"/>
      <c r="HF47" s="165"/>
      <c r="HG47" s="165"/>
      <c r="HH47" s="165"/>
      <c r="HI47" s="165"/>
      <c r="HJ47" s="165"/>
      <c r="HK47" s="165"/>
      <c r="HL47" s="165"/>
      <c r="HM47" s="165"/>
      <c r="HN47" s="165"/>
      <c r="HO47" s="165"/>
      <c r="HP47" s="165"/>
      <c r="HQ47" s="165"/>
      <c r="HR47" s="165"/>
      <c r="HS47" s="165"/>
      <c r="HT47" s="165"/>
      <c r="HU47" s="165"/>
      <c r="HV47" s="165"/>
      <c r="HW47" s="165"/>
      <c r="HX47" s="165"/>
      <c r="HY47" s="165"/>
      <c r="HZ47" s="165"/>
      <c r="IA47" s="165"/>
      <c r="IB47" s="165"/>
      <c r="IC47" s="165"/>
      <c r="ID47" s="165"/>
      <c r="IE47" s="165"/>
      <c r="IF47" s="165"/>
      <c r="IG47" s="165"/>
      <c r="IH47" s="165"/>
      <c r="II47" s="165"/>
      <c r="IJ47" s="165"/>
      <c r="IK47" s="165"/>
      <c r="IL47" s="165"/>
      <c r="IM47" s="165"/>
      <c r="IN47" s="165"/>
      <c r="IO47" s="165"/>
      <c r="IP47" s="165"/>
      <c r="IQ47" s="165"/>
      <c r="IR47" s="165"/>
      <c r="IS47" s="165"/>
      <c r="IT47" s="165"/>
      <c r="IU47" s="165"/>
      <c r="IV47" s="165"/>
    </row>
    <row r="48" spans="1:256" s="27" customFormat="1" ht="12.75">
      <c r="A48" s="172"/>
      <c r="B48" s="188"/>
      <c r="C48" s="187" t="s">
        <v>479</v>
      </c>
      <c r="D48" s="173">
        <f>SUM(D46:D47)</f>
        <v>55632</v>
      </c>
      <c r="E48" s="173">
        <f>SUM(E46:E47)</f>
        <v>55632</v>
      </c>
      <c r="F48" s="278">
        <f>SUM(F46:F47)</f>
        <v>4911</v>
      </c>
      <c r="G48" s="102">
        <f>F48/E48*100</f>
        <v>8.82765314926661</v>
      </c>
      <c r="O48" s="68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s="27" customFormat="1" ht="12.75" customHeight="1">
      <c r="A49" s="15"/>
      <c r="B49" s="58"/>
      <c r="C49" s="176"/>
      <c r="D49" s="177"/>
      <c r="E49" s="178"/>
      <c r="F49" s="179"/>
      <c r="G49" s="180"/>
      <c r="O49" s="68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7" ht="14.25" customHeight="1">
      <c r="A50" s="847" t="s">
        <v>186</v>
      </c>
      <c r="B50" s="847"/>
      <c r="C50" s="847"/>
      <c r="D50" s="421"/>
      <c r="E50" s="421"/>
      <c r="F50" s="421"/>
      <c r="G50" s="97"/>
    </row>
    <row r="51" spans="1:7" ht="14.25" customHeight="1">
      <c r="A51" s="587"/>
      <c r="B51" s="587"/>
      <c r="C51" s="587"/>
      <c r="D51" s="421"/>
      <c r="E51" s="421"/>
      <c r="F51" s="421"/>
      <c r="G51" s="97"/>
    </row>
    <row r="52" spans="1:7" ht="25.5" customHeight="1">
      <c r="A52" s="6" t="s">
        <v>162</v>
      </c>
      <c r="B52" s="6" t="s">
        <v>163</v>
      </c>
      <c r="C52" s="4" t="s">
        <v>166</v>
      </c>
      <c r="D52" s="43" t="s">
        <v>287</v>
      </c>
      <c r="E52" s="50" t="s">
        <v>288</v>
      </c>
      <c r="F52" s="4" t="s">
        <v>137</v>
      </c>
      <c r="G52" s="42" t="s">
        <v>289</v>
      </c>
    </row>
    <row r="53" spans="1:22" ht="24" customHeight="1">
      <c r="A53" s="127" t="s">
        <v>908</v>
      </c>
      <c r="B53" s="124">
        <v>2399</v>
      </c>
      <c r="C53" s="128" t="s">
        <v>307</v>
      </c>
      <c r="D53" s="287">
        <v>125</v>
      </c>
      <c r="E53" s="287">
        <v>125</v>
      </c>
      <c r="F53" s="287">
        <v>125</v>
      </c>
      <c r="G53" s="150">
        <f>F53/E53*100</f>
        <v>100</v>
      </c>
      <c r="V53" s="289"/>
    </row>
    <row r="54" spans="1:256" s="103" customFormat="1" ht="14.25" customHeight="1">
      <c r="A54" s="172"/>
      <c r="B54" s="188"/>
      <c r="C54" s="187" t="s">
        <v>223</v>
      </c>
      <c r="D54" s="173">
        <f>SUM(D53:D53)</f>
        <v>125</v>
      </c>
      <c r="E54" s="173">
        <f>SUM(E53:E53)</f>
        <v>125</v>
      </c>
      <c r="F54" s="173">
        <f>SUM(F53:F53)</f>
        <v>125</v>
      </c>
      <c r="G54" s="163">
        <f>F54/E54*100</f>
        <v>100</v>
      </c>
      <c r="H54" s="107"/>
      <c r="I54" s="27"/>
      <c r="J54" s="27"/>
      <c r="K54" s="27"/>
      <c r="L54" s="27"/>
      <c r="M54" s="27"/>
      <c r="N54" s="27"/>
      <c r="O54" s="68"/>
      <c r="P54" s="68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s="27" customFormat="1" ht="12.75" customHeight="1">
      <c r="A55" s="15"/>
      <c r="B55" s="58"/>
      <c r="C55" s="176"/>
      <c r="D55" s="177"/>
      <c r="E55" s="178"/>
      <c r="F55" s="179"/>
      <c r="G55" s="180"/>
      <c r="O55" s="68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s="27" customFormat="1" ht="12.75">
      <c r="A56" s="181"/>
      <c r="B56" s="190"/>
      <c r="C56" s="189" t="s">
        <v>480</v>
      </c>
      <c r="D56" s="182">
        <f>D41+D48+D54</f>
        <v>79727</v>
      </c>
      <c r="E56" s="182">
        <f>E41+E48+E54</f>
        <v>79727</v>
      </c>
      <c r="F56" s="182">
        <f>F41+F48+F54</f>
        <v>7740</v>
      </c>
      <c r="G56" s="9">
        <f>F56/E56*100</f>
        <v>9.708128990178984</v>
      </c>
      <c r="O56" s="68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s="27" customFormat="1" ht="10.5" customHeight="1">
      <c r="A57" s="15"/>
      <c r="B57" s="58"/>
      <c r="C57" s="176"/>
      <c r="D57" s="177"/>
      <c r="E57" s="178"/>
      <c r="F57" s="179"/>
      <c r="G57" s="180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8"/>
      <c r="HC57" s="68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8"/>
      <c r="HR57" s="68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8"/>
      <c r="IG57" s="68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8"/>
      <c r="IV57" s="68"/>
    </row>
    <row r="58" spans="1:7" ht="15.75">
      <c r="A58" s="63" t="s">
        <v>433</v>
      </c>
      <c r="B58" s="27"/>
      <c r="C58" s="27"/>
      <c r="D58" s="68"/>
      <c r="E58" s="68"/>
      <c r="G58" s="27"/>
    </row>
    <row r="59" spans="1:256" s="103" customFormat="1" ht="7.5" customHeight="1">
      <c r="A59" s="63"/>
      <c r="B59" s="27"/>
      <c r="C59" s="27"/>
      <c r="D59" s="68"/>
      <c r="E59" s="68"/>
      <c r="F59" s="68"/>
      <c r="G59" s="27"/>
      <c r="H59" s="27"/>
      <c r="I59" s="27"/>
      <c r="J59" s="27"/>
      <c r="K59" s="27"/>
      <c r="L59" s="27"/>
      <c r="M59" s="27"/>
      <c r="N59" s="27"/>
      <c r="O59" s="68" t="s">
        <v>392</v>
      </c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s="103" customFormat="1" ht="12.75" customHeight="1">
      <c r="A60" s="783" t="s">
        <v>240</v>
      </c>
      <c r="B60" s="783"/>
      <c r="C60" s="27"/>
      <c r="D60" s="68"/>
      <c r="E60" s="68"/>
      <c r="F60" s="68"/>
      <c r="G60" s="27"/>
      <c r="H60" s="27"/>
      <c r="I60" s="27"/>
      <c r="J60" s="27"/>
      <c r="K60" s="27"/>
      <c r="L60" s="27"/>
      <c r="M60" s="27"/>
      <c r="N60" s="27"/>
      <c r="O60" s="68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s="103" customFormat="1" ht="11.25" customHeight="1">
      <c r="A61" s="107" t="s">
        <v>914</v>
      </c>
      <c r="B61" s="27"/>
      <c r="C61" s="27"/>
      <c r="D61" s="68"/>
      <c r="E61" s="68"/>
      <c r="F61" s="68"/>
      <c r="G61" s="27"/>
      <c r="H61" s="27"/>
      <c r="I61" s="27"/>
      <c r="J61" s="27"/>
      <c r="K61" s="27"/>
      <c r="L61" s="27"/>
      <c r="M61" s="27"/>
      <c r="N61" s="27"/>
      <c r="O61" s="68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s="103" customFormat="1" ht="6.75" customHeight="1">
      <c r="A62" s="107"/>
      <c r="B62" s="27"/>
      <c r="C62" s="27"/>
      <c r="D62" s="68"/>
      <c r="E62" s="68"/>
      <c r="F62" s="68"/>
      <c r="G62" s="27"/>
      <c r="H62" s="27"/>
      <c r="I62" s="27"/>
      <c r="J62" s="27"/>
      <c r="K62" s="27"/>
      <c r="L62" s="27"/>
      <c r="M62" s="27"/>
      <c r="N62" s="27"/>
      <c r="O62" s="68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s="103" customFormat="1" ht="25.5" customHeight="1">
      <c r="A63" s="6" t="s">
        <v>162</v>
      </c>
      <c r="B63" s="6" t="s">
        <v>163</v>
      </c>
      <c r="C63" s="4" t="s">
        <v>166</v>
      </c>
      <c r="D63" s="43" t="s">
        <v>287</v>
      </c>
      <c r="E63" s="50" t="s">
        <v>288</v>
      </c>
      <c r="F63" s="4" t="s">
        <v>137</v>
      </c>
      <c r="G63" s="42" t="s">
        <v>289</v>
      </c>
      <c r="H63" s="27"/>
      <c r="I63" s="27"/>
      <c r="J63" s="27"/>
      <c r="K63" s="27"/>
      <c r="L63" s="27"/>
      <c r="M63" s="27"/>
      <c r="N63" s="27"/>
      <c r="O63" s="68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s="103" customFormat="1" ht="12.75">
      <c r="A64" s="809" t="s">
        <v>909</v>
      </c>
      <c r="B64" s="40">
        <v>3114</v>
      </c>
      <c r="C64" s="31" t="s">
        <v>180</v>
      </c>
      <c r="D64" s="144">
        <v>14457</v>
      </c>
      <c r="E64" s="144">
        <v>14457</v>
      </c>
      <c r="F64" s="591">
        <v>3625</v>
      </c>
      <c r="G64" s="551">
        <f aca="true" t="shared" si="2" ref="G64:G75">F64/E64*100</f>
        <v>25.074358442277095</v>
      </c>
      <c r="H64" s="27"/>
      <c r="I64" s="27"/>
      <c r="J64" s="27"/>
      <c r="K64" s="27"/>
      <c r="L64" s="27"/>
      <c r="M64" s="27"/>
      <c r="N64" s="27"/>
      <c r="O64" s="68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s="103" customFormat="1" ht="12.75" customHeight="1">
      <c r="A65" s="809"/>
      <c r="B65" s="40">
        <v>3121</v>
      </c>
      <c r="C65" s="31" t="s">
        <v>181</v>
      </c>
      <c r="D65" s="145">
        <v>54377</v>
      </c>
      <c r="E65" s="145">
        <v>54377</v>
      </c>
      <c r="F65" s="591">
        <v>13597</v>
      </c>
      <c r="G65" s="551">
        <f t="shared" si="2"/>
        <v>25.005057285249276</v>
      </c>
      <c r="H65" s="27"/>
      <c r="I65" s="27"/>
      <c r="J65" s="27"/>
      <c r="K65" s="27"/>
      <c r="L65" s="27"/>
      <c r="M65" s="27"/>
      <c r="N65" s="27"/>
      <c r="O65" s="68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1:256" s="103" customFormat="1" ht="12.75">
      <c r="A66" s="809"/>
      <c r="B66" s="40">
        <v>3122</v>
      </c>
      <c r="C66" s="31" t="s">
        <v>182</v>
      </c>
      <c r="D66" s="145">
        <v>101884</v>
      </c>
      <c r="E66" s="145">
        <v>101898</v>
      </c>
      <c r="F66" s="591">
        <v>25474</v>
      </c>
      <c r="G66" s="551">
        <f t="shared" si="2"/>
        <v>24.999509313234803</v>
      </c>
      <c r="H66" s="27"/>
      <c r="I66" s="27"/>
      <c r="J66" s="27"/>
      <c r="K66" s="27"/>
      <c r="L66" s="27"/>
      <c r="M66" s="27"/>
      <c r="N66" s="27"/>
      <c r="O66" s="68"/>
      <c r="P66" s="14"/>
      <c r="Q66" s="14"/>
      <c r="R66" s="14"/>
      <c r="S66" s="14"/>
      <c r="T66" s="131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 s="103" customFormat="1" ht="12.75">
      <c r="A67" s="809"/>
      <c r="B67" s="40">
        <v>3123</v>
      </c>
      <c r="C67" s="31" t="s">
        <v>234</v>
      </c>
      <c r="D67" s="144">
        <v>120750</v>
      </c>
      <c r="E67" s="144">
        <v>120804</v>
      </c>
      <c r="F67" s="591">
        <v>30189</v>
      </c>
      <c r="G67" s="551">
        <f t="shared" si="2"/>
        <v>24.990066554087615</v>
      </c>
      <c r="H67" s="27"/>
      <c r="I67" s="27"/>
      <c r="J67" s="27"/>
      <c r="K67" s="27"/>
      <c r="L67" s="27"/>
      <c r="M67" s="27"/>
      <c r="N67" s="27"/>
      <c r="O67" s="68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256" s="103" customFormat="1" ht="24.75" customHeight="1">
      <c r="A68" s="809"/>
      <c r="B68" s="124">
        <v>3124</v>
      </c>
      <c r="C68" s="314" t="s">
        <v>592</v>
      </c>
      <c r="D68" s="149">
        <v>3423</v>
      </c>
      <c r="E68" s="149">
        <v>3423</v>
      </c>
      <c r="F68" s="287">
        <v>856</v>
      </c>
      <c r="G68" s="262">
        <f t="shared" si="2"/>
        <v>25.007303534910896</v>
      </c>
      <c r="H68" s="27"/>
      <c r="I68" s="27"/>
      <c r="J68" s="27"/>
      <c r="K68" s="27"/>
      <c r="L68" s="27"/>
      <c r="M68" s="27"/>
      <c r="N68" s="27"/>
      <c r="O68" s="68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s="103" customFormat="1" ht="24" customHeight="1">
      <c r="A69" s="809"/>
      <c r="B69" s="124">
        <v>3125</v>
      </c>
      <c r="C69" s="314" t="s">
        <v>593</v>
      </c>
      <c r="D69" s="149">
        <v>1729</v>
      </c>
      <c r="E69" s="149">
        <v>1729</v>
      </c>
      <c r="F69" s="287">
        <v>432</v>
      </c>
      <c r="G69" s="262">
        <f t="shared" si="2"/>
        <v>24.98554077501446</v>
      </c>
      <c r="H69" s="27"/>
      <c r="I69" s="27"/>
      <c r="J69" s="27"/>
      <c r="K69" s="27"/>
      <c r="L69" s="27"/>
      <c r="M69" s="27"/>
      <c r="N69" s="27"/>
      <c r="O69" s="68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s="103" customFormat="1" ht="12.75">
      <c r="A70" s="809"/>
      <c r="B70" s="114">
        <v>3146</v>
      </c>
      <c r="C70" s="115" t="s">
        <v>309</v>
      </c>
      <c r="D70" s="145">
        <v>4021</v>
      </c>
      <c r="E70" s="145">
        <v>4021</v>
      </c>
      <c r="F70" s="592">
        <v>1005</v>
      </c>
      <c r="G70" s="552">
        <f t="shared" si="2"/>
        <v>24.993782641134047</v>
      </c>
      <c r="H70" s="27"/>
      <c r="I70" s="27"/>
      <c r="J70" s="27"/>
      <c r="K70" s="27"/>
      <c r="L70" s="27"/>
      <c r="M70" s="27"/>
      <c r="N70" s="27"/>
      <c r="O70" s="68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s="103" customFormat="1" ht="12.75">
      <c r="A71" s="809"/>
      <c r="B71" s="40">
        <v>3147</v>
      </c>
      <c r="C71" s="31" t="s">
        <v>594</v>
      </c>
      <c r="D71" s="145">
        <v>3731</v>
      </c>
      <c r="E71" s="145">
        <v>3731</v>
      </c>
      <c r="F71" s="592">
        <v>933</v>
      </c>
      <c r="G71" s="552">
        <f t="shared" si="2"/>
        <v>25.006700616456712</v>
      </c>
      <c r="H71" s="27"/>
      <c r="I71" s="27"/>
      <c r="J71" s="27"/>
      <c r="K71" s="27"/>
      <c r="L71" s="27"/>
      <c r="M71" s="27"/>
      <c r="N71" s="27"/>
      <c r="O71" s="68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s="103" customFormat="1" ht="12.75">
      <c r="A72" s="809"/>
      <c r="B72" s="40">
        <v>3299</v>
      </c>
      <c r="C72" s="31" t="s">
        <v>595</v>
      </c>
      <c r="D72" s="145">
        <v>5006</v>
      </c>
      <c r="E72" s="145">
        <v>5006</v>
      </c>
      <c r="F72" s="592">
        <v>1223</v>
      </c>
      <c r="G72" s="552">
        <f t="shared" si="2"/>
        <v>24.43068318018378</v>
      </c>
      <c r="H72" s="27"/>
      <c r="I72" s="27"/>
      <c r="J72" s="27"/>
      <c r="K72" s="27"/>
      <c r="L72" s="27"/>
      <c r="M72" s="27"/>
      <c r="N72" s="27"/>
      <c r="O72" s="68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18" ht="12.75">
      <c r="A73" s="809"/>
      <c r="B73" s="40">
        <v>3421</v>
      </c>
      <c r="C73" s="31" t="s">
        <v>237</v>
      </c>
      <c r="D73" s="197">
        <v>3546</v>
      </c>
      <c r="E73" s="197">
        <v>3626</v>
      </c>
      <c r="F73" s="591">
        <v>948</v>
      </c>
      <c r="G73" s="551">
        <f t="shared" si="2"/>
        <v>26.144511858797575</v>
      </c>
      <c r="R73" s="14" t="s">
        <v>301</v>
      </c>
    </row>
    <row r="74" spans="1:256" s="103" customFormat="1" ht="12.75">
      <c r="A74" s="809"/>
      <c r="B74" s="40">
        <v>4322</v>
      </c>
      <c r="C74" s="31" t="s">
        <v>238</v>
      </c>
      <c r="D74" s="197">
        <v>21768</v>
      </c>
      <c r="E74" s="197">
        <v>21782</v>
      </c>
      <c r="F74" s="591">
        <v>5444</v>
      </c>
      <c r="G74" s="551">
        <f t="shared" si="2"/>
        <v>24.9931135800202</v>
      </c>
      <c r="H74" s="27"/>
      <c r="I74" s="27"/>
      <c r="J74" s="27"/>
      <c r="K74" s="27"/>
      <c r="L74" s="27"/>
      <c r="M74" s="27"/>
      <c r="N74" s="27"/>
      <c r="O74" s="68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s="103" customFormat="1" ht="11.25" customHeight="1">
      <c r="A75" s="799" t="s">
        <v>239</v>
      </c>
      <c r="B75" s="800"/>
      <c r="C75" s="801"/>
      <c r="D75" s="214">
        <f>SUM(D64:D74)</f>
        <v>334692</v>
      </c>
      <c r="E75" s="214">
        <f>SUM(E64:E74)</f>
        <v>334854</v>
      </c>
      <c r="F75" s="281">
        <f>SUM(F64:F74)</f>
        <v>83726</v>
      </c>
      <c r="G75" s="102">
        <f t="shared" si="2"/>
        <v>25.003732970189997</v>
      </c>
      <c r="H75" s="27"/>
      <c r="I75" s="27"/>
      <c r="J75" s="27"/>
      <c r="K75" s="27"/>
      <c r="L75" s="27"/>
      <c r="M75" s="27"/>
      <c r="N75" s="27"/>
      <c r="O75" s="68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s="103" customFormat="1" ht="9" customHeight="1">
      <c r="A76" s="35"/>
      <c r="B76" s="35"/>
      <c r="C76" s="35"/>
      <c r="D76" s="44"/>
      <c r="E76" s="36"/>
      <c r="F76" s="36"/>
      <c r="G76" s="28"/>
      <c r="H76" s="27"/>
      <c r="I76" s="27"/>
      <c r="J76" s="27"/>
      <c r="K76" s="27"/>
      <c r="L76" s="27"/>
      <c r="M76" s="27"/>
      <c r="N76" s="27"/>
      <c r="O76" s="68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s="103" customFormat="1" ht="12.75">
      <c r="A77" s="106" t="s">
        <v>680</v>
      </c>
      <c r="B77" s="15"/>
      <c r="C77" s="16"/>
      <c r="D77" s="45"/>
      <c r="E77" s="17"/>
      <c r="F77" s="68"/>
      <c r="G77" s="27"/>
      <c r="H77" s="27"/>
      <c r="I77" s="27"/>
      <c r="J77" s="27"/>
      <c r="K77" s="27"/>
      <c r="L77" s="27"/>
      <c r="M77" s="27"/>
      <c r="N77" s="27"/>
      <c r="O77" s="68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56" s="103" customFormat="1" ht="8.25" customHeight="1">
      <c r="A78" s="106"/>
      <c r="B78" s="15"/>
      <c r="C78" s="16"/>
      <c r="D78" s="45"/>
      <c r="E78" s="17"/>
      <c r="F78" s="68"/>
      <c r="G78" s="27"/>
      <c r="H78" s="27"/>
      <c r="I78" s="27"/>
      <c r="J78" s="27"/>
      <c r="K78" s="27"/>
      <c r="L78" s="27"/>
      <c r="M78" s="27"/>
      <c r="N78" s="27"/>
      <c r="O78" s="68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256" s="103" customFormat="1" ht="27" customHeight="1">
      <c r="A79" s="6" t="s">
        <v>162</v>
      </c>
      <c r="B79" s="6" t="s">
        <v>163</v>
      </c>
      <c r="C79" s="4" t="s">
        <v>166</v>
      </c>
      <c r="D79" s="43" t="s">
        <v>287</v>
      </c>
      <c r="E79" s="50" t="s">
        <v>288</v>
      </c>
      <c r="F79" s="4" t="s">
        <v>137</v>
      </c>
      <c r="G79" s="42" t="s">
        <v>289</v>
      </c>
      <c r="H79" s="27"/>
      <c r="I79" s="27"/>
      <c r="J79" s="27"/>
      <c r="K79" s="27"/>
      <c r="L79" s="27"/>
      <c r="M79" s="27"/>
      <c r="N79" s="27"/>
      <c r="O79" s="68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256" s="103" customFormat="1" ht="12.75">
      <c r="A80" s="808" t="s">
        <v>909</v>
      </c>
      <c r="B80" s="116">
        <v>3111</v>
      </c>
      <c r="C80" s="117" t="s">
        <v>274</v>
      </c>
      <c r="D80" s="146">
        <v>0</v>
      </c>
      <c r="E80" s="146">
        <v>0</v>
      </c>
      <c r="F80" s="593">
        <v>105729</v>
      </c>
      <c r="G80" s="262" t="s">
        <v>477</v>
      </c>
      <c r="H80" s="27"/>
      <c r="I80" s="27"/>
      <c r="J80" s="27"/>
      <c r="K80" s="27"/>
      <c r="L80" s="27"/>
      <c r="M80" s="27"/>
      <c r="N80" s="27"/>
      <c r="O80" s="68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s="103" customFormat="1" ht="12.75">
      <c r="A81" s="809"/>
      <c r="B81" s="40">
        <v>3112</v>
      </c>
      <c r="C81" s="31" t="s">
        <v>179</v>
      </c>
      <c r="D81" s="146">
        <v>0</v>
      </c>
      <c r="E81" s="146">
        <v>0</v>
      </c>
      <c r="F81" s="268">
        <v>487</v>
      </c>
      <c r="G81" s="262" t="s">
        <v>477</v>
      </c>
      <c r="H81" s="27"/>
      <c r="I81" s="27"/>
      <c r="J81" s="27"/>
      <c r="K81" s="27"/>
      <c r="L81" s="27"/>
      <c r="M81" s="27"/>
      <c r="N81" s="27"/>
      <c r="O81" s="68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1:256" s="103" customFormat="1" ht="12.75">
      <c r="A82" s="809"/>
      <c r="B82" s="40">
        <v>3113</v>
      </c>
      <c r="C82" s="31" t="s">
        <v>286</v>
      </c>
      <c r="D82" s="146">
        <v>0</v>
      </c>
      <c r="E82" s="146">
        <v>0</v>
      </c>
      <c r="F82" s="268">
        <v>404586</v>
      </c>
      <c r="G82" s="262" t="s">
        <v>477</v>
      </c>
      <c r="H82" s="27"/>
      <c r="I82" s="27"/>
      <c r="J82" s="27"/>
      <c r="K82" s="27"/>
      <c r="L82" s="27"/>
      <c r="M82" s="27"/>
      <c r="N82" s="27"/>
      <c r="O82" s="68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</row>
    <row r="83" spans="1:256" s="103" customFormat="1" ht="12.75">
      <c r="A83" s="809"/>
      <c r="B83" s="40">
        <v>3114</v>
      </c>
      <c r="C83" s="31" t="s">
        <v>180</v>
      </c>
      <c r="D83" s="146">
        <v>0</v>
      </c>
      <c r="E83" s="146">
        <v>0</v>
      </c>
      <c r="F83" s="268">
        <v>29579</v>
      </c>
      <c r="G83" s="262" t="s">
        <v>477</v>
      </c>
      <c r="H83" s="27"/>
      <c r="I83" s="27"/>
      <c r="J83" s="27"/>
      <c r="K83" s="27"/>
      <c r="L83" s="27"/>
      <c r="M83" s="27"/>
      <c r="N83" s="27"/>
      <c r="O83" s="68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</row>
    <row r="84" spans="1:256" s="103" customFormat="1" ht="12.75">
      <c r="A84" s="809"/>
      <c r="B84" s="40">
        <v>3117</v>
      </c>
      <c r="C84" s="31" t="s">
        <v>514</v>
      </c>
      <c r="D84" s="146">
        <v>0</v>
      </c>
      <c r="E84" s="146">
        <v>0</v>
      </c>
      <c r="F84" s="268">
        <v>70932</v>
      </c>
      <c r="G84" s="262" t="s">
        <v>477</v>
      </c>
      <c r="H84" s="27"/>
      <c r="I84" s="27"/>
      <c r="J84" s="27"/>
      <c r="K84" s="27"/>
      <c r="L84" s="27"/>
      <c r="M84" s="27"/>
      <c r="N84" s="27"/>
      <c r="O84" s="68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1:256" s="103" customFormat="1" ht="12.75">
      <c r="A85" s="809"/>
      <c r="B85" s="40">
        <v>3121</v>
      </c>
      <c r="C85" s="31" t="s">
        <v>181</v>
      </c>
      <c r="D85" s="146">
        <v>0</v>
      </c>
      <c r="E85" s="146">
        <v>0</v>
      </c>
      <c r="F85" s="268">
        <v>67192</v>
      </c>
      <c r="G85" s="262" t="s">
        <v>477</v>
      </c>
      <c r="H85" s="27"/>
      <c r="I85" s="27"/>
      <c r="J85" s="27"/>
      <c r="K85" s="27"/>
      <c r="L85" s="27"/>
      <c r="M85" s="27"/>
      <c r="N85" s="27"/>
      <c r="O85" s="68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1:256" s="103" customFormat="1" ht="12.75">
      <c r="A86" s="809"/>
      <c r="B86" s="40">
        <v>3122</v>
      </c>
      <c r="C86" s="31" t="s">
        <v>182</v>
      </c>
      <c r="D86" s="146">
        <v>0</v>
      </c>
      <c r="E86" s="146">
        <v>0</v>
      </c>
      <c r="F86" s="268">
        <v>109064</v>
      </c>
      <c r="G86" s="262" t="s">
        <v>477</v>
      </c>
      <c r="H86" s="27"/>
      <c r="I86" s="27"/>
      <c r="J86" s="27"/>
      <c r="K86" s="27"/>
      <c r="L86" s="27"/>
      <c r="M86" s="27"/>
      <c r="N86" s="27"/>
      <c r="O86" s="68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1:256" s="103" customFormat="1" ht="12.75">
      <c r="A87" s="809"/>
      <c r="B87" s="40">
        <v>3123</v>
      </c>
      <c r="C87" s="31" t="s">
        <v>234</v>
      </c>
      <c r="D87" s="146">
        <v>0</v>
      </c>
      <c r="E87" s="146">
        <v>0</v>
      </c>
      <c r="F87" s="268">
        <v>121903</v>
      </c>
      <c r="G87" s="262" t="s">
        <v>477</v>
      </c>
      <c r="H87" s="27"/>
      <c r="I87" s="27"/>
      <c r="J87" s="27"/>
      <c r="K87" s="27"/>
      <c r="L87" s="27"/>
      <c r="M87" s="27"/>
      <c r="N87" s="27"/>
      <c r="O87" s="68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</row>
    <row r="88" spans="1:256" s="103" customFormat="1" ht="24" customHeight="1">
      <c r="A88" s="809"/>
      <c r="B88" s="124">
        <v>3124</v>
      </c>
      <c r="C88" s="314" t="s">
        <v>592</v>
      </c>
      <c r="D88" s="149">
        <v>0</v>
      </c>
      <c r="E88" s="149">
        <v>0</v>
      </c>
      <c r="F88" s="287">
        <v>4516</v>
      </c>
      <c r="G88" s="262" t="s">
        <v>477</v>
      </c>
      <c r="H88" s="27"/>
      <c r="I88" s="27"/>
      <c r="J88" s="27"/>
      <c r="K88" s="27"/>
      <c r="L88" s="27"/>
      <c r="M88" s="27"/>
      <c r="N88" s="27"/>
      <c r="O88" s="68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1:256" s="103" customFormat="1" ht="12.75">
      <c r="A89" s="809"/>
      <c r="B89" s="40">
        <v>3141</v>
      </c>
      <c r="C89" s="31" t="s">
        <v>293</v>
      </c>
      <c r="D89" s="146">
        <v>0</v>
      </c>
      <c r="E89" s="146">
        <v>0</v>
      </c>
      <c r="F89" s="268">
        <v>3380</v>
      </c>
      <c r="G89" s="262" t="s">
        <v>477</v>
      </c>
      <c r="H89" s="27"/>
      <c r="I89" s="27"/>
      <c r="J89" s="27"/>
      <c r="K89" s="27"/>
      <c r="L89" s="27"/>
      <c r="M89" s="27"/>
      <c r="N89" s="27"/>
      <c r="O89" s="68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1:256" s="103" customFormat="1" ht="25.5">
      <c r="A90" s="809"/>
      <c r="B90" s="124">
        <v>3146</v>
      </c>
      <c r="C90" s="115" t="s">
        <v>310</v>
      </c>
      <c r="D90" s="149">
        <v>0</v>
      </c>
      <c r="E90" s="149">
        <v>0</v>
      </c>
      <c r="F90" s="287">
        <v>4885</v>
      </c>
      <c r="G90" s="262" t="s">
        <v>477</v>
      </c>
      <c r="H90" s="27"/>
      <c r="I90" s="27"/>
      <c r="J90" s="27"/>
      <c r="K90" s="27"/>
      <c r="L90" s="27"/>
      <c r="M90" s="27"/>
      <c r="N90" s="27"/>
      <c r="O90" s="68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</row>
    <row r="91" spans="1:256" s="103" customFormat="1" ht="12.75">
      <c r="A91" s="809"/>
      <c r="B91" s="124">
        <v>3147</v>
      </c>
      <c r="C91" s="31" t="s">
        <v>594</v>
      </c>
      <c r="D91" s="146">
        <v>0</v>
      </c>
      <c r="E91" s="146">
        <v>0</v>
      </c>
      <c r="F91" s="263">
        <v>2347</v>
      </c>
      <c r="G91" s="262" t="s">
        <v>477</v>
      </c>
      <c r="H91" s="27"/>
      <c r="I91" s="27"/>
      <c r="J91" s="27"/>
      <c r="K91" s="27"/>
      <c r="L91" s="27"/>
      <c r="M91" s="27"/>
      <c r="N91" s="27"/>
      <c r="O91" s="68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</row>
    <row r="92" spans="1:7" ht="12.75">
      <c r="A92" s="809"/>
      <c r="B92" s="40">
        <v>3231</v>
      </c>
      <c r="C92" s="31" t="s">
        <v>236</v>
      </c>
      <c r="D92" s="146">
        <v>0</v>
      </c>
      <c r="E92" s="146">
        <v>0</v>
      </c>
      <c r="F92" s="268">
        <v>39724</v>
      </c>
      <c r="G92" s="262" t="s">
        <v>477</v>
      </c>
    </row>
    <row r="93" spans="1:7" ht="12.75">
      <c r="A93" s="809"/>
      <c r="B93" s="40">
        <v>3299</v>
      </c>
      <c r="C93" s="31" t="s">
        <v>595</v>
      </c>
      <c r="D93" s="146">
        <v>3686780</v>
      </c>
      <c r="E93" s="146">
        <v>3686780</v>
      </c>
      <c r="F93" s="268">
        <v>0</v>
      </c>
      <c r="G93" s="262">
        <f>F93/E93*100</f>
        <v>0</v>
      </c>
    </row>
    <row r="94" spans="1:7" ht="12.75">
      <c r="A94" s="809"/>
      <c r="B94" s="40">
        <v>3421</v>
      </c>
      <c r="C94" s="31" t="s">
        <v>237</v>
      </c>
      <c r="D94" s="146">
        <v>0</v>
      </c>
      <c r="E94" s="146">
        <v>0</v>
      </c>
      <c r="F94" s="268">
        <v>8353</v>
      </c>
      <c r="G94" s="262" t="s">
        <v>477</v>
      </c>
    </row>
    <row r="95" spans="1:20" ht="12.75">
      <c r="A95" s="809"/>
      <c r="B95" s="40">
        <v>4322</v>
      </c>
      <c r="C95" s="31" t="s">
        <v>238</v>
      </c>
      <c r="D95" s="146">
        <v>0</v>
      </c>
      <c r="E95" s="146">
        <v>0</v>
      </c>
      <c r="F95" s="268">
        <v>13873</v>
      </c>
      <c r="G95" s="262" t="s">
        <v>477</v>
      </c>
      <c r="T95" s="131"/>
    </row>
    <row r="96" spans="1:7" ht="12.75">
      <c r="A96" s="802" t="s">
        <v>278</v>
      </c>
      <c r="B96" s="803"/>
      <c r="C96" s="804"/>
      <c r="D96" s="215">
        <f>SUM(D80:D95)</f>
        <v>3686780</v>
      </c>
      <c r="E96" s="122">
        <f>SUM(E80:E95)</f>
        <v>3686780</v>
      </c>
      <c r="F96" s="381">
        <f>SUM(F80:F95)</f>
        <v>986550</v>
      </c>
      <c r="G96" s="102">
        <f>F96/E96*100</f>
        <v>26.759123137263412</v>
      </c>
    </row>
    <row r="97" spans="1:256" s="103" customFormat="1" ht="8.25" customHeight="1">
      <c r="A97" s="845"/>
      <c r="B97" s="845"/>
      <c r="C97" s="845"/>
      <c r="D97" s="845"/>
      <c r="E97" s="845"/>
      <c r="F97" s="845"/>
      <c r="G97" s="845"/>
      <c r="H97" s="27"/>
      <c r="I97" s="27"/>
      <c r="J97" s="27"/>
      <c r="K97" s="27"/>
      <c r="L97" s="27"/>
      <c r="M97" s="27"/>
      <c r="N97" s="27"/>
      <c r="O97" s="68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</row>
    <row r="98" spans="1:256" s="103" customFormat="1" ht="12.75">
      <c r="A98" s="806" t="s">
        <v>697</v>
      </c>
      <c r="B98" s="806"/>
      <c r="C98" s="806"/>
      <c r="D98" s="806"/>
      <c r="E98" s="806"/>
      <c r="F98" s="806"/>
      <c r="G98" s="806"/>
      <c r="H98" s="27"/>
      <c r="I98" s="27"/>
      <c r="J98" s="27"/>
      <c r="K98" s="27"/>
      <c r="L98" s="27"/>
      <c r="M98" s="27"/>
      <c r="N98" s="27"/>
      <c r="O98" s="68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</row>
    <row r="99" spans="1:256" s="103" customFormat="1" ht="9" customHeight="1">
      <c r="A99" s="427"/>
      <c r="B99" s="427"/>
      <c r="C99" s="427"/>
      <c r="D99" s="427"/>
      <c r="E99" s="427"/>
      <c r="F99" s="427"/>
      <c r="G99" s="427"/>
      <c r="H99" s="27"/>
      <c r="I99" s="27"/>
      <c r="J99" s="27"/>
      <c r="K99" s="27"/>
      <c r="L99" s="27"/>
      <c r="M99" s="27"/>
      <c r="N99" s="27"/>
      <c r="O99" s="68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</row>
    <row r="100" spans="1:256" s="103" customFormat="1" ht="26.25" customHeight="1">
      <c r="A100" s="6" t="s">
        <v>162</v>
      </c>
      <c r="B100" s="6" t="s">
        <v>163</v>
      </c>
      <c r="C100" s="4" t="s">
        <v>166</v>
      </c>
      <c r="D100" s="43" t="s">
        <v>287</v>
      </c>
      <c r="E100" s="50" t="s">
        <v>288</v>
      </c>
      <c r="F100" s="4" t="s">
        <v>137</v>
      </c>
      <c r="G100" s="42" t="s">
        <v>289</v>
      </c>
      <c r="H100" s="27"/>
      <c r="I100" s="27"/>
      <c r="J100" s="27"/>
      <c r="K100" s="27"/>
      <c r="L100" s="27"/>
      <c r="M100" s="27"/>
      <c r="N100" s="27"/>
      <c r="O100" s="68"/>
      <c r="P100" s="14"/>
      <c r="Q100" s="14"/>
      <c r="R100" s="14"/>
      <c r="S100" s="14"/>
      <c r="T100" s="14"/>
      <c r="U100" s="14"/>
      <c r="V100" s="14"/>
      <c r="W100" s="131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</row>
    <row r="101" spans="1:256" s="103" customFormat="1" ht="12.75">
      <c r="A101" s="808" t="s">
        <v>909</v>
      </c>
      <c r="B101" s="118">
        <v>3111</v>
      </c>
      <c r="C101" s="31" t="s">
        <v>274</v>
      </c>
      <c r="D101" s="26">
        <v>0</v>
      </c>
      <c r="E101" s="26">
        <v>505</v>
      </c>
      <c r="F101" s="268">
        <v>496</v>
      </c>
      <c r="G101" s="551">
        <f aca="true" t="shared" si="3" ref="G101:G113">F101/E101*100</f>
        <v>98.21782178217822</v>
      </c>
      <c r="H101" s="27"/>
      <c r="I101" s="27"/>
      <c r="J101" s="27"/>
      <c r="K101" s="27"/>
      <c r="L101" s="27"/>
      <c r="M101" s="27"/>
      <c r="N101" s="27"/>
      <c r="O101" s="68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</row>
    <row r="102" spans="1:256" s="103" customFormat="1" ht="12.75">
      <c r="A102" s="809"/>
      <c r="B102" s="56">
        <v>3121</v>
      </c>
      <c r="C102" s="31" t="s">
        <v>181</v>
      </c>
      <c r="D102" s="26">
        <v>0</v>
      </c>
      <c r="E102" s="26">
        <v>1710</v>
      </c>
      <c r="F102" s="268">
        <v>1700</v>
      </c>
      <c r="G102" s="551">
        <f t="shared" si="3"/>
        <v>99.41520467836257</v>
      </c>
      <c r="H102" s="27"/>
      <c r="I102" s="27"/>
      <c r="J102" s="27"/>
      <c r="K102" s="27"/>
      <c r="L102" s="27"/>
      <c r="M102" s="27"/>
      <c r="N102" s="27"/>
      <c r="O102" s="68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</row>
    <row r="103" spans="1:256" s="103" customFormat="1" ht="12.75">
      <c r="A103" s="809"/>
      <c r="B103" s="119">
        <v>3122</v>
      </c>
      <c r="C103" s="120" t="s">
        <v>182</v>
      </c>
      <c r="D103" s="26">
        <v>0</v>
      </c>
      <c r="E103" s="26">
        <v>18556</v>
      </c>
      <c r="F103" s="594">
        <v>18515</v>
      </c>
      <c r="G103" s="551">
        <f t="shared" si="3"/>
        <v>99.7790472084501</v>
      </c>
      <c r="H103" s="27"/>
      <c r="I103" s="27"/>
      <c r="J103" s="27"/>
      <c r="K103" s="27"/>
      <c r="L103" s="27"/>
      <c r="M103" s="27"/>
      <c r="N103" s="27"/>
      <c r="O103" s="68"/>
      <c r="P103" s="14"/>
      <c r="Q103" s="230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</row>
    <row r="104" spans="1:256" s="103" customFormat="1" ht="12.75">
      <c r="A104" s="809"/>
      <c r="B104" s="40">
        <v>3123</v>
      </c>
      <c r="C104" s="31" t="s">
        <v>234</v>
      </c>
      <c r="D104" s="26">
        <v>0</v>
      </c>
      <c r="E104" s="26">
        <v>9607</v>
      </c>
      <c r="F104" s="594">
        <v>9588</v>
      </c>
      <c r="G104" s="551">
        <f t="shared" si="3"/>
        <v>99.80222754241699</v>
      </c>
      <c r="H104" s="27"/>
      <c r="I104" s="27"/>
      <c r="J104" s="27"/>
      <c r="K104" s="27"/>
      <c r="L104" s="27"/>
      <c r="M104" s="27"/>
      <c r="N104" s="27"/>
      <c r="O104" s="68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</row>
    <row r="105" spans="1:256" s="103" customFormat="1" ht="25.5">
      <c r="A105" s="809"/>
      <c r="B105" s="124">
        <v>3125</v>
      </c>
      <c r="C105" s="115" t="s">
        <v>593</v>
      </c>
      <c r="D105" s="149">
        <v>0</v>
      </c>
      <c r="E105" s="149">
        <v>665</v>
      </c>
      <c r="F105" s="287">
        <v>646</v>
      </c>
      <c r="G105" s="262">
        <f t="shared" si="3"/>
        <v>97.14285714285714</v>
      </c>
      <c r="H105" s="27"/>
      <c r="I105" s="27"/>
      <c r="J105" s="27"/>
      <c r="K105" s="27"/>
      <c r="L105" s="27"/>
      <c r="M105" s="27"/>
      <c r="N105" s="27"/>
      <c r="O105" s="68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</row>
    <row r="106" spans="1:256" s="103" customFormat="1" ht="25.5">
      <c r="A106" s="809"/>
      <c r="B106" s="130">
        <v>3141</v>
      </c>
      <c r="C106" s="121" t="s">
        <v>275</v>
      </c>
      <c r="D106" s="149">
        <v>0</v>
      </c>
      <c r="E106" s="149">
        <v>561</v>
      </c>
      <c r="F106" s="287">
        <v>540</v>
      </c>
      <c r="G106" s="262">
        <f t="shared" si="3"/>
        <v>96.2566844919786</v>
      </c>
      <c r="H106" s="262"/>
      <c r="I106" s="27"/>
      <c r="J106" s="27"/>
      <c r="K106" s="27"/>
      <c r="L106" s="27"/>
      <c r="M106" s="27"/>
      <c r="N106" s="27"/>
      <c r="O106" s="68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</row>
    <row r="107" spans="1:19" ht="12.75">
      <c r="A107" s="809"/>
      <c r="B107" s="56">
        <v>3142</v>
      </c>
      <c r="C107" s="31" t="s">
        <v>596</v>
      </c>
      <c r="D107" s="26">
        <v>0</v>
      </c>
      <c r="E107" s="26">
        <v>1151</v>
      </c>
      <c r="F107" s="268">
        <v>1134</v>
      </c>
      <c r="G107" s="551">
        <f t="shared" si="3"/>
        <v>98.52302345786272</v>
      </c>
      <c r="H107" s="27"/>
      <c r="I107" s="27"/>
      <c r="J107" s="27"/>
      <c r="K107" s="27"/>
      <c r="L107" s="27"/>
      <c r="M107" s="27"/>
      <c r="N107" s="27"/>
      <c r="O107" s="68"/>
      <c r="P107" s="241" t="s">
        <v>500</v>
      </c>
      <c r="Q107" s="241"/>
      <c r="R107" s="241"/>
      <c r="S107" s="241"/>
    </row>
    <row r="108" spans="1:19" ht="12.75">
      <c r="A108" s="809"/>
      <c r="B108" s="56">
        <v>3147</v>
      </c>
      <c r="C108" s="31" t="s">
        <v>594</v>
      </c>
      <c r="D108" s="26">
        <v>0</v>
      </c>
      <c r="E108" s="26">
        <v>1104</v>
      </c>
      <c r="F108" s="268">
        <v>1086</v>
      </c>
      <c r="G108" s="551">
        <f t="shared" si="3"/>
        <v>98.36956521739131</v>
      </c>
      <c r="H108" s="27"/>
      <c r="I108" s="27"/>
      <c r="J108" s="27"/>
      <c r="K108" s="27"/>
      <c r="L108" s="27"/>
      <c r="M108" s="27"/>
      <c r="N108" s="27"/>
      <c r="O108" s="68"/>
      <c r="P108" s="241"/>
      <c r="Q108" s="241"/>
      <c r="R108" s="241"/>
      <c r="S108" s="241"/>
    </row>
    <row r="109" spans="1:7" ht="12.75">
      <c r="A109" s="809"/>
      <c r="B109" s="56">
        <v>3150</v>
      </c>
      <c r="C109" s="31" t="s">
        <v>235</v>
      </c>
      <c r="D109" s="26">
        <v>0</v>
      </c>
      <c r="E109" s="26">
        <v>3427</v>
      </c>
      <c r="F109" s="268">
        <v>3405</v>
      </c>
      <c r="G109" s="551">
        <f t="shared" si="3"/>
        <v>99.35803910125475</v>
      </c>
    </row>
    <row r="110" spans="1:7" ht="12.75">
      <c r="A110" s="809"/>
      <c r="B110" s="56">
        <v>3231</v>
      </c>
      <c r="C110" s="31" t="s">
        <v>236</v>
      </c>
      <c r="D110" s="26">
        <v>0</v>
      </c>
      <c r="E110" s="26">
        <v>1783</v>
      </c>
      <c r="F110" s="268">
        <v>1773</v>
      </c>
      <c r="G110" s="551">
        <f t="shared" si="3"/>
        <v>99.43914750420639</v>
      </c>
    </row>
    <row r="111" spans="1:7" ht="12.75">
      <c r="A111" s="809"/>
      <c r="B111" s="56">
        <v>3421</v>
      </c>
      <c r="C111" s="31" t="s">
        <v>237</v>
      </c>
      <c r="D111" s="26">
        <v>0</v>
      </c>
      <c r="E111" s="26">
        <v>1602</v>
      </c>
      <c r="F111" s="268">
        <v>1597</v>
      </c>
      <c r="G111" s="551">
        <f t="shared" si="3"/>
        <v>99.68789013732834</v>
      </c>
    </row>
    <row r="112" spans="1:22" ht="12.75">
      <c r="A112" s="805"/>
      <c r="B112" s="56">
        <v>4322</v>
      </c>
      <c r="C112" s="31" t="s">
        <v>238</v>
      </c>
      <c r="D112" s="26">
        <v>0</v>
      </c>
      <c r="E112" s="26">
        <v>2399</v>
      </c>
      <c r="F112" s="268">
        <v>2394</v>
      </c>
      <c r="G112" s="551">
        <f t="shared" si="3"/>
        <v>99.79157982492706</v>
      </c>
      <c r="V112" s="131"/>
    </row>
    <row r="113" spans="1:7" ht="12.75">
      <c r="A113" s="802" t="s">
        <v>279</v>
      </c>
      <c r="B113" s="803"/>
      <c r="C113" s="804"/>
      <c r="D113" s="122">
        <f>SUM(D101:D112)</f>
        <v>0</v>
      </c>
      <c r="E113" s="257">
        <f>SUM(E101:E112)</f>
        <v>43070</v>
      </c>
      <c r="F113" s="257">
        <f>SUM(F101:F112)</f>
        <v>42874</v>
      </c>
      <c r="G113" s="102">
        <f t="shared" si="3"/>
        <v>99.54492686324588</v>
      </c>
    </row>
    <row r="114" spans="1:256" s="103" customFormat="1" ht="7.5" customHeight="1">
      <c r="A114" s="27"/>
      <c r="B114"/>
      <c r="C114"/>
      <c r="D114" s="14"/>
      <c r="E114" s="14"/>
      <c r="F114" s="14"/>
      <c r="G114"/>
      <c r="H114" s="27" t="s">
        <v>381</v>
      </c>
      <c r="I114" s="27"/>
      <c r="J114" s="27"/>
      <c r="K114" s="27"/>
      <c r="L114" s="27"/>
      <c r="M114" s="27"/>
      <c r="N114" s="27"/>
      <c r="O114" s="68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</row>
    <row r="115" spans="1:256" s="103" customFormat="1" ht="12.75">
      <c r="A115" s="106" t="s">
        <v>698</v>
      </c>
      <c r="B115" s="15"/>
      <c r="C115" s="16"/>
      <c r="D115" s="14"/>
      <c r="E115" s="14"/>
      <c r="F115" s="14"/>
      <c r="G115"/>
      <c r="H115" s="27"/>
      <c r="I115" s="27"/>
      <c r="J115" s="27"/>
      <c r="K115" s="27"/>
      <c r="L115" s="27"/>
      <c r="M115" s="27"/>
      <c r="N115" s="27"/>
      <c r="O115" s="68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</row>
    <row r="116" spans="1:256" s="103" customFormat="1" ht="7.5" customHeight="1">
      <c r="A116" s="106"/>
      <c r="B116" s="15"/>
      <c r="C116" s="16"/>
      <c r="D116" s="14"/>
      <c r="E116" s="14"/>
      <c r="F116" s="14"/>
      <c r="G116"/>
      <c r="H116" s="27"/>
      <c r="I116" s="27"/>
      <c r="J116" s="27"/>
      <c r="K116" s="27"/>
      <c r="L116" s="27"/>
      <c r="M116" s="27"/>
      <c r="N116" s="27"/>
      <c r="O116" s="68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</row>
    <row r="117" spans="1:256" s="103" customFormat="1" ht="24.75" customHeight="1">
      <c r="A117" s="6" t="s">
        <v>162</v>
      </c>
      <c r="B117" s="6" t="s">
        <v>622</v>
      </c>
      <c r="C117" s="4" t="s">
        <v>166</v>
      </c>
      <c r="D117" s="43" t="s">
        <v>287</v>
      </c>
      <c r="E117" s="50" t="s">
        <v>288</v>
      </c>
      <c r="F117" s="4" t="s">
        <v>137</v>
      </c>
      <c r="G117" s="42" t="s">
        <v>289</v>
      </c>
      <c r="H117" s="27" t="s">
        <v>381</v>
      </c>
      <c r="I117" s="27"/>
      <c r="J117" s="27"/>
      <c r="K117" s="27"/>
      <c r="L117" s="27"/>
      <c r="M117" s="27"/>
      <c r="N117" s="27"/>
      <c r="O117" s="68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</row>
    <row r="118" spans="1:256" s="103" customFormat="1" ht="15" customHeight="1">
      <c r="A118" s="557">
        <v>3000</v>
      </c>
      <c r="B118" s="541">
        <v>33001</v>
      </c>
      <c r="C118" s="526" t="s">
        <v>895</v>
      </c>
      <c r="D118" s="542">
        <v>0</v>
      </c>
      <c r="E118" s="543">
        <v>0</v>
      </c>
      <c r="F118" s="543">
        <v>0</v>
      </c>
      <c r="G118" s="151">
        <v>0</v>
      </c>
      <c r="H118" s="27"/>
      <c r="I118" s="27"/>
      <c r="J118" s="27"/>
      <c r="K118" s="27"/>
      <c r="L118" s="27"/>
      <c r="M118" s="27"/>
      <c r="N118" s="27"/>
      <c r="O118" s="68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  <c r="IV118" s="14"/>
    </row>
    <row r="119" spans="1:256" s="103" customFormat="1" ht="12.75">
      <c r="A119" s="519"/>
      <c r="B119" s="56">
        <v>33005</v>
      </c>
      <c r="C119" s="402" t="s">
        <v>636</v>
      </c>
      <c r="D119" s="542">
        <v>0</v>
      </c>
      <c r="E119" s="543">
        <v>0</v>
      </c>
      <c r="F119" s="543">
        <v>0</v>
      </c>
      <c r="G119" s="151">
        <v>0</v>
      </c>
      <c r="H119" s="27"/>
      <c r="I119" s="27"/>
      <c r="J119" s="27"/>
      <c r="K119" s="27"/>
      <c r="L119" s="27"/>
      <c r="M119" s="27"/>
      <c r="N119" s="27"/>
      <c r="O119" s="68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  <c r="IV119" s="14"/>
    </row>
    <row r="120" spans="1:256" s="103" customFormat="1" ht="26.25" customHeight="1">
      <c r="A120" s="519"/>
      <c r="B120" s="541">
        <v>33013</v>
      </c>
      <c r="C120" s="526" t="s">
        <v>639</v>
      </c>
      <c r="D120" s="542">
        <v>0</v>
      </c>
      <c r="E120" s="543">
        <v>0</v>
      </c>
      <c r="F120" s="543">
        <v>0</v>
      </c>
      <c r="G120" s="151">
        <v>0</v>
      </c>
      <c r="H120" s="27"/>
      <c r="I120" s="27"/>
      <c r="J120" s="27"/>
      <c r="K120" s="27"/>
      <c r="L120" s="27"/>
      <c r="M120" s="27"/>
      <c r="N120" s="27"/>
      <c r="O120" s="68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</row>
    <row r="121" spans="1:256" s="103" customFormat="1" ht="12.75">
      <c r="A121" s="519"/>
      <c r="B121" s="56">
        <v>33015</v>
      </c>
      <c r="C121" s="402" t="s">
        <v>640</v>
      </c>
      <c r="D121" s="542">
        <v>0</v>
      </c>
      <c r="E121" s="543">
        <v>0</v>
      </c>
      <c r="F121" s="543">
        <v>0</v>
      </c>
      <c r="G121" s="151">
        <v>0</v>
      </c>
      <c r="H121" s="27"/>
      <c r="I121" s="27"/>
      <c r="J121" s="27"/>
      <c r="K121" s="27"/>
      <c r="L121" s="27"/>
      <c r="M121" s="27"/>
      <c r="N121" s="27"/>
      <c r="O121" s="68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</row>
    <row r="122" spans="1:256" s="103" customFormat="1" ht="24" customHeight="1">
      <c r="A122" s="519"/>
      <c r="B122" s="127">
        <v>33016</v>
      </c>
      <c r="C122" s="526" t="s">
        <v>727</v>
      </c>
      <c r="D122" s="542">
        <v>0</v>
      </c>
      <c r="E122" s="543">
        <v>0</v>
      </c>
      <c r="F122" s="543">
        <v>0</v>
      </c>
      <c r="G122" s="151">
        <v>0</v>
      </c>
      <c r="H122" s="27"/>
      <c r="I122" s="27"/>
      <c r="J122" s="27"/>
      <c r="K122" s="27"/>
      <c r="L122" s="27"/>
      <c r="M122" s="27"/>
      <c r="N122" s="27"/>
      <c r="O122" s="68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  <c r="IV122" s="14"/>
    </row>
    <row r="123" spans="1:256" s="103" customFormat="1" ht="24" customHeight="1">
      <c r="A123" s="519"/>
      <c r="B123" s="541" t="s">
        <v>256</v>
      </c>
      <c r="C123" s="526" t="s">
        <v>715</v>
      </c>
      <c r="D123" s="542">
        <v>0</v>
      </c>
      <c r="E123" s="543">
        <v>0</v>
      </c>
      <c r="F123" s="543">
        <v>0</v>
      </c>
      <c r="G123" s="151">
        <v>0</v>
      </c>
      <c r="H123" s="27"/>
      <c r="I123" s="27"/>
      <c r="J123" s="27"/>
      <c r="K123" s="27"/>
      <c r="L123" s="27"/>
      <c r="M123" s="27"/>
      <c r="N123" s="27"/>
      <c r="O123" s="68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</row>
    <row r="124" spans="1:256" s="103" customFormat="1" ht="26.25" customHeight="1">
      <c r="A124" s="519"/>
      <c r="B124" s="541" t="s">
        <v>732</v>
      </c>
      <c r="C124" s="526" t="s">
        <v>641</v>
      </c>
      <c r="D124" s="542">
        <v>0</v>
      </c>
      <c r="E124" s="543">
        <v>0</v>
      </c>
      <c r="F124" s="543">
        <v>0</v>
      </c>
      <c r="G124" s="151">
        <v>0</v>
      </c>
      <c r="H124" s="27"/>
      <c r="I124" s="27"/>
      <c r="J124" s="27"/>
      <c r="K124" s="27"/>
      <c r="L124" s="27"/>
      <c r="M124" s="27"/>
      <c r="N124" s="27"/>
      <c r="O124" s="68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</row>
    <row r="125" spans="1:256" s="103" customFormat="1" ht="15.75" customHeight="1">
      <c r="A125" s="519"/>
      <c r="B125" s="541" t="s">
        <v>257</v>
      </c>
      <c r="C125" s="526" t="s">
        <v>896</v>
      </c>
      <c r="D125" s="542">
        <v>0</v>
      </c>
      <c r="E125" s="543">
        <v>0</v>
      </c>
      <c r="F125" s="543">
        <v>0</v>
      </c>
      <c r="G125" s="151">
        <v>0</v>
      </c>
      <c r="H125" s="27"/>
      <c r="I125" s="27"/>
      <c r="J125" s="27"/>
      <c r="K125" s="27"/>
      <c r="L125" s="27"/>
      <c r="M125" s="27"/>
      <c r="N125" s="27"/>
      <c r="O125" s="68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  <c r="IV125" s="14"/>
    </row>
    <row r="126" spans="1:256" s="103" customFormat="1" ht="14.25" customHeight="1">
      <c r="A126" s="519"/>
      <c r="B126" s="541" t="s">
        <v>733</v>
      </c>
      <c r="C126" s="526" t="s">
        <v>645</v>
      </c>
      <c r="D126" s="542">
        <v>0</v>
      </c>
      <c r="E126" s="543">
        <v>0</v>
      </c>
      <c r="F126" s="543">
        <v>0</v>
      </c>
      <c r="G126" s="151">
        <v>0</v>
      </c>
      <c r="H126" s="27"/>
      <c r="I126" s="27"/>
      <c r="J126" s="27"/>
      <c r="K126" s="27"/>
      <c r="L126" s="27"/>
      <c r="M126" s="27"/>
      <c r="N126" s="27"/>
      <c r="O126" s="68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  <c r="IV126" s="14"/>
    </row>
    <row r="127" spans="1:256" s="103" customFormat="1" ht="12.75">
      <c r="A127" s="519"/>
      <c r="B127" s="520">
        <v>33166</v>
      </c>
      <c r="C127" s="402" t="s">
        <v>728</v>
      </c>
      <c r="D127" s="542">
        <v>0</v>
      </c>
      <c r="E127" s="543">
        <v>1476</v>
      </c>
      <c r="F127" s="543">
        <v>1476</v>
      </c>
      <c r="G127" s="262">
        <f>F127/E127*100</f>
        <v>100</v>
      </c>
      <c r="H127" s="27"/>
      <c r="I127" s="27"/>
      <c r="J127" s="27"/>
      <c r="K127" s="27"/>
      <c r="L127" s="27"/>
      <c r="M127" s="27"/>
      <c r="N127" s="27"/>
      <c r="O127" s="68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  <c r="IV127" s="14"/>
    </row>
    <row r="128" spans="1:256" s="103" customFormat="1" ht="25.5">
      <c r="A128" s="366"/>
      <c r="B128" s="127">
        <v>33354</v>
      </c>
      <c r="C128" s="126" t="s">
        <v>726</v>
      </c>
      <c r="D128" s="149">
        <v>0</v>
      </c>
      <c r="E128" s="287">
        <v>622</v>
      </c>
      <c r="F128" s="287">
        <v>622</v>
      </c>
      <c r="G128" s="262">
        <f>F128/E128*100</f>
        <v>100</v>
      </c>
      <c r="H128" s="27"/>
      <c r="I128" s="27"/>
      <c r="J128" s="27"/>
      <c r="K128" s="27"/>
      <c r="L128" s="27"/>
      <c r="M128" s="27"/>
      <c r="N128" s="27"/>
      <c r="O128" s="68"/>
      <c r="P128" s="14"/>
      <c r="Q128" s="14"/>
      <c r="R128" s="14"/>
      <c r="S128" s="14"/>
      <c r="T128" s="131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  <c r="IV128" s="14"/>
    </row>
    <row r="129" spans="1:256" s="103" customFormat="1" ht="25.5">
      <c r="A129" s="366"/>
      <c r="B129" s="127" t="s">
        <v>72</v>
      </c>
      <c r="C129" s="126" t="s">
        <v>73</v>
      </c>
      <c r="D129" s="542">
        <v>0</v>
      </c>
      <c r="E129" s="543">
        <v>0</v>
      </c>
      <c r="F129" s="543">
        <v>0</v>
      </c>
      <c r="G129" s="151">
        <v>0</v>
      </c>
      <c r="H129" s="27"/>
      <c r="I129" s="27"/>
      <c r="J129" s="27"/>
      <c r="K129" s="27"/>
      <c r="L129" s="27"/>
      <c r="M129" s="27"/>
      <c r="N129" s="27"/>
      <c r="O129" s="68"/>
      <c r="P129" s="14"/>
      <c r="Q129" s="14"/>
      <c r="R129" s="14"/>
      <c r="S129" s="14"/>
      <c r="T129" s="131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  <c r="IV129" s="14"/>
    </row>
    <row r="130" spans="1:256" s="103" customFormat="1" ht="25.5">
      <c r="A130" s="366"/>
      <c r="B130" s="127" t="s">
        <v>930</v>
      </c>
      <c r="C130" s="126" t="s">
        <v>74</v>
      </c>
      <c r="D130" s="542">
        <v>0</v>
      </c>
      <c r="E130" s="543">
        <v>0</v>
      </c>
      <c r="F130" s="543">
        <v>0</v>
      </c>
      <c r="G130" s="151">
        <v>0</v>
      </c>
      <c r="H130" s="27"/>
      <c r="I130" s="27"/>
      <c r="J130" s="27"/>
      <c r="K130" s="27"/>
      <c r="L130" s="27"/>
      <c r="M130" s="27"/>
      <c r="N130" s="27"/>
      <c r="O130" s="68"/>
      <c r="P130" s="14"/>
      <c r="Q130" s="14"/>
      <c r="R130" s="14"/>
      <c r="S130" s="14"/>
      <c r="T130" s="13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  <c r="IV130" s="14"/>
    </row>
    <row r="131" spans="1:256" s="103" customFormat="1" ht="25.5">
      <c r="A131" s="366"/>
      <c r="B131" s="127" t="s">
        <v>689</v>
      </c>
      <c r="C131" s="126" t="s">
        <v>692</v>
      </c>
      <c r="D131" s="542">
        <v>0</v>
      </c>
      <c r="E131" s="543">
        <v>0</v>
      </c>
      <c r="F131" s="543">
        <v>0</v>
      </c>
      <c r="G131" s="151">
        <v>0</v>
      </c>
      <c r="H131" s="27"/>
      <c r="I131" s="27"/>
      <c r="J131" s="27"/>
      <c r="K131" s="27"/>
      <c r="L131" s="27"/>
      <c r="M131" s="27"/>
      <c r="N131" s="27"/>
      <c r="O131" s="68"/>
      <c r="P131" s="14"/>
      <c r="Q131" s="14"/>
      <c r="R131" s="14"/>
      <c r="S131" s="14"/>
      <c r="T131" s="13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  <c r="IV131" s="14"/>
    </row>
    <row r="132" spans="1:256" s="103" customFormat="1" ht="12.75">
      <c r="A132" s="366"/>
      <c r="B132" s="127" t="s">
        <v>75</v>
      </c>
      <c r="C132" s="126" t="s">
        <v>76</v>
      </c>
      <c r="D132" s="542">
        <v>0</v>
      </c>
      <c r="E132" s="543">
        <v>0</v>
      </c>
      <c r="F132" s="543">
        <v>0</v>
      </c>
      <c r="G132" s="151">
        <v>0</v>
      </c>
      <c r="H132" s="27"/>
      <c r="I132" s="27"/>
      <c r="J132" s="27"/>
      <c r="K132" s="27"/>
      <c r="L132" s="27"/>
      <c r="M132" s="27"/>
      <c r="N132" s="27"/>
      <c r="O132" s="68"/>
      <c r="P132" s="14"/>
      <c r="Q132" s="14"/>
      <c r="R132" s="14"/>
      <c r="S132" s="14"/>
      <c r="T132" s="13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  <c r="IV132" s="14"/>
    </row>
    <row r="133" spans="1:256" s="103" customFormat="1" ht="12.75">
      <c r="A133" s="799" t="s">
        <v>947</v>
      </c>
      <c r="B133" s="800"/>
      <c r="C133" s="801"/>
      <c r="D133" s="282">
        <f>SUM(D119:D128)</f>
        <v>0</v>
      </c>
      <c r="E133" s="282">
        <f>SUM(E118:E132)</f>
        <v>2098</v>
      </c>
      <c r="F133" s="282">
        <f>SUM(F118:F132)</f>
        <v>2098</v>
      </c>
      <c r="G133" s="102">
        <f>F133/E133*100</f>
        <v>100</v>
      </c>
      <c r="H133" s="107" t="s">
        <v>380</v>
      </c>
      <c r="I133" s="27"/>
      <c r="J133" s="27"/>
      <c r="K133" s="27"/>
      <c r="L133" s="27"/>
      <c r="M133" s="27"/>
      <c r="N133" s="27"/>
      <c r="O133" s="68" t="s">
        <v>393</v>
      </c>
      <c r="P133" s="68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  <c r="IV133" s="14"/>
    </row>
    <row r="134" spans="1:256" s="103" customFormat="1" ht="14.25" customHeight="1">
      <c r="A134" s="348"/>
      <c r="B134" s="349"/>
      <c r="C134" s="349"/>
      <c r="D134" s="14"/>
      <c r="E134" s="14"/>
      <c r="F134" s="14"/>
      <c r="G134"/>
      <c r="H134" s="27"/>
      <c r="I134" s="27"/>
      <c r="J134" s="27"/>
      <c r="K134" s="27"/>
      <c r="L134" s="27"/>
      <c r="M134" s="27"/>
      <c r="N134" s="27"/>
      <c r="O134" s="68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  <c r="IV134" s="14"/>
    </row>
    <row r="135" spans="1:256" s="103" customFormat="1" ht="12.75">
      <c r="A135" s="348" t="s">
        <v>625</v>
      </c>
      <c r="B135" s="349"/>
      <c r="C135" s="349"/>
      <c r="D135" s="14"/>
      <c r="E135" s="14"/>
      <c r="F135" s="14"/>
      <c r="G135"/>
      <c r="H135" s="27"/>
      <c r="I135" s="27"/>
      <c r="J135" s="27"/>
      <c r="K135" s="27"/>
      <c r="L135" s="27"/>
      <c r="M135" s="27"/>
      <c r="N135" s="27"/>
      <c r="O135" s="68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  <c r="IV135" s="14"/>
    </row>
    <row r="136" spans="1:256" s="103" customFormat="1" ht="12.75" customHeight="1">
      <c r="A136" s="348"/>
      <c r="B136" s="349"/>
      <c r="C136" s="349"/>
      <c r="D136" s="14"/>
      <c r="E136" s="14"/>
      <c r="F136" s="14"/>
      <c r="G136"/>
      <c r="H136" s="27"/>
      <c r="I136" s="27"/>
      <c r="J136" s="27"/>
      <c r="K136" s="27"/>
      <c r="L136" s="27"/>
      <c r="M136" s="27"/>
      <c r="N136" s="27"/>
      <c r="O136" s="68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  <c r="IV136" s="14"/>
    </row>
    <row r="137" spans="1:256" s="103" customFormat="1" ht="26.25" customHeight="1">
      <c r="A137" s="6" t="s">
        <v>162</v>
      </c>
      <c r="B137" s="6" t="s">
        <v>163</v>
      </c>
      <c r="C137" s="4" t="s">
        <v>166</v>
      </c>
      <c r="D137" s="43" t="s">
        <v>287</v>
      </c>
      <c r="E137" s="50" t="s">
        <v>288</v>
      </c>
      <c r="F137" s="4" t="s">
        <v>137</v>
      </c>
      <c r="G137" s="42" t="s">
        <v>289</v>
      </c>
      <c r="H137" s="27" t="s">
        <v>381</v>
      </c>
      <c r="I137" s="27"/>
      <c r="J137" s="27"/>
      <c r="K137" s="27"/>
      <c r="L137" s="27"/>
      <c r="M137" s="27"/>
      <c r="N137" s="27"/>
      <c r="O137" s="68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  <c r="IV137" s="14"/>
    </row>
    <row r="138" spans="1:256" s="104" customFormat="1" ht="12.75">
      <c r="A138" s="343">
        <v>3000</v>
      </c>
      <c r="B138" s="127" t="s">
        <v>99</v>
      </c>
      <c r="C138" s="401" t="s">
        <v>508</v>
      </c>
      <c r="D138" s="149">
        <v>230</v>
      </c>
      <c r="E138" s="287">
        <v>230</v>
      </c>
      <c r="F138" s="287">
        <v>10</v>
      </c>
      <c r="G138" s="151">
        <f aca="true" t="shared" si="4" ref="G138:G149">F138/E138*100</f>
        <v>4.3478260869565215</v>
      </c>
      <c r="O138" s="131"/>
      <c r="P138" s="131"/>
      <c r="Q138" s="131"/>
      <c r="R138" s="131"/>
      <c r="S138" s="131"/>
      <c r="T138" s="131"/>
      <c r="U138" s="131"/>
      <c r="V138" s="131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  <c r="AG138" s="131"/>
      <c r="AH138" s="131"/>
      <c r="AI138" s="131"/>
      <c r="AJ138" s="131"/>
      <c r="AK138" s="131"/>
      <c r="AL138" s="131"/>
      <c r="AM138" s="131"/>
      <c r="AN138" s="131"/>
      <c r="AO138" s="131"/>
      <c r="AP138" s="131"/>
      <c r="AQ138" s="131"/>
      <c r="AR138" s="131"/>
      <c r="AS138" s="131"/>
      <c r="AT138" s="131"/>
      <c r="AU138" s="131"/>
      <c r="AV138" s="131"/>
      <c r="AW138" s="131"/>
      <c r="AX138" s="131"/>
      <c r="AY138" s="131"/>
      <c r="AZ138" s="131"/>
      <c r="BA138" s="131"/>
      <c r="BB138" s="131"/>
      <c r="BC138" s="131"/>
      <c r="BD138" s="131"/>
      <c r="BE138" s="131"/>
      <c r="BF138" s="131"/>
      <c r="BG138" s="131"/>
      <c r="BH138" s="131"/>
      <c r="BI138" s="131"/>
      <c r="BJ138" s="131"/>
      <c r="BK138" s="131"/>
      <c r="BL138" s="131"/>
      <c r="BM138" s="131"/>
      <c r="BN138" s="131"/>
      <c r="BO138" s="131"/>
      <c r="BP138" s="131"/>
      <c r="BQ138" s="131"/>
      <c r="BR138" s="131"/>
      <c r="BS138" s="131"/>
      <c r="BT138" s="131"/>
      <c r="BU138" s="131"/>
      <c r="BV138" s="131"/>
      <c r="BW138" s="131"/>
      <c r="BX138" s="131"/>
      <c r="BY138" s="131"/>
      <c r="BZ138" s="131"/>
      <c r="CA138" s="131"/>
      <c r="CB138" s="131"/>
      <c r="CC138" s="131"/>
      <c r="CD138" s="131"/>
      <c r="CE138" s="131"/>
      <c r="CF138" s="131"/>
      <c r="CG138" s="131"/>
      <c r="CH138" s="131"/>
      <c r="CI138" s="131"/>
      <c r="CJ138" s="131"/>
      <c r="CK138" s="131"/>
      <c r="CL138" s="131"/>
      <c r="CM138" s="131"/>
      <c r="CN138" s="131"/>
      <c r="CO138" s="131"/>
      <c r="CP138" s="131"/>
      <c r="CQ138" s="131"/>
      <c r="CR138" s="131"/>
      <c r="CS138" s="131"/>
      <c r="CT138" s="131"/>
      <c r="CU138" s="131"/>
      <c r="CV138" s="131"/>
      <c r="CW138" s="131"/>
      <c r="CX138" s="131"/>
      <c r="CY138" s="131"/>
      <c r="CZ138" s="131"/>
      <c r="DA138" s="131"/>
      <c r="DB138" s="131"/>
      <c r="DC138" s="131"/>
      <c r="DD138" s="131"/>
      <c r="DE138" s="131"/>
      <c r="DF138" s="131"/>
      <c r="DG138" s="131"/>
      <c r="DH138" s="131"/>
      <c r="DI138" s="131"/>
      <c r="DJ138" s="131"/>
      <c r="DK138" s="131"/>
      <c r="DL138" s="131"/>
      <c r="DM138" s="131"/>
      <c r="DN138" s="131"/>
      <c r="DO138" s="131"/>
      <c r="DP138" s="131"/>
      <c r="DQ138" s="131"/>
      <c r="DR138" s="131"/>
      <c r="DS138" s="131"/>
      <c r="DT138" s="131"/>
      <c r="DU138" s="131"/>
      <c r="DV138" s="131"/>
      <c r="DW138" s="131"/>
      <c r="DX138" s="131"/>
      <c r="DY138" s="131"/>
      <c r="DZ138" s="131"/>
      <c r="EA138" s="131"/>
      <c r="EB138" s="131"/>
      <c r="EC138" s="131"/>
      <c r="ED138" s="131"/>
      <c r="EE138" s="131"/>
      <c r="EF138" s="131"/>
      <c r="EG138" s="131"/>
      <c r="EH138" s="131"/>
      <c r="EI138" s="131"/>
      <c r="EJ138" s="131"/>
      <c r="EK138" s="131"/>
      <c r="EL138" s="131"/>
      <c r="EM138" s="131"/>
      <c r="EN138" s="131"/>
      <c r="EO138" s="131"/>
      <c r="EP138" s="131"/>
      <c r="EQ138" s="131"/>
      <c r="ER138" s="131"/>
      <c r="ES138" s="131"/>
      <c r="ET138" s="131"/>
      <c r="EU138" s="131"/>
      <c r="EV138" s="131"/>
      <c r="EW138" s="131"/>
      <c r="EX138" s="131"/>
      <c r="EY138" s="131"/>
      <c r="EZ138" s="131"/>
      <c r="FA138" s="131"/>
      <c r="FB138" s="131"/>
      <c r="FC138" s="131"/>
      <c r="FD138" s="131"/>
      <c r="FE138" s="131"/>
      <c r="FF138" s="131"/>
      <c r="FG138" s="131"/>
      <c r="FH138" s="131"/>
      <c r="FI138" s="131"/>
      <c r="FJ138" s="131"/>
      <c r="FK138" s="131"/>
      <c r="FL138" s="131"/>
      <c r="FM138" s="131"/>
      <c r="FN138" s="131"/>
      <c r="FO138" s="131"/>
      <c r="FP138" s="131"/>
      <c r="FQ138" s="131"/>
      <c r="FR138" s="131"/>
      <c r="FS138" s="131"/>
      <c r="FT138" s="131"/>
      <c r="FU138" s="131"/>
      <c r="FV138" s="131"/>
      <c r="FW138" s="131"/>
      <c r="FX138" s="131"/>
      <c r="FY138" s="131"/>
      <c r="FZ138" s="131"/>
      <c r="GA138" s="131"/>
      <c r="GB138" s="131"/>
      <c r="GC138" s="131"/>
      <c r="GD138" s="131"/>
      <c r="GE138" s="131"/>
      <c r="GF138" s="131"/>
      <c r="GG138" s="131"/>
      <c r="GH138" s="131"/>
      <c r="GI138" s="131"/>
      <c r="GJ138" s="131"/>
      <c r="GK138" s="131"/>
      <c r="GL138" s="131"/>
      <c r="GM138" s="131"/>
      <c r="GN138" s="131"/>
      <c r="GO138" s="131"/>
      <c r="GP138" s="131"/>
      <c r="GQ138" s="131"/>
      <c r="GR138" s="131"/>
      <c r="GS138" s="131"/>
      <c r="GT138" s="131"/>
      <c r="GU138" s="131"/>
      <c r="GV138" s="131"/>
      <c r="GW138" s="131"/>
      <c r="GX138" s="131"/>
      <c r="GY138" s="131"/>
      <c r="GZ138" s="131"/>
      <c r="HA138" s="131"/>
      <c r="HB138" s="131"/>
      <c r="HC138" s="131"/>
      <c r="HD138" s="131"/>
      <c r="HE138" s="131"/>
      <c r="HF138" s="131"/>
      <c r="HG138" s="131"/>
      <c r="HH138" s="131"/>
      <c r="HI138" s="131"/>
      <c r="HJ138" s="131"/>
      <c r="HK138" s="131"/>
      <c r="HL138" s="131"/>
      <c r="HM138" s="131"/>
      <c r="HN138" s="131"/>
      <c r="HO138" s="131"/>
      <c r="HP138" s="131"/>
      <c r="HQ138" s="131"/>
      <c r="HR138" s="131"/>
      <c r="HS138" s="131"/>
      <c r="HT138" s="131"/>
      <c r="HU138" s="131"/>
      <c r="HV138" s="131"/>
      <c r="HW138" s="131"/>
      <c r="HX138" s="131"/>
      <c r="HY138" s="131"/>
      <c r="HZ138" s="131"/>
      <c r="IA138" s="131"/>
      <c r="IB138" s="131"/>
      <c r="IC138" s="131"/>
      <c r="ID138" s="131"/>
      <c r="IE138" s="131"/>
      <c r="IF138" s="131"/>
      <c r="IG138" s="131"/>
      <c r="IH138" s="131"/>
      <c r="II138" s="131"/>
      <c r="IJ138" s="131"/>
      <c r="IK138" s="131"/>
      <c r="IL138" s="131"/>
      <c r="IM138" s="131"/>
      <c r="IN138" s="131"/>
      <c r="IO138" s="131"/>
      <c r="IP138" s="131"/>
      <c r="IQ138" s="131"/>
      <c r="IR138" s="131"/>
      <c r="IS138" s="131"/>
      <c r="IT138" s="131"/>
      <c r="IU138" s="131"/>
      <c r="IV138" s="131"/>
    </row>
    <row r="139" spans="1:256" s="104" customFormat="1" ht="24" customHeight="1">
      <c r="A139" s="301"/>
      <c r="B139" s="127" t="s">
        <v>99</v>
      </c>
      <c r="C139" s="401" t="s">
        <v>893</v>
      </c>
      <c r="D139" s="149">
        <v>380</v>
      </c>
      <c r="E139" s="256">
        <v>380</v>
      </c>
      <c r="F139" s="256">
        <v>206</v>
      </c>
      <c r="G139" s="151">
        <f t="shared" si="4"/>
        <v>54.21052631578947</v>
      </c>
      <c r="O139" s="131"/>
      <c r="P139" s="131"/>
      <c r="Q139" s="131"/>
      <c r="R139" s="131"/>
      <c r="S139" s="131"/>
      <c r="T139" s="131"/>
      <c r="U139" s="131"/>
      <c r="V139" s="131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  <c r="AG139" s="131"/>
      <c r="AH139" s="131"/>
      <c r="AI139" s="131"/>
      <c r="AJ139" s="131"/>
      <c r="AK139" s="131"/>
      <c r="AL139" s="131"/>
      <c r="AM139" s="131"/>
      <c r="AN139" s="131"/>
      <c r="AO139" s="131"/>
      <c r="AP139" s="131"/>
      <c r="AQ139" s="131"/>
      <c r="AR139" s="131"/>
      <c r="AS139" s="131"/>
      <c r="AT139" s="131"/>
      <c r="AU139" s="131"/>
      <c r="AV139" s="131"/>
      <c r="AW139" s="131"/>
      <c r="AX139" s="131"/>
      <c r="AY139" s="131"/>
      <c r="AZ139" s="131"/>
      <c r="BA139" s="131"/>
      <c r="BB139" s="131"/>
      <c r="BC139" s="131"/>
      <c r="BD139" s="131"/>
      <c r="BE139" s="131"/>
      <c r="BF139" s="131"/>
      <c r="BG139" s="131"/>
      <c r="BH139" s="131"/>
      <c r="BI139" s="131"/>
      <c r="BJ139" s="131"/>
      <c r="BK139" s="131"/>
      <c r="BL139" s="131"/>
      <c r="BM139" s="131"/>
      <c r="BN139" s="131"/>
      <c r="BO139" s="131"/>
      <c r="BP139" s="131"/>
      <c r="BQ139" s="131"/>
      <c r="BR139" s="131"/>
      <c r="BS139" s="131"/>
      <c r="BT139" s="131"/>
      <c r="BU139" s="131"/>
      <c r="BV139" s="131"/>
      <c r="BW139" s="131"/>
      <c r="BX139" s="131"/>
      <c r="BY139" s="131"/>
      <c r="BZ139" s="131"/>
      <c r="CA139" s="131"/>
      <c r="CB139" s="131"/>
      <c r="CC139" s="131"/>
      <c r="CD139" s="131"/>
      <c r="CE139" s="131"/>
      <c r="CF139" s="131"/>
      <c r="CG139" s="131"/>
      <c r="CH139" s="131"/>
      <c r="CI139" s="131"/>
      <c r="CJ139" s="131"/>
      <c r="CK139" s="131"/>
      <c r="CL139" s="131"/>
      <c r="CM139" s="131"/>
      <c r="CN139" s="131"/>
      <c r="CO139" s="131"/>
      <c r="CP139" s="131"/>
      <c r="CQ139" s="131"/>
      <c r="CR139" s="131"/>
      <c r="CS139" s="131"/>
      <c r="CT139" s="131"/>
      <c r="CU139" s="131"/>
      <c r="CV139" s="131"/>
      <c r="CW139" s="131"/>
      <c r="CX139" s="131"/>
      <c r="CY139" s="131"/>
      <c r="CZ139" s="131"/>
      <c r="DA139" s="131"/>
      <c r="DB139" s="131"/>
      <c r="DC139" s="131"/>
      <c r="DD139" s="131"/>
      <c r="DE139" s="131"/>
      <c r="DF139" s="131"/>
      <c r="DG139" s="131"/>
      <c r="DH139" s="131"/>
      <c r="DI139" s="131"/>
      <c r="DJ139" s="131"/>
      <c r="DK139" s="131"/>
      <c r="DL139" s="131"/>
      <c r="DM139" s="131"/>
      <c r="DN139" s="131"/>
      <c r="DO139" s="131"/>
      <c r="DP139" s="131"/>
      <c r="DQ139" s="131"/>
      <c r="DR139" s="131"/>
      <c r="DS139" s="131"/>
      <c r="DT139" s="131"/>
      <c r="DU139" s="131"/>
      <c r="DV139" s="131"/>
      <c r="DW139" s="131"/>
      <c r="DX139" s="131"/>
      <c r="DY139" s="131"/>
      <c r="DZ139" s="131"/>
      <c r="EA139" s="131"/>
      <c r="EB139" s="131"/>
      <c r="EC139" s="131"/>
      <c r="ED139" s="131"/>
      <c r="EE139" s="131"/>
      <c r="EF139" s="131"/>
      <c r="EG139" s="131"/>
      <c r="EH139" s="131"/>
      <c r="EI139" s="131"/>
      <c r="EJ139" s="131"/>
      <c r="EK139" s="131"/>
      <c r="EL139" s="131"/>
      <c r="EM139" s="131"/>
      <c r="EN139" s="131"/>
      <c r="EO139" s="131"/>
      <c r="EP139" s="131"/>
      <c r="EQ139" s="131"/>
      <c r="ER139" s="131"/>
      <c r="ES139" s="131"/>
      <c r="ET139" s="131"/>
      <c r="EU139" s="131"/>
      <c r="EV139" s="131"/>
      <c r="EW139" s="131"/>
      <c r="EX139" s="131"/>
      <c r="EY139" s="131"/>
      <c r="EZ139" s="131"/>
      <c r="FA139" s="131"/>
      <c r="FB139" s="131"/>
      <c r="FC139" s="131"/>
      <c r="FD139" s="131"/>
      <c r="FE139" s="131"/>
      <c r="FF139" s="131"/>
      <c r="FG139" s="131"/>
      <c r="FH139" s="131"/>
      <c r="FI139" s="131"/>
      <c r="FJ139" s="131"/>
      <c r="FK139" s="131"/>
      <c r="FL139" s="131"/>
      <c r="FM139" s="131"/>
      <c r="FN139" s="131"/>
      <c r="FO139" s="131"/>
      <c r="FP139" s="131"/>
      <c r="FQ139" s="131"/>
      <c r="FR139" s="131"/>
      <c r="FS139" s="131"/>
      <c r="FT139" s="131"/>
      <c r="FU139" s="131"/>
      <c r="FV139" s="131"/>
      <c r="FW139" s="131"/>
      <c r="FX139" s="131"/>
      <c r="FY139" s="131"/>
      <c r="FZ139" s="131"/>
      <c r="GA139" s="131"/>
      <c r="GB139" s="131"/>
      <c r="GC139" s="131"/>
      <c r="GD139" s="131"/>
      <c r="GE139" s="131"/>
      <c r="GF139" s="131"/>
      <c r="GG139" s="131"/>
      <c r="GH139" s="131"/>
      <c r="GI139" s="131"/>
      <c r="GJ139" s="131"/>
      <c r="GK139" s="131"/>
      <c r="GL139" s="131"/>
      <c r="GM139" s="131"/>
      <c r="GN139" s="131"/>
      <c r="GO139" s="131"/>
      <c r="GP139" s="131"/>
      <c r="GQ139" s="131"/>
      <c r="GR139" s="131"/>
      <c r="GS139" s="131"/>
      <c r="GT139" s="131"/>
      <c r="GU139" s="131"/>
      <c r="GV139" s="131"/>
      <c r="GW139" s="131"/>
      <c r="GX139" s="131"/>
      <c r="GY139" s="131"/>
      <c r="GZ139" s="131"/>
      <c r="HA139" s="131"/>
      <c r="HB139" s="131"/>
      <c r="HC139" s="131"/>
      <c r="HD139" s="131"/>
      <c r="HE139" s="131"/>
      <c r="HF139" s="131"/>
      <c r="HG139" s="131"/>
      <c r="HH139" s="131"/>
      <c r="HI139" s="131"/>
      <c r="HJ139" s="131"/>
      <c r="HK139" s="131"/>
      <c r="HL139" s="131"/>
      <c r="HM139" s="131"/>
      <c r="HN139" s="131"/>
      <c r="HO139" s="131"/>
      <c r="HP139" s="131"/>
      <c r="HQ139" s="131"/>
      <c r="HR139" s="131"/>
      <c r="HS139" s="131"/>
      <c r="HT139" s="131"/>
      <c r="HU139" s="131"/>
      <c r="HV139" s="131"/>
      <c r="HW139" s="131"/>
      <c r="HX139" s="131"/>
      <c r="HY139" s="131"/>
      <c r="HZ139" s="131"/>
      <c r="IA139" s="131"/>
      <c r="IB139" s="131"/>
      <c r="IC139" s="131"/>
      <c r="ID139" s="131"/>
      <c r="IE139" s="131"/>
      <c r="IF139" s="131"/>
      <c r="IG139" s="131"/>
      <c r="IH139" s="131"/>
      <c r="II139" s="131"/>
      <c r="IJ139" s="131"/>
      <c r="IK139" s="131"/>
      <c r="IL139" s="131"/>
      <c r="IM139" s="131"/>
      <c r="IN139" s="131"/>
      <c r="IO139" s="131"/>
      <c r="IP139" s="131"/>
      <c r="IQ139" s="131"/>
      <c r="IR139" s="131"/>
      <c r="IS139" s="131"/>
      <c r="IT139" s="131"/>
      <c r="IU139" s="131"/>
      <c r="IV139" s="131"/>
    </row>
    <row r="140" spans="1:256" s="103" customFormat="1" ht="13.5" customHeight="1">
      <c r="A140" s="343"/>
      <c r="B140" s="127" t="s">
        <v>99</v>
      </c>
      <c r="C140" s="401" t="s">
        <v>894</v>
      </c>
      <c r="D140" s="149">
        <v>15</v>
      </c>
      <c r="E140" s="287">
        <v>15</v>
      </c>
      <c r="F140" s="287">
        <v>5</v>
      </c>
      <c r="G140" s="151">
        <f t="shared" si="4"/>
        <v>33.33333333333333</v>
      </c>
      <c r="H140" s="27"/>
      <c r="I140" s="27"/>
      <c r="J140" s="27"/>
      <c r="K140" s="27"/>
      <c r="L140" s="27"/>
      <c r="M140" s="27"/>
      <c r="N140" s="27"/>
      <c r="O140" s="68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  <c r="IV140" s="14"/>
    </row>
    <row r="141" spans="1:256" s="103" customFormat="1" ht="12.75">
      <c r="A141" s="301"/>
      <c r="B141" s="315" t="s">
        <v>99</v>
      </c>
      <c r="C141" s="31" t="s">
        <v>696</v>
      </c>
      <c r="D141" s="147">
        <v>455</v>
      </c>
      <c r="E141" s="268">
        <v>455</v>
      </c>
      <c r="F141" s="268">
        <v>42</v>
      </c>
      <c r="G141" s="151">
        <f t="shared" si="4"/>
        <v>9.230769230769232</v>
      </c>
      <c r="H141" s="27"/>
      <c r="I141" s="27"/>
      <c r="J141" s="27"/>
      <c r="K141" s="27"/>
      <c r="L141" s="27"/>
      <c r="M141" s="27"/>
      <c r="N141" s="27"/>
      <c r="O141" s="68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  <c r="IV141" s="14"/>
    </row>
    <row r="142" spans="1:256" s="103" customFormat="1" ht="12.75">
      <c r="A142" s="301"/>
      <c r="B142" s="317">
        <v>3299</v>
      </c>
      <c r="C142" s="128" t="s">
        <v>623</v>
      </c>
      <c r="D142" s="149">
        <v>600</v>
      </c>
      <c r="E142" s="287">
        <v>600</v>
      </c>
      <c r="F142" s="256">
        <v>353</v>
      </c>
      <c r="G142" s="151">
        <f t="shared" si="4"/>
        <v>58.833333333333336</v>
      </c>
      <c r="H142" s="27"/>
      <c r="I142" s="27"/>
      <c r="J142" s="27"/>
      <c r="K142" s="27"/>
      <c r="L142" s="27"/>
      <c r="M142" s="27"/>
      <c r="N142" s="27"/>
      <c r="O142" s="68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  <c r="IV142" s="14"/>
    </row>
    <row r="143" spans="1:256" s="103" customFormat="1" ht="12.75">
      <c r="A143" s="301"/>
      <c r="B143" s="127" t="s">
        <v>99</v>
      </c>
      <c r="C143" s="549" t="s">
        <v>86</v>
      </c>
      <c r="D143" s="542">
        <v>1500</v>
      </c>
      <c r="E143" s="543">
        <v>1500</v>
      </c>
      <c r="F143" s="543">
        <v>0</v>
      </c>
      <c r="G143" s="151">
        <f t="shared" si="4"/>
        <v>0</v>
      </c>
      <c r="H143" s="27"/>
      <c r="I143" s="27"/>
      <c r="J143" s="27"/>
      <c r="K143" s="27"/>
      <c r="L143" s="27"/>
      <c r="M143" s="27"/>
      <c r="N143" s="27"/>
      <c r="O143" s="68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  <c r="IV143" s="14"/>
    </row>
    <row r="144" spans="1:256" s="103" customFormat="1" ht="12.75">
      <c r="A144" s="301"/>
      <c r="B144" s="127" t="s">
        <v>99</v>
      </c>
      <c r="C144" s="549" t="s">
        <v>87</v>
      </c>
      <c r="D144" s="542">
        <v>150</v>
      </c>
      <c r="E144" s="543">
        <v>250</v>
      </c>
      <c r="F144" s="543">
        <v>74</v>
      </c>
      <c r="G144" s="151">
        <f>F144/E144*100</f>
        <v>29.599999999999998</v>
      </c>
      <c r="H144" s="27"/>
      <c r="I144" s="27"/>
      <c r="J144" s="27"/>
      <c r="K144" s="27"/>
      <c r="L144" s="27"/>
      <c r="M144" s="27"/>
      <c r="N144" s="27"/>
      <c r="O144" s="68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  <c r="IV144" s="14"/>
    </row>
    <row r="145" spans="1:256" s="103" customFormat="1" ht="12.75">
      <c r="A145" s="301"/>
      <c r="B145" s="316" t="s">
        <v>98</v>
      </c>
      <c r="C145" s="128" t="s">
        <v>78</v>
      </c>
      <c r="D145" s="149">
        <v>700</v>
      </c>
      <c r="E145" s="287">
        <v>700</v>
      </c>
      <c r="F145" s="287">
        <v>684</v>
      </c>
      <c r="G145" s="151">
        <f t="shared" si="4"/>
        <v>97.71428571428571</v>
      </c>
      <c r="H145" s="27"/>
      <c r="I145" s="27"/>
      <c r="J145" s="27"/>
      <c r="K145" s="27"/>
      <c r="L145" s="27"/>
      <c r="M145" s="27"/>
      <c r="N145" s="27"/>
      <c r="O145" s="68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  <c r="IV145" s="14"/>
    </row>
    <row r="146" spans="1:256" s="103" customFormat="1" ht="25.5">
      <c r="A146" s="301"/>
      <c r="B146" s="127" t="s">
        <v>98</v>
      </c>
      <c r="C146" s="128" t="s">
        <v>79</v>
      </c>
      <c r="D146" s="149">
        <v>500</v>
      </c>
      <c r="E146" s="287">
        <v>500</v>
      </c>
      <c r="F146" s="287">
        <v>36</v>
      </c>
      <c r="G146" s="151">
        <f t="shared" si="4"/>
        <v>7.199999999999999</v>
      </c>
      <c r="H146" s="27"/>
      <c r="I146" s="27"/>
      <c r="J146" s="27"/>
      <c r="K146" s="27"/>
      <c r="L146" s="27"/>
      <c r="M146" s="27"/>
      <c r="N146" s="27"/>
      <c r="O146" s="68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  <c r="IV146" s="14"/>
    </row>
    <row r="147" spans="1:256" s="103" customFormat="1" ht="25.5">
      <c r="A147" s="301"/>
      <c r="B147" s="127" t="s">
        <v>98</v>
      </c>
      <c r="C147" s="128" t="s">
        <v>80</v>
      </c>
      <c r="D147" s="149">
        <v>400</v>
      </c>
      <c r="E147" s="287">
        <v>400</v>
      </c>
      <c r="F147" s="287">
        <v>0</v>
      </c>
      <c r="G147" s="151">
        <f t="shared" si="4"/>
        <v>0</v>
      </c>
      <c r="H147" s="27"/>
      <c r="I147" s="27"/>
      <c r="J147" s="27"/>
      <c r="K147" s="27"/>
      <c r="L147" s="27"/>
      <c r="M147" s="27"/>
      <c r="N147" s="27"/>
      <c r="O147" s="68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  <c r="IV147" s="14"/>
    </row>
    <row r="148" spans="1:256" s="103" customFormat="1" ht="14.25" customHeight="1">
      <c r="A148" s="301"/>
      <c r="B148" s="127" t="s">
        <v>98</v>
      </c>
      <c r="C148" s="128" t="s">
        <v>81</v>
      </c>
      <c r="D148" s="149">
        <v>3680</v>
      </c>
      <c r="E148" s="287">
        <v>3621</v>
      </c>
      <c r="F148" s="287">
        <v>3433</v>
      </c>
      <c r="G148" s="151">
        <f>F148/E148*100</f>
        <v>94.8080640706987</v>
      </c>
      <c r="H148" s="27"/>
      <c r="I148" s="27"/>
      <c r="J148" s="27"/>
      <c r="K148" s="27"/>
      <c r="L148" s="27"/>
      <c r="M148" s="27"/>
      <c r="N148" s="27"/>
      <c r="O148" s="68"/>
      <c r="P148" s="14"/>
      <c r="Q148" s="14"/>
      <c r="R148" s="14"/>
      <c r="S148" s="14"/>
      <c r="T148" s="14"/>
      <c r="U148" s="131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  <c r="IV148" s="14"/>
    </row>
    <row r="149" spans="1:256" s="103" customFormat="1" ht="15.75" customHeight="1">
      <c r="A149" s="548"/>
      <c r="B149" s="127" t="s">
        <v>98</v>
      </c>
      <c r="C149" s="549" t="s">
        <v>82</v>
      </c>
      <c r="D149" s="542">
        <v>4000</v>
      </c>
      <c r="E149" s="543">
        <v>4000</v>
      </c>
      <c r="F149" s="543">
        <v>0</v>
      </c>
      <c r="G149" s="151">
        <f t="shared" si="4"/>
        <v>0</v>
      </c>
      <c r="H149" s="27"/>
      <c r="I149" s="27"/>
      <c r="J149" s="27"/>
      <c r="K149" s="27"/>
      <c r="L149" s="27"/>
      <c r="M149" s="27"/>
      <c r="N149" s="27"/>
      <c r="O149" s="68"/>
      <c r="P149" s="14"/>
      <c r="Q149" s="14"/>
      <c r="R149" s="14"/>
      <c r="S149" s="14"/>
      <c r="T149" s="14"/>
      <c r="U149" s="131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  <c r="IV149" s="14"/>
    </row>
    <row r="150" spans="1:256" s="103" customFormat="1" ht="13.5" customHeight="1">
      <c r="A150" s="548"/>
      <c r="B150" s="315" t="s">
        <v>100</v>
      </c>
      <c r="C150" s="31" t="s">
        <v>624</v>
      </c>
      <c r="D150" s="147">
        <v>230</v>
      </c>
      <c r="E150" s="268">
        <v>230</v>
      </c>
      <c r="F150" s="268">
        <v>230</v>
      </c>
      <c r="G150" s="151">
        <f>F150/E150*100</f>
        <v>100</v>
      </c>
      <c r="H150" s="27"/>
      <c r="I150" s="27"/>
      <c r="J150" s="27"/>
      <c r="K150" s="27"/>
      <c r="L150" s="27"/>
      <c r="M150" s="27"/>
      <c r="N150" s="27"/>
      <c r="O150" s="68"/>
      <c r="P150" s="14"/>
      <c r="Q150" s="14"/>
      <c r="R150" s="14"/>
      <c r="S150" s="14"/>
      <c r="T150" s="14"/>
      <c r="U150" s="131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  <c r="IT150" s="14"/>
      <c r="IU150" s="14"/>
      <c r="IV150" s="14"/>
    </row>
    <row r="151" spans="1:256" s="103" customFormat="1" ht="13.5" customHeight="1">
      <c r="A151" s="548"/>
      <c r="B151" s="316" t="s">
        <v>100</v>
      </c>
      <c r="C151" s="128" t="s">
        <v>681</v>
      </c>
      <c r="D151" s="149">
        <v>1400</v>
      </c>
      <c r="E151" s="287">
        <v>1459</v>
      </c>
      <c r="F151" s="287">
        <v>550</v>
      </c>
      <c r="G151" s="151">
        <f>F151/E151*100</f>
        <v>37.697052775873885</v>
      </c>
      <c r="H151" s="27"/>
      <c r="I151" s="27"/>
      <c r="J151" s="27"/>
      <c r="K151" s="27"/>
      <c r="L151" s="27"/>
      <c r="M151" s="27"/>
      <c r="N151" s="27"/>
      <c r="O151" s="68"/>
      <c r="P151" s="14"/>
      <c r="Q151" s="14"/>
      <c r="R151" s="14"/>
      <c r="S151" s="14"/>
      <c r="T151" s="14"/>
      <c r="U151" s="131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  <c r="IT151" s="14"/>
      <c r="IU151" s="14"/>
      <c r="IV151" s="14"/>
    </row>
    <row r="152" spans="1:256" s="103" customFormat="1" ht="13.5" customHeight="1">
      <c r="A152" s="548"/>
      <c r="B152" s="127" t="s">
        <v>99</v>
      </c>
      <c r="C152" s="549" t="s">
        <v>745</v>
      </c>
      <c r="D152" s="542">
        <v>81</v>
      </c>
      <c r="E152" s="543">
        <v>81</v>
      </c>
      <c r="F152" s="543">
        <v>0</v>
      </c>
      <c r="G152" s="151">
        <f>F152/E152*100</f>
        <v>0</v>
      </c>
      <c r="H152" s="27"/>
      <c r="I152" s="27"/>
      <c r="J152" s="27"/>
      <c r="K152" s="27"/>
      <c r="L152" s="27"/>
      <c r="M152" s="27"/>
      <c r="N152" s="27"/>
      <c r="O152" s="68"/>
      <c r="P152" s="14"/>
      <c r="Q152" s="14"/>
      <c r="R152" s="14"/>
      <c r="S152" s="14"/>
      <c r="T152" s="14"/>
      <c r="U152" s="131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  <c r="IT152" s="14"/>
      <c r="IU152" s="14"/>
      <c r="IV152" s="14"/>
    </row>
    <row r="153" spans="1:256" s="103" customFormat="1" ht="22.5" customHeight="1">
      <c r="A153" s="548"/>
      <c r="B153" s="127" t="s">
        <v>99</v>
      </c>
      <c r="C153" s="549" t="s">
        <v>272</v>
      </c>
      <c r="D153" s="542">
        <v>0</v>
      </c>
      <c r="E153" s="543">
        <v>300</v>
      </c>
      <c r="F153" s="543">
        <v>0</v>
      </c>
      <c r="G153" s="151">
        <f>F153/E153*100</f>
        <v>0</v>
      </c>
      <c r="H153" s="27"/>
      <c r="I153" s="27"/>
      <c r="J153" s="27"/>
      <c r="K153" s="27"/>
      <c r="L153" s="27"/>
      <c r="M153" s="27"/>
      <c r="N153" s="27"/>
      <c r="O153" s="68"/>
      <c r="P153" s="14"/>
      <c r="Q153" s="14"/>
      <c r="R153" s="14"/>
      <c r="S153" s="14"/>
      <c r="T153" s="14"/>
      <c r="U153" s="131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  <c r="IT153" s="14"/>
      <c r="IU153" s="14"/>
      <c r="IV153" s="14"/>
    </row>
    <row r="154" spans="1:256" s="103" customFormat="1" ht="12.75">
      <c r="A154" s="799" t="s">
        <v>948</v>
      </c>
      <c r="B154" s="800"/>
      <c r="C154" s="801"/>
      <c r="D154" s="282">
        <f>SUM(D138:D153)</f>
        <v>14321</v>
      </c>
      <c r="E154" s="282">
        <f>SUM(E138:E153)</f>
        <v>14721</v>
      </c>
      <c r="F154" s="282">
        <f>SUM(F138:F153)</f>
        <v>5623</v>
      </c>
      <c r="G154" s="102">
        <f>F154/E154*100</f>
        <v>38.197133346919365</v>
      </c>
      <c r="H154" s="107" t="s">
        <v>380</v>
      </c>
      <c r="I154" s="27"/>
      <c r="J154" s="27"/>
      <c r="K154" s="27"/>
      <c r="L154" s="27"/>
      <c r="M154" s="27"/>
      <c r="N154" s="27"/>
      <c r="O154" s="68" t="s">
        <v>393</v>
      </c>
      <c r="P154" s="68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  <c r="IT154" s="14"/>
      <c r="IU154" s="14"/>
      <c r="IV154" s="14"/>
    </row>
    <row r="155" spans="1:7" ht="12" customHeight="1">
      <c r="A155" s="64"/>
      <c r="B155" s="37"/>
      <c r="C155" s="37"/>
      <c r="D155" s="46"/>
      <c r="E155" s="245"/>
      <c r="F155" s="45"/>
      <c r="G155" s="34"/>
    </row>
    <row r="156" spans="1:256" s="103" customFormat="1" ht="12.75">
      <c r="A156" s="39" t="s">
        <v>502</v>
      </c>
      <c r="B156" s="435"/>
      <c r="C156" s="10"/>
      <c r="D156" s="14"/>
      <c r="E156" s="14"/>
      <c r="F156" s="14"/>
      <c r="G156"/>
      <c r="H156" s="27"/>
      <c r="I156" s="27"/>
      <c r="J156" s="27"/>
      <c r="K156" s="27"/>
      <c r="L156" s="27"/>
      <c r="M156" s="27"/>
      <c r="N156" s="27"/>
      <c r="O156" s="68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  <c r="IT156" s="14"/>
      <c r="IU156" s="14"/>
      <c r="IV156" s="14"/>
    </row>
    <row r="157" spans="1:256" s="103" customFormat="1" ht="10.5" customHeight="1">
      <c r="A157" s="346"/>
      <c r="B157" s="347"/>
      <c r="C157" s="16"/>
      <c r="D157" s="14"/>
      <c r="E157" s="14"/>
      <c r="F157" s="14"/>
      <c r="G157"/>
      <c r="H157" s="27"/>
      <c r="I157" s="27"/>
      <c r="J157" s="27"/>
      <c r="K157" s="27"/>
      <c r="L157" s="27"/>
      <c r="M157" s="27"/>
      <c r="N157" s="27"/>
      <c r="O157" s="68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14"/>
      <c r="IV157" s="14"/>
    </row>
    <row r="158" spans="1:256" s="103" customFormat="1" ht="25.5" customHeight="1">
      <c r="A158" s="6" t="s">
        <v>162</v>
      </c>
      <c r="B158" s="6" t="s">
        <v>622</v>
      </c>
      <c r="C158" s="4" t="s">
        <v>166</v>
      </c>
      <c r="D158" s="43" t="s">
        <v>287</v>
      </c>
      <c r="E158" s="50" t="s">
        <v>288</v>
      </c>
      <c r="F158" s="4" t="s">
        <v>137</v>
      </c>
      <c r="G158" s="42" t="s">
        <v>289</v>
      </c>
      <c r="H158" s="27" t="s">
        <v>381</v>
      </c>
      <c r="I158" s="27"/>
      <c r="J158" s="27"/>
      <c r="K158" s="27"/>
      <c r="L158" s="27"/>
      <c r="M158" s="27"/>
      <c r="N158" s="27"/>
      <c r="O158" s="68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14"/>
      <c r="IV158" s="14"/>
    </row>
    <row r="159" spans="1:256" s="103" customFormat="1" ht="13.5" customHeight="1">
      <c r="A159" s="308">
        <v>3000</v>
      </c>
      <c r="B159" s="369" t="s">
        <v>611</v>
      </c>
      <c r="C159" s="31" t="s">
        <v>897</v>
      </c>
      <c r="D159" s="26">
        <v>17012</v>
      </c>
      <c r="E159" s="26">
        <v>16930</v>
      </c>
      <c r="F159" s="268">
        <v>5573</v>
      </c>
      <c r="G159" s="262">
        <f>F159/E159*100</f>
        <v>32.917897223862965</v>
      </c>
      <c r="H159" s="27"/>
      <c r="I159" s="27"/>
      <c r="J159" s="27"/>
      <c r="K159" s="27"/>
      <c r="L159" s="27"/>
      <c r="M159" s="27"/>
      <c r="N159" s="27"/>
      <c r="O159" s="68"/>
      <c r="P159" s="14"/>
      <c r="Q159" s="14"/>
      <c r="R159" s="14"/>
      <c r="S159" s="14"/>
      <c r="T159" s="14"/>
      <c r="U159" s="131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  <c r="IT159" s="14"/>
      <c r="IU159" s="14"/>
      <c r="IV159" s="14"/>
    </row>
    <row r="160" spans="1:256" s="103" customFormat="1" ht="12.75">
      <c r="A160" s="799" t="s">
        <v>38</v>
      </c>
      <c r="B160" s="800"/>
      <c r="C160" s="801"/>
      <c r="D160" s="101">
        <f>SUM(D159:D159)</f>
        <v>17012</v>
      </c>
      <c r="E160" s="101">
        <f>SUM(E159:E159)</f>
        <v>16930</v>
      </c>
      <c r="F160" s="282">
        <f>SUM(F159:F159)</f>
        <v>5573</v>
      </c>
      <c r="G160" s="335">
        <f>F160/E160*100</f>
        <v>32.917897223862965</v>
      </c>
      <c r="H160" s="107" t="s">
        <v>380</v>
      </c>
      <c r="I160" s="27"/>
      <c r="J160" s="27"/>
      <c r="K160" s="27"/>
      <c r="L160" s="27"/>
      <c r="M160" s="27"/>
      <c r="N160" s="27"/>
      <c r="O160" s="68" t="s">
        <v>393</v>
      </c>
      <c r="P160" s="68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  <c r="IV160" s="14"/>
    </row>
    <row r="161" spans="1:256" s="103" customFormat="1" ht="6" customHeight="1">
      <c r="A161" s="344"/>
      <c r="B161" s="344"/>
      <c r="C161" s="344"/>
      <c r="D161" s="345"/>
      <c r="E161" s="345"/>
      <c r="F161" s="324"/>
      <c r="G161" s="28"/>
      <c r="H161" s="107"/>
      <c r="I161" s="27"/>
      <c r="J161" s="27"/>
      <c r="K161" s="27"/>
      <c r="L161" s="27"/>
      <c r="M161" s="27"/>
      <c r="N161" s="27"/>
      <c r="O161" s="68"/>
      <c r="P161" s="68"/>
      <c r="Q161" s="14"/>
      <c r="R161" s="14"/>
      <c r="S161" s="14"/>
      <c r="T161" s="14"/>
      <c r="U161" s="131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  <c r="IR161" s="14"/>
      <c r="IS161" s="14"/>
      <c r="IT161" s="14"/>
      <c r="IU161" s="14"/>
      <c r="IV161" s="14"/>
    </row>
    <row r="162" spans="1:6" ht="15.75" customHeight="1">
      <c r="A162" s="819" t="s">
        <v>241</v>
      </c>
      <c r="B162" s="819"/>
      <c r="C162" s="819"/>
      <c r="D162" s="47"/>
      <c r="E162" s="17"/>
      <c r="F162" s="68"/>
    </row>
    <row r="163" spans="1:6" ht="6" customHeight="1">
      <c r="A163" s="19"/>
      <c r="B163" s="19"/>
      <c r="C163" s="19"/>
      <c r="D163" s="47"/>
      <c r="E163" s="17"/>
      <c r="F163" s="68"/>
    </row>
    <row r="164" spans="1:7" ht="25.5" customHeight="1">
      <c r="A164" s="6" t="s">
        <v>162</v>
      </c>
      <c r="B164" s="6" t="s">
        <v>163</v>
      </c>
      <c r="C164" s="4" t="s">
        <v>166</v>
      </c>
      <c r="D164" s="43" t="s">
        <v>287</v>
      </c>
      <c r="E164" s="50" t="s">
        <v>288</v>
      </c>
      <c r="F164" s="4" t="s">
        <v>137</v>
      </c>
      <c r="G164" s="42" t="s">
        <v>289</v>
      </c>
    </row>
    <row r="165" spans="1:7" ht="63" customHeight="1">
      <c r="A165" s="127" t="s">
        <v>909</v>
      </c>
      <c r="B165" s="325" t="s">
        <v>611</v>
      </c>
      <c r="C165" s="115" t="s">
        <v>898</v>
      </c>
      <c r="D165" s="149">
        <v>6700</v>
      </c>
      <c r="E165" s="148">
        <v>6700</v>
      </c>
      <c r="F165" s="256">
        <v>0</v>
      </c>
      <c r="G165" s="262">
        <f>F165/E165*100</f>
        <v>0</v>
      </c>
    </row>
    <row r="166" spans="1:256" s="27" customFormat="1" ht="12.75">
      <c r="A166" s="172"/>
      <c r="B166" s="188"/>
      <c r="C166" s="187" t="s">
        <v>479</v>
      </c>
      <c r="D166" s="173">
        <f>SUM(D165:D165)</f>
        <v>6700</v>
      </c>
      <c r="E166" s="173">
        <f>SUM(E165:E165)</f>
        <v>6700</v>
      </c>
      <c r="F166" s="173">
        <f>SUM(F165:F165)</f>
        <v>0</v>
      </c>
      <c r="G166" s="102">
        <f>F166/E166*100</f>
        <v>0</v>
      </c>
      <c r="O166" s="68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</row>
    <row r="167" spans="1:256" s="27" customFormat="1" ht="12.75">
      <c r="A167" s="15"/>
      <c r="B167" s="58"/>
      <c r="C167" s="176"/>
      <c r="D167" s="177"/>
      <c r="E167" s="177"/>
      <c r="F167" s="177"/>
      <c r="G167" s="28"/>
      <c r="O167" s="68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  <c r="IT167" s="14"/>
      <c r="IU167" s="14"/>
      <c r="IV167" s="14"/>
    </row>
    <row r="168" spans="1:256" s="27" customFormat="1" ht="14.25" customHeight="1">
      <c r="A168" s="792" t="s">
        <v>907</v>
      </c>
      <c r="B168" s="793"/>
      <c r="C168" s="794"/>
      <c r="D168" s="177"/>
      <c r="E168" s="178"/>
      <c r="F168" s="220"/>
      <c r="G168" s="28"/>
      <c r="O168" s="68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  <c r="IV168" s="14"/>
    </row>
    <row r="169" spans="1:256" s="27" customFormat="1" ht="6.75" customHeight="1">
      <c r="A169" s="424"/>
      <c r="B169" s="425"/>
      <c r="C169" s="426"/>
      <c r="D169" s="177"/>
      <c r="E169" s="178"/>
      <c r="F169" s="220"/>
      <c r="G169" s="28"/>
      <c r="O169" s="68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  <c r="IV169" s="14"/>
    </row>
    <row r="170" spans="1:256" s="103" customFormat="1" ht="24.75" customHeight="1">
      <c r="A170" s="6" t="s">
        <v>162</v>
      </c>
      <c r="B170" s="6" t="s">
        <v>163</v>
      </c>
      <c r="C170" s="4" t="s">
        <v>166</v>
      </c>
      <c r="D170" s="43" t="s">
        <v>287</v>
      </c>
      <c r="E170" s="50" t="s">
        <v>288</v>
      </c>
      <c r="F170" s="4" t="s">
        <v>137</v>
      </c>
      <c r="G170" s="42" t="s">
        <v>289</v>
      </c>
      <c r="H170" s="27" t="s">
        <v>381</v>
      </c>
      <c r="I170" s="27"/>
      <c r="J170" s="27"/>
      <c r="K170" s="27"/>
      <c r="L170" s="27"/>
      <c r="M170" s="27"/>
      <c r="N170" s="27"/>
      <c r="O170" s="68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  <c r="IV170" s="14"/>
    </row>
    <row r="171" spans="1:256" s="103" customFormat="1" ht="25.5" customHeight="1">
      <c r="A171" s="127" t="s">
        <v>909</v>
      </c>
      <c r="B171" s="370" t="s">
        <v>507</v>
      </c>
      <c r="C171" s="314" t="s">
        <v>682</v>
      </c>
      <c r="D171" s="149">
        <v>500</v>
      </c>
      <c r="E171" s="149">
        <v>500</v>
      </c>
      <c r="F171" s="256">
        <v>0</v>
      </c>
      <c r="G171" s="262">
        <f>F171/E171*100</f>
        <v>0</v>
      </c>
      <c r="H171" s="27"/>
      <c r="I171" s="27"/>
      <c r="J171" s="27"/>
      <c r="K171" s="27"/>
      <c r="L171" s="27"/>
      <c r="M171" s="27"/>
      <c r="N171" s="27"/>
      <c r="O171" s="68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  <c r="IV171" s="14"/>
    </row>
    <row r="172" spans="1:256" s="103" customFormat="1" ht="25.5" customHeight="1">
      <c r="A172" s="127" t="s">
        <v>909</v>
      </c>
      <c r="B172" s="370" t="s">
        <v>937</v>
      </c>
      <c r="C172" s="314" t="s">
        <v>627</v>
      </c>
      <c r="D172" s="149">
        <v>500</v>
      </c>
      <c r="E172" s="149">
        <v>500</v>
      </c>
      <c r="F172" s="256">
        <v>0</v>
      </c>
      <c r="G172" s="262">
        <f>F172/E172*100</f>
        <v>0</v>
      </c>
      <c r="H172" s="27"/>
      <c r="I172" s="27"/>
      <c r="J172" s="27"/>
      <c r="K172" s="27"/>
      <c r="L172" s="27"/>
      <c r="M172" s="27"/>
      <c r="N172" s="27"/>
      <c r="O172" s="68"/>
      <c r="P172" s="14"/>
      <c r="Q172" s="14"/>
      <c r="R172" s="14"/>
      <c r="S172" s="14"/>
      <c r="T172" s="810"/>
      <c r="U172" s="810"/>
      <c r="V172" s="810"/>
      <c r="W172" s="345"/>
      <c r="X172" s="345"/>
      <c r="Y172" s="345"/>
      <c r="Z172" s="407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  <c r="IT172" s="14"/>
      <c r="IU172" s="14"/>
      <c r="IV172" s="14"/>
    </row>
    <row r="173" spans="1:256" s="103" customFormat="1" ht="25.5">
      <c r="A173" s="127" t="s">
        <v>909</v>
      </c>
      <c r="B173" s="370" t="s">
        <v>99</v>
      </c>
      <c r="C173" s="314" t="s">
        <v>674</v>
      </c>
      <c r="D173" s="149">
        <v>500</v>
      </c>
      <c r="E173" s="149">
        <v>500</v>
      </c>
      <c r="F173" s="256">
        <v>0</v>
      </c>
      <c r="G173" s="262">
        <f>F173/E173*100</f>
        <v>0</v>
      </c>
      <c r="H173" s="27"/>
      <c r="I173" s="27"/>
      <c r="J173" s="27"/>
      <c r="K173" s="27"/>
      <c r="L173" s="27"/>
      <c r="M173" s="27"/>
      <c r="N173" s="27"/>
      <c r="O173" s="68"/>
      <c r="P173" s="14"/>
      <c r="Q173" s="14"/>
      <c r="R173" s="14"/>
      <c r="S173" s="14"/>
      <c r="T173" s="344"/>
      <c r="U173" s="344"/>
      <c r="V173" s="344"/>
      <c r="W173" s="345"/>
      <c r="X173" s="345"/>
      <c r="Y173" s="324"/>
      <c r="Z173" s="407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  <c r="IV173" s="14"/>
    </row>
    <row r="174" spans="1:256" s="103" customFormat="1" ht="14.25" customHeight="1">
      <c r="A174" s="127" t="s">
        <v>909</v>
      </c>
      <c r="B174" s="370" t="s">
        <v>164</v>
      </c>
      <c r="C174" s="314" t="s">
        <v>165</v>
      </c>
      <c r="D174" s="149">
        <v>8000</v>
      </c>
      <c r="E174" s="149">
        <v>8000</v>
      </c>
      <c r="F174" s="256">
        <v>0</v>
      </c>
      <c r="G174" s="262">
        <f>F174/E174*100</f>
        <v>0</v>
      </c>
      <c r="H174" s="27"/>
      <c r="I174" s="27"/>
      <c r="J174" s="27"/>
      <c r="K174" s="27"/>
      <c r="L174" s="27"/>
      <c r="M174" s="27"/>
      <c r="N174" s="27"/>
      <c r="O174" s="68"/>
      <c r="P174" s="14"/>
      <c r="Q174" s="14"/>
      <c r="R174" s="14"/>
      <c r="S174" s="14"/>
      <c r="T174" s="344"/>
      <c r="U174" s="344"/>
      <c r="V174" s="344"/>
      <c r="W174" s="345"/>
      <c r="X174" s="345"/>
      <c r="Y174" s="324"/>
      <c r="Z174" s="407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  <c r="IT174" s="14"/>
      <c r="IU174" s="14"/>
      <c r="IV174" s="14"/>
    </row>
    <row r="175" spans="1:256" s="103" customFormat="1" ht="12.75">
      <c r="A175" s="799" t="s">
        <v>39</v>
      </c>
      <c r="B175" s="800"/>
      <c r="C175" s="801"/>
      <c r="D175" s="101">
        <f>SUM(D171:D174)</f>
        <v>9500</v>
      </c>
      <c r="E175" s="101">
        <f>SUM(E171:E174)</f>
        <v>9500</v>
      </c>
      <c r="F175" s="101">
        <f>SUM(F171:F174)</f>
        <v>0</v>
      </c>
      <c r="G175" s="335">
        <f>F175/E175*100</f>
        <v>0</v>
      </c>
      <c r="H175" s="107" t="s">
        <v>380</v>
      </c>
      <c r="I175" s="27"/>
      <c r="J175" s="27"/>
      <c r="K175" s="27"/>
      <c r="L175" s="27"/>
      <c r="M175" s="27"/>
      <c r="N175" s="27"/>
      <c r="O175" s="68" t="s">
        <v>393</v>
      </c>
      <c r="P175" s="68"/>
      <c r="Q175" s="14"/>
      <c r="R175" s="14"/>
      <c r="S175" s="14"/>
      <c r="T175" s="14"/>
      <c r="U175" s="131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  <c r="IR175" s="14"/>
      <c r="IS175" s="14"/>
      <c r="IT175" s="14"/>
      <c r="IU175" s="14"/>
      <c r="IV175" s="14"/>
    </row>
    <row r="176" spans="1:256" s="103" customFormat="1" ht="12" customHeight="1">
      <c r="A176" s="344"/>
      <c r="B176" s="344"/>
      <c r="C176" s="344"/>
      <c r="D176" s="345"/>
      <c r="E176" s="345"/>
      <c r="F176" s="324"/>
      <c r="G176" s="407"/>
      <c r="H176" s="107"/>
      <c r="I176" s="27"/>
      <c r="J176" s="27"/>
      <c r="K176" s="27"/>
      <c r="L176" s="27"/>
      <c r="M176" s="27"/>
      <c r="N176" s="27"/>
      <c r="O176" s="68"/>
      <c r="P176" s="68"/>
      <c r="Q176" s="14"/>
      <c r="R176" s="14"/>
      <c r="S176" s="14"/>
      <c r="T176" s="14"/>
      <c r="U176" s="131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  <c r="IR176" s="14"/>
      <c r="IS176" s="14"/>
      <c r="IT176" s="14"/>
      <c r="IU176" s="14"/>
      <c r="IV176" s="14"/>
    </row>
    <row r="177" spans="1:256" s="103" customFormat="1" ht="12" customHeight="1">
      <c r="A177" s="819" t="s">
        <v>42</v>
      </c>
      <c r="B177" s="819"/>
      <c r="C177" s="819"/>
      <c r="D177" s="819"/>
      <c r="E177" s="819"/>
      <c r="F177" s="812"/>
      <c r="G177" s="812"/>
      <c r="H177" s="107"/>
      <c r="I177" s="27"/>
      <c r="J177" s="27"/>
      <c r="K177" s="27"/>
      <c r="L177" s="27"/>
      <c r="M177" s="27"/>
      <c r="N177" s="27"/>
      <c r="O177" s="68"/>
      <c r="P177" s="68"/>
      <c r="Q177" s="14"/>
      <c r="R177" s="14"/>
      <c r="S177" s="14"/>
      <c r="T177" s="14"/>
      <c r="U177" s="131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  <c r="IR177" s="14"/>
      <c r="IS177" s="14"/>
      <c r="IT177" s="14"/>
      <c r="IU177" s="14"/>
      <c r="IV177" s="14"/>
    </row>
    <row r="178" spans="1:256" s="103" customFormat="1" ht="12" customHeight="1">
      <c r="A178" s="423"/>
      <c r="B178" s="423"/>
      <c r="C178" s="423"/>
      <c r="D178" s="423"/>
      <c r="E178" s="423"/>
      <c r="F178" s="324"/>
      <c r="G178" s="407"/>
      <c r="H178" s="107"/>
      <c r="I178" s="27"/>
      <c r="J178" s="27"/>
      <c r="K178" s="27"/>
      <c r="L178" s="27"/>
      <c r="M178" s="27"/>
      <c r="N178" s="27"/>
      <c r="O178" s="68"/>
      <c r="P178" s="68"/>
      <c r="Q178" s="14"/>
      <c r="R178" s="14"/>
      <c r="S178" s="14"/>
      <c r="T178" s="14"/>
      <c r="U178" s="131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  <c r="IR178" s="14"/>
      <c r="IS178" s="14"/>
      <c r="IT178" s="14"/>
      <c r="IU178" s="14"/>
      <c r="IV178" s="14"/>
    </row>
    <row r="179" spans="1:256" s="103" customFormat="1" ht="12" customHeight="1">
      <c r="A179" s="6" t="s">
        <v>162</v>
      </c>
      <c r="B179" s="6" t="s">
        <v>163</v>
      </c>
      <c r="C179" s="4" t="s">
        <v>166</v>
      </c>
      <c r="D179" s="43" t="s">
        <v>287</v>
      </c>
      <c r="E179" s="50" t="s">
        <v>288</v>
      </c>
      <c r="F179" s="4" t="s">
        <v>137</v>
      </c>
      <c r="G179" s="42" t="s">
        <v>289</v>
      </c>
      <c r="H179" s="107"/>
      <c r="I179" s="27"/>
      <c r="J179" s="27"/>
      <c r="K179" s="27"/>
      <c r="L179" s="27"/>
      <c r="M179" s="27"/>
      <c r="N179" s="27"/>
      <c r="O179" s="68"/>
      <c r="P179" s="68"/>
      <c r="Q179" s="14"/>
      <c r="R179" s="14"/>
      <c r="S179" s="14"/>
      <c r="T179" s="14"/>
      <c r="U179" s="131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  <c r="IQ179" s="14"/>
      <c r="IR179" s="14"/>
      <c r="IS179" s="14"/>
      <c r="IT179" s="14"/>
      <c r="IU179" s="14"/>
      <c r="IV179" s="14"/>
    </row>
    <row r="180" spans="1:256" s="103" customFormat="1" ht="16.5" customHeight="1">
      <c r="A180" s="127">
        <v>3000</v>
      </c>
      <c r="B180" s="127" t="s">
        <v>99</v>
      </c>
      <c r="C180" s="128" t="s">
        <v>1005</v>
      </c>
      <c r="D180" s="149">
        <v>0</v>
      </c>
      <c r="E180" s="149">
        <v>495</v>
      </c>
      <c r="F180" s="256">
        <v>495</v>
      </c>
      <c r="G180" s="262">
        <f>F180/E180*100</f>
        <v>100</v>
      </c>
      <c r="H180" s="107"/>
      <c r="I180" s="27"/>
      <c r="J180" s="27"/>
      <c r="K180" s="27"/>
      <c r="L180" s="27"/>
      <c r="M180" s="27"/>
      <c r="N180" s="27"/>
      <c r="O180" s="68"/>
      <c r="P180" s="68"/>
      <c r="Q180" s="14"/>
      <c r="R180" s="14"/>
      <c r="S180" s="14"/>
      <c r="T180" s="14"/>
      <c r="U180" s="131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  <c r="IR180" s="14"/>
      <c r="IS180" s="14"/>
      <c r="IT180" s="14"/>
      <c r="IU180" s="14"/>
      <c r="IV180" s="14"/>
    </row>
    <row r="181" spans="1:256" s="103" customFormat="1" ht="12" customHeight="1">
      <c r="A181" s="344"/>
      <c r="B181" s="344"/>
      <c r="C181" s="344"/>
      <c r="D181" s="345"/>
      <c r="E181" s="345"/>
      <c r="F181" s="324"/>
      <c r="G181" s="407"/>
      <c r="H181" s="107"/>
      <c r="I181" s="27"/>
      <c r="J181" s="27"/>
      <c r="K181" s="27"/>
      <c r="L181" s="27"/>
      <c r="M181" s="27"/>
      <c r="N181" s="27"/>
      <c r="O181" s="68"/>
      <c r="P181" s="68"/>
      <c r="Q181" s="14"/>
      <c r="R181" s="14"/>
      <c r="S181" s="14"/>
      <c r="T181" s="14"/>
      <c r="U181" s="131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  <c r="IR181" s="14"/>
      <c r="IS181" s="14"/>
      <c r="IT181" s="14"/>
      <c r="IU181" s="14"/>
      <c r="IV181" s="14"/>
    </row>
    <row r="182" spans="1:256" s="103" customFormat="1" ht="14.25" customHeight="1">
      <c r="A182" s="819" t="s">
        <v>927</v>
      </c>
      <c r="B182" s="819"/>
      <c r="C182" s="819"/>
      <c r="D182" s="819"/>
      <c r="E182" s="819"/>
      <c r="F182" s="324"/>
      <c r="G182" s="407"/>
      <c r="H182" s="107"/>
      <c r="I182" s="27"/>
      <c r="J182" s="27"/>
      <c r="K182" s="27"/>
      <c r="L182" s="27"/>
      <c r="M182" s="27"/>
      <c r="N182" s="27"/>
      <c r="O182" s="68"/>
      <c r="P182" s="68"/>
      <c r="Q182" s="14"/>
      <c r="R182" s="14"/>
      <c r="S182" s="14"/>
      <c r="T182" s="14"/>
      <c r="U182" s="131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  <c r="IR182" s="14"/>
      <c r="IS182" s="14"/>
      <c r="IT182" s="14"/>
      <c r="IU182" s="14"/>
      <c r="IV182" s="14"/>
    </row>
    <row r="183" spans="1:256" s="103" customFormat="1" ht="12" customHeight="1">
      <c r="A183" s="423"/>
      <c r="B183" s="423"/>
      <c r="C183" s="423"/>
      <c r="D183" s="423"/>
      <c r="E183" s="423"/>
      <c r="F183" s="324"/>
      <c r="G183" s="407"/>
      <c r="H183" s="107"/>
      <c r="I183" s="27"/>
      <c r="J183" s="27"/>
      <c r="K183" s="27"/>
      <c r="L183" s="27"/>
      <c r="M183" s="27"/>
      <c r="N183" s="27"/>
      <c r="O183" s="68"/>
      <c r="P183" s="68"/>
      <c r="Q183" s="14"/>
      <c r="R183" s="14"/>
      <c r="S183" s="14"/>
      <c r="T183" s="14"/>
      <c r="U183" s="131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  <c r="IT183" s="14"/>
      <c r="IU183" s="14"/>
      <c r="IV183" s="14"/>
    </row>
    <row r="184" spans="1:256" s="103" customFormat="1" ht="24.75" customHeight="1">
      <c r="A184" s="6" t="s">
        <v>162</v>
      </c>
      <c r="B184" s="6" t="s">
        <v>163</v>
      </c>
      <c r="C184" s="4" t="s">
        <v>166</v>
      </c>
      <c r="D184" s="43" t="s">
        <v>287</v>
      </c>
      <c r="E184" s="50" t="s">
        <v>288</v>
      </c>
      <c r="F184" s="4" t="s">
        <v>137</v>
      </c>
      <c r="G184" s="42" t="s">
        <v>289</v>
      </c>
      <c r="H184" s="27" t="s">
        <v>381</v>
      </c>
      <c r="I184" s="27"/>
      <c r="J184" s="27"/>
      <c r="K184" s="27"/>
      <c r="L184" s="27"/>
      <c r="M184" s="27"/>
      <c r="N184" s="27"/>
      <c r="O184" s="68"/>
      <c r="P184" s="14"/>
      <c r="Q184" s="14"/>
      <c r="R184" s="14"/>
      <c r="S184" s="14"/>
      <c r="T184" s="14"/>
      <c r="U184" s="131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  <c r="IT184" s="14"/>
      <c r="IU184" s="14"/>
      <c r="IV184" s="14"/>
    </row>
    <row r="185" spans="1:256" s="103" customFormat="1" ht="24" customHeight="1">
      <c r="A185" s="127">
        <v>3000</v>
      </c>
      <c r="B185" s="127" t="s">
        <v>944</v>
      </c>
      <c r="C185" s="128" t="s">
        <v>928</v>
      </c>
      <c r="D185" s="149">
        <v>2000</v>
      </c>
      <c r="E185" s="149">
        <v>2000</v>
      </c>
      <c r="F185" s="256">
        <v>0</v>
      </c>
      <c r="G185" s="262">
        <f>F185/E185*100</f>
        <v>0</v>
      </c>
      <c r="H185" s="27"/>
      <c r="I185" s="27"/>
      <c r="J185" s="27"/>
      <c r="K185" s="27"/>
      <c r="L185" s="27"/>
      <c r="M185" s="27"/>
      <c r="N185" s="27"/>
      <c r="O185" s="68"/>
      <c r="P185" s="14"/>
      <c r="Q185" s="14"/>
      <c r="R185" s="14"/>
      <c r="S185" s="14"/>
      <c r="T185" s="14"/>
      <c r="U185" s="131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  <c r="IT185" s="14"/>
      <c r="IU185" s="14"/>
      <c r="IV185" s="14"/>
    </row>
    <row r="186" spans="1:256" s="27" customFormat="1" ht="6" customHeight="1">
      <c r="A186" s="15"/>
      <c r="B186" s="58"/>
      <c r="C186" s="176"/>
      <c r="D186" s="177"/>
      <c r="E186" s="178"/>
      <c r="F186" s="220"/>
      <c r="G186" s="28"/>
      <c r="O186" s="68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  <c r="IR186" s="14"/>
      <c r="IS186" s="14"/>
      <c r="IT186" s="14"/>
      <c r="IU186" s="14"/>
      <c r="IV186" s="14"/>
    </row>
    <row r="187" spans="1:256" s="27" customFormat="1" ht="12.75">
      <c r="A187" s="181"/>
      <c r="B187" s="190"/>
      <c r="C187" s="189" t="s">
        <v>480</v>
      </c>
      <c r="D187" s="182">
        <f>D75+D96+D113+D133+D154+D160+D166+D175+D185</f>
        <v>4071005</v>
      </c>
      <c r="E187" s="182">
        <f>E75+E96+E113+E133+E154+E160+E166+E175+E185+E180</f>
        <v>4117148</v>
      </c>
      <c r="F187" s="182">
        <f>F75+F96+F113+F133+F154+F160+F166+F175+F185+F180</f>
        <v>1126939</v>
      </c>
      <c r="G187" s="360">
        <f>F187/E187*100</f>
        <v>27.37183603795637</v>
      </c>
      <c r="O187" s="68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  <c r="IR187" s="14"/>
      <c r="IS187" s="14"/>
      <c r="IT187" s="14"/>
      <c r="IU187" s="14"/>
      <c r="IV187" s="14"/>
    </row>
    <row r="188" spans="1:256" s="27" customFormat="1" ht="12" customHeight="1">
      <c r="A188" s="15"/>
      <c r="B188" s="58"/>
      <c r="C188" s="176"/>
      <c r="D188" s="177"/>
      <c r="E188" s="178"/>
      <c r="F188" s="179"/>
      <c r="G188" s="180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  <c r="BZ188" s="68"/>
      <c r="CA188" s="68"/>
      <c r="CB188" s="68"/>
      <c r="CC188" s="68"/>
      <c r="CD188" s="68"/>
      <c r="CE188" s="68"/>
      <c r="CF188" s="68"/>
      <c r="CG188" s="68"/>
      <c r="CH188" s="68"/>
      <c r="CI188" s="68"/>
      <c r="CJ188" s="68"/>
      <c r="CK188" s="68"/>
      <c r="CL188" s="68"/>
      <c r="CM188" s="68"/>
      <c r="CN188" s="68"/>
      <c r="CO188" s="68"/>
      <c r="CP188" s="68"/>
      <c r="CQ188" s="68"/>
      <c r="CR188" s="68"/>
      <c r="CS188" s="68"/>
      <c r="CT188" s="68"/>
      <c r="CU188" s="68"/>
      <c r="CV188" s="68"/>
      <c r="CW188" s="68"/>
      <c r="CX188" s="68"/>
      <c r="CY188" s="68"/>
      <c r="CZ188" s="68"/>
      <c r="DA188" s="68"/>
      <c r="DB188" s="68"/>
      <c r="DC188" s="68"/>
      <c r="DD188" s="68"/>
      <c r="DE188" s="68"/>
      <c r="DF188" s="68"/>
      <c r="DG188" s="68"/>
      <c r="DH188" s="68"/>
      <c r="DI188" s="68"/>
      <c r="DJ188" s="68"/>
      <c r="DK188" s="68"/>
      <c r="DL188" s="68"/>
      <c r="DM188" s="68"/>
      <c r="DN188" s="68"/>
      <c r="DO188" s="68"/>
      <c r="DP188" s="68"/>
      <c r="DQ188" s="68"/>
      <c r="DR188" s="68"/>
      <c r="DS188" s="68"/>
      <c r="DT188" s="68"/>
      <c r="DU188" s="68"/>
      <c r="DV188" s="68"/>
      <c r="DW188" s="68"/>
      <c r="DX188" s="68"/>
      <c r="DY188" s="68"/>
      <c r="DZ188" s="68"/>
      <c r="EA188" s="68"/>
      <c r="EB188" s="68"/>
      <c r="EC188" s="68"/>
      <c r="ED188" s="68"/>
      <c r="EE188" s="68"/>
      <c r="EF188" s="68"/>
      <c r="EG188" s="68"/>
      <c r="EH188" s="68"/>
      <c r="EI188" s="68"/>
      <c r="EJ188" s="68"/>
      <c r="EK188" s="68"/>
      <c r="EL188" s="68"/>
      <c r="EM188" s="68"/>
      <c r="EN188" s="68"/>
      <c r="EO188" s="68"/>
      <c r="EP188" s="68"/>
      <c r="EQ188" s="68"/>
      <c r="ER188" s="68"/>
      <c r="ES188" s="68"/>
      <c r="ET188" s="68"/>
      <c r="EU188" s="68"/>
      <c r="EV188" s="68"/>
      <c r="EW188" s="68"/>
      <c r="EX188" s="68"/>
      <c r="EY188" s="68"/>
      <c r="EZ188" s="68"/>
      <c r="FA188" s="68"/>
      <c r="FB188" s="68"/>
      <c r="FC188" s="68"/>
      <c r="FD188" s="68"/>
      <c r="FE188" s="68"/>
      <c r="FF188" s="68"/>
      <c r="FG188" s="68"/>
      <c r="FH188" s="68"/>
      <c r="FI188" s="68"/>
      <c r="FJ188" s="68"/>
      <c r="FK188" s="68"/>
      <c r="FL188" s="68"/>
      <c r="FM188" s="68"/>
      <c r="FN188" s="68"/>
      <c r="FO188" s="68"/>
      <c r="FP188" s="68"/>
      <c r="FQ188" s="68"/>
      <c r="FR188" s="68"/>
      <c r="FS188" s="68"/>
      <c r="FT188" s="68"/>
      <c r="FU188" s="68"/>
      <c r="FV188" s="68"/>
      <c r="FW188" s="68"/>
      <c r="FX188" s="68"/>
      <c r="FY188" s="68"/>
      <c r="FZ188" s="68"/>
      <c r="GA188" s="68"/>
      <c r="GB188" s="68"/>
      <c r="GC188" s="68"/>
      <c r="GD188" s="68"/>
      <c r="GE188" s="68"/>
      <c r="GF188" s="68"/>
      <c r="GG188" s="68"/>
      <c r="GH188" s="68"/>
      <c r="GI188" s="68"/>
      <c r="GJ188" s="68"/>
      <c r="GK188" s="68"/>
      <c r="GL188" s="68"/>
      <c r="GM188" s="68"/>
      <c r="GN188" s="68"/>
      <c r="GO188" s="68"/>
      <c r="GP188" s="68"/>
      <c r="GQ188" s="68"/>
      <c r="GR188" s="68"/>
      <c r="GS188" s="68"/>
      <c r="GT188" s="68"/>
      <c r="GU188" s="68"/>
      <c r="GV188" s="68"/>
      <c r="GW188" s="68"/>
      <c r="GX188" s="68"/>
      <c r="GY188" s="68"/>
      <c r="GZ188" s="68"/>
      <c r="HA188" s="68"/>
      <c r="HB188" s="68"/>
      <c r="HC188" s="68"/>
      <c r="HD188" s="68"/>
      <c r="HE188" s="68"/>
      <c r="HF188" s="68"/>
      <c r="HG188" s="68"/>
      <c r="HH188" s="68"/>
      <c r="HI188" s="68"/>
      <c r="HJ188" s="68"/>
      <c r="HK188" s="68"/>
      <c r="HL188" s="68"/>
      <c r="HM188" s="68"/>
      <c r="HN188" s="68"/>
      <c r="HO188" s="68"/>
      <c r="HP188" s="68"/>
      <c r="HQ188" s="68"/>
      <c r="HR188" s="68"/>
      <c r="HS188" s="68"/>
      <c r="HT188" s="68"/>
      <c r="HU188" s="68"/>
      <c r="HV188" s="68"/>
      <c r="HW188" s="68"/>
      <c r="HX188" s="68"/>
      <c r="HY188" s="68"/>
      <c r="HZ188" s="68"/>
      <c r="IA188" s="68"/>
      <c r="IB188" s="68"/>
      <c r="IC188" s="68"/>
      <c r="ID188" s="68"/>
      <c r="IE188" s="68"/>
      <c r="IF188" s="68"/>
      <c r="IG188" s="68"/>
      <c r="IH188" s="68"/>
      <c r="II188" s="68"/>
      <c r="IJ188" s="68"/>
      <c r="IK188" s="68"/>
      <c r="IL188" s="68"/>
      <c r="IM188" s="68"/>
      <c r="IN188" s="68"/>
      <c r="IO188" s="68"/>
      <c r="IP188" s="68"/>
      <c r="IQ188" s="68"/>
      <c r="IR188" s="68"/>
      <c r="IS188" s="68"/>
      <c r="IT188" s="68"/>
      <c r="IU188" s="68"/>
      <c r="IV188" s="68"/>
    </row>
    <row r="189" spans="1:256" s="103" customFormat="1" ht="15.75">
      <c r="A189" s="63" t="s">
        <v>242</v>
      </c>
      <c r="B189" s="27"/>
      <c r="C189" s="27"/>
      <c r="D189" s="68"/>
      <c r="E189" s="68"/>
      <c r="F189" s="68"/>
      <c r="G189" s="27"/>
      <c r="H189" s="27"/>
      <c r="I189" s="27"/>
      <c r="J189" s="27"/>
      <c r="K189" s="27"/>
      <c r="L189" s="27"/>
      <c r="M189" s="27"/>
      <c r="N189" s="27"/>
      <c r="O189" s="68" t="s">
        <v>395</v>
      </c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  <c r="IJ189" s="14"/>
      <c r="IK189" s="14"/>
      <c r="IL189" s="14"/>
      <c r="IM189" s="14"/>
      <c r="IN189" s="14"/>
      <c r="IO189" s="14"/>
      <c r="IP189" s="14"/>
      <c r="IQ189" s="14"/>
      <c r="IR189" s="14"/>
      <c r="IS189" s="14"/>
      <c r="IT189" s="14"/>
      <c r="IU189" s="14"/>
      <c r="IV189" s="14"/>
    </row>
    <row r="190" spans="1:256" s="103" customFormat="1" ht="11.25" customHeight="1">
      <c r="A190" s="27"/>
      <c r="B190"/>
      <c r="C190"/>
      <c r="D190" s="14"/>
      <c r="E190" s="14"/>
      <c r="F190" s="14"/>
      <c r="G190"/>
      <c r="H190" s="27"/>
      <c r="I190" s="27"/>
      <c r="J190" s="27"/>
      <c r="K190" s="27"/>
      <c r="L190" s="27"/>
      <c r="M190" s="27"/>
      <c r="N190" s="27"/>
      <c r="O190" s="68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  <c r="IN190" s="14"/>
      <c r="IO190" s="14"/>
      <c r="IP190" s="14"/>
      <c r="IQ190" s="14"/>
      <c r="IR190" s="14"/>
      <c r="IS190" s="14"/>
      <c r="IT190" s="14"/>
      <c r="IU190" s="14"/>
      <c r="IV190" s="14"/>
    </row>
    <row r="191" spans="1:256" s="103" customFormat="1" ht="14.25" customHeight="1">
      <c r="A191" s="54" t="s">
        <v>240</v>
      </c>
      <c r="B191"/>
      <c r="C191"/>
      <c r="D191" s="14"/>
      <c r="E191" s="14"/>
      <c r="F191" s="14"/>
      <c r="G191"/>
      <c r="H191" s="27"/>
      <c r="I191" s="27"/>
      <c r="J191" s="27"/>
      <c r="K191" s="27"/>
      <c r="L191" s="27"/>
      <c r="M191" s="27"/>
      <c r="N191" s="27"/>
      <c r="O191" s="68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  <c r="IN191" s="14"/>
      <c r="IO191" s="14"/>
      <c r="IP191" s="14"/>
      <c r="IQ191" s="14"/>
      <c r="IR191" s="14"/>
      <c r="IS191" s="14"/>
      <c r="IT191" s="14"/>
      <c r="IU191" s="14"/>
      <c r="IV191" s="14"/>
    </row>
    <row r="192" spans="1:256" s="103" customFormat="1" ht="12" customHeight="1">
      <c r="A192" s="54"/>
      <c r="B192"/>
      <c r="C192"/>
      <c r="D192" s="14"/>
      <c r="E192" s="14"/>
      <c r="F192" s="14"/>
      <c r="G192"/>
      <c r="H192" s="27"/>
      <c r="I192" s="27"/>
      <c r="J192" s="27"/>
      <c r="K192" s="27"/>
      <c r="L192" s="27"/>
      <c r="M192" s="27"/>
      <c r="N192" s="27"/>
      <c r="O192" s="68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  <c r="IN192" s="14"/>
      <c r="IO192" s="14"/>
      <c r="IP192" s="14"/>
      <c r="IQ192" s="14"/>
      <c r="IR192" s="14"/>
      <c r="IS192" s="14"/>
      <c r="IT192" s="14"/>
      <c r="IU192" s="14"/>
      <c r="IV192" s="14"/>
    </row>
    <row r="193" spans="1:256" s="103" customFormat="1" ht="24.75" customHeight="1">
      <c r="A193" s="6" t="s">
        <v>162</v>
      </c>
      <c r="B193" s="6" t="s">
        <v>163</v>
      </c>
      <c r="C193" s="4" t="s">
        <v>166</v>
      </c>
      <c r="D193" s="43" t="s">
        <v>287</v>
      </c>
      <c r="E193" s="50" t="s">
        <v>288</v>
      </c>
      <c r="F193" s="4" t="s">
        <v>137</v>
      </c>
      <c r="G193" s="42" t="s">
        <v>289</v>
      </c>
      <c r="H193" s="27"/>
      <c r="I193" s="27"/>
      <c r="J193" s="27"/>
      <c r="K193" s="27"/>
      <c r="L193" s="27"/>
      <c r="M193" s="27"/>
      <c r="N193" s="27"/>
      <c r="O193" s="68"/>
      <c r="P193" s="14"/>
      <c r="Q193" s="14"/>
      <c r="R193" s="14"/>
      <c r="S193" s="131"/>
      <c r="T193" s="14"/>
      <c r="U193" s="131"/>
      <c r="V193" s="131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  <c r="IN193" s="14"/>
      <c r="IO193" s="14"/>
      <c r="IP193" s="14"/>
      <c r="IQ193" s="14"/>
      <c r="IR193" s="14"/>
      <c r="IS193" s="14"/>
      <c r="IT193" s="14"/>
      <c r="IU193" s="14"/>
      <c r="IV193" s="14"/>
    </row>
    <row r="194" spans="1:18" ht="25.5">
      <c r="A194" s="370" t="s">
        <v>910</v>
      </c>
      <c r="B194" s="325">
        <v>3317</v>
      </c>
      <c r="C194" s="255" t="s">
        <v>704</v>
      </c>
      <c r="D194" s="287">
        <v>200</v>
      </c>
      <c r="E194" s="148">
        <v>200</v>
      </c>
      <c r="F194" s="256">
        <v>2</v>
      </c>
      <c r="G194" s="262">
        <f>F194/E194*100</f>
        <v>1</v>
      </c>
      <c r="R194" s="159"/>
    </row>
    <row r="195" spans="1:19" ht="50.25" customHeight="1">
      <c r="A195" s="370" t="s">
        <v>910</v>
      </c>
      <c r="B195" s="325">
        <v>3319</v>
      </c>
      <c r="C195" s="255" t="s">
        <v>456</v>
      </c>
      <c r="D195" s="287">
        <v>2260</v>
      </c>
      <c r="E195" s="148">
        <v>2260</v>
      </c>
      <c r="F195" s="256">
        <v>3</v>
      </c>
      <c r="G195" s="262">
        <f>F195/E195*100</f>
        <v>0.1327433628318584</v>
      </c>
      <c r="S195" s="131"/>
    </row>
    <row r="196" spans="1:256" s="103" customFormat="1" ht="12.75">
      <c r="A196" s="172"/>
      <c r="B196" s="188"/>
      <c r="C196" s="187" t="s">
        <v>478</v>
      </c>
      <c r="D196" s="410">
        <f>SUM(D194:D195)</f>
        <v>2460</v>
      </c>
      <c r="E196" s="410">
        <f>SUM(E194:E195)</f>
        <v>2460</v>
      </c>
      <c r="F196" s="410">
        <f>SUM(F194:F195)</f>
        <v>5</v>
      </c>
      <c r="G196" s="335">
        <f>F196/E196*100</f>
        <v>0.20325203252032523</v>
      </c>
      <c r="H196" s="107" t="s">
        <v>247</v>
      </c>
      <c r="I196" s="27"/>
      <c r="J196" s="27"/>
      <c r="K196" s="27"/>
      <c r="L196" s="27"/>
      <c r="M196" s="27"/>
      <c r="N196" s="27"/>
      <c r="O196" s="68" t="s">
        <v>394</v>
      </c>
      <c r="P196" s="68"/>
      <c r="Q196" s="14"/>
      <c r="R196" s="131"/>
      <c r="S196" s="14"/>
      <c r="T196" s="14"/>
      <c r="U196" s="131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  <c r="IR196" s="14"/>
      <c r="IS196" s="14"/>
      <c r="IT196" s="14"/>
      <c r="IU196" s="14"/>
      <c r="IV196" s="14"/>
    </row>
    <row r="197" spans="1:256" s="103" customFormat="1" ht="10.5" customHeight="1">
      <c r="A197" s="15"/>
      <c r="B197" s="58"/>
      <c r="C197" s="176"/>
      <c r="D197" s="334"/>
      <c r="E197" s="178"/>
      <c r="F197" s="220"/>
      <c r="G197" s="28"/>
      <c r="H197" s="107"/>
      <c r="I197" s="27"/>
      <c r="J197" s="27"/>
      <c r="K197" s="27"/>
      <c r="L197" s="27"/>
      <c r="M197" s="27"/>
      <c r="N197" s="27"/>
      <c r="O197" s="68"/>
      <c r="P197" s="68"/>
      <c r="Q197" s="14"/>
      <c r="R197" s="131"/>
      <c r="S197" s="14"/>
      <c r="T197" s="14"/>
      <c r="U197" s="131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  <c r="IR197" s="14"/>
      <c r="IS197" s="14"/>
      <c r="IT197" s="14"/>
      <c r="IU197" s="14"/>
      <c r="IV197" s="14"/>
    </row>
    <row r="198" spans="1:256" s="103" customFormat="1" ht="15" customHeight="1">
      <c r="A198" s="330" t="s">
        <v>731</v>
      </c>
      <c r="B198" s="177"/>
      <c r="C198" s="178"/>
      <c r="D198" s="220"/>
      <c r="E198" s="178"/>
      <c r="F198" s="220"/>
      <c r="G198" s="28"/>
      <c r="H198" s="107"/>
      <c r="I198" s="27"/>
      <c r="J198" s="27"/>
      <c r="K198" s="27"/>
      <c r="L198" s="27"/>
      <c r="M198" s="27"/>
      <c r="N198" s="27"/>
      <c r="O198" s="68"/>
      <c r="P198" s="68"/>
      <c r="Q198" s="14"/>
      <c r="R198" s="131"/>
      <c r="S198" s="14"/>
      <c r="T198" s="14"/>
      <c r="U198" s="131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  <c r="IR198" s="14"/>
      <c r="IS198" s="14"/>
      <c r="IT198" s="14"/>
      <c r="IU198" s="14"/>
      <c r="IV198" s="14"/>
    </row>
    <row r="199" spans="1:256" s="103" customFormat="1" ht="13.5" customHeight="1">
      <c r="A199" s="330"/>
      <c r="B199" s="177"/>
      <c r="C199" s="178"/>
      <c r="D199" s="220"/>
      <c r="E199" s="178"/>
      <c r="F199" s="220"/>
      <c r="G199" s="28"/>
      <c r="H199" s="107"/>
      <c r="I199" s="27"/>
      <c r="J199" s="27"/>
      <c r="K199" s="27"/>
      <c r="L199" s="27"/>
      <c r="M199" s="27"/>
      <c r="N199" s="27"/>
      <c r="O199" s="68"/>
      <c r="P199" s="68"/>
      <c r="Q199" s="14"/>
      <c r="R199" s="131"/>
      <c r="S199" s="14"/>
      <c r="T199" s="14"/>
      <c r="U199" s="131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  <c r="IO199" s="14"/>
      <c r="IP199" s="14"/>
      <c r="IQ199" s="14"/>
      <c r="IR199" s="14"/>
      <c r="IS199" s="14"/>
      <c r="IT199" s="14"/>
      <c r="IU199" s="14"/>
      <c r="IV199" s="14"/>
    </row>
    <row r="200" spans="1:256" s="103" customFormat="1" ht="25.5" customHeight="1">
      <c r="A200" s="6" t="s">
        <v>162</v>
      </c>
      <c r="B200" s="6" t="s">
        <v>163</v>
      </c>
      <c r="C200" s="4" t="s">
        <v>166</v>
      </c>
      <c r="D200" s="43" t="s">
        <v>287</v>
      </c>
      <c r="E200" s="50" t="s">
        <v>288</v>
      </c>
      <c r="F200" s="4" t="s">
        <v>137</v>
      </c>
      <c r="G200" s="42" t="s">
        <v>289</v>
      </c>
      <c r="H200" s="107"/>
      <c r="I200" s="27"/>
      <c r="J200" s="27"/>
      <c r="K200" s="27"/>
      <c r="L200" s="27"/>
      <c r="M200" s="27"/>
      <c r="N200" s="27"/>
      <c r="O200" s="68"/>
      <c r="P200" s="68"/>
      <c r="Q200" s="14"/>
      <c r="R200" s="131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  <c r="IR200" s="14"/>
      <c r="IS200" s="14"/>
      <c r="IT200" s="14"/>
      <c r="IU200" s="14"/>
      <c r="IV200" s="14"/>
    </row>
    <row r="201" spans="1:256" s="103" customFormat="1" ht="12.75">
      <c r="A201" s="127" t="s">
        <v>910</v>
      </c>
      <c r="B201" s="124">
        <v>3311</v>
      </c>
      <c r="C201" s="115" t="s">
        <v>46</v>
      </c>
      <c r="D201" s="287">
        <v>27607</v>
      </c>
      <c r="E201" s="256">
        <v>27607</v>
      </c>
      <c r="F201" s="256">
        <v>6903</v>
      </c>
      <c r="G201" s="262">
        <f>F201/E201*100</f>
        <v>25.004527837142753</v>
      </c>
      <c r="H201" s="107"/>
      <c r="I201" s="27"/>
      <c r="J201" s="27"/>
      <c r="K201" s="27"/>
      <c r="L201" s="27"/>
      <c r="M201" s="27"/>
      <c r="N201" s="27"/>
      <c r="O201" s="68"/>
      <c r="P201" s="68"/>
      <c r="Q201" s="14"/>
      <c r="R201" s="131"/>
      <c r="S201" s="14"/>
      <c r="T201" s="14"/>
      <c r="U201" s="131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  <c r="IF201" s="14"/>
      <c r="IG201" s="14"/>
      <c r="IH201" s="14"/>
      <c r="II201" s="14"/>
      <c r="IJ201" s="14"/>
      <c r="IK201" s="14"/>
      <c r="IL201" s="14"/>
      <c r="IM201" s="14"/>
      <c r="IN201" s="14"/>
      <c r="IO201" s="14"/>
      <c r="IP201" s="14"/>
      <c r="IQ201" s="14"/>
      <c r="IR201" s="14"/>
      <c r="IS201" s="14"/>
      <c r="IT201" s="14"/>
      <c r="IU201" s="14"/>
      <c r="IV201" s="14"/>
    </row>
    <row r="202" spans="1:256" s="103" customFormat="1" ht="12.75" customHeight="1">
      <c r="A202" s="127" t="s">
        <v>910</v>
      </c>
      <c r="B202" s="294">
        <v>3314</v>
      </c>
      <c r="C202" s="297" t="s">
        <v>683</v>
      </c>
      <c r="D202" s="295">
        <v>21260</v>
      </c>
      <c r="E202" s="296">
        <v>21260</v>
      </c>
      <c r="F202" s="256">
        <v>5316</v>
      </c>
      <c r="G202" s="262">
        <f>F202/E202*100</f>
        <v>25.004703668861712</v>
      </c>
      <c r="H202" s="107"/>
      <c r="I202" s="27"/>
      <c r="J202" s="27"/>
      <c r="K202" s="27"/>
      <c r="L202" s="27"/>
      <c r="M202" s="27"/>
      <c r="N202" s="27"/>
      <c r="O202" s="68"/>
      <c r="P202" s="68"/>
      <c r="Q202" s="14"/>
      <c r="R202" s="131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  <c r="ID202" s="14"/>
      <c r="IE202" s="14"/>
      <c r="IF202" s="14"/>
      <c r="IG202" s="14"/>
      <c r="IH202" s="14"/>
      <c r="II202" s="14"/>
      <c r="IJ202" s="14"/>
      <c r="IK202" s="14"/>
      <c r="IL202" s="14"/>
      <c r="IM202" s="14"/>
      <c r="IN202" s="14"/>
      <c r="IO202" s="14"/>
      <c r="IP202" s="14"/>
      <c r="IQ202" s="14"/>
      <c r="IR202" s="14"/>
      <c r="IS202" s="14"/>
      <c r="IT202" s="14"/>
      <c r="IU202" s="14"/>
      <c r="IV202" s="14"/>
    </row>
    <row r="203" spans="1:256" s="103" customFormat="1" ht="12.75">
      <c r="A203" s="127" t="s">
        <v>910</v>
      </c>
      <c r="B203" s="294">
        <v>3315</v>
      </c>
      <c r="C203" s="297" t="s">
        <v>936</v>
      </c>
      <c r="D203" s="295">
        <v>60271</v>
      </c>
      <c r="E203" s="296">
        <v>60475</v>
      </c>
      <c r="F203" s="256">
        <v>14586</v>
      </c>
      <c r="G203" s="262">
        <f>F203/E203*100</f>
        <v>24.11905746176106</v>
      </c>
      <c r="H203" s="107"/>
      <c r="I203" s="27"/>
      <c r="J203" s="27"/>
      <c r="K203" s="27"/>
      <c r="L203" s="27"/>
      <c r="M203" s="27"/>
      <c r="N203" s="27"/>
      <c r="O203" s="68"/>
      <c r="P203" s="68"/>
      <c r="Q203" s="14"/>
      <c r="R203" s="131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  <c r="IH203" s="14"/>
      <c r="II203" s="14"/>
      <c r="IJ203" s="14"/>
      <c r="IK203" s="14"/>
      <c r="IL203" s="14"/>
      <c r="IM203" s="14"/>
      <c r="IN203" s="14"/>
      <c r="IO203" s="14"/>
      <c r="IP203" s="14"/>
      <c r="IQ203" s="14"/>
      <c r="IR203" s="14"/>
      <c r="IS203" s="14"/>
      <c r="IT203" s="14"/>
      <c r="IU203" s="14"/>
      <c r="IV203" s="14"/>
    </row>
    <row r="204" spans="1:256" s="103" customFormat="1" ht="12.75">
      <c r="A204" s="127" t="s">
        <v>910</v>
      </c>
      <c r="B204" s="124">
        <v>3321</v>
      </c>
      <c r="C204" s="125" t="s">
        <v>597</v>
      </c>
      <c r="D204" s="400">
        <v>1710</v>
      </c>
      <c r="E204" s="256">
        <v>1710</v>
      </c>
      <c r="F204" s="256">
        <v>429</v>
      </c>
      <c r="G204" s="262">
        <f>F204/E204*100</f>
        <v>25.087719298245613</v>
      </c>
      <c r="H204" s="107"/>
      <c r="I204" s="27"/>
      <c r="J204" s="27"/>
      <c r="K204" s="27"/>
      <c r="L204" s="27"/>
      <c r="M204" s="27"/>
      <c r="N204" s="27"/>
      <c r="O204" s="68"/>
      <c r="P204" s="68"/>
      <c r="Q204" s="14"/>
      <c r="R204" s="131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  <c r="IJ204" s="14"/>
      <c r="IK204" s="14"/>
      <c r="IL204" s="14"/>
      <c r="IM204" s="14"/>
      <c r="IN204" s="14"/>
      <c r="IO204" s="14"/>
      <c r="IP204" s="14"/>
      <c r="IQ204" s="14"/>
      <c r="IR204" s="14"/>
      <c r="IS204" s="14"/>
      <c r="IT204" s="14"/>
      <c r="IU204" s="14"/>
      <c r="IV204" s="14"/>
    </row>
    <row r="205" spans="1:256" s="103" customFormat="1" ht="12.75">
      <c r="A205" s="172"/>
      <c r="B205" s="188"/>
      <c r="C205" s="187" t="s">
        <v>226</v>
      </c>
      <c r="D205" s="173">
        <f>SUM(D201:D204)</f>
        <v>110848</v>
      </c>
      <c r="E205" s="173">
        <f>SUM(E201:E204)</f>
        <v>111052</v>
      </c>
      <c r="F205" s="333">
        <f>SUM(F201:F204)</f>
        <v>27234</v>
      </c>
      <c r="G205" s="102">
        <f>F205/E205*100</f>
        <v>24.52364657998055</v>
      </c>
      <c r="H205" s="107"/>
      <c r="I205" s="27"/>
      <c r="J205" s="27"/>
      <c r="K205" s="27"/>
      <c r="L205" s="27"/>
      <c r="M205" s="27"/>
      <c r="N205" s="27"/>
      <c r="O205" s="68"/>
      <c r="P205" s="68"/>
      <c r="Q205" s="14"/>
      <c r="R205" s="131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  <c r="IH205" s="14"/>
      <c r="II205" s="14"/>
      <c r="IJ205" s="14"/>
      <c r="IK205" s="14"/>
      <c r="IL205" s="14"/>
      <c r="IM205" s="14"/>
      <c r="IN205" s="14"/>
      <c r="IO205" s="14"/>
      <c r="IP205" s="14"/>
      <c r="IQ205" s="14"/>
      <c r="IR205" s="14"/>
      <c r="IS205" s="14"/>
      <c r="IT205" s="14"/>
      <c r="IU205" s="14"/>
      <c r="IV205" s="14"/>
    </row>
    <row r="206" spans="1:256" s="103" customFormat="1" ht="10.5" customHeight="1">
      <c r="A206" s="15"/>
      <c r="B206" s="58"/>
      <c r="C206" s="176"/>
      <c r="D206" s="177"/>
      <c r="E206" s="178"/>
      <c r="F206" s="220"/>
      <c r="G206" s="28"/>
      <c r="H206" s="107"/>
      <c r="I206" s="27"/>
      <c r="J206" s="27"/>
      <c r="K206" s="27"/>
      <c r="L206" s="27"/>
      <c r="M206" s="27"/>
      <c r="N206" s="27"/>
      <c r="O206" s="68"/>
      <c r="P206" s="68"/>
      <c r="Q206" s="14"/>
      <c r="R206" s="131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  <c r="IN206" s="14"/>
      <c r="IO206" s="14"/>
      <c r="IP206" s="14"/>
      <c r="IQ206" s="14"/>
      <c r="IR206" s="14"/>
      <c r="IS206" s="14"/>
      <c r="IT206" s="14"/>
      <c r="IU206" s="14"/>
      <c r="IV206" s="14"/>
    </row>
    <row r="207" spans="1:256" s="103" customFormat="1" ht="15" customHeight="1">
      <c r="A207" s="817" t="s">
        <v>308</v>
      </c>
      <c r="B207" s="817"/>
      <c r="C207" s="817"/>
      <c r="D207" s="817"/>
      <c r="E207" s="817"/>
      <c r="F207" s="817"/>
      <c r="G207" s="817"/>
      <c r="H207" s="107"/>
      <c r="I207" s="27"/>
      <c r="J207" s="27"/>
      <c r="K207" s="27"/>
      <c r="L207" s="27"/>
      <c r="M207" s="27"/>
      <c r="N207" s="27"/>
      <c r="O207" s="68"/>
      <c r="P207" s="68"/>
      <c r="Q207" s="14"/>
      <c r="R207" s="131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  <c r="IF207" s="14"/>
      <c r="IG207" s="14"/>
      <c r="IH207" s="14"/>
      <c r="II207" s="14"/>
      <c r="IJ207" s="14"/>
      <c r="IK207" s="14"/>
      <c r="IL207" s="14"/>
      <c r="IM207" s="14"/>
      <c r="IN207" s="14"/>
      <c r="IO207" s="14"/>
      <c r="IP207" s="14"/>
      <c r="IQ207" s="14"/>
      <c r="IR207" s="14"/>
      <c r="IS207" s="14"/>
      <c r="IT207" s="14"/>
      <c r="IU207" s="14"/>
      <c r="IV207" s="14"/>
    </row>
    <row r="208" spans="1:256" s="103" customFormat="1" ht="13.5" customHeight="1">
      <c r="A208" s="586"/>
      <c r="B208" s="586"/>
      <c r="C208" s="586"/>
      <c r="D208" s="586"/>
      <c r="E208" s="586"/>
      <c r="F208" s="586"/>
      <c r="G208" s="586"/>
      <c r="H208" s="107"/>
      <c r="I208" s="27"/>
      <c r="J208" s="27"/>
      <c r="K208" s="27"/>
      <c r="L208" s="27"/>
      <c r="M208" s="27"/>
      <c r="N208" s="27"/>
      <c r="O208" s="68"/>
      <c r="P208" s="68"/>
      <c r="Q208" s="14"/>
      <c r="R208" s="131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  <c r="IF208" s="14"/>
      <c r="IG208" s="14"/>
      <c r="IH208" s="14"/>
      <c r="II208" s="14"/>
      <c r="IJ208" s="14"/>
      <c r="IK208" s="14"/>
      <c r="IL208" s="14"/>
      <c r="IM208" s="14"/>
      <c r="IN208" s="14"/>
      <c r="IO208" s="14"/>
      <c r="IP208" s="14"/>
      <c r="IQ208" s="14"/>
      <c r="IR208" s="14"/>
      <c r="IS208" s="14"/>
      <c r="IT208" s="14"/>
      <c r="IU208" s="14"/>
      <c r="IV208" s="14"/>
    </row>
    <row r="209" spans="1:256" s="103" customFormat="1" ht="24.75" customHeight="1">
      <c r="A209" s="6" t="s">
        <v>162</v>
      </c>
      <c r="B209" s="6" t="s">
        <v>163</v>
      </c>
      <c r="C209" s="4" t="s">
        <v>166</v>
      </c>
      <c r="D209" s="43" t="s">
        <v>287</v>
      </c>
      <c r="E209" s="50" t="s">
        <v>288</v>
      </c>
      <c r="F209" s="4" t="s">
        <v>137</v>
      </c>
      <c r="G209" s="42" t="s">
        <v>289</v>
      </c>
      <c r="H209" s="107"/>
      <c r="I209" s="27"/>
      <c r="J209" s="27"/>
      <c r="K209" s="27"/>
      <c r="L209" s="27"/>
      <c r="M209" s="27"/>
      <c r="N209" s="27"/>
      <c r="O209" s="68"/>
      <c r="P209" s="68"/>
      <c r="Q209" s="14"/>
      <c r="R209" s="131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  <c r="IH209" s="14"/>
      <c r="II209" s="14"/>
      <c r="IJ209" s="14"/>
      <c r="IK209" s="14"/>
      <c r="IL209" s="14"/>
      <c r="IM209" s="14"/>
      <c r="IN209" s="14"/>
      <c r="IO209" s="14"/>
      <c r="IP209" s="14"/>
      <c r="IQ209" s="14"/>
      <c r="IR209" s="14"/>
      <c r="IS209" s="14"/>
      <c r="IT209" s="14"/>
      <c r="IU209" s="14"/>
      <c r="IV209" s="14"/>
    </row>
    <row r="210" spans="1:256" s="103" customFormat="1" ht="38.25">
      <c r="A210" s="127" t="s">
        <v>910</v>
      </c>
      <c r="B210" s="124">
        <v>3314</v>
      </c>
      <c r="C210" s="255" t="s">
        <v>233</v>
      </c>
      <c r="D210" s="400">
        <v>7094</v>
      </c>
      <c r="E210" s="256">
        <v>7094</v>
      </c>
      <c r="F210" s="256">
        <v>2364</v>
      </c>
      <c r="G210" s="151">
        <f>F210/E210*100</f>
        <v>33.323935720327036</v>
      </c>
      <c r="H210" s="107"/>
      <c r="I210" s="27"/>
      <c r="J210" s="27"/>
      <c r="K210" s="27"/>
      <c r="L210" s="27"/>
      <c r="M210" s="27"/>
      <c r="N210" s="27"/>
      <c r="O210" s="68"/>
      <c r="P210" s="68"/>
      <c r="Q210" s="14"/>
      <c r="R210" s="131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  <c r="IF210" s="14"/>
      <c r="IG210" s="14"/>
      <c r="IH210" s="14"/>
      <c r="II210" s="14"/>
      <c r="IJ210" s="14"/>
      <c r="IK210" s="14"/>
      <c r="IL210" s="14"/>
      <c r="IM210" s="14"/>
      <c r="IN210" s="14"/>
      <c r="IO210" s="14"/>
      <c r="IP210" s="14"/>
      <c r="IQ210" s="14"/>
      <c r="IR210" s="14"/>
      <c r="IS210" s="14"/>
      <c r="IT210" s="14"/>
      <c r="IU210" s="14"/>
      <c r="IV210" s="14"/>
    </row>
    <row r="211" spans="1:256" s="103" customFormat="1" ht="37.5" customHeight="1">
      <c r="A211" s="127" t="s">
        <v>910</v>
      </c>
      <c r="B211" s="325">
        <v>3317</v>
      </c>
      <c r="C211" s="255" t="s">
        <v>718</v>
      </c>
      <c r="D211" s="400">
        <v>200</v>
      </c>
      <c r="E211" s="256">
        <v>200</v>
      </c>
      <c r="F211" s="256">
        <v>0</v>
      </c>
      <c r="G211" s="151">
        <f>F211/E211*100</f>
        <v>0</v>
      </c>
      <c r="H211" s="107"/>
      <c r="I211" s="27"/>
      <c r="J211" s="27"/>
      <c r="K211" s="27"/>
      <c r="L211" s="27"/>
      <c r="M211" s="27"/>
      <c r="N211" s="27"/>
      <c r="O211" s="68"/>
      <c r="P211" s="68"/>
      <c r="Q211" s="14"/>
      <c r="R211" s="131"/>
      <c r="S211" s="14"/>
      <c r="T211" s="14"/>
      <c r="U211" s="131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  <c r="ID211" s="14"/>
      <c r="IE211" s="14"/>
      <c r="IF211" s="14"/>
      <c r="IG211" s="14"/>
      <c r="IH211" s="14"/>
      <c r="II211" s="14"/>
      <c r="IJ211" s="14"/>
      <c r="IK211" s="14"/>
      <c r="IL211" s="14"/>
      <c r="IM211" s="14"/>
      <c r="IN211" s="14"/>
      <c r="IO211" s="14"/>
      <c r="IP211" s="14"/>
      <c r="IQ211" s="14"/>
      <c r="IR211" s="14"/>
      <c r="IS211" s="14"/>
      <c r="IT211" s="14"/>
      <c r="IU211" s="14"/>
      <c r="IV211" s="14"/>
    </row>
    <row r="212" spans="1:256" s="103" customFormat="1" ht="24.75" customHeight="1">
      <c r="A212" s="127" t="s">
        <v>910</v>
      </c>
      <c r="B212" s="124">
        <v>3399</v>
      </c>
      <c r="C212" s="255" t="s">
        <v>705</v>
      </c>
      <c r="D212" s="400">
        <v>1188</v>
      </c>
      <c r="E212" s="256">
        <v>1188</v>
      </c>
      <c r="F212" s="256">
        <v>29</v>
      </c>
      <c r="G212" s="151">
        <f>F212/E212*100</f>
        <v>2.441077441077441</v>
      </c>
      <c r="H212" s="107"/>
      <c r="I212" s="27"/>
      <c r="J212" s="27"/>
      <c r="K212" s="27"/>
      <c r="L212" s="27"/>
      <c r="M212" s="27"/>
      <c r="N212" s="27"/>
      <c r="O212" s="68"/>
      <c r="P212" s="68"/>
      <c r="Q212" s="14"/>
      <c r="R212" s="131"/>
      <c r="S212" s="14"/>
      <c r="T212" s="14"/>
      <c r="U212" s="131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  <c r="IJ212" s="14"/>
      <c r="IK212" s="14"/>
      <c r="IL212" s="14"/>
      <c r="IM212" s="14"/>
      <c r="IN212" s="14"/>
      <c r="IO212" s="14"/>
      <c r="IP212" s="14"/>
      <c r="IQ212" s="14"/>
      <c r="IR212" s="14"/>
      <c r="IS212" s="14"/>
      <c r="IT212" s="14"/>
      <c r="IU212" s="14"/>
      <c r="IV212" s="14"/>
    </row>
    <row r="213" spans="1:256" s="103" customFormat="1" ht="12.75">
      <c r="A213" s="172"/>
      <c r="B213" s="188"/>
      <c r="C213" s="187" t="s">
        <v>665</v>
      </c>
      <c r="D213" s="173">
        <f>SUM(D210:D212)</f>
        <v>8482</v>
      </c>
      <c r="E213" s="173">
        <f>SUM(E210:E212)</f>
        <v>8482</v>
      </c>
      <c r="F213" s="333">
        <f>SUM(F210:F212)</f>
        <v>2393</v>
      </c>
      <c r="G213" s="102">
        <f>F213/E213*100</f>
        <v>28.212685687337892</v>
      </c>
      <c r="H213" s="107"/>
      <c r="I213" s="27"/>
      <c r="J213" s="27"/>
      <c r="K213" s="27"/>
      <c r="L213" s="27"/>
      <c r="M213" s="27"/>
      <c r="N213" s="27"/>
      <c r="O213" s="68"/>
      <c r="P213" s="68"/>
      <c r="Q213" s="14"/>
      <c r="R213" s="131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  <c r="IH213" s="14"/>
      <c r="II213" s="14"/>
      <c r="IJ213" s="14"/>
      <c r="IK213" s="14"/>
      <c r="IL213" s="14"/>
      <c r="IM213" s="14"/>
      <c r="IN213" s="14"/>
      <c r="IO213" s="14"/>
      <c r="IP213" s="14"/>
      <c r="IQ213" s="14"/>
      <c r="IR213" s="14"/>
      <c r="IS213" s="14"/>
      <c r="IT213" s="14"/>
      <c r="IU213" s="14"/>
      <c r="IV213" s="14"/>
    </row>
    <row r="214" spans="1:256" s="103" customFormat="1" ht="10.5" customHeight="1">
      <c r="A214" s="15"/>
      <c r="B214" s="58"/>
      <c r="C214" s="176"/>
      <c r="D214" s="60"/>
      <c r="E214" s="178"/>
      <c r="F214" s="179"/>
      <c r="G214" s="28"/>
      <c r="H214" s="107"/>
      <c r="I214" s="27"/>
      <c r="J214" s="27"/>
      <c r="K214" s="27"/>
      <c r="L214" s="27"/>
      <c r="M214" s="27"/>
      <c r="N214" s="27"/>
      <c r="O214" s="68"/>
      <c r="P214" s="68"/>
      <c r="Q214" s="14"/>
      <c r="R214" s="131"/>
      <c r="S214" s="14"/>
      <c r="T214" s="14"/>
      <c r="U214" s="131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  <c r="IH214" s="14"/>
      <c r="II214" s="14"/>
      <c r="IJ214" s="14"/>
      <c r="IK214" s="14"/>
      <c r="IL214" s="14"/>
      <c r="IM214" s="14"/>
      <c r="IN214" s="14"/>
      <c r="IO214" s="14"/>
      <c r="IP214" s="14"/>
      <c r="IQ214" s="14"/>
      <c r="IR214" s="14"/>
      <c r="IS214" s="14"/>
      <c r="IT214" s="14"/>
      <c r="IU214" s="14"/>
      <c r="IV214" s="14"/>
    </row>
    <row r="215" spans="1:256" s="103" customFormat="1" ht="15.75" customHeight="1">
      <c r="A215" s="847" t="s">
        <v>906</v>
      </c>
      <c r="B215" s="852"/>
      <c r="C215" s="812"/>
      <c r="D215" s="60"/>
      <c r="E215" s="178"/>
      <c r="F215" s="179"/>
      <c r="G215" s="28"/>
      <c r="H215" s="107"/>
      <c r="I215" s="27"/>
      <c r="J215" s="27"/>
      <c r="K215" s="27"/>
      <c r="L215" s="27"/>
      <c r="M215" s="27"/>
      <c r="N215" s="27"/>
      <c r="O215" s="68"/>
      <c r="P215" s="68"/>
      <c r="Q215" s="14"/>
      <c r="R215" s="131"/>
      <c r="S215" s="14"/>
      <c r="T215" s="14"/>
      <c r="U215" s="131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  <c r="IH215" s="14"/>
      <c r="II215" s="14"/>
      <c r="IJ215" s="14"/>
      <c r="IK215" s="14"/>
      <c r="IL215" s="14"/>
      <c r="IM215" s="14"/>
      <c r="IN215" s="14"/>
      <c r="IO215" s="14"/>
      <c r="IP215" s="14"/>
      <c r="IQ215" s="14"/>
      <c r="IR215" s="14"/>
      <c r="IS215" s="14"/>
      <c r="IT215" s="14"/>
      <c r="IU215" s="14"/>
      <c r="IV215" s="14"/>
    </row>
    <row r="216" spans="1:256" s="103" customFormat="1" ht="12.75" customHeight="1">
      <c r="A216" s="587"/>
      <c r="B216" s="588"/>
      <c r="C216" s="176"/>
      <c r="D216" s="60"/>
      <c r="E216" s="178"/>
      <c r="F216" s="179"/>
      <c r="G216" s="28"/>
      <c r="H216" s="107"/>
      <c r="I216" s="27"/>
      <c r="J216" s="27"/>
      <c r="K216" s="27"/>
      <c r="L216" s="27"/>
      <c r="M216" s="27"/>
      <c r="N216" s="27"/>
      <c r="O216" s="68"/>
      <c r="P216" s="68"/>
      <c r="Q216" s="14"/>
      <c r="R216" s="131"/>
      <c r="S216" s="14"/>
      <c r="T216" s="14"/>
      <c r="U216" s="131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14"/>
      <c r="ID216" s="14"/>
      <c r="IE216" s="14"/>
      <c r="IF216" s="14"/>
      <c r="IG216" s="14"/>
      <c r="IH216" s="14"/>
      <c r="II216" s="14"/>
      <c r="IJ216" s="14"/>
      <c r="IK216" s="14"/>
      <c r="IL216" s="14"/>
      <c r="IM216" s="14"/>
      <c r="IN216" s="14"/>
      <c r="IO216" s="14"/>
      <c r="IP216" s="14"/>
      <c r="IQ216" s="14"/>
      <c r="IR216" s="14"/>
      <c r="IS216" s="14"/>
      <c r="IT216" s="14"/>
      <c r="IU216" s="14"/>
      <c r="IV216" s="14"/>
    </row>
    <row r="217" spans="1:256" s="103" customFormat="1" ht="25.5" customHeight="1">
      <c r="A217" s="6" t="s">
        <v>162</v>
      </c>
      <c r="B217" s="6" t="s">
        <v>163</v>
      </c>
      <c r="C217" s="4" t="s">
        <v>166</v>
      </c>
      <c r="D217" s="43" t="s">
        <v>287</v>
      </c>
      <c r="E217" s="50" t="s">
        <v>288</v>
      </c>
      <c r="F217" s="4" t="s">
        <v>137</v>
      </c>
      <c r="G217" s="42" t="s">
        <v>289</v>
      </c>
      <c r="H217" s="107"/>
      <c r="I217" s="27"/>
      <c r="J217" s="27"/>
      <c r="K217" s="27"/>
      <c r="L217" s="27"/>
      <c r="M217" s="27"/>
      <c r="N217" s="27"/>
      <c r="O217" s="68"/>
      <c r="P217" s="68"/>
      <c r="Q217" s="14"/>
      <c r="R217" s="131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  <c r="IH217" s="14"/>
      <c r="II217" s="14"/>
      <c r="IJ217" s="14"/>
      <c r="IK217" s="14"/>
      <c r="IL217" s="14"/>
      <c r="IM217" s="14"/>
      <c r="IN217" s="14"/>
      <c r="IO217" s="14"/>
      <c r="IP217" s="14"/>
      <c r="IQ217" s="14"/>
      <c r="IR217" s="14"/>
      <c r="IS217" s="14"/>
      <c r="IT217" s="14"/>
      <c r="IU217" s="14"/>
      <c r="IV217" s="14"/>
    </row>
    <row r="218" spans="1:256" s="103" customFormat="1" ht="25.5">
      <c r="A218" s="370">
        <v>4000</v>
      </c>
      <c r="B218" s="325">
        <v>3322</v>
      </c>
      <c r="C218" s="255" t="s">
        <v>730</v>
      </c>
      <c r="D218" s="287">
        <v>10000</v>
      </c>
      <c r="E218" s="256">
        <v>10000</v>
      </c>
      <c r="F218" s="256">
        <v>0</v>
      </c>
      <c r="G218" s="262">
        <f>F218/E218*100</f>
        <v>0</v>
      </c>
      <c r="H218" s="107"/>
      <c r="I218" s="27"/>
      <c r="J218" s="27"/>
      <c r="K218" s="27"/>
      <c r="L218" s="27"/>
      <c r="M218" s="27"/>
      <c r="N218" s="27"/>
      <c r="O218" s="68"/>
      <c r="P218" s="68"/>
      <c r="Q218" s="14"/>
      <c r="R218" s="131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  <c r="ID218" s="14"/>
      <c r="IE218" s="14"/>
      <c r="IF218" s="14"/>
      <c r="IG218" s="14"/>
      <c r="IH218" s="14"/>
      <c r="II218" s="14"/>
      <c r="IJ218" s="14"/>
      <c r="IK218" s="14"/>
      <c r="IL218" s="14"/>
      <c r="IM218" s="14"/>
      <c r="IN218" s="14"/>
      <c r="IO218" s="14"/>
      <c r="IP218" s="14"/>
      <c r="IQ218" s="14"/>
      <c r="IR218" s="14"/>
      <c r="IS218" s="14"/>
      <c r="IT218" s="14"/>
      <c r="IU218" s="14"/>
      <c r="IV218" s="14"/>
    </row>
    <row r="219" spans="1:256" s="103" customFormat="1" ht="25.5" customHeight="1">
      <c r="A219" s="370" t="s">
        <v>910</v>
      </c>
      <c r="B219" s="325">
        <v>3322</v>
      </c>
      <c r="C219" s="255" t="s">
        <v>263</v>
      </c>
      <c r="D219" s="287">
        <v>470</v>
      </c>
      <c r="E219" s="148">
        <v>470</v>
      </c>
      <c r="F219" s="256">
        <v>20</v>
      </c>
      <c r="G219" s="262">
        <f>F219/E219*100</f>
        <v>4.25531914893617</v>
      </c>
      <c r="H219" s="107"/>
      <c r="I219" s="27"/>
      <c r="J219" s="27"/>
      <c r="K219" s="27"/>
      <c r="L219" s="27"/>
      <c r="M219" s="27"/>
      <c r="N219" s="27"/>
      <c r="O219" s="68"/>
      <c r="P219" s="68"/>
      <c r="Q219" s="14"/>
      <c r="R219" s="131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  <c r="IC219" s="14"/>
      <c r="ID219" s="14"/>
      <c r="IE219" s="14"/>
      <c r="IF219" s="14"/>
      <c r="IG219" s="14"/>
      <c r="IH219" s="14"/>
      <c r="II219" s="14"/>
      <c r="IJ219" s="14"/>
      <c r="IK219" s="14"/>
      <c r="IL219" s="14"/>
      <c r="IM219" s="14"/>
      <c r="IN219" s="14"/>
      <c r="IO219" s="14"/>
      <c r="IP219" s="14"/>
      <c r="IQ219" s="14"/>
      <c r="IR219" s="14"/>
      <c r="IS219" s="14"/>
      <c r="IT219" s="14"/>
      <c r="IU219" s="14"/>
      <c r="IV219" s="14"/>
    </row>
    <row r="220" spans="1:256" s="103" customFormat="1" ht="12.75">
      <c r="A220" s="172"/>
      <c r="B220" s="188"/>
      <c r="C220" s="187" t="s">
        <v>438</v>
      </c>
      <c r="D220" s="418">
        <f>SUM(D218:D219)</f>
        <v>10470</v>
      </c>
      <c r="E220" s="418">
        <f>SUM(E218:E219)</f>
        <v>10470</v>
      </c>
      <c r="F220" s="561">
        <f>SUM(F218:F219)</f>
        <v>20</v>
      </c>
      <c r="G220" s="102">
        <f>F220/E220*100</f>
        <v>0.19102196752626552</v>
      </c>
      <c r="H220" s="107"/>
      <c r="I220" s="27"/>
      <c r="J220" s="27"/>
      <c r="K220" s="27"/>
      <c r="L220" s="27"/>
      <c r="M220" s="27"/>
      <c r="N220" s="27"/>
      <c r="O220" s="68"/>
      <c r="P220" s="68"/>
      <c r="Q220" s="14"/>
      <c r="R220" s="131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  <c r="HY220" s="14"/>
      <c r="HZ220" s="14"/>
      <c r="IA220" s="14"/>
      <c r="IB220" s="14"/>
      <c r="IC220" s="14"/>
      <c r="ID220" s="14"/>
      <c r="IE220" s="14"/>
      <c r="IF220" s="14"/>
      <c r="IG220" s="14"/>
      <c r="IH220" s="14"/>
      <c r="II220" s="14"/>
      <c r="IJ220" s="14"/>
      <c r="IK220" s="14"/>
      <c r="IL220" s="14"/>
      <c r="IM220" s="14"/>
      <c r="IN220" s="14"/>
      <c r="IO220" s="14"/>
      <c r="IP220" s="14"/>
      <c r="IQ220" s="14"/>
      <c r="IR220" s="14"/>
      <c r="IS220" s="14"/>
      <c r="IT220" s="14"/>
      <c r="IU220" s="14"/>
      <c r="IV220" s="14"/>
    </row>
    <row r="221" spans="1:256" s="103" customFormat="1" ht="12.75" customHeight="1">
      <c r="A221" s="15"/>
      <c r="B221" s="58"/>
      <c r="C221" s="176"/>
      <c r="D221" s="177"/>
      <c r="E221" s="178"/>
      <c r="F221" s="179"/>
      <c r="G221" s="180"/>
      <c r="H221" s="107"/>
      <c r="I221" s="27"/>
      <c r="J221" s="27"/>
      <c r="K221" s="27"/>
      <c r="L221" s="27"/>
      <c r="M221" s="27"/>
      <c r="N221" s="27"/>
      <c r="O221" s="68"/>
      <c r="P221" s="68"/>
      <c r="Q221" s="14"/>
      <c r="R221" s="131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  <c r="IH221" s="14"/>
      <c r="II221" s="14"/>
      <c r="IJ221" s="14"/>
      <c r="IK221" s="14"/>
      <c r="IL221" s="14"/>
      <c r="IM221" s="14"/>
      <c r="IN221" s="14"/>
      <c r="IO221" s="14"/>
      <c r="IP221" s="14"/>
      <c r="IQ221" s="14"/>
      <c r="IR221" s="14"/>
      <c r="IS221" s="14"/>
      <c r="IT221" s="14"/>
      <c r="IU221" s="14"/>
      <c r="IV221" s="14"/>
    </row>
    <row r="222" spans="1:256" s="103" customFormat="1" ht="12.75">
      <c r="A222" s="181"/>
      <c r="B222" s="190"/>
      <c r="C222" s="189" t="s">
        <v>480</v>
      </c>
      <c r="D222" s="182">
        <f>D196+D205+D213+D220</f>
        <v>132260</v>
      </c>
      <c r="E222" s="182">
        <f>E196+E205+E213+E220</f>
        <v>132464</v>
      </c>
      <c r="F222" s="182">
        <f>F196+F205+F213+F220</f>
        <v>29652</v>
      </c>
      <c r="G222" s="9">
        <f>F222/E222*100</f>
        <v>22.38494987317309</v>
      </c>
      <c r="H222" s="107"/>
      <c r="I222" s="27"/>
      <c r="J222" s="27"/>
      <c r="K222" s="27"/>
      <c r="L222" s="27"/>
      <c r="M222" s="27"/>
      <c r="N222" s="27"/>
      <c r="O222" s="68"/>
      <c r="P222" s="68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  <c r="HY222" s="14"/>
      <c r="HZ222" s="14"/>
      <c r="IA222" s="14"/>
      <c r="IB222" s="14"/>
      <c r="IC222" s="14"/>
      <c r="ID222" s="14"/>
      <c r="IE222" s="14"/>
      <c r="IF222" s="14"/>
      <c r="IG222" s="14"/>
      <c r="IH222" s="14"/>
      <c r="II222" s="14"/>
      <c r="IJ222" s="14"/>
      <c r="IK222" s="14"/>
      <c r="IL222" s="14"/>
      <c r="IM222" s="14"/>
      <c r="IN222" s="14"/>
      <c r="IO222" s="14"/>
      <c r="IP222" s="14"/>
      <c r="IQ222" s="14"/>
      <c r="IR222" s="14"/>
      <c r="IS222" s="14"/>
      <c r="IT222" s="14"/>
      <c r="IU222" s="14"/>
      <c r="IV222" s="14"/>
    </row>
    <row r="223" spans="1:256" s="103" customFormat="1" ht="12.75" customHeight="1">
      <c r="A223" s="15"/>
      <c r="B223" s="58"/>
      <c r="C223" s="176"/>
      <c r="D223" s="177"/>
      <c r="E223" s="178"/>
      <c r="F223" s="179"/>
      <c r="G223" s="180"/>
      <c r="H223" s="107"/>
      <c r="I223" s="27"/>
      <c r="J223" s="27"/>
      <c r="K223" s="27"/>
      <c r="L223" s="27"/>
      <c r="M223" s="27"/>
      <c r="N223" s="27"/>
      <c r="O223" s="68"/>
      <c r="P223" s="68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  <c r="HY223" s="14"/>
      <c r="HZ223" s="14"/>
      <c r="IA223" s="14"/>
      <c r="IB223" s="14"/>
      <c r="IC223" s="14"/>
      <c r="ID223" s="14"/>
      <c r="IE223" s="14"/>
      <c r="IF223" s="14"/>
      <c r="IG223" s="14"/>
      <c r="IH223" s="14"/>
      <c r="II223" s="14"/>
      <c r="IJ223" s="14"/>
      <c r="IK223" s="14"/>
      <c r="IL223" s="14"/>
      <c r="IM223" s="14"/>
      <c r="IN223" s="14"/>
      <c r="IO223" s="14"/>
      <c r="IP223" s="14"/>
      <c r="IQ223" s="14"/>
      <c r="IR223" s="14"/>
      <c r="IS223" s="14"/>
      <c r="IT223" s="14"/>
      <c r="IU223" s="14"/>
      <c r="IV223" s="14"/>
    </row>
    <row r="224" spans="1:256" s="103" customFormat="1" ht="15.75">
      <c r="A224" s="63" t="s">
        <v>383</v>
      </c>
      <c r="B224" s="27"/>
      <c r="C224" s="27"/>
      <c r="D224" s="68"/>
      <c r="E224" s="68"/>
      <c r="F224" s="68"/>
      <c r="G224" s="27"/>
      <c r="H224" s="27"/>
      <c r="I224" s="27"/>
      <c r="J224" s="27"/>
      <c r="K224" s="27"/>
      <c r="L224" s="27"/>
      <c r="M224" s="27"/>
      <c r="N224" s="27"/>
      <c r="O224" s="68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  <c r="HY224" s="14"/>
      <c r="HZ224" s="14"/>
      <c r="IA224" s="14"/>
      <c r="IB224" s="14"/>
      <c r="IC224" s="14"/>
      <c r="ID224" s="14"/>
      <c r="IE224" s="14"/>
      <c r="IF224" s="14"/>
      <c r="IG224" s="14"/>
      <c r="IH224" s="14"/>
      <c r="II224" s="14"/>
      <c r="IJ224" s="14"/>
      <c r="IK224" s="14"/>
      <c r="IL224" s="14"/>
      <c r="IM224" s="14"/>
      <c r="IN224" s="14"/>
      <c r="IO224" s="14"/>
      <c r="IP224" s="14"/>
      <c r="IQ224" s="14"/>
      <c r="IR224" s="14"/>
      <c r="IS224" s="14"/>
      <c r="IT224" s="14"/>
      <c r="IU224" s="14"/>
      <c r="IV224" s="14"/>
    </row>
    <row r="225" spans="1:256" s="103" customFormat="1" ht="12.75" customHeight="1">
      <c r="A225" s="63"/>
      <c r="B225" s="27"/>
      <c r="C225" s="27"/>
      <c r="D225" s="68"/>
      <c r="E225" s="68"/>
      <c r="F225" s="68"/>
      <c r="G225" s="27"/>
      <c r="H225" s="27"/>
      <c r="I225" s="27"/>
      <c r="J225" s="27"/>
      <c r="K225" s="27"/>
      <c r="L225" s="27"/>
      <c r="M225" s="27"/>
      <c r="N225" s="27"/>
      <c r="O225" s="68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  <c r="IF225" s="14"/>
      <c r="IG225" s="14"/>
      <c r="IH225" s="14"/>
      <c r="II225" s="14"/>
      <c r="IJ225" s="14"/>
      <c r="IK225" s="14"/>
      <c r="IL225" s="14"/>
      <c r="IM225" s="14"/>
      <c r="IN225" s="14"/>
      <c r="IO225" s="14"/>
      <c r="IP225" s="14"/>
      <c r="IQ225" s="14"/>
      <c r="IR225" s="14"/>
      <c r="IS225" s="14"/>
      <c r="IT225" s="14"/>
      <c r="IU225" s="14"/>
      <c r="IV225" s="14"/>
    </row>
    <row r="226" spans="1:256" s="103" customFormat="1" ht="15" customHeight="1">
      <c r="A226" s="54" t="s">
        <v>240</v>
      </c>
      <c r="B226"/>
      <c r="C226"/>
      <c r="D226" s="14"/>
      <c r="E226" s="14"/>
      <c r="F226" s="14"/>
      <c r="G226"/>
      <c r="H226" s="27"/>
      <c r="I226" s="27"/>
      <c r="J226" s="27"/>
      <c r="K226" s="27"/>
      <c r="L226" s="27"/>
      <c r="M226" s="27"/>
      <c r="N226" s="27"/>
      <c r="O226" s="68"/>
      <c r="P226" s="14"/>
      <c r="Q226" s="14"/>
      <c r="R226" s="14"/>
      <c r="S226" s="14"/>
      <c r="T226" s="14"/>
      <c r="U226" s="14"/>
      <c r="V226" s="132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  <c r="IH226" s="14"/>
      <c r="II226" s="14"/>
      <c r="IJ226" s="14"/>
      <c r="IK226" s="14"/>
      <c r="IL226" s="14"/>
      <c r="IM226" s="14"/>
      <c r="IN226" s="14"/>
      <c r="IO226" s="14"/>
      <c r="IP226" s="14"/>
      <c r="IQ226" s="14"/>
      <c r="IR226" s="14"/>
      <c r="IS226" s="14"/>
      <c r="IT226" s="14"/>
      <c r="IU226" s="14"/>
      <c r="IV226" s="14"/>
    </row>
    <row r="227" spans="1:256" s="103" customFormat="1" ht="12.75">
      <c r="A227" s="54"/>
      <c r="B227"/>
      <c r="C227"/>
      <c r="D227" s="14"/>
      <c r="E227" s="14"/>
      <c r="F227" s="14"/>
      <c r="G227"/>
      <c r="H227" s="27"/>
      <c r="I227" s="27"/>
      <c r="J227" s="27"/>
      <c r="K227" s="27"/>
      <c r="L227" s="27"/>
      <c r="M227" s="27"/>
      <c r="N227" s="27"/>
      <c r="O227" s="68"/>
      <c r="P227" s="14"/>
      <c r="Q227" s="14"/>
      <c r="R227" s="14"/>
      <c r="S227" s="14"/>
      <c r="T227" s="14"/>
      <c r="U227" s="14"/>
      <c r="V227" s="132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  <c r="HY227" s="14"/>
      <c r="HZ227" s="14"/>
      <c r="IA227" s="14"/>
      <c r="IB227" s="14"/>
      <c r="IC227" s="14"/>
      <c r="ID227" s="14"/>
      <c r="IE227" s="14"/>
      <c r="IF227" s="14"/>
      <c r="IG227" s="14"/>
      <c r="IH227" s="14"/>
      <c r="II227" s="14"/>
      <c r="IJ227" s="14"/>
      <c r="IK227" s="14"/>
      <c r="IL227" s="14"/>
      <c r="IM227" s="14"/>
      <c r="IN227" s="14"/>
      <c r="IO227" s="14"/>
      <c r="IP227" s="14"/>
      <c r="IQ227" s="14"/>
      <c r="IR227" s="14"/>
      <c r="IS227" s="14"/>
      <c r="IT227" s="14"/>
      <c r="IU227" s="14"/>
      <c r="IV227" s="14"/>
    </row>
    <row r="228" spans="1:256" s="103" customFormat="1" ht="25.5" customHeight="1">
      <c r="A228" s="6" t="s">
        <v>162</v>
      </c>
      <c r="B228" s="6" t="s">
        <v>163</v>
      </c>
      <c r="C228" s="4" t="s">
        <v>166</v>
      </c>
      <c r="D228" s="43" t="s">
        <v>287</v>
      </c>
      <c r="E228" s="50" t="s">
        <v>288</v>
      </c>
      <c r="F228" s="4" t="s">
        <v>137</v>
      </c>
      <c r="G228" s="42" t="s">
        <v>289</v>
      </c>
      <c r="H228" s="27"/>
      <c r="I228" s="27"/>
      <c r="J228" s="27"/>
      <c r="K228" s="27"/>
      <c r="L228" s="27"/>
      <c r="M228" s="27"/>
      <c r="N228" s="27"/>
      <c r="O228" s="68"/>
      <c r="P228" s="14"/>
      <c r="Q228" s="14"/>
      <c r="R228" s="131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  <c r="HY228" s="14"/>
      <c r="HZ228" s="14"/>
      <c r="IA228" s="14"/>
      <c r="IB228" s="14"/>
      <c r="IC228" s="14"/>
      <c r="ID228" s="14"/>
      <c r="IE228" s="14"/>
      <c r="IF228" s="14"/>
      <c r="IG228" s="14"/>
      <c r="IH228" s="14"/>
      <c r="II228" s="14"/>
      <c r="IJ228" s="14"/>
      <c r="IK228" s="14"/>
      <c r="IL228" s="14"/>
      <c r="IM228" s="14"/>
      <c r="IN228" s="14"/>
      <c r="IO228" s="14"/>
      <c r="IP228" s="14"/>
      <c r="IQ228" s="14"/>
      <c r="IR228" s="14"/>
      <c r="IS228" s="14"/>
      <c r="IT228" s="14"/>
      <c r="IU228" s="14"/>
      <c r="IV228" s="14"/>
    </row>
    <row r="229" spans="1:256" s="103" customFormat="1" ht="25.5">
      <c r="A229" s="127" t="s">
        <v>911</v>
      </c>
      <c r="B229" s="124">
        <v>3539</v>
      </c>
      <c r="C229" s="125" t="s">
        <v>67</v>
      </c>
      <c r="D229" s="192">
        <v>4780</v>
      </c>
      <c r="E229" s="256">
        <v>4780</v>
      </c>
      <c r="F229" s="256">
        <v>1193</v>
      </c>
      <c r="G229" s="258">
        <f aca="true" t="shared" si="5" ref="G229:G238">F229/E229*100</f>
        <v>24.9581589958159</v>
      </c>
      <c r="H229" s="27"/>
      <c r="I229" s="27"/>
      <c r="J229" s="27"/>
      <c r="K229" s="27"/>
      <c r="L229" s="27"/>
      <c r="M229" s="27"/>
      <c r="N229" s="27"/>
      <c r="O229" s="68"/>
      <c r="P229" s="14"/>
      <c r="Q229" s="14"/>
      <c r="R229" s="131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  <c r="HK229" s="14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  <c r="HY229" s="14"/>
      <c r="HZ229" s="14"/>
      <c r="IA229" s="14"/>
      <c r="IB229" s="14"/>
      <c r="IC229" s="14"/>
      <c r="ID229" s="14"/>
      <c r="IE229" s="14"/>
      <c r="IF229" s="14"/>
      <c r="IG229" s="14"/>
      <c r="IH229" s="14"/>
      <c r="II229" s="14"/>
      <c r="IJ229" s="14"/>
      <c r="IK229" s="14"/>
      <c r="IL229" s="14"/>
      <c r="IM229" s="14"/>
      <c r="IN229" s="14"/>
      <c r="IO229" s="14"/>
      <c r="IP229" s="14"/>
      <c r="IQ229" s="14"/>
      <c r="IR229" s="14"/>
      <c r="IS229" s="14"/>
      <c r="IT229" s="14"/>
      <c r="IU229" s="14"/>
      <c r="IV229" s="14"/>
    </row>
    <row r="230" spans="1:256" s="103" customFormat="1" ht="25.5">
      <c r="A230" s="127" t="s">
        <v>911</v>
      </c>
      <c r="B230" s="124">
        <v>3549</v>
      </c>
      <c r="C230" s="115" t="s">
        <v>933</v>
      </c>
      <c r="D230" s="192">
        <v>300</v>
      </c>
      <c r="E230" s="256">
        <v>300</v>
      </c>
      <c r="F230" s="256">
        <v>0</v>
      </c>
      <c r="G230" s="258">
        <f t="shared" si="5"/>
        <v>0</v>
      </c>
      <c r="H230" s="27"/>
      <c r="I230" s="27"/>
      <c r="J230" s="27"/>
      <c r="K230" s="27"/>
      <c r="L230" s="27"/>
      <c r="M230" s="27"/>
      <c r="N230" s="27"/>
      <c r="O230" s="68"/>
      <c r="P230" s="14"/>
      <c r="Q230" s="14"/>
      <c r="R230" s="131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  <c r="HK230" s="14"/>
      <c r="HL230" s="14"/>
      <c r="HM230" s="14"/>
      <c r="HN230" s="14"/>
      <c r="HO230" s="14"/>
      <c r="HP230" s="14"/>
      <c r="HQ230" s="14"/>
      <c r="HR230" s="14"/>
      <c r="HS230" s="14"/>
      <c r="HT230" s="14"/>
      <c r="HU230" s="14"/>
      <c r="HV230" s="14"/>
      <c r="HW230" s="14"/>
      <c r="HX230" s="14"/>
      <c r="HY230" s="14"/>
      <c r="HZ230" s="14"/>
      <c r="IA230" s="14"/>
      <c r="IB230" s="14"/>
      <c r="IC230" s="14"/>
      <c r="ID230" s="14"/>
      <c r="IE230" s="14"/>
      <c r="IF230" s="14"/>
      <c r="IG230" s="14"/>
      <c r="IH230" s="14"/>
      <c r="II230" s="14"/>
      <c r="IJ230" s="14"/>
      <c r="IK230" s="14"/>
      <c r="IL230" s="14"/>
      <c r="IM230" s="14"/>
      <c r="IN230" s="14"/>
      <c r="IO230" s="14"/>
      <c r="IP230" s="14"/>
      <c r="IQ230" s="14"/>
      <c r="IR230" s="14"/>
      <c r="IS230" s="14"/>
      <c r="IT230" s="14"/>
      <c r="IU230" s="14"/>
      <c r="IV230" s="14"/>
    </row>
    <row r="231" spans="1:256" s="103" customFormat="1" ht="23.25" customHeight="1">
      <c r="A231" s="127" t="s">
        <v>911</v>
      </c>
      <c r="B231" s="124">
        <v>3569</v>
      </c>
      <c r="C231" s="125" t="s">
        <v>734</v>
      </c>
      <c r="D231" s="192">
        <v>1050</v>
      </c>
      <c r="E231" s="256">
        <v>1050</v>
      </c>
      <c r="F231" s="256">
        <v>12</v>
      </c>
      <c r="G231" s="258">
        <f t="shared" si="5"/>
        <v>1.1428571428571428</v>
      </c>
      <c r="H231" s="27"/>
      <c r="I231" s="27"/>
      <c r="J231" s="27"/>
      <c r="K231" s="27"/>
      <c r="L231" s="27"/>
      <c r="M231" s="27"/>
      <c r="N231" s="27"/>
      <c r="O231" s="68"/>
      <c r="P231" s="14"/>
      <c r="Q231" s="14"/>
      <c r="R231" s="131"/>
      <c r="S231" s="14"/>
      <c r="T231" s="14"/>
      <c r="U231" s="131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  <c r="HK231" s="14"/>
      <c r="HL231" s="14"/>
      <c r="HM231" s="14"/>
      <c r="HN231" s="14"/>
      <c r="HO231" s="14"/>
      <c r="HP231" s="14"/>
      <c r="HQ231" s="14"/>
      <c r="HR231" s="14"/>
      <c r="HS231" s="14"/>
      <c r="HT231" s="14"/>
      <c r="HU231" s="14"/>
      <c r="HV231" s="14"/>
      <c r="HW231" s="14"/>
      <c r="HX231" s="14"/>
      <c r="HY231" s="14"/>
      <c r="HZ231" s="14"/>
      <c r="IA231" s="14"/>
      <c r="IB231" s="14"/>
      <c r="IC231" s="14"/>
      <c r="ID231" s="14"/>
      <c r="IE231" s="14"/>
      <c r="IF231" s="14"/>
      <c r="IG231" s="14"/>
      <c r="IH231" s="14"/>
      <c r="II231" s="14"/>
      <c r="IJ231" s="14"/>
      <c r="IK231" s="14"/>
      <c r="IL231" s="14"/>
      <c r="IM231" s="14"/>
      <c r="IN231" s="14"/>
      <c r="IO231" s="14"/>
      <c r="IP231" s="14"/>
      <c r="IQ231" s="14"/>
      <c r="IR231" s="14"/>
      <c r="IS231" s="14"/>
      <c r="IT231" s="14"/>
      <c r="IU231" s="14"/>
      <c r="IV231" s="14"/>
    </row>
    <row r="232" spans="1:256" s="103" customFormat="1" ht="38.25">
      <c r="A232" s="127" t="s">
        <v>911</v>
      </c>
      <c r="B232" s="124">
        <v>3592</v>
      </c>
      <c r="C232" s="115" t="s">
        <v>737</v>
      </c>
      <c r="D232" s="192">
        <v>2000</v>
      </c>
      <c r="E232" s="256">
        <v>1990</v>
      </c>
      <c r="F232" s="256">
        <v>170</v>
      </c>
      <c r="G232" s="258">
        <f>F232/E232*100</f>
        <v>8.542713567839195</v>
      </c>
      <c r="H232" s="27"/>
      <c r="I232" s="27"/>
      <c r="J232" s="27"/>
      <c r="K232" s="27"/>
      <c r="L232" s="27"/>
      <c r="M232" s="27"/>
      <c r="N232" s="27"/>
      <c r="O232" s="68"/>
      <c r="P232" s="14"/>
      <c r="Q232" s="14"/>
      <c r="R232" s="131"/>
      <c r="S232" s="14"/>
      <c r="T232" s="14"/>
      <c r="U232" s="131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  <c r="HK232" s="14"/>
      <c r="HL232" s="14"/>
      <c r="HM232" s="14"/>
      <c r="HN232" s="14"/>
      <c r="HO232" s="14"/>
      <c r="HP232" s="14"/>
      <c r="HQ232" s="14"/>
      <c r="HR232" s="14"/>
      <c r="HS232" s="14"/>
      <c r="HT232" s="14"/>
      <c r="HU232" s="14"/>
      <c r="HV232" s="14"/>
      <c r="HW232" s="14"/>
      <c r="HX232" s="14"/>
      <c r="HY232" s="14"/>
      <c r="HZ232" s="14"/>
      <c r="IA232" s="14"/>
      <c r="IB232" s="14"/>
      <c r="IC232" s="14"/>
      <c r="ID232" s="14"/>
      <c r="IE232" s="14"/>
      <c r="IF232" s="14"/>
      <c r="IG232" s="14"/>
      <c r="IH232" s="14"/>
      <c r="II232" s="14"/>
      <c r="IJ232" s="14"/>
      <c r="IK232" s="14"/>
      <c r="IL232" s="14"/>
      <c r="IM232" s="14"/>
      <c r="IN232" s="14"/>
      <c r="IO232" s="14"/>
      <c r="IP232" s="14"/>
      <c r="IQ232" s="14"/>
      <c r="IR232" s="14"/>
      <c r="IS232" s="14"/>
      <c r="IT232" s="14"/>
      <c r="IU232" s="14"/>
      <c r="IV232" s="14"/>
    </row>
    <row r="233" spans="1:256" s="103" customFormat="1" ht="12.75">
      <c r="A233" s="127" t="s">
        <v>911</v>
      </c>
      <c r="B233" s="124" t="s">
        <v>735</v>
      </c>
      <c r="C233" s="115" t="s">
        <v>47</v>
      </c>
      <c r="D233" s="256">
        <f>D234+D235+D236</f>
        <v>8652</v>
      </c>
      <c r="E233" s="256">
        <f>E234+E235+E236</f>
        <v>11658</v>
      </c>
      <c r="F233" s="256">
        <f>F234+F235+F236</f>
        <v>1273</v>
      </c>
      <c r="G233" s="258">
        <f>F233/E233*100</f>
        <v>10.919540229885058</v>
      </c>
      <c r="H233" s="27"/>
      <c r="I233" s="27"/>
      <c r="J233" s="27"/>
      <c r="K233" s="27"/>
      <c r="L233" s="27"/>
      <c r="M233" s="27"/>
      <c r="N233" s="27"/>
      <c r="O233" s="68"/>
      <c r="P233" s="14"/>
      <c r="Q233" s="14"/>
      <c r="R233" s="131"/>
      <c r="S233" s="14"/>
      <c r="T233" s="14"/>
      <c r="U233" s="14"/>
      <c r="V233" s="131"/>
      <c r="W233" s="131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4"/>
      <c r="HH233" s="14"/>
      <c r="HI233" s="14"/>
      <c r="HJ233" s="14"/>
      <c r="HK233" s="14"/>
      <c r="HL233" s="14"/>
      <c r="HM233" s="14"/>
      <c r="HN233" s="14"/>
      <c r="HO233" s="14"/>
      <c r="HP233" s="14"/>
      <c r="HQ233" s="14"/>
      <c r="HR233" s="14"/>
      <c r="HS233" s="14"/>
      <c r="HT233" s="14"/>
      <c r="HU233" s="14"/>
      <c r="HV233" s="14"/>
      <c r="HW233" s="14"/>
      <c r="HX233" s="14"/>
      <c r="HY233" s="14"/>
      <c r="HZ233" s="14"/>
      <c r="IA233" s="14"/>
      <c r="IB233" s="14"/>
      <c r="IC233" s="14"/>
      <c r="ID233" s="14"/>
      <c r="IE233" s="14"/>
      <c r="IF233" s="14"/>
      <c r="IG233" s="14"/>
      <c r="IH233" s="14"/>
      <c r="II233" s="14"/>
      <c r="IJ233" s="14"/>
      <c r="IK233" s="14"/>
      <c r="IL233" s="14"/>
      <c r="IM233" s="14"/>
      <c r="IN233" s="14"/>
      <c r="IO233" s="14"/>
      <c r="IP233" s="14"/>
      <c r="IQ233" s="14"/>
      <c r="IR233" s="14"/>
      <c r="IS233" s="14"/>
      <c r="IT233" s="14"/>
      <c r="IU233" s="14"/>
      <c r="IV233" s="14"/>
    </row>
    <row r="234" spans="1:256" s="103" customFormat="1" ht="12.75">
      <c r="A234" s="127" t="s">
        <v>911</v>
      </c>
      <c r="B234" s="350" t="s">
        <v>637</v>
      </c>
      <c r="C234" s="351" t="s">
        <v>70</v>
      </c>
      <c r="D234" s="383">
        <v>500</v>
      </c>
      <c r="E234" s="353">
        <v>500</v>
      </c>
      <c r="F234" s="353">
        <v>452</v>
      </c>
      <c r="G234" s="413">
        <f t="shared" si="5"/>
        <v>90.4</v>
      </c>
      <c r="H234" s="27"/>
      <c r="I234" s="27"/>
      <c r="J234" s="27"/>
      <c r="K234" s="27"/>
      <c r="L234" s="27"/>
      <c r="M234" s="27"/>
      <c r="N234" s="27"/>
      <c r="O234" s="68"/>
      <c r="P234" s="14"/>
      <c r="Q234" s="14"/>
      <c r="R234" s="131"/>
      <c r="S234" s="14"/>
      <c r="T234" s="14"/>
      <c r="U234" s="14"/>
      <c r="V234" s="14"/>
      <c r="W234" s="131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  <c r="HK234" s="14"/>
      <c r="HL234" s="14"/>
      <c r="HM234" s="14"/>
      <c r="HN234" s="14"/>
      <c r="HO234" s="14"/>
      <c r="HP234" s="14"/>
      <c r="HQ234" s="14"/>
      <c r="HR234" s="14"/>
      <c r="HS234" s="14"/>
      <c r="HT234" s="14"/>
      <c r="HU234" s="14"/>
      <c r="HV234" s="14"/>
      <c r="HW234" s="14"/>
      <c r="HX234" s="14"/>
      <c r="HY234" s="14"/>
      <c r="HZ234" s="14"/>
      <c r="IA234" s="14"/>
      <c r="IB234" s="14"/>
      <c r="IC234" s="14"/>
      <c r="ID234" s="14"/>
      <c r="IE234" s="14"/>
      <c r="IF234" s="14"/>
      <c r="IG234" s="14"/>
      <c r="IH234" s="14"/>
      <c r="II234" s="14"/>
      <c r="IJ234" s="14"/>
      <c r="IK234" s="14"/>
      <c r="IL234" s="14"/>
      <c r="IM234" s="14"/>
      <c r="IN234" s="14"/>
      <c r="IO234" s="14"/>
      <c r="IP234" s="14"/>
      <c r="IQ234" s="14"/>
      <c r="IR234" s="14"/>
      <c r="IS234" s="14"/>
      <c r="IT234" s="14"/>
      <c r="IU234" s="14"/>
      <c r="IV234" s="14"/>
    </row>
    <row r="235" spans="1:256" s="103" customFormat="1" ht="12.75">
      <c r="A235" s="127" t="s">
        <v>911</v>
      </c>
      <c r="B235" s="350" t="s">
        <v>71</v>
      </c>
      <c r="C235" s="351" t="s">
        <v>269</v>
      </c>
      <c r="D235" s="383">
        <v>7782</v>
      </c>
      <c r="E235" s="353">
        <v>10788</v>
      </c>
      <c r="F235" s="353">
        <v>693</v>
      </c>
      <c r="G235" s="413">
        <f t="shared" si="5"/>
        <v>6.423804226918799</v>
      </c>
      <c r="H235" s="27"/>
      <c r="I235" s="27"/>
      <c r="J235" s="27"/>
      <c r="K235" s="27"/>
      <c r="L235" s="27"/>
      <c r="M235" s="27"/>
      <c r="N235" s="27"/>
      <c r="O235" s="68"/>
      <c r="P235" s="14"/>
      <c r="Q235" s="14"/>
      <c r="R235" s="131"/>
      <c r="S235" s="14"/>
      <c r="T235" s="14"/>
      <c r="U235" s="14"/>
      <c r="V235" s="14"/>
      <c r="W235" s="131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  <c r="HY235" s="14"/>
      <c r="HZ235" s="14"/>
      <c r="IA235" s="14"/>
      <c r="IB235" s="14"/>
      <c r="IC235" s="14"/>
      <c r="ID235" s="14"/>
      <c r="IE235" s="14"/>
      <c r="IF235" s="14"/>
      <c r="IG235" s="14"/>
      <c r="IH235" s="14"/>
      <c r="II235" s="14"/>
      <c r="IJ235" s="14"/>
      <c r="IK235" s="14"/>
      <c r="IL235" s="14"/>
      <c r="IM235" s="14"/>
      <c r="IN235" s="14"/>
      <c r="IO235" s="14"/>
      <c r="IP235" s="14"/>
      <c r="IQ235" s="14"/>
      <c r="IR235" s="14"/>
      <c r="IS235" s="14"/>
      <c r="IT235" s="14"/>
      <c r="IU235" s="14"/>
      <c r="IV235" s="14"/>
    </row>
    <row r="236" spans="1:256" s="103" customFormat="1" ht="12.75">
      <c r="A236" s="127" t="s">
        <v>911</v>
      </c>
      <c r="B236" s="350" t="s">
        <v>68</v>
      </c>
      <c r="C236" s="351" t="s">
        <v>69</v>
      </c>
      <c r="D236" s="352">
        <v>370</v>
      </c>
      <c r="E236" s="353">
        <v>370</v>
      </c>
      <c r="F236" s="353">
        <v>128</v>
      </c>
      <c r="G236" s="413">
        <f>F236/E236*100</f>
        <v>34.5945945945946</v>
      </c>
      <c r="H236" s="27"/>
      <c r="I236" s="27"/>
      <c r="J236" s="27"/>
      <c r="K236" s="27"/>
      <c r="L236" s="27"/>
      <c r="M236" s="27"/>
      <c r="N236" s="27"/>
      <c r="O236" s="68"/>
      <c r="P236" s="14"/>
      <c r="Q236" s="14"/>
      <c r="R236" s="131"/>
      <c r="S236" s="14"/>
      <c r="T236" s="14"/>
      <c r="U236" s="131"/>
      <c r="V236" s="14"/>
      <c r="W236" s="131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  <c r="HK236" s="14"/>
      <c r="HL236" s="14"/>
      <c r="HM236" s="14"/>
      <c r="HN236" s="14"/>
      <c r="HO236" s="14"/>
      <c r="HP236" s="14"/>
      <c r="HQ236" s="14"/>
      <c r="HR236" s="14"/>
      <c r="HS236" s="14"/>
      <c r="HT236" s="14"/>
      <c r="HU236" s="14"/>
      <c r="HV236" s="14"/>
      <c r="HW236" s="14"/>
      <c r="HX236" s="14"/>
      <c r="HY236" s="14"/>
      <c r="HZ236" s="14"/>
      <c r="IA236" s="14"/>
      <c r="IB236" s="14"/>
      <c r="IC236" s="14"/>
      <c r="ID236" s="14"/>
      <c r="IE236" s="14"/>
      <c r="IF236" s="14"/>
      <c r="IG236" s="14"/>
      <c r="IH236" s="14"/>
      <c r="II236" s="14"/>
      <c r="IJ236" s="14"/>
      <c r="IK236" s="14"/>
      <c r="IL236" s="14"/>
      <c r="IM236" s="14"/>
      <c r="IN236" s="14"/>
      <c r="IO236" s="14"/>
      <c r="IP236" s="14"/>
      <c r="IQ236" s="14"/>
      <c r="IR236" s="14"/>
      <c r="IS236" s="14"/>
      <c r="IT236" s="14"/>
      <c r="IU236" s="14"/>
      <c r="IV236" s="14"/>
    </row>
    <row r="237" spans="1:256" s="103" customFormat="1" ht="25.5">
      <c r="A237" s="127" t="s">
        <v>911</v>
      </c>
      <c r="B237" s="124">
        <v>3522</v>
      </c>
      <c r="C237" s="115" t="s">
        <v>939</v>
      </c>
      <c r="D237" s="256">
        <v>2000</v>
      </c>
      <c r="E237" s="256">
        <v>2000</v>
      </c>
      <c r="F237" s="256">
        <v>0</v>
      </c>
      <c r="G237" s="258">
        <f>F237/E237*100</f>
        <v>0</v>
      </c>
      <c r="H237" s="27"/>
      <c r="I237" s="27"/>
      <c r="J237" s="27"/>
      <c r="K237" s="27"/>
      <c r="L237" s="27"/>
      <c r="M237" s="27"/>
      <c r="N237" s="27"/>
      <c r="O237" s="68"/>
      <c r="P237" s="14"/>
      <c r="Q237" s="14"/>
      <c r="R237" s="131"/>
      <c r="S237" s="14"/>
      <c r="T237" s="14"/>
      <c r="U237" s="131"/>
      <c r="V237" s="14"/>
      <c r="W237" s="131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  <c r="HH237" s="14"/>
      <c r="HI237" s="14"/>
      <c r="HJ237" s="14"/>
      <c r="HK237" s="14"/>
      <c r="HL237" s="14"/>
      <c r="HM237" s="14"/>
      <c r="HN237" s="14"/>
      <c r="HO237" s="14"/>
      <c r="HP237" s="14"/>
      <c r="HQ237" s="14"/>
      <c r="HR237" s="14"/>
      <c r="HS237" s="14"/>
      <c r="HT237" s="14"/>
      <c r="HU237" s="14"/>
      <c r="HV237" s="14"/>
      <c r="HW237" s="14"/>
      <c r="HX237" s="14"/>
      <c r="HY237" s="14"/>
      <c r="HZ237" s="14"/>
      <c r="IA237" s="14"/>
      <c r="IB237" s="14"/>
      <c r="IC237" s="14"/>
      <c r="ID237" s="14"/>
      <c r="IE237" s="14"/>
      <c r="IF237" s="14"/>
      <c r="IG237" s="14"/>
      <c r="IH237" s="14"/>
      <c r="II237" s="14"/>
      <c r="IJ237" s="14"/>
      <c r="IK237" s="14"/>
      <c r="IL237" s="14"/>
      <c r="IM237" s="14"/>
      <c r="IN237" s="14"/>
      <c r="IO237" s="14"/>
      <c r="IP237" s="14"/>
      <c r="IQ237" s="14"/>
      <c r="IR237" s="14"/>
      <c r="IS237" s="14"/>
      <c r="IT237" s="14"/>
      <c r="IU237" s="14"/>
      <c r="IV237" s="14"/>
    </row>
    <row r="238" spans="1:256" s="103" customFormat="1" ht="12.75">
      <c r="A238" s="172"/>
      <c r="B238" s="188"/>
      <c r="C238" s="187" t="s">
        <v>478</v>
      </c>
      <c r="D238" s="173">
        <f>SUM(D229:D237)-D233</f>
        <v>18782</v>
      </c>
      <c r="E238" s="173">
        <f>SUM(E229:E237)-E233</f>
        <v>21778</v>
      </c>
      <c r="F238" s="173">
        <f>SUM(F229:F237)-F233</f>
        <v>2648</v>
      </c>
      <c r="G238" s="373">
        <f t="shared" si="5"/>
        <v>12.159059601432638</v>
      </c>
      <c r="H238" s="107" t="s">
        <v>247</v>
      </c>
      <c r="I238" s="27"/>
      <c r="J238" s="27"/>
      <c r="K238" s="27"/>
      <c r="L238" s="27"/>
      <c r="M238" s="27"/>
      <c r="N238" s="27"/>
      <c r="O238" s="68" t="s">
        <v>394</v>
      </c>
      <c r="P238" s="68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14"/>
      <c r="HD238" s="14"/>
      <c r="HE238" s="14"/>
      <c r="HF238" s="14"/>
      <c r="HG238" s="14"/>
      <c r="HH238" s="14"/>
      <c r="HI238" s="14"/>
      <c r="HJ238" s="14"/>
      <c r="HK238" s="14"/>
      <c r="HL238" s="14"/>
      <c r="HM238" s="14"/>
      <c r="HN238" s="14"/>
      <c r="HO238" s="14"/>
      <c r="HP238" s="14"/>
      <c r="HQ238" s="14"/>
      <c r="HR238" s="14"/>
      <c r="HS238" s="14"/>
      <c r="HT238" s="14"/>
      <c r="HU238" s="14"/>
      <c r="HV238" s="14"/>
      <c r="HW238" s="14"/>
      <c r="HX238" s="14"/>
      <c r="HY238" s="14"/>
      <c r="HZ238" s="14"/>
      <c r="IA238" s="14"/>
      <c r="IB238" s="14"/>
      <c r="IC238" s="14"/>
      <c r="ID238" s="14"/>
      <c r="IE238" s="14"/>
      <c r="IF238" s="14"/>
      <c r="IG238" s="14"/>
      <c r="IH238" s="14"/>
      <c r="II238" s="14"/>
      <c r="IJ238" s="14"/>
      <c r="IK238" s="14"/>
      <c r="IL238" s="14"/>
      <c r="IM238" s="14"/>
      <c r="IN238" s="14"/>
      <c r="IO238" s="14"/>
      <c r="IP238" s="14"/>
      <c r="IQ238" s="14"/>
      <c r="IR238" s="14"/>
      <c r="IS238" s="14"/>
      <c r="IT238" s="14"/>
      <c r="IU238" s="14"/>
      <c r="IV238" s="14"/>
    </row>
    <row r="239" spans="1:256" s="103" customFormat="1" ht="12.75">
      <c r="A239" s="15"/>
      <c r="B239" s="58"/>
      <c r="C239" s="176"/>
      <c r="D239" s="177"/>
      <c r="E239" s="177"/>
      <c r="F239" s="177"/>
      <c r="G239" s="365"/>
      <c r="H239" s="107"/>
      <c r="I239" s="27"/>
      <c r="J239" s="27"/>
      <c r="K239" s="27"/>
      <c r="L239" s="27"/>
      <c r="M239" s="27"/>
      <c r="N239" s="27"/>
      <c r="O239" s="68"/>
      <c r="P239" s="68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14"/>
      <c r="HD239" s="14"/>
      <c r="HE239" s="14"/>
      <c r="HF239" s="14"/>
      <c r="HG239" s="14"/>
      <c r="HH239" s="14"/>
      <c r="HI239" s="14"/>
      <c r="HJ239" s="14"/>
      <c r="HK239" s="14"/>
      <c r="HL239" s="14"/>
      <c r="HM239" s="14"/>
      <c r="HN239" s="14"/>
      <c r="HO239" s="14"/>
      <c r="HP239" s="14"/>
      <c r="HQ239" s="14"/>
      <c r="HR239" s="14"/>
      <c r="HS239" s="14"/>
      <c r="HT239" s="14"/>
      <c r="HU239" s="14"/>
      <c r="HV239" s="14"/>
      <c r="HW239" s="14"/>
      <c r="HX239" s="14"/>
      <c r="HY239" s="14"/>
      <c r="HZ239" s="14"/>
      <c r="IA239" s="14"/>
      <c r="IB239" s="14"/>
      <c r="IC239" s="14"/>
      <c r="ID239" s="14"/>
      <c r="IE239" s="14"/>
      <c r="IF239" s="14"/>
      <c r="IG239" s="14"/>
      <c r="IH239" s="14"/>
      <c r="II239" s="14"/>
      <c r="IJ239" s="14"/>
      <c r="IK239" s="14"/>
      <c r="IL239" s="14"/>
      <c r="IM239" s="14"/>
      <c r="IN239" s="14"/>
      <c r="IO239" s="14"/>
      <c r="IP239" s="14"/>
      <c r="IQ239" s="14"/>
      <c r="IR239" s="14"/>
      <c r="IS239" s="14"/>
      <c r="IT239" s="14"/>
      <c r="IU239" s="14"/>
      <c r="IV239" s="14"/>
    </row>
    <row r="240" spans="1:256" s="103" customFormat="1" ht="15.75" customHeight="1">
      <c r="A240" s="330" t="s">
        <v>303</v>
      </c>
      <c r="B240" s="177"/>
      <c r="C240" s="178"/>
      <c r="D240" s="220"/>
      <c r="E240" s="178"/>
      <c r="F240" s="220"/>
      <c r="G240" s="97"/>
      <c r="H240" s="107"/>
      <c r="I240" s="27"/>
      <c r="J240" s="27"/>
      <c r="K240" s="27"/>
      <c r="L240" s="27"/>
      <c r="M240" s="27"/>
      <c r="N240" s="27"/>
      <c r="O240" s="68"/>
      <c r="P240" s="68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  <c r="HK240" s="14"/>
      <c r="HL240" s="14"/>
      <c r="HM240" s="14"/>
      <c r="HN240" s="14"/>
      <c r="HO240" s="14"/>
      <c r="HP240" s="14"/>
      <c r="HQ240" s="14"/>
      <c r="HR240" s="14"/>
      <c r="HS240" s="14"/>
      <c r="HT240" s="14"/>
      <c r="HU240" s="14"/>
      <c r="HV240" s="14"/>
      <c r="HW240" s="14"/>
      <c r="HX240" s="14"/>
      <c r="HY240" s="14"/>
      <c r="HZ240" s="14"/>
      <c r="IA240" s="14"/>
      <c r="IB240" s="14"/>
      <c r="IC240" s="14"/>
      <c r="ID240" s="14"/>
      <c r="IE240" s="14"/>
      <c r="IF240" s="14"/>
      <c r="IG240" s="14"/>
      <c r="IH240" s="14"/>
      <c r="II240" s="14"/>
      <c r="IJ240" s="14"/>
      <c r="IK240" s="14"/>
      <c r="IL240" s="14"/>
      <c r="IM240" s="14"/>
      <c r="IN240" s="14"/>
      <c r="IO240" s="14"/>
      <c r="IP240" s="14"/>
      <c r="IQ240" s="14"/>
      <c r="IR240" s="14"/>
      <c r="IS240" s="14"/>
      <c r="IT240" s="14"/>
      <c r="IU240" s="14"/>
      <c r="IV240" s="14"/>
    </row>
    <row r="241" spans="1:256" s="103" customFormat="1" ht="24.75" customHeight="1">
      <c r="A241" s="6" t="s">
        <v>162</v>
      </c>
      <c r="B241" s="6" t="s">
        <v>163</v>
      </c>
      <c r="C241" s="4" t="s">
        <v>166</v>
      </c>
      <c r="D241" s="43" t="s">
        <v>287</v>
      </c>
      <c r="E241" s="50" t="s">
        <v>288</v>
      </c>
      <c r="F241" s="4" t="s">
        <v>137</v>
      </c>
      <c r="G241" s="42" t="s">
        <v>289</v>
      </c>
      <c r="H241" s="107"/>
      <c r="I241" s="27"/>
      <c r="J241" s="27"/>
      <c r="K241" s="27"/>
      <c r="L241" s="27"/>
      <c r="M241" s="27"/>
      <c r="N241" s="27"/>
      <c r="O241" s="68"/>
      <c r="P241" s="68"/>
      <c r="Q241" s="14"/>
      <c r="R241" s="131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4"/>
      <c r="HH241" s="14"/>
      <c r="HI241" s="14"/>
      <c r="HJ241" s="14"/>
      <c r="HK241" s="14"/>
      <c r="HL241" s="14"/>
      <c r="HM241" s="14"/>
      <c r="HN241" s="14"/>
      <c r="HO241" s="14"/>
      <c r="HP241" s="14"/>
      <c r="HQ241" s="14"/>
      <c r="HR241" s="14"/>
      <c r="HS241" s="14"/>
      <c r="HT241" s="14"/>
      <c r="HU241" s="14"/>
      <c r="HV241" s="14"/>
      <c r="HW241" s="14"/>
      <c r="HX241" s="14"/>
      <c r="HY241" s="14"/>
      <c r="HZ241" s="14"/>
      <c r="IA241" s="14"/>
      <c r="IB241" s="14"/>
      <c r="IC241" s="14"/>
      <c r="ID241" s="14"/>
      <c r="IE241" s="14"/>
      <c r="IF241" s="14"/>
      <c r="IG241" s="14"/>
      <c r="IH241" s="14"/>
      <c r="II241" s="14"/>
      <c r="IJ241" s="14"/>
      <c r="IK241" s="14"/>
      <c r="IL241" s="14"/>
      <c r="IM241" s="14"/>
      <c r="IN241" s="14"/>
      <c r="IO241" s="14"/>
      <c r="IP241" s="14"/>
      <c r="IQ241" s="14"/>
      <c r="IR241" s="14"/>
      <c r="IS241" s="14"/>
      <c r="IT241" s="14"/>
      <c r="IU241" s="14"/>
      <c r="IV241" s="14"/>
    </row>
    <row r="242" spans="1:256" s="103" customFormat="1" ht="12.75">
      <c r="A242" s="294">
        <v>5000</v>
      </c>
      <c r="B242" s="294">
        <v>3522</v>
      </c>
      <c r="C242" s="297" t="s">
        <v>94</v>
      </c>
      <c r="D242" s="295">
        <v>6400</v>
      </c>
      <c r="E242" s="296">
        <v>18910</v>
      </c>
      <c r="F242" s="256">
        <v>14100</v>
      </c>
      <c r="G242" s="151">
        <f>F242/E242*100</f>
        <v>74.5637228979376</v>
      </c>
      <c r="H242" s="107"/>
      <c r="I242" s="27"/>
      <c r="J242" s="27"/>
      <c r="K242" s="27"/>
      <c r="L242" s="27"/>
      <c r="M242" s="27"/>
      <c r="N242" s="27"/>
      <c r="O242" s="68"/>
      <c r="P242" s="68"/>
      <c r="Q242" s="14"/>
      <c r="R242" s="131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14"/>
      <c r="HD242" s="14"/>
      <c r="HE242" s="14"/>
      <c r="HF242" s="14"/>
      <c r="HG242" s="14"/>
      <c r="HH242" s="14"/>
      <c r="HI242" s="14"/>
      <c r="HJ242" s="14"/>
      <c r="HK242" s="14"/>
      <c r="HL242" s="14"/>
      <c r="HM242" s="14"/>
      <c r="HN242" s="14"/>
      <c r="HO242" s="14"/>
      <c r="HP242" s="14"/>
      <c r="HQ242" s="14"/>
      <c r="HR242" s="14"/>
      <c r="HS242" s="14"/>
      <c r="HT242" s="14"/>
      <c r="HU242" s="14"/>
      <c r="HV242" s="14"/>
      <c r="HW242" s="14"/>
      <c r="HX242" s="14"/>
      <c r="HY242" s="14"/>
      <c r="HZ242" s="14"/>
      <c r="IA242" s="14"/>
      <c r="IB242" s="14"/>
      <c r="IC242" s="14"/>
      <c r="ID242" s="14"/>
      <c r="IE242" s="14"/>
      <c r="IF242" s="14"/>
      <c r="IG242" s="14"/>
      <c r="IH242" s="14"/>
      <c r="II242" s="14"/>
      <c r="IJ242" s="14"/>
      <c r="IK242" s="14"/>
      <c r="IL242" s="14"/>
      <c r="IM242" s="14"/>
      <c r="IN242" s="14"/>
      <c r="IO242" s="14"/>
      <c r="IP242" s="14"/>
      <c r="IQ242" s="14"/>
      <c r="IR242" s="14"/>
      <c r="IS242" s="14"/>
      <c r="IT242" s="14"/>
      <c r="IU242" s="14"/>
      <c r="IV242" s="14"/>
    </row>
    <row r="243" spans="1:256" s="103" customFormat="1" ht="12.75">
      <c r="A243" s="294">
        <v>5000</v>
      </c>
      <c r="B243" s="294">
        <v>3529</v>
      </c>
      <c r="C243" s="297" t="s">
        <v>934</v>
      </c>
      <c r="D243" s="295">
        <v>27279</v>
      </c>
      <c r="E243" s="296">
        <v>27279</v>
      </c>
      <c r="F243" s="256">
        <v>6820</v>
      </c>
      <c r="G243" s="151">
        <f>F243/E243*100</f>
        <v>25.000916455881818</v>
      </c>
      <c r="H243" s="107"/>
      <c r="I243" s="27"/>
      <c r="J243" s="27"/>
      <c r="K243" s="27"/>
      <c r="L243" s="27"/>
      <c r="M243" s="27"/>
      <c r="N243" s="27"/>
      <c r="O243" s="68"/>
      <c r="P243" s="68"/>
      <c r="Q243" s="14"/>
      <c r="R243" s="131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  <c r="GS243" s="14"/>
      <c r="GT243" s="14"/>
      <c r="GU243" s="14"/>
      <c r="GV243" s="14"/>
      <c r="GW243" s="14"/>
      <c r="GX243" s="14"/>
      <c r="GY243" s="14"/>
      <c r="GZ243" s="14"/>
      <c r="HA243" s="14"/>
      <c r="HB243" s="14"/>
      <c r="HC243" s="14"/>
      <c r="HD243" s="14"/>
      <c r="HE243" s="14"/>
      <c r="HF243" s="14"/>
      <c r="HG243" s="14"/>
      <c r="HH243" s="14"/>
      <c r="HI243" s="14"/>
      <c r="HJ243" s="14"/>
      <c r="HK243" s="14"/>
      <c r="HL243" s="14"/>
      <c r="HM243" s="14"/>
      <c r="HN243" s="14"/>
      <c r="HO243" s="14"/>
      <c r="HP243" s="14"/>
      <c r="HQ243" s="14"/>
      <c r="HR243" s="14"/>
      <c r="HS243" s="14"/>
      <c r="HT243" s="14"/>
      <c r="HU243" s="14"/>
      <c r="HV243" s="14"/>
      <c r="HW243" s="14"/>
      <c r="HX243" s="14"/>
      <c r="HY243" s="14"/>
      <c r="HZ243" s="14"/>
      <c r="IA243" s="14"/>
      <c r="IB243" s="14"/>
      <c r="IC243" s="14"/>
      <c r="ID243" s="14"/>
      <c r="IE243" s="14"/>
      <c r="IF243" s="14"/>
      <c r="IG243" s="14"/>
      <c r="IH243" s="14"/>
      <c r="II243" s="14"/>
      <c r="IJ243" s="14"/>
      <c r="IK243" s="14"/>
      <c r="IL243" s="14"/>
      <c r="IM243" s="14"/>
      <c r="IN243" s="14"/>
      <c r="IO243" s="14"/>
      <c r="IP243" s="14"/>
      <c r="IQ243" s="14"/>
      <c r="IR243" s="14"/>
      <c r="IS243" s="14"/>
      <c r="IT243" s="14"/>
      <c r="IU243" s="14"/>
      <c r="IV243" s="14"/>
    </row>
    <row r="244" spans="1:256" s="103" customFormat="1" ht="12.75">
      <c r="A244" s="294">
        <v>5000</v>
      </c>
      <c r="B244" s="124">
        <v>3533</v>
      </c>
      <c r="C244" s="125" t="s">
        <v>935</v>
      </c>
      <c r="D244" s="332">
        <v>147235</v>
      </c>
      <c r="E244" s="256">
        <v>147235</v>
      </c>
      <c r="F244" s="256">
        <v>36446</v>
      </c>
      <c r="G244" s="151">
        <f>F244/E244*100</f>
        <v>24.75362515706184</v>
      </c>
      <c r="H244" s="107"/>
      <c r="I244" s="27"/>
      <c r="J244" s="27"/>
      <c r="K244" s="27"/>
      <c r="L244" s="27"/>
      <c r="M244" s="27"/>
      <c r="N244" s="27"/>
      <c r="O244" s="68"/>
      <c r="P244" s="68"/>
      <c r="Q244" s="14"/>
      <c r="R244" s="131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14"/>
      <c r="HD244" s="14"/>
      <c r="HE244" s="14"/>
      <c r="HF244" s="14"/>
      <c r="HG244" s="14"/>
      <c r="HH244" s="14"/>
      <c r="HI244" s="14"/>
      <c r="HJ244" s="14"/>
      <c r="HK244" s="14"/>
      <c r="HL244" s="14"/>
      <c r="HM244" s="14"/>
      <c r="HN244" s="14"/>
      <c r="HO244" s="14"/>
      <c r="HP244" s="14"/>
      <c r="HQ244" s="14"/>
      <c r="HR244" s="14"/>
      <c r="HS244" s="14"/>
      <c r="HT244" s="14"/>
      <c r="HU244" s="14"/>
      <c r="HV244" s="14"/>
      <c r="HW244" s="14"/>
      <c r="HX244" s="14"/>
      <c r="HY244" s="14"/>
      <c r="HZ244" s="14"/>
      <c r="IA244" s="14"/>
      <c r="IB244" s="14"/>
      <c r="IC244" s="14"/>
      <c r="ID244" s="14"/>
      <c r="IE244" s="14"/>
      <c r="IF244" s="14"/>
      <c r="IG244" s="14"/>
      <c r="IH244" s="14"/>
      <c r="II244" s="14"/>
      <c r="IJ244" s="14"/>
      <c r="IK244" s="14"/>
      <c r="IL244" s="14"/>
      <c r="IM244" s="14"/>
      <c r="IN244" s="14"/>
      <c r="IO244" s="14"/>
      <c r="IP244" s="14"/>
      <c r="IQ244" s="14"/>
      <c r="IR244" s="14"/>
      <c r="IS244" s="14"/>
      <c r="IT244" s="14"/>
      <c r="IU244" s="14"/>
      <c r="IV244" s="14"/>
    </row>
    <row r="245" spans="1:256" s="103" customFormat="1" ht="38.25">
      <c r="A245" s="127">
        <v>5000</v>
      </c>
      <c r="B245" s="124">
        <v>3592</v>
      </c>
      <c r="C245" s="125" t="s">
        <v>752</v>
      </c>
      <c r="D245" s="332">
        <v>0</v>
      </c>
      <c r="E245" s="256">
        <v>164</v>
      </c>
      <c r="F245" s="256">
        <v>147</v>
      </c>
      <c r="G245" s="151">
        <f>F245/E245*100</f>
        <v>89.63414634146342</v>
      </c>
      <c r="H245" s="107"/>
      <c r="I245" s="27"/>
      <c r="J245" s="27"/>
      <c r="K245" s="27"/>
      <c r="L245" s="27"/>
      <c r="M245" s="27"/>
      <c r="N245" s="27"/>
      <c r="O245" s="68"/>
      <c r="P245" s="68"/>
      <c r="Q245" s="14"/>
      <c r="R245" s="131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  <c r="GB245" s="14"/>
      <c r="GC245" s="14"/>
      <c r="GD245" s="14"/>
      <c r="GE245" s="14"/>
      <c r="GF245" s="14"/>
      <c r="GG245" s="14"/>
      <c r="GH245" s="14"/>
      <c r="GI245" s="14"/>
      <c r="GJ245" s="14"/>
      <c r="GK245" s="14"/>
      <c r="GL245" s="14"/>
      <c r="GM245" s="14"/>
      <c r="GN245" s="14"/>
      <c r="GO245" s="14"/>
      <c r="GP245" s="14"/>
      <c r="GQ245" s="14"/>
      <c r="GR245" s="14"/>
      <c r="GS245" s="14"/>
      <c r="GT245" s="14"/>
      <c r="GU245" s="14"/>
      <c r="GV245" s="14"/>
      <c r="GW245" s="14"/>
      <c r="GX245" s="14"/>
      <c r="GY245" s="14"/>
      <c r="GZ245" s="14"/>
      <c r="HA245" s="14"/>
      <c r="HB245" s="14"/>
      <c r="HC245" s="14"/>
      <c r="HD245" s="14"/>
      <c r="HE245" s="14"/>
      <c r="HF245" s="14"/>
      <c r="HG245" s="14"/>
      <c r="HH245" s="14"/>
      <c r="HI245" s="14"/>
      <c r="HJ245" s="14"/>
      <c r="HK245" s="14"/>
      <c r="HL245" s="14"/>
      <c r="HM245" s="14"/>
      <c r="HN245" s="14"/>
      <c r="HO245" s="14"/>
      <c r="HP245" s="14"/>
      <c r="HQ245" s="14"/>
      <c r="HR245" s="14"/>
      <c r="HS245" s="14"/>
      <c r="HT245" s="14"/>
      <c r="HU245" s="14"/>
      <c r="HV245" s="14"/>
      <c r="HW245" s="14"/>
      <c r="HX245" s="14"/>
      <c r="HY245" s="14"/>
      <c r="HZ245" s="14"/>
      <c r="IA245" s="14"/>
      <c r="IB245" s="14"/>
      <c r="IC245" s="14"/>
      <c r="ID245" s="14"/>
      <c r="IE245" s="14"/>
      <c r="IF245" s="14"/>
      <c r="IG245" s="14"/>
      <c r="IH245" s="14"/>
      <c r="II245" s="14"/>
      <c r="IJ245" s="14"/>
      <c r="IK245" s="14"/>
      <c r="IL245" s="14"/>
      <c r="IM245" s="14"/>
      <c r="IN245" s="14"/>
      <c r="IO245" s="14"/>
      <c r="IP245" s="14"/>
      <c r="IQ245" s="14"/>
      <c r="IR245" s="14"/>
      <c r="IS245" s="14"/>
      <c r="IT245" s="14"/>
      <c r="IU245" s="14"/>
      <c r="IV245" s="14"/>
    </row>
    <row r="246" spans="1:256" s="103" customFormat="1" ht="25.5">
      <c r="A246" s="294">
        <v>5000</v>
      </c>
      <c r="B246" s="124">
        <v>4324</v>
      </c>
      <c r="C246" s="125" t="s">
        <v>1006</v>
      </c>
      <c r="D246" s="332">
        <v>0</v>
      </c>
      <c r="E246" s="256">
        <v>0</v>
      </c>
      <c r="F246" s="256">
        <v>315</v>
      </c>
      <c r="G246" s="151" t="s">
        <v>477</v>
      </c>
      <c r="H246" s="107"/>
      <c r="I246" s="27"/>
      <c r="J246" s="27"/>
      <c r="K246" s="27"/>
      <c r="L246" s="27"/>
      <c r="M246" s="27"/>
      <c r="N246" s="27"/>
      <c r="O246" s="68"/>
      <c r="P246" s="68"/>
      <c r="Q246" s="14"/>
      <c r="R246" s="131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  <c r="GN246" s="14"/>
      <c r="GO246" s="14"/>
      <c r="GP246" s="14"/>
      <c r="GQ246" s="14"/>
      <c r="GR246" s="14"/>
      <c r="GS246" s="14"/>
      <c r="GT246" s="14"/>
      <c r="GU246" s="14"/>
      <c r="GV246" s="14"/>
      <c r="GW246" s="14"/>
      <c r="GX246" s="14"/>
      <c r="GY246" s="14"/>
      <c r="GZ246" s="14"/>
      <c r="HA246" s="14"/>
      <c r="HB246" s="14"/>
      <c r="HC246" s="14"/>
      <c r="HD246" s="14"/>
      <c r="HE246" s="14"/>
      <c r="HF246" s="14"/>
      <c r="HG246" s="14"/>
      <c r="HH246" s="14"/>
      <c r="HI246" s="14"/>
      <c r="HJ246" s="14"/>
      <c r="HK246" s="14"/>
      <c r="HL246" s="14"/>
      <c r="HM246" s="14"/>
      <c r="HN246" s="14"/>
      <c r="HO246" s="14"/>
      <c r="HP246" s="14"/>
      <c r="HQ246" s="14"/>
      <c r="HR246" s="14"/>
      <c r="HS246" s="14"/>
      <c r="HT246" s="14"/>
      <c r="HU246" s="14"/>
      <c r="HV246" s="14"/>
      <c r="HW246" s="14"/>
      <c r="HX246" s="14"/>
      <c r="HY246" s="14"/>
      <c r="HZ246" s="14"/>
      <c r="IA246" s="14"/>
      <c r="IB246" s="14"/>
      <c r="IC246" s="14"/>
      <c r="ID246" s="14"/>
      <c r="IE246" s="14"/>
      <c r="IF246" s="14"/>
      <c r="IG246" s="14"/>
      <c r="IH246" s="14"/>
      <c r="II246" s="14"/>
      <c r="IJ246" s="14"/>
      <c r="IK246" s="14"/>
      <c r="IL246" s="14"/>
      <c r="IM246" s="14"/>
      <c r="IN246" s="14"/>
      <c r="IO246" s="14"/>
      <c r="IP246" s="14"/>
      <c r="IQ246" s="14"/>
      <c r="IR246" s="14"/>
      <c r="IS246" s="14"/>
      <c r="IT246" s="14"/>
      <c r="IU246" s="14"/>
      <c r="IV246" s="14"/>
    </row>
    <row r="247" spans="1:256" s="103" customFormat="1" ht="14.25" customHeight="1">
      <c r="A247" s="172"/>
      <c r="B247" s="188"/>
      <c r="C247" s="187" t="s">
        <v>228</v>
      </c>
      <c r="D247" s="173">
        <f>SUM(D242:D245)</f>
        <v>180914</v>
      </c>
      <c r="E247" s="173">
        <f>SUM(E242:E245)</f>
        <v>193588</v>
      </c>
      <c r="F247" s="333">
        <f>SUM(F242:F246)</f>
        <v>57828</v>
      </c>
      <c r="G247" s="102">
        <f>F247/E247*100</f>
        <v>29.87168626154514</v>
      </c>
      <c r="H247" s="107"/>
      <c r="I247" s="27"/>
      <c r="J247" s="27"/>
      <c r="K247" s="27"/>
      <c r="L247" s="27"/>
      <c r="M247" s="27"/>
      <c r="N247" s="27"/>
      <c r="O247" s="68"/>
      <c r="P247" s="68"/>
      <c r="Q247" s="14"/>
      <c r="R247" s="131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  <c r="HO247" s="14"/>
      <c r="HP247" s="14"/>
      <c r="HQ247" s="14"/>
      <c r="HR247" s="14"/>
      <c r="HS247" s="14"/>
      <c r="HT247" s="14"/>
      <c r="HU247" s="14"/>
      <c r="HV247" s="14"/>
      <c r="HW247" s="14"/>
      <c r="HX247" s="14"/>
      <c r="HY247" s="14"/>
      <c r="HZ247" s="14"/>
      <c r="IA247" s="14"/>
      <c r="IB247" s="14"/>
      <c r="IC247" s="14"/>
      <c r="ID247" s="14"/>
      <c r="IE247" s="14"/>
      <c r="IF247" s="14"/>
      <c r="IG247" s="14"/>
      <c r="IH247" s="14"/>
      <c r="II247" s="14"/>
      <c r="IJ247" s="14"/>
      <c r="IK247" s="14"/>
      <c r="IL247" s="14"/>
      <c r="IM247" s="14"/>
      <c r="IN247" s="14"/>
      <c r="IO247" s="14"/>
      <c r="IP247" s="14"/>
      <c r="IQ247" s="14"/>
      <c r="IR247" s="14"/>
      <c r="IS247" s="14"/>
      <c r="IT247" s="14"/>
      <c r="IU247" s="14"/>
      <c r="IV247" s="14"/>
    </row>
    <row r="248" spans="1:256" s="103" customFormat="1" ht="13.5" customHeight="1">
      <c r="A248" s="15"/>
      <c r="B248" s="58"/>
      <c r="C248" s="176"/>
      <c r="D248" s="177"/>
      <c r="E248" s="177"/>
      <c r="F248" s="177"/>
      <c r="G248" s="97"/>
      <c r="H248" s="107"/>
      <c r="I248" s="27"/>
      <c r="J248" s="27"/>
      <c r="K248" s="27"/>
      <c r="L248" s="27"/>
      <c r="M248" s="27"/>
      <c r="N248" s="27"/>
      <c r="O248" s="68"/>
      <c r="P248" s="68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  <c r="HK248" s="14"/>
      <c r="HL248" s="14"/>
      <c r="HM248" s="14"/>
      <c r="HN248" s="14"/>
      <c r="HO248" s="14"/>
      <c r="HP248" s="14"/>
      <c r="HQ248" s="14"/>
      <c r="HR248" s="14"/>
      <c r="HS248" s="14"/>
      <c r="HT248" s="14"/>
      <c r="HU248" s="14"/>
      <c r="HV248" s="14"/>
      <c r="HW248" s="14"/>
      <c r="HX248" s="14"/>
      <c r="HY248" s="14"/>
      <c r="HZ248" s="14"/>
      <c r="IA248" s="14"/>
      <c r="IB248" s="14"/>
      <c r="IC248" s="14"/>
      <c r="ID248" s="14"/>
      <c r="IE248" s="14"/>
      <c r="IF248" s="14"/>
      <c r="IG248" s="14"/>
      <c r="IH248" s="14"/>
      <c r="II248" s="14"/>
      <c r="IJ248" s="14"/>
      <c r="IK248" s="14"/>
      <c r="IL248" s="14"/>
      <c r="IM248" s="14"/>
      <c r="IN248" s="14"/>
      <c r="IO248" s="14"/>
      <c r="IP248" s="14"/>
      <c r="IQ248" s="14"/>
      <c r="IR248" s="14"/>
      <c r="IS248" s="14"/>
      <c r="IT248" s="14"/>
      <c r="IU248" s="14"/>
      <c r="IV248" s="14"/>
    </row>
    <row r="249" spans="1:256" s="103" customFormat="1" ht="13.5" customHeight="1">
      <c r="A249" s="847" t="s">
        <v>906</v>
      </c>
      <c r="B249" s="852"/>
      <c r="C249" s="812"/>
      <c r="D249" s="177"/>
      <c r="E249" s="177"/>
      <c r="F249" s="177"/>
      <c r="G249" s="97"/>
      <c r="H249" s="107"/>
      <c r="I249" s="27"/>
      <c r="J249" s="27"/>
      <c r="K249" s="27"/>
      <c r="L249" s="27"/>
      <c r="M249" s="27"/>
      <c r="N249" s="27"/>
      <c r="O249" s="68"/>
      <c r="P249" s="68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  <c r="GN249" s="14"/>
      <c r="GO249" s="14"/>
      <c r="GP249" s="14"/>
      <c r="GQ249" s="14"/>
      <c r="GR249" s="14"/>
      <c r="GS249" s="14"/>
      <c r="GT249" s="14"/>
      <c r="GU249" s="14"/>
      <c r="GV249" s="14"/>
      <c r="GW249" s="14"/>
      <c r="GX249" s="14"/>
      <c r="GY249" s="14"/>
      <c r="GZ249" s="14"/>
      <c r="HA249" s="14"/>
      <c r="HB249" s="14"/>
      <c r="HC249" s="14"/>
      <c r="HD249" s="14"/>
      <c r="HE249" s="14"/>
      <c r="HF249" s="14"/>
      <c r="HG249" s="14"/>
      <c r="HH249" s="14"/>
      <c r="HI249" s="14"/>
      <c r="HJ249" s="14"/>
      <c r="HK249" s="14"/>
      <c r="HL249" s="14"/>
      <c r="HM249" s="14"/>
      <c r="HN249" s="14"/>
      <c r="HO249" s="14"/>
      <c r="HP249" s="14"/>
      <c r="HQ249" s="14"/>
      <c r="HR249" s="14"/>
      <c r="HS249" s="14"/>
      <c r="HT249" s="14"/>
      <c r="HU249" s="14"/>
      <c r="HV249" s="14"/>
      <c r="HW249" s="14"/>
      <c r="HX249" s="14"/>
      <c r="HY249" s="14"/>
      <c r="HZ249" s="14"/>
      <c r="IA249" s="14"/>
      <c r="IB249" s="14"/>
      <c r="IC249" s="14"/>
      <c r="ID249" s="14"/>
      <c r="IE249" s="14"/>
      <c r="IF249" s="14"/>
      <c r="IG249" s="14"/>
      <c r="IH249" s="14"/>
      <c r="II249" s="14"/>
      <c r="IJ249" s="14"/>
      <c r="IK249" s="14"/>
      <c r="IL249" s="14"/>
      <c r="IM249" s="14"/>
      <c r="IN249" s="14"/>
      <c r="IO249" s="14"/>
      <c r="IP249" s="14"/>
      <c r="IQ249" s="14"/>
      <c r="IR249" s="14"/>
      <c r="IS249" s="14"/>
      <c r="IT249" s="14"/>
      <c r="IU249" s="14"/>
      <c r="IV249" s="14"/>
    </row>
    <row r="250" spans="1:256" s="103" customFormat="1" ht="13.5" customHeight="1">
      <c r="A250" s="330"/>
      <c r="B250" s="330"/>
      <c r="C250" s="330"/>
      <c r="D250" s="177"/>
      <c r="E250" s="177"/>
      <c r="F250" s="177"/>
      <c r="G250" s="97"/>
      <c r="H250" s="107"/>
      <c r="I250" s="27"/>
      <c r="J250" s="27"/>
      <c r="K250" s="27"/>
      <c r="L250" s="27"/>
      <c r="M250" s="27"/>
      <c r="N250" s="27"/>
      <c r="O250" s="68"/>
      <c r="P250" s="68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  <c r="GS250" s="14"/>
      <c r="GT250" s="14"/>
      <c r="GU250" s="14"/>
      <c r="GV250" s="14"/>
      <c r="GW250" s="14"/>
      <c r="GX250" s="14"/>
      <c r="GY250" s="14"/>
      <c r="GZ250" s="14"/>
      <c r="HA250" s="14"/>
      <c r="HB250" s="14"/>
      <c r="HC250" s="14"/>
      <c r="HD250" s="14"/>
      <c r="HE250" s="14"/>
      <c r="HF250" s="14"/>
      <c r="HG250" s="14"/>
      <c r="HH250" s="14"/>
      <c r="HI250" s="14"/>
      <c r="HJ250" s="14"/>
      <c r="HK250" s="14"/>
      <c r="HL250" s="14"/>
      <c r="HM250" s="14"/>
      <c r="HN250" s="14"/>
      <c r="HO250" s="14"/>
      <c r="HP250" s="14"/>
      <c r="HQ250" s="14"/>
      <c r="HR250" s="14"/>
      <c r="HS250" s="14"/>
      <c r="HT250" s="14"/>
      <c r="HU250" s="14"/>
      <c r="HV250" s="14"/>
      <c r="HW250" s="14"/>
      <c r="HX250" s="14"/>
      <c r="HY250" s="14"/>
      <c r="HZ250" s="14"/>
      <c r="IA250" s="14"/>
      <c r="IB250" s="14"/>
      <c r="IC250" s="14"/>
      <c r="ID250" s="14"/>
      <c r="IE250" s="14"/>
      <c r="IF250" s="14"/>
      <c r="IG250" s="14"/>
      <c r="IH250" s="14"/>
      <c r="II250" s="14"/>
      <c r="IJ250" s="14"/>
      <c r="IK250" s="14"/>
      <c r="IL250" s="14"/>
      <c r="IM250" s="14"/>
      <c r="IN250" s="14"/>
      <c r="IO250" s="14"/>
      <c r="IP250" s="14"/>
      <c r="IQ250" s="14"/>
      <c r="IR250" s="14"/>
      <c r="IS250" s="14"/>
      <c r="IT250" s="14"/>
      <c r="IU250" s="14"/>
      <c r="IV250" s="14"/>
    </row>
    <row r="251" spans="1:7" ht="27" customHeight="1">
      <c r="A251" s="6" t="s">
        <v>162</v>
      </c>
      <c r="B251" s="6" t="s">
        <v>163</v>
      </c>
      <c r="C251" s="4" t="s">
        <v>166</v>
      </c>
      <c r="D251" s="43" t="s">
        <v>287</v>
      </c>
      <c r="E251" s="50" t="s">
        <v>288</v>
      </c>
      <c r="F251" s="4" t="s">
        <v>137</v>
      </c>
      <c r="G251" s="42" t="s">
        <v>289</v>
      </c>
    </row>
    <row r="252" spans="1:7" ht="15" customHeight="1">
      <c r="A252" s="127" t="s">
        <v>911</v>
      </c>
      <c r="B252" s="124">
        <v>3522</v>
      </c>
      <c r="C252" s="125" t="s">
        <v>938</v>
      </c>
      <c r="D252" s="332">
        <v>36261</v>
      </c>
      <c r="E252" s="256">
        <v>36261</v>
      </c>
      <c r="F252" s="256">
        <v>0</v>
      </c>
      <c r="G252" s="151">
        <f aca="true" t="shared" si="6" ref="G252:G259">F252/E252*100</f>
        <v>0</v>
      </c>
    </row>
    <row r="253" spans="1:7" ht="15" customHeight="1">
      <c r="A253" s="294">
        <v>5000</v>
      </c>
      <c r="B253" s="325" t="s">
        <v>669</v>
      </c>
      <c r="C253" s="125" t="s">
        <v>628</v>
      </c>
      <c r="D253" s="149">
        <v>21452</v>
      </c>
      <c r="E253" s="256">
        <v>21452</v>
      </c>
      <c r="F253" s="256">
        <v>4995</v>
      </c>
      <c r="G253" s="262">
        <f t="shared" si="6"/>
        <v>23.28454223382435</v>
      </c>
    </row>
    <row r="254" spans="1:21" ht="26.25" customHeight="1">
      <c r="A254" s="127" t="s">
        <v>911</v>
      </c>
      <c r="B254" s="124">
        <v>3522</v>
      </c>
      <c r="C254" s="115" t="s">
        <v>736</v>
      </c>
      <c r="D254" s="192">
        <v>40300</v>
      </c>
      <c r="E254" s="256">
        <v>40300</v>
      </c>
      <c r="F254" s="256">
        <v>0</v>
      </c>
      <c r="G254" s="151">
        <f t="shared" si="6"/>
        <v>0</v>
      </c>
      <c r="U254" s="131"/>
    </row>
    <row r="255" spans="1:7" ht="15" customHeight="1">
      <c r="A255" s="294">
        <v>5000</v>
      </c>
      <c r="B255" s="325" t="s">
        <v>669</v>
      </c>
      <c r="C255" s="125" t="s">
        <v>738</v>
      </c>
      <c r="D255" s="149">
        <v>55500</v>
      </c>
      <c r="E255" s="256">
        <v>55500</v>
      </c>
      <c r="F255" s="256">
        <v>8503</v>
      </c>
      <c r="G255" s="262">
        <f t="shared" si="6"/>
        <v>15.32072072072072</v>
      </c>
    </row>
    <row r="256" spans="1:7" ht="24.75" customHeight="1">
      <c r="A256" s="294">
        <v>5000</v>
      </c>
      <c r="B256" s="325" t="s">
        <v>669</v>
      </c>
      <c r="C256" s="125" t="s">
        <v>942</v>
      </c>
      <c r="D256" s="149">
        <v>7648</v>
      </c>
      <c r="E256" s="256">
        <v>7648</v>
      </c>
      <c r="F256" s="256">
        <v>0</v>
      </c>
      <c r="G256" s="262">
        <v>0</v>
      </c>
    </row>
    <row r="257" spans="1:7" ht="25.5" customHeight="1">
      <c r="A257" s="127">
        <v>5000</v>
      </c>
      <c r="B257" s="325" t="s">
        <v>669</v>
      </c>
      <c r="C257" s="125" t="s">
        <v>940</v>
      </c>
      <c r="D257" s="149">
        <v>9000</v>
      </c>
      <c r="E257" s="256">
        <v>9000</v>
      </c>
      <c r="F257" s="256">
        <v>0</v>
      </c>
      <c r="G257" s="262">
        <f t="shared" si="6"/>
        <v>0</v>
      </c>
    </row>
    <row r="258" spans="1:7" ht="25.5" customHeight="1">
      <c r="A258" s="127" t="s">
        <v>911</v>
      </c>
      <c r="B258" s="325" t="s">
        <v>669</v>
      </c>
      <c r="C258" s="125" t="s">
        <v>941</v>
      </c>
      <c r="D258" s="149">
        <v>17178</v>
      </c>
      <c r="E258" s="256">
        <v>17178</v>
      </c>
      <c r="F258" s="256">
        <v>0</v>
      </c>
      <c r="G258" s="262">
        <f t="shared" si="6"/>
        <v>0</v>
      </c>
    </row>
    <row r="259" spans="1:256" s="27" customFormat="1" ht="12.75">
      <c r="A259" s="172"/>
      <c r="B259" s="188"/>
      <c r="C259" s="187" t="s">
        <v>438</v>
      </c>
      <c r="D259" s="173">
        <f>SUM(D252:D258)</f>
        <v>187339</v>
      </c>
      <c r="E259" s="173">
        <f>SUM(E252:E258)</f>
        <v>187339</v>
      </c>
      <c r="F259" s="173">
        <f>SUM(F252:F258)</f>
        <v>13498</v>
      </c>
      <c r="G259" s="102">
        <f t="shared" si="6"/>
        <v>7.2051201298181375</v>
      </c>
      <c r="O259" s="68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  <c r="GU259" s="14"/>
      <c r="GV259" s="14"/>
      <c r="GW259" s="14"/>
      <c r="GX259" s="14"/>
      <c r="GY259" s="14"/>
      <c r="GZ259" s="14"/>
      <c r="HA259" s="14"/>
      <c r="HB259" s="14"/>
      <c r="HC259" s="14"/>
      <c r="HD259" s="14"/>
      <c r="HE259" s="14"/>
      <c r="HF259" s="14"/>
      <c r="HG259" s="14"/>
      <c r="HH259" s="14"/>
      <c r="HI259" s="14"/>
      <c r="HJ259" s="14"/>
      <c r="HK259" s="14"/>
      <c r="HL259" s="14"/>
      <c r="HM259" s="14"/>
      <c r="HN259" s="14"/>
      <c r="HO259" s="14"/>
      <c r="HP259" s="14"/>
      <c r="HQ259" s="14"/>
      <c r="HR259" s="14"/>
      <c r="HS259" s="14"/>
      <c r="HT259" s="14"/>
      <c r="HU259" s="14"/>
      <c r="HV259" s="14"/>
      <c r="HW259" s="14"/>
      <c r="HX259" s="14"/>
      <c r="HY259" s="14"/>
      <c r="HZ259" s="14"/>
      <c r="IA259" s="14"/>
      <c r="IB259" s="14"/>
      <c r="IC259" s="14"/>
      <c r="ID259" s="14"/>
      <c r="IE259" s="14"/>
      <c r="IF259" s="14"/>
      <c r="IG259" s="14"/>
      <c r="IH259" s="14"/>
      <c r="II259" s="14"/>
      <c r="IJ259" s="14"/>
      <c r="IK259" s="14"/>
      <c r="IL259" s="14"/>
      <c r="IM259" s="14"/>
      <c r="IN259" s="14"/>
      <c r="IO259" s="14"/>
      <c r="IP259" s="14"/>
      <c r="IQ259" s="14"/>
      <c r="IR259" s="14"/>
      <c r="IS259" s="14"/>
      <c r="IT259" s="14"/>
      <c r="IU259" s="14"/>
      <c r="IV259" s="14"/>
    </row>
    <row r="260" spans="1:256" s="27" customFormat="1" ht="12.75">
      <c r="A260" s="15"/>
      <c r="B260" s="58"/>
      <c r="C260" s="176"/>
      <c r="D260" s="177"/>
      <c r="E260" s="178"/>
      <c r="F260" s="220"/>
      <c r="G260" s="28"/>
      <c r="O260" s="68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  <c r="GW260" s="14"/>
      <c r="GX260" s="14"/>
      <c r="GY260" s="14"/>
      <c r="GZ260" s="14"/>
      <c r="HA260" s="14"/>
      <c r="HB260" s="14"/>
      <c r="HC260" s="14"/>
      <c r="HD260" s="14"/>
      <c r="HE260" s="14"/>
      <c r="HF260" s="14"/>
      <c r="HG260" s="14"/>
      <c r="HH260" s="14"/>
      <c r="HI260" s="14"/>
      <c r="HJ260" s="14"/>
      <c r="HK260" s="14"/>
      <c r="HL260" s="14"/>
      <c r="HM260" s="14"/>
      <c r="HN260" s="14"/>
      <c r="HO260" s="14"/>
      <c r="HP260" s="14"/>
      <c r="HQ260" s="14"/>
      <c r="HR260" s="14"/>
      <c r="HS260" s="14"/>
      <c r="HT260" s="14"/>
      <c r="HU260" s="14"/>
      <c r="HV260" s="14"/>
      <c r="HW260" s="14"/>
      <c r="HX260" s="14"/>
      <c r="HY260" s="14"/>
      <c r="HZ260" s="14"/>
      <c r="IA260" s="14"/>
      <c r="IB260" s="14"/>
      <c r="IC260" s="14"/>
      <c r="ID260" s="14"/>
      <c r="IE260" s="14"/>
      <c r="IF260" s="14"/>
      <c r="IG260" s="14"/>
      <c r="IH260" s="14"/>
      <c r="II260" s="14"/>
      <c r="IJ260" s="14"/>
      <c r="IK260" s="14"/>
      <c r="IL260" s="14"/>
      <c r="IM260" s="14"/>
      <c r="IN260" s="14"/>
      <c r="IO260" s="14"/>
      <c r="IP260" s="14"/>
      <c r="IQ260" s="14"/>
      <c r="IR260" s="14"/>
      <c r="IS260" s="14"/>
      <c r="IT260" s="14"/>
      <c r="IU260" s="14"/>
      <c r="IV260" s="14"/>
    </row>
    <row r="261" spans="1:256" s="103" customFormat="1" ht="12.75">
      <c r="A261" s="221"/>
      <c r="B261" s="222"/>
      <c r="C261" s="223"/>
      <c r="D261" s="224"/>
      <c r="E261" s="224"/>
      <c r="F261" s="224"/>
      <c r="G261" s="219"/>
      <c r="H261" s="107"/>
      <c r="I261" s="27"/>
      <c r="J261" s="27"/>
      <c r="K261" s="27"/>
      <c r="L261" s="27"/>
      <c r="M261" s="27"/>
      <c r="N261" s="27"/>
      <c r="O261" s="68"/>
      <c r="P261" s="68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  <c r="FT261" s="14"/>
      <c r="FU261" s="14"/>
      <c r="FV261" s="14"/>
      <c r="FW261" s="14"/>
      <c r="FX261" s="14"/>
      <c r="FY261" s="14"/>
      <c r="FZ261" s="14"/>
      <c r="GA261" s="14"/>
      <c r="GB261" s="14"/>
      <c r="GC261" s="14"/>
      <c r="GD261" s="14"/>
      <c r="GE261" s="14"/>
      <c r="GF261" s="14"/>
      <c r="GG261" s="14"/>
      <c r="GH261" s="14"/>
      <c r="GI261" s="14"/>
      <c r="GJ261" s="14"/>
      <c r="GK261" s="14"/>
      <c r="GL261" s="14"/>
      <c r="GM261" s="14"/>
      <c r="GN261" s="14"/>
      <c r="GO261" s="14"/>
      <c r="GP261" s="14"/>
      <c r="GQ261" s="14"/>
      <c r="GR261" s="14"/>
      <c r="GS261" s="14"/>
      <c r="GT261" s="14"/>
      <c r="GU261" s="14"/>
      <c r="GV261" s="14"/>
      <c r="GW261" s="14"/>
      <c r="GX261" s="14"/>
      <c r="GY261" s="14"/>
      <c r="GZ261" s="14"/>
      <c r="HA261" s="14"/>
      <c r="HB261" s="14"/>
      <c r="HC261" s="14"/>
      <c r="HD261" s="14"/>
      <c r="HE261" s="14"/>
      <c r="HF261" s="14"/>
      <c r="HG261" s="14"/>
      <c r="HH261" s="14"/>
      <c r="HI261" s="14"/>
      <c r="HJ261" s="14"/>
      <c r="HK261" s="14"/>
      <c r="HL261" s="14"/>
      <c r="HM261" s="14"/>
      <c r="HN261" s="14"/>
      <c r="HO261" s="14"/>
      <c r="HP261" s="14"/>
      <c r="HQ261" s="14"/>
      <c r="HR261" s="14"/>
      <c r="HS261" s="14"/>
      <c r="HT261" s="14"/>
      <c r="HU261" s="14"/>
      <c r="HV261" s="14"/>
      <c r="HW261" s="14"/>
      <c r="HX261" s="14"/>
      <c r="HY261" s="14"/>
      <c r="HZ261" s="14"/>
      <c r="IA261" s="14"/>
      <c r="IB261" s="14"/>
      <c r="IC261" s="14"/>
      <c r="ID261" s="14"/>
      <c r="IE261" s="14"/>
      <c r="IF261" s="14"/>
      <c r="IG261" s="14"/>
      <c r="IH261" s="14"/>
      <c r="II261" s="14"/>
      <c r="IJ261" s="14"/>
      <c r="IK261" s="14"/>
      <c r="IL261" s="14"/>
      <c r="IM261" s="14"/>
      <c r="IN261" s="14"/>
      <c r="IO261" s="14"/>
      <c r="IP261" s="14"/>
      <c r="IQ261" s="14"/>
      <c r="IR261" s="14"/>
      <c r="IS261" s="14"/>
      <c r="IT261" s="14"/>
      <c r="IU261" s="14"/>
      <c r="IV261" s="14"/>
    </row>
    <row r="262" spans="1:256" s="103" customFormat="1" ht="12.75">
      <c r="A262" s="181"/>
      <c r="B262" s="190"/>
      <c r="C262" s="189" t="s">
        <v>480</v>
      </c>
      <c r="D262" s="182">
        <f>D238+D247+D259</f>
        <v>387035</v>
      </c>
      <c r="E262" s="182">
        <f>E238+E247+E259</f>
        <v>402705</v>
      </c>
      <c r="F262" s="182">
        <f>F238+F247+F259</f>
        <v>73974</v>
      </c>
      <c r="G262" s="9">
        <f>F262/E262*100</f>
        <v>18.369277759153725</v>
      </c>
      <c r="H262" s="107"/>
      <c r="I262" s="27"/>
      <c r="J262" s="27"/>
      <c r="K262" s="27"/>
      <c r="L262" s="27"/>
      <c r="M262" s="27"/>
      <c r="N262" s="27"/>
      <c r="O262" s="68"/>
      <c r="P262" s="68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  <c r="FT262" s="14"/>
      <c r="FU262" s="14"/>
      <c r="FV262" s="14"/>
      <c r="FW262" s="14"/>
      <c r="FX262" s="14"/>
      <c r="FY262" s="14"/>
      <c r="FZ262" s="14"/>
      <c r="GA262" s="14"/>
      <c r="GB262" s="14"/>
      <c r="GC262" s="14"/>
      <c r="GD262" s="14"/>
      <c r="GE262" s="14"/>
      <c r="GF262" s="14"/>
      <c r="GG262" s="14"/>
      <c r="GH262" s="14"/>
      <c r="GI262" s="14"/>
      <c r="GJ262" s="14"/>
      <c r="GK262" s="14"/>
      <c r="GL262" s="14"/>
      <c r="GM262" s="14"/>
      <c r="GN262" s="14"/>
      <c r="GO262" s="14"/>
      <c r="GP262" s="14"/>
      <c r="GQ262" s="14"/>
      <c r="GR262" s="14"/>
      <c r="GS262" s="14"/>
      <c r="GT262" s="14"/>
      <c r="GU262" s="14"/>
      <c r="GV262" s="14"/>
      <c r="GW262" s="14"/>
      <c r="GX262" s="14"/>
      <c r="GY262" s="14"/>
      <c r="GZ262" s="14"/>
      <c r="HA262" s="14"/>
      <c r="HB262" s="14"/>
      <c r="HC262" s="14"/>
      <c r="HD262" s="14"/>
      <c r="HE262" s="14"/>
      <c r="HF262" s="14"/>
      <c r="HG262" s="14"/>
      <c r="HH262" s="14"/>
      <c r="HI262" s="14"/>
      <c r="HJ262" s="14"/>
      <c r="HK262" s="14"/>
      <c r="HL262" s="14"/>
      <c r="HM262" s="14"/>
      <c r="HN262" s="14"/>
      <c r="HO262" s="14"/>
      <c r="HP262" s="14"/>
      <c r="HQ262" s="14"/>
      <c r="HR262" s="14"/>
      <c r="HS262" s="14"/>
      <c r="HT262" s="14"/>
      <c r="HU262" s="14"/>
      <c r="HV262" s="14"/>
      <c r="HW262" s="14"/>
      <c r="HX262" s="14"/>
      <c r="HY262" s="14"/>
      <c r="HZ262" s="14"/>
      <c r="IA262" s="14"/>
      <c r="IB262" s="14"/>
      <c r="IC262" s="14"/>
      <c r="ID262" s="14"/>
      <c r="IE262" s="14"/>
      <c r="IF262" s="14"/>
      <c r="IG262" s="14"/>
      <c r="IH262" s="14"/>
      <c r="II262" s="14"/>
      <c r="IJ262" s="14"/>
      <c r="IK262" s="14"/>
      <c r="IL262" s="14"/>
      <c r="IM262" s="14"/>
      <c r="IN262" s="14"/>
      <c r="IO262" s="14"/>
      <c r="IP262" s="14"/>
      <c r="IQ262" s="14"/>
      <c r="IR262" s="14"/>
      <c r="IS262" s="14"/>
      <c r="IT262" s="14"/>
      <c r="IU262" s="14"/>
      <c r="IV262" s="14"/>
    </row>
    <row r="263" spans="1:256" s="103" customFormat="1" ht="12.75">
      <c r="A263" s="221"/>
      <c r="B263" s="222"/>
      <c r="C263" s="223"/>
      <c r="D263" s="224"/>
      <c r="E263" s="224"/>
      <c r="F263" s="224"/>
      <c r="G263" s="219"/>
      <c r="H263" s="107"/>
      <c r="I263" s="27"/>
      <c r="J263" s="27"/>
      <c r="K263" s="27"/>
      <c r="L263" s="27"/>
      <c r="M263" s="27"/>
      <c r="N263" s="27"/>
      <c r="O263" s="68"/>
      <c r="P263" s="68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  <c r="GB263" s="14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  <c r="GO263" s="14"/>
      <c r="GP263" s="14"/>
      <c r="GQ263" s="14"/>
      <c r="GR263" s="14"/>
      <c r="GS263" s="14"/>
      <c r="GT263" s="14"/>
      <c r="GU263" s="14"/>
      <c r="GV263" s="14"/>
      <c r="GW263" s="14"/>
      <c r="GX263" s="14"/>
      <c r="GY263" s="14"/>
      <c r="GZ263" s="14"/>
      <c r="HA263" s="14"/>
      <c r="HB263" s="14"/>
      <c r="HC263" s="14"/>
      <c r="HD263" s="14"/>
      <c r="HE263" s="14"/>
      <c r="HF263" s="14"/>
      <c r="HG263" s="14"/>
      <c r="HH263" s="14"/>
      <c r="HI263" s="14"/>
      <c r="HJ263" s="14"/>
      <c r="HK263" s="14"/>
      <c r="HL263" s="14"/>
      <c r="HM263" s="14"/>
      <c r="HN263" s="14"/>
      <c r="HO263" s="14"/>
      <c r="HP263" s="14"/>
      <c r="HQ263" s="14"/>
      <c r="HR263" s="14"/>
      <c r="HS263" s="14"/>
      <c r="HT263" s="14"/>
      <c r="HU263" s="14"/>
      <c r="HV263" s="14"/>
      <c r="HW263" s="14"/>
      <c r="HX263" s="14"/>
      <c r="HY263" s="14"/>
      <c r="HZ263" s="14"/>
      <c r="IA263" s="14"/>
      <c r="IB263" s="14"/>
      <c r="IC263" s="14"/>
      <c r="ID263" s="14"/>
      <c r="IE263" s="14"/>
      <c r="IF263" s="14"/>
      <c r="IG263" s="14"/>
      <c r="IH263" s="14"/>
      <c r="II263" s="14"/>
      <c r="IJ263" s="14"/>
      <c r="IK263" s="14"/>
      <c r="IL263" s="14"/>
      <c r="IM263" s="14"/>
      <c r="IN263" s="14"/>
      <c r="IO263" s="14"/>
      <c r="IP263" s="14"/>
      <c r="IQ263" s="14"/>
      <c r="IR263" s="14"/>
      <c r="IS263" s="14"/>
      <c r="IT263" s="14"/>
      <c r="IU263" s="14"/>
      <c r="IV263" s="14"/>
    </row>
    <row r="264" spans="1:256" s="27" customFormat="1" ht="15.75">
      <c r="A264" s="63" t="s">
        <v>243</v>
      </c>
      <c r="D264" s="68"/>
      <c r="E264" s="68"/>
      <c r="F264" s="68"/>
      <c r="O264" s="68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  <c r="GN264" s="14"/>
      <c r="GO264" s="14"/>
      <c r="GP264" s="14"/>
      <c r="GQ264" s="14"/>
      <c r="GR264" s="14"/>
      <c r="GS264" s="14"/>
      <c r="GT264" s="14"/>
      <c r="GU264" s="14"/>
      <c r="GV264" s="14"/>
      <c r="GW264" s="14"/>
      <c r="GX264" s="14"/>
      <c r="GY264" s="14"/>
      <c r="GZ264" s="14"/>
      <c r="HA264" s="14"/>
      <c r="HB264" s="14"/>
      <c r="HC264" s="14"/>
      <c r="HD264" s="14"/>
      <c r="HE264" s="14"/>
      <c r="HF264" s="14"/>
      <c r="HG264" s="14"/>
      <c r="HH264" s="14"/>
      <c r="HI264" s="14"/>
      <c r="HJ264" s="14"/>
      <c r="HK264" s="14"/>
      <c r="HL264" s="14"/>
      <c r="HM264" s="14"/>
      <c r="HN264" s="14"/>
      <c r="HO264" s="14"/>
      <c r="HP264" s="14"/>
      <c r="HQ264" s="14"/>
      <c r="HR264" s="14"/>
      <c r="HS264" s="14"/>
      <c r="HT264" s="14"/>
      <c r="HU264" s="14"/>
      <c r="HV264" s="14"/>
      <c r="HW264" s="14"/>
      <c r="HX264" s="14"/>
      <c r="HY264" s="14"/>
      <c r="HZ264" s="14"/>
      <c r="IA264" s="14"/>
      <c r="IB264" s="14"/>
      <c r="IC264" s="14"/>
      <c r="ID264" s="14"/>
      <c r="IE264" s="14"/>
      <c r="IF264" s="14"/>
      <c r="IG264" s="14"/>
      <c r="IH264" s="14"/>
      <c r="II264" s="14"/>
      <c r="IJ264" s="14"/>
      <c r="IK264" s="14"/>
      <c r="IL264" s="14"/>
      <c r="IM264" s="14"/>
      <c r="IN264" s="14"/>
      <c r="IO264" s="14"/>
      <c r="IP264" s="14"/>
      <c r="IQ264" s="14"/>
      <c r="IR264" s="14"/>
      <c r="IS264" s="14"/>
      <c r="IT264" s="14"/>
      <c r="IU264" s="14"/>
      <c r="IV264" s="14"/>
    </row>
    <row r="265" spans="2:256" s="27" customFormat="1" ht="12" customHeight="1">
      <c r="B265"/>
      <c r="C265"/>
      <c r="D265" s="14"/>
      <c r="E265" s="14"/>
      <c r="F265" s="68"/>
      <c r="G265"/>
      <c r="O265" s="68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14"/>
      <c r="GP265" s="14"/>
      <c r="GQ265" s="14"/>
      <c r="GR265" s="14"/>
      <c r="GS265" s="14"/>
      <c r="GT265" s="14"/>
      <c r="GU265" s="14"/>
      <c r="GV265" s="14"/>
      <c r="GW265" s="14"/>
      <c r="GX265" s="14"/>
      <c r="GY265" s="14"/>
      <c r="GZ265" s="14"/>
      <c r="HA265" s="14"/>
      <c r="HB265" s="14"/>
      <c r="HC265" s="14"/>
      <c r="HD265" s="14"/>
      <c r="HE265" s="14"/>
      <c r="HF265" s="14"/>
      <c r="HG265" s="14"/>
      <c r="HH265" s="14"/>
      <c r="HI265" s="14"/>
      <c r="HJ265" s="14"/>
      <c r="HK265" s="14"/>
      <c r="HL265" s="14"/>
      <c r="HM265" s="14"/>
      <c r="HN265" s="14"/>
      <c r="HO265" s="14"/>
      <c r="HP265" s="14"/>
      <c r="HQ265" s="14"/>
      <c r="HR265" s="14"/>
      <c r="HS265" s="14"/>
      <c r="HT265" s="14"/>
      <c r="HU265" s="14"/>
      <c r="HV265" s="14"/>
      <c r="HW265" s="14"/>
      <c r="HX265" s="14"/>
      <c r="HY265" s="14"/>
      <c r="HZ265" s="14"/>
      <c r="IA265" s="14"/>
      <c r="IB265" s="14"/>
      <c r="IC265" s="14"/>
      <c r="ID265" s="14"/>
      <c r="IE265" s="14"/>
      <c r="IF265" s="14"/>
      <c r="IG265" s="14"/>
      <c r="IH265" s="14"/>
      <c r="II265" s="14"/>
      <c r="IJ265" s="14"/>
      <c r="IK265" s="14"/>
      <c r="IL265" s="14"/>
      <c r="IM265" s="14"/>
      <c r="IN265" s="14"/>
      <c r="IO265" s="14"/>
      <c r="IP265" s="14"/>
      <c r="IQ265" s="14"/>
      <c r="IR265" s="14"/>
      <c r="IS265" s="14"/>
      <c r="IT265" s="14"/>
      <c r="IU265" s="14"/>
      <c r="IV265" s="14"/>
    </row>
    <row r="266" spans="1:256" s="27" customFormat="1" ht="13.5" customHeight="1">
      <c r="A266" s="54" t="s">
        <v>240</v>
      </c>
      <c r="B266"/>
      <c r="C266"/>
      <c r="D266" s="14"/>
      <c r="E266" s="14"/>
      <c r="F266" s="68"/>
      <c r="G266"/>
      <c r="O266" s="68"/>
      <c r="P266" s="14"/>
      <c r="Q266" s="14"/>
      <c r="R266" s="14"/>
      <c r="S266" s="14"/>
      <c r="T266" s="14"/>
      <c r="U266" s="14"/>
      <c r="V266" s="14"/>
      <c r="W266" s="131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  <c r="GB266" s="14"/>
      <c r="GC266" s="14"/>
      <c r="GD266" s="14"/>
      <c r="GE266" s="14"/>
      <c r="GF266" s="14"/>
      <c r="GG266" s="14"/>
      <c r="GH266" s="14"/>
      <c r="GI266" s="14"/>
      <c r="GJ266" s="14"/>
      <c r="GK266" s="14"/>
      <c r="GL266" s="14"/>
      <c r="GM266" s="14"/>
      <c r="GN266" s="14"/>
      <c r="GO266" s="14"/>
      <c r="GP266" s="14"/>
      <c r="GQ266" s="14"/>
      <c r="GR266" s="14"/>
      <c r="GS266" s="14"/>
      <c r="GT266" s="14"/>
      <c r="GU266" s="14"/>
      <c r="GV266" s="14"/>
      <c r="GW266" s="14"/>
      <c r="GX266" s="14"/>
      <c r="GY266" s="14"/>
      <c r="GZ266" s="14"/>
      <c r="HA266" s="14"/>
      <c r="HB266" s="14"/>
      <c r="HC266" s="14"/>
      <c r="HD266" s="14"/>
      <c r="HE266" s="14"/>
      <c r="HF266" s="14"/>
      <c r="HG266" s="14"/>
      <c r="HH266" s="14"/>
      <c r="HI266" s="14"/>
      <c r="HJ266" s="14"/>
      <c r="HK266" s="14"/>
      <c r="HL266" s="14"/>
      <c r="HM266" s="14"/>
      <c r="HN266" s="14"/>
      <c r="HO266" s="14"/>
      <c r="HP266" s="14"/>
      <c r="HQ266" s="14"/>
      <c r="HR266" s="14"/>
      <c r="HS266" s="14"/>
      <c r="HT266" s="14"/>
      <c r="HU266" s="14"/>
      <c r="HV266" s="14"/>
      <c r="HW266" s="14"/>
      <c r="HX266" s="14"/>
      <c r="HY266" s="14"/>
      <c r="HZ266" s="14"/>
      <c r="IA266" s="14"/>
      <c r="IB266" s="14"/>
      <c r="IC266" s="14"/>
      <c r="ID266" s="14"/>
      <c r="IE266" s="14"/>
      <c r="IF266" s="14"/>
      <c r="IG266" s="14"/>
      <c r="IH266" s="14"/>
      <c r="II266" s="14"/>
      <c r="IJ266" s="14"/>
      <c r="IK266" s="14"/>
      <c r="IL266" s="14"/>
      <c r="IM266" s="14"/>
      <c r="IN266" s="14"/>
      <c r="IO266" s="14"/>
      <c r="IP266" s="14"/>
      <c r="IQ266" s="14"/>
      <c r="IR266" s="14"/>
      <c r="IS266" s="14"/>
      <c r="IT266" s="14"/>
      <c r="IU266" s="14"/>
      <c r="IV266" s="14"/>
    </row>
    <row r="267" spans="1:256" s="27" customFormat="1" ht="12.75">
      <c r="A267" s="54"/>
      <c r="B267"/>
      <c r="C267"/>
      <c r="D267" s="14"/>
      <c r="E267" s="14"/>
      <c r="F267" s="68"/>
      <c r="G267"/>
      <c r="O267" s="68"/>
      <c r="P267" s="14"/>
      <c r="Q267" s="14"/>
      <c r="R267" s="14"/>
      <c r="S267" s="14"/>
      <c r="T267" s="14"/>
      <c r="U267" s="14"/>
      <c r="V267" s="14"/>
      <c r="W267" s="131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  <c r="GN267" s="14"/>
      <c r="GO267" s="14"/>
      <c r="GP267" s="14"/>
      <c r="GQ267" s="14"/>
      <c r="GR267" s="14"/>
      <c r="GS267" s="14"/>
      <c r="GT267" s="14"/>
      <c r="GU267" s="14"/>
      <c r="GV267" s="14"/>
      <c r="GW267" s="14"/>
      <c r="GX267" s="14"/>
      <c r="GY267" s="14"/>
      <c r="GZ267" s="14"/>
      <c r="HA267" s="14"/>
      <c r="HB267" s="14"/>
      <c r="HC267" s="14"/>
      <c r="HD267" s="14"/>
      <c r="HE267" s="14"/>
      <c r="HF267" s="14"/>
      <c r="HG267" s="14"/>
      <c r="HH267" s="14"/>
      <c r="HI267" s="14"/>
      <c r="HJ267" s="14"/>
      <c r="HK267" s="14"/>
      <c r="HL267" s="14"/>
      <c r="HM267" s="14"/>
      <c r="HN267" s="14"/>
      <c r="HO267" s="14"/>
      <c r="HP267" s="14"/>
      <c r="HQ267" s="14"/>
      <c r="HR267" s="14"/>
      <c r="HS267" s="14"/>
      <c r="HT267" s="14"/>
      <c r="HU267" s="14"/>
      <c r="HV267" s="14"/>
      <c r="HW267" s="14"/>
      <c r="HX267" s="14"/>
      <c r="HY267" s="14"/>
      <c r="HZ267" s="14"/>
      <c r="IA267" s="14"/>
      <c r="IB267" s="14"/>
      <c r="IC267" s="14"/>
      <c r="ID267" s="14"/>
      <c r="IE267" s="14"/>
      <c r="IF267" s="14"/>
      <c r="IG267" s="14"/>
      <c r="IH267" s="14"/>
      <c r="II267" s="14"/>
      <c r="IJ267" s="14"/>
      <c r="IK267" s="14"/>
      <c r="IL267" s="14"/>
      <c r="IM267" s="14"/>
      <c r="IN267" s="14"/>
      <c r="IO267" s="14"/>
      <c r="IP267" s="14"/>
      <c r="IQ267" s="14"/>
      <c r="IR267" s="14"/>
      <c r="IS267" s="14"/>
      <c r="IT267" s="14"/>
      <c r="IU267" s="14"/>
      <c r="IV267" s="14"/>
    </row>
    <row r="268" spans="1:256" s="27" customFormat="1" ht="25.5" customHeight="1">
      <c r="A268" s="6" t="s">
        <v>162</v>
      </c>
      <c r="B268" s="6" t="s">
        <v>163</v>
      </c>
      <c r="C268" s="4" t="s">
        <v>166</v>
      </c>
      <c r="D268" s="43" t="s">
        <v>287</v>
      </c>
      <c r="E268" s="50" t="s">
        <v>288</v>
      </c>
      <c r="F268" s="4" t="s">
        <v>137</v>
      </c>
      <c r="G268" s="42" t="s">
        <v>289</v>
      </c>
      <c r="O268" s="68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  <c r="GB268" s="14"/>
      <c r="GC268" s="14"/>
      <c r="GD268" s="14"/>
      <c r="GE268" s="14"/>
      <c r="GF268" s="14"/>
      <c r="GG268" s="14"/>
      <c r="GH268" s="14"/>
      <c r="GI268" s="14"/>
      <c r="GJ268" s="14"/>
      <c r="GK268" s="14"/>
      <c r="GL268" s="14"/>
      <c r="GM268" s="14"/>
      <c r="GN268" s="14"/>
      <c r="GO268" s="14"/>
      <c r="GP268" s="14"/>
      <c r="GQ268" s="14"/>
      <c r="GR268" s="14"/>
      <c r="GS268" s="14"/>
      <c r="GT268" s="14"/>
      <c r="GU268" s="14"/>
      <c r="GV268" s="14"/>
      <c r="GW268" s="14"/>
      <c r="GX268" s="14"/>
      <c r="GY268" s="14"/>
      <c r="GZ268" s="14"/>
      <c r="HA268" s="14"/>
      <c r="HB268" s="14"/>
      <c r="HC268" s="14"/>
      <c r="HD268" s="14"/>
      <c r="HE268" s="14"/>
      <c r="HF268" s="14"/>
      <c r="HG268" s="14"/>
      <c r="HH268" s="14"/>
      <c r="HI268" s="14"/>
      <c r="HJ268" s="14"/>
      <c r="HK268" s="14"/>
      <c r="HL268" s="14"/>
      <c r="HM268" s="14"/>
      <c r="HN268" s="14"/>
      <c r="HO268" s="14"/>
      <c r="HP268" s="14"/>
      <c r="HQ268" s="14"/>
      <c r="HR268" s="14"/>
      <c r="HS268" s="14"/>
      <c r="HT268" s="14"/>
      <c r="HU268" s="14"/>
      <c r="HV268" s="14"/>
      <c r="HW268" s="14"/>
      <c r="HX268" s="14"/>
      <c r="HY268" s="14"/>
      <c r="HZ268" s="14"/>
      <c r="IA268" s="14"/>
      <c r="IB268" s="14"/>
      <c r="IC268" s="14"/>
      <c r="ID268" s="14"/>
      <c r="IE268" s="14"/>
      <c r="IF268" s="14"/>
      <c r="IG268" s="14"/>
      <c r="IH268" s="14"/>
      <c r="II268" s="14"/>
      <c r="IJ268" s="14"/>
      <c r="IK268" s="14"/>
      <c r="IL268" s="14"/>
      <c r="IM268" s="14"/>
      <c r="IN268" s="14"/>
      <c r="IO268" s="14"/>
      <c r="IP268" s="14"/>
      <c r="IQ268" s="14"/>
      <c r="IR268" s="14"/>
      <c r="IS268" s="14"/>
      <c r="IT268" s="14"/>
      <c r="IU268" s="14"/>
      <c r="IV268" s="14"/>
    </row>
    <row r="269" spans="1:256" s="27" customFormat="1" ht="25.5">
      <c r="A269" s="127" t="s">
        <v>913</v>
      </c>
      <c r="B269" s="124">
        <v>3719</v>
      </c>
      <c r="C269" s="115" t="s">
        <v>198</v>
      </c>
      <c r="D269" s="192">
        <v>250</v>
      </c>
      <c r="E269" s="256">
        <v>250</v>
      </c>
      <c r="F269" s="256">
        <v>0</v>
      </c>
      <c r="G269" s="151">
        <f aca="true" t="shared" si="7" ref="G269:G279">F269/E269*100</f>
        <v>0</v>
      </c>
      <c r="O269" s="68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14"/>
      <c r="GP269" s="14"/>
      <c r="GQ269" s="14"/>
      <c r="GR269" s="14"/>
      <c r="GS269" s="14"/>
      <c r="GT269" s="14"/>
      <c r="GU269" s="14"/>
      <c r="GV269" s="14"/>
      <c r="GW269" s="14"/>
      <c r="GX269" s="14"/>
      <c r="GY269" s="14"/>
      <c r="GZ269" s="14"/>
      <c r="HA269" s="14"/>
      <c r="HB269" s="14"/>
      <c r="HC269" s="14"/>
      <c r="HD269" s="14"/>
      <c r="HE269" s="14"/>
      <c r="HF269" s="14"/>
      <c r="HG269" s="14"/>
      <c r="HH269" s="14"/>
      <c r="HI269" s="14"/>
      <c r="HJ269" s="14"/>
      <c r="HK269" s="14"/>
      <c r="HL269" s="14"/>
      <c r="HM269" s="14"/>
      <c r="HN269" s="14"/>
      <c r="HO269" s="14"/>
      <c r="HP269" s="14"/>
      <c r="HQ269" s="14"/>
      <c r="HR269" s="14"/>
      <c r="HS269" s="14"/>
      <c r="HT269" s="14"/>
      <c r="HU269" s="14"/>
      <c r="HV269" s="14"/>
      <c r="HW269" s="14"/>
      <c r="HX269" s="14"/>
      <c r="HY269" s="14"/>
      <c r="HZ269" s="14"/>
      <c r="IA269" s="14"/>
      <c r="IB269" s="14"/>
      <c r="IC269" s="14"/>
      <c r="ID269" s="14"/>
      <c r="IE269" s="14"/>
      <c r="IF269" s="14"/>
      <c r="IG269" s="14"/>
      <c r="IH269" s="14"/>
      <c r="II269" s="14"/>
      <c r="IJ269" s="14"/>
      <c r="IK269" s="14"/>
      <c r="IL269" s="14"/>
      <c r="IM269" s="14"/>
      <c r="IN269" s="14"/>
      <c r="IO269" s="14"/>
      <c r="IP269" s="14"/>
      <c r="IQ269" s="14"/>
      <c r="IR269" s="14"/>
      <c r="IS269" s="14"/>
      <c r="IT269" s="14"/>
      <c r="IU269" s="14"/>
      <c r="IV269" s="14"/>
    </row>
    <row r="270" spans="1:256" s="27" customFormat="1" ht="25.5">
      <c r="A270" s="127" t="s">
        <v>913</v>
      </c>
      <c r="B270" s="124">
        <v>3729</v>
      </c>
      <c r="C270" s="115" t="s">
        <v>199</v>
      </c>
      <c r="D270" s="192">
        <v>100</v>
      </c>
      <c r="E270" s="256">
        <v>100</v>
      </c>
      <c r="F270" s="256">
        <v>0</v>
      </c>
      <c r="G270" s="151">
        <f t="shared" si="7"/>
        <v>0</v>
      </c>
      <c r="O270" s="68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  <c r="FT270" s="14"/>
      <c r="FU270" s="14"/>
      <c r="FV270" s="14"/>
      <c r="FW270" s="14"/>
      <c r="FX270" s="14"/>
      <c r="FY270" s="14"/>
      <c r="FZ270" s="14"/>
      <c r="GA270" s="14"/>
      <c r="GB270" s="14"/>
      <c r="GC270" s="14"/>
      <c r="GD270" s="14"/>
      <c r="GE270" s="14"/>
      <c r="GF270" s="14"/>
      <c r="GG270" s="14"/>
      <c r="GH270" s="14"/>
      <c r="GI270" s="14"/>
      <c r="GJ270" s="14"/>
      <c r="GK270" s="14"/>
      <c r="GL270" s="14"/>
      <c r="GM270" s="14"/>
      <c r="GN270" s="14"/>
      <c r="GO270" s="14"/>
      <c r="GP270" s="14"/>
      <c r="GQ270" s="14"/>
      <c r="GR270" s="14"/>
      <c r="GS270" s="14"/>
      <c r="GT270" s="14"/>
      <c r="GU270" s="14"/>
      <c r="GV270" s="14"/>
      <c r="GW270" s="14"/>
      <c r="GX270" s="14"/>
      <c r="GY270" s="14"/>
      <c r="GZ270" s="14"/>
      <c r="HA270" s="14"/>
      <c r="HB270" s="14"/>
      <c r="HC270" s="14"/>
      <c r="HD270" s="14"/>
      <c r="HE270" s="14"/>
      <c r="HF270" s="14"/>
      <c r="HG270" s="14"/>
      <c r="HH270" s="14"/>
      <c r="HI270" s="14"/>
      <c r="HJ270" s="14"/>
      <c r="HK270" s="14"/>
      <c r="HL270" s="14"/>
      <c r="HM270" s="14"/>
      <c r="HN270" s="14"/>
      <c r="HO270" s="14"/>
      <c r="HP270" s="14"/>
      <c r="HQ270" s="14"/>
      <c r="HR270" s="14"/>
      <c r="HS270" s="14"/>
      <c r="HT270" s="14"/>
      <c r="HU270" s="14"/>
      <c r="HV270" s="14"/>
      <c r="HW270" s="14"/>
      <c r="HX270" s="14"/>
      <c r="HY270" s="14"/>
      <c r="HZ270" s="14"/>
      <c r="IA270" s="14"/>
      <c r="IB270" s="14"/>
      <c r="IC270" s="14"/>
      <c r="ID270" s="14"/>
      <c r="IE270" s="14"/>
      <c r="IF270" s="14"/>
      <c r="IG270" s="14"/>
      <c r="IH270" s="14"/>
      <c r="II270" s="14"/>
      <c r="IJ270" s="14"/>
      <c r="IK270" s="14"/>
      <c r="IL270" s="14"/>
      <c r="IM270" s="14"/>
      <c r="IN270" s="14"/>
      <c r="IO270" s="14"/>
      <c r="IP270" s="14"/>
      <c r="IQ270" s="14"/>
      <c r="IR270" s="14"/>
      <c r="IS270" s="14"/>
      <c r="IT270" s="14"/>
      <c r="IU270" s="14"/>
      <c r="IV270" s="14"/>
    </row>
    <row r="271" spans="1:256" s="27" customFormat="1" ht="13.5" customHeight="1">
      <c r="A271" s="127" t="s">
        <v>913</v>
      </c>
      <c r="B271" s="124">
        <v>3742</v>
      </c>
      <c r="C271" s="115" t="s">
        <v>684</v>
      </c>
      <c r="D271" s="192">
        <v>3900</v>
      </c>
      <c r="E271" s="256">
        <v>3900</v>
      </c>
      <c r="F271" s="256">
        <v>0</v>
      </c>
      <c r="G271" s="151">
        <f t="shared" si="7"/>
        <v>0</v>
      </c>
      <c r="O271" s="68"/>
      <c r="P271" s="14"/>
      <c r="Q271" s="14"/>
      <c r="R271" s="14"/>
      <c r="S271" s="14"/>
      <c r="T271" s="14"/>
      <c r="U271" s="131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14"/>
      <c r="GP271" s="14"/>
      <c r="GQ271" s="14"/>
      <c r="GR271" s="14"/>
      <c r="GS271" s="14"/>
      <c r="GT271" s="14"/>
      <c r="GU271" s="14"/>
      <c r="GV271" s="14"/>
      <c r="GW271" s="14"/>
      <c r="GX271" s="14"/>
      <c r="GY271" s="14"/>
      <c r="GZ271" s="14"/>
      <c r="HA271" s="14"/>
      <c r="HB271" s="14"/>
      <c r="HC271" s="14"/>
      <c r="HD271" s="14"/>
      <c r="HE271" s="14"/>
      <c r="HF271" s="14"/>
      <c r="HG271" s="14"/>
      <c r="HH271" s="14"/>
      <c r="HI271" s="14"/>
      <c r="HJ271" s="14"/>
      <c r="HK271" s="14"/>
      <c r="HL271" s="14"/>
      <c r="HM271" s="14"/>
      <c r="HN271" s="14"/>
      <c r="HO271" s="14"/>
      <c r="HP271" s="14"/>
      <c r="HQ271" s="14"/>
      <c r="HR271" s="14"/>
      <c r="HS271" s="14"/>
      <c r="HT271" s="14"/>
      <c r="HU271" s="14"/>
      <c r="HV271" s="14"/>
      <c r="HW271" s="14"/>
      <c r="HX271" s="14"/>
      <c r="HY271" s="14"/>
      <c r="HZ271" s="14"/>
      <c r="IA271" s="14"/>
      <c r="IB271" s="14"/>
      <c r="IC271" s="14"/>
      <c r="ID271" s="14"/>
      <c r="IE271" s="14"/>
      <c r="IF271" s="14"/>
      <c r="IG271" s="14"/>
      <c r="IH271" s="14"/>
      <c r="II271" s="14"/>
      <c r="IJ271" s="14"/>
      <c r="IK271" s="14"/>
      <c r="IL271" s="14"/>
      <c r="IM271" s="14"/>
      <c r="IN271" s="14"/>
      <c r="IO271" s="14"/>
      <c r="IP271" s="14"/>
      <c r="IQ271" s="14"/>
      <c r="IR271" s="14"/>
      <c r="IS271" s="14"/>
      <c r="IT271" s="14"/>
      <c r="IU271" s="14"/>
      <c r="IV271" s="14"/>
    </row>
    <row r="272" spans="1:256" s="27" customFormat="1" ht="15" customHeight="1">
      <c r="A272" s="127" t="s">
        <v>913</v>
      </c>
      <c r="B272" s="124">
        <v>3792</v>
      </c>
      <c r="C272" s="115" t="s">
        <v>77</v>
      </c>
      <c r="D272" s="192">
        <v>90</v>
      </c>
      <c r="E272" s="256">
        <v>90</v>
      </c>
      <c r="F272" s="256">
        <v>0</v>
      </c>
      <c r="G272" s="151">
        <f t="shared" si="7"/>
        <v>0</v>
      </c>
      <c r="O272" s="68"/>
      <c r="P272" s="14"/>
      <c r="Q272" s="14"/>
      <c r="R272" s="14"/>
      <c r="S272" s="14"/>
      <c r="T272" s="14"/>
      <c r="U272" s="131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  <c r="GB272" s="14"/>
      <c r="GC272" s="14"/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  <c r="GN272" s="14"/>
      <c r="GO272" s="14"/>
      <c r="GP272" s="14"/>
      <c r="GQ272" s="14"/>
      <c r="GR272" s="14"/>
      <c r="GS272" s="14"/>
      <c r="GT272" s="14"/>
      <c r="GU272" s="14"/>
      <c r="GV272" s="14"/>
      <c r="GW272" s="14"/>
      <c r="GX272" s="14"/>
      <c r="GY272" s="14"/>
      <c r="GZ272" s="14"/>
      <c r="HA272" s="14"/>
      <c r="HB272" s="14"/>
      <c r="HC272" s="14"/>
      <c r="HD272" s="14"/>
      <c r="HE272" s="14"/>
      <c r="HF272" s="14"/>
      <c r="HG272" s="14"/>
      <c r="HH272" s="14"/>
      <c r="HI272" s="14"/>
      <c r="HJ272" s="14"/>
      <c r="HK272" s="14"/>
      <c r="HL272" s="14"/>
      <c r="HM272" s="14"/>
      <c r="HN272" s="14"/>
      <c r="HO272" s="14"/>
      <c r="HP272" s="14"/>
      <c r="HQ272" s="14"/>
      <c r="HR272" s="14"/>
      <c r="HS272" s="14"/>
      <c r="HT272" s="14"/>
      <c r="HU272" s="14"/>
      <c r="HV272" s="14"/>
      <c r="HW272" s="14"/>
      <c r="HX272" s="14"/>
      <c r="HY272" s="14"/>
      <c r="HZ272" s="14"/>
      <c r="IA272" s="14"/>
      <c r="IB272" s="14"/>
      <c r="IC272" s="14"/>
      <c r="ID272" s="14"/>
      <c r="IE272" s="14"/>
      <c r="IF272" s="14"/>
      <c r="IG272" s="14"/>
      <c r="IH272" s="14"/>
      <c r="II272" s="14"/>
      <c r="IJ272" s="14"/>
      <c r="IK272" s="14"/>
      <c r="IL272" s="14"/>
      <c r="IM272" s="14"/>
      <c r="IN272" s="14"/>
      <c r="IO272" s="14"/>
      <c r="IP272" s="14"/>
      <c r="IQ272" s="14"/>
      <c r="IR272" s="14"/>
      <c r="IS272" s="14"/>
      <c r="IT272" s="14"/>
      <c r="IU272" s="14"/>
      <c r="IV272" s="14"/>
    </row>
    <row r="273" spans="1:256" s="27" customFormat="1" ht="14.25" customHeight="1">
      <c r="A273" s="127" t="s">
        <v>913</v>
      </c>
      <c r="B273" s="124">
        <v>3799</v>
      </c>
      <c r="C273" s="115" t="s">
        <v>932</v>
      </c>
      <c r="D273" s="192">
        <v>300</v>
      </c>
      <c r="E273" s="256">
        <v>300</v>
      </c>
      <c r="F273" s="256">
        <v>0</v>
      </c>
      <c r="G273" s="151">
        <f t="shared" si="7"/>
        <v>0</v>
      </c>
      <c r="O273" s="68"/>
      <c r="P273" s="14"/>
      <c r="Q273" s="14"/>
      <c r="R273" s="14"/>
      <c r="S273" s="14"/>
      <c r="T273" s="14"/>
      <c r="U273" s="131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  <c r="GN273" s="14"/>
      <c r="GO273" s="14"/>
      <c r="GP273" s="14"/>
      <c r="GQ273" s="14"/>
      <c r="GR273" s="14"/>
      <c r="GS273" s="14"/>
      <c r="GT273" s="14"/>
      <c r="GU273" s="14"/>
      <c r="GV273" s="14"/>
      <c r="GW273" s="14"/>
      <c r="GX273" s="14"/>
      <c r="GY273" s="14"/>
      <c r="GZ273" s="14"/>
      <c r="HA273" s="14"/>
      <c r="HB273" s="14"/>
      <c r="HC273" s="14"/>
      <c r="HD273" s="14"/>
      <c r="HE273" s="14"/>
      <c r="HF273" s="14"/>
      <c r="HG273" s="14"/>
      <c r="HH273" s="14"/>
      <c r="HI273" s="14"/>
      <c r="HJ273" s="14"/>
      <c r="HK273" s="14"/>
      <c r="HL273" s="14"/>
      <c r="HM273" s="14"/>
      <c r="HN273" s="14"/>
      <c r="HO273" s="14"/>
      <c r="HP273" s="14"/>
      <c r="HQ273" s="14"/>
      <c r="HR273" s="14"/>
      <c r="HS273" s="14"/>
      <c r="HT273" s="14"/>
      <c r="HU273" s="14"/>
      <c r="HV273" s="14"/>
      <c r="HW273" s="14"/>
      <c r="HX273" s="14"/>
      <c r="HY273" s="14"/>
      <c r="HZ273" s="14"/>
      <c r="IA273" s="14"/>
      <c r="IB273" s="14"/>
      <c r="IC273" s="14"/>
      <c r="ID273" s="14"/>
      <c r="IE273" s="14"/>
      <c r="IF273" s="14"/>
      <c r="IG273" s="14"/>
      <c r="IH273" s="14"/>
      <c r="II273" s="14"/>
      <c r="IJ273" s="14"/>
      <c r="IK273" s="14"/>
      <c r="IL273" s="14"/>
      <c r="IM273" s="14"/>
      <c r="IN273" s="14"/>
      <c r="IO273" s="14"/>
      <c r="IP273" s="14"/>
      <c r="IQ273" s="14"/>
      <c r="IR273" s="14"/>
      <c r="IS273" s="14"/>
      <c r="IT273" s="14"/>
      <c r="IU273" s="14"/>
      <c r="IV273" s="14"/>
    </row>
    <row r="274" spans="1:256" s="27" customFormat="1" ht="27.75" customHeight="1">
      <c r="A274" s="127" t="s">
        <v>913</v>
      </c>
      <c r="B274" s="124">
        <v>3741</v>
      </c>
      <c r="C274" s="115" t="s">
        <v>540</v>
      </c>
      <c r="D274" s="192">
        <v>70</v>
      </c>
      <c r="E274" s="256">
        <v>70</v>
      </c>
      <c r="F274" s="256">
        <v>1003</v>
      </c>
      <c r="G274" s="151" t="s">
        <v>477</v>
      </c>
      <c r="O274" s="68"/>
      <c r="P274" s="14"/>
      <c r="Q274" s="14"/>
      <c r="R274" s="14"/>
      <c r="S274" s="14"/>
      <c r="T274" s="14"/>
      <c r="U274" s="131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  <c r="GB274" s="14"/>
      <c r="GC274" s="14"/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  <c r="GN274" s="14"/>
      <c r="GO274" s="14"/>
      <c r="GP274" s="14"/>
      <c r="GQ274" s="14"/>
      <c r="GR274" s="14"/>
      <c r="GS274" s="14"/>
      <c r="GT274" s="14"/>
      <c r="GU274" s="14"/>
      <c r="GV274" s="14"/>
      <c r="GW274" s="14"/>
      <c r="GX274" s="14"/>
      <c r="GY274" s="14"/>
      <c r="GZ274" s="14"/>
      <c r="HA274" s="14"/>
      <c r="HB274" s="14"/>
      <c r="HC274" s="14"/>
      <c r="HD274" s="14"/>
      <c r="HE274" s="14"/>
      <c r="HF274" s="14"/>
      <c r="HG274" s="14"/>
      <c r="HH274" s="14"/>
      <c r="HI274" s="14"/>
      <c r="HJ274" s="14"/>
      <c r="HK274" s="14"/>
      <c r="HL274" s="14"/>
      <c r="HM274" s="14"/>
      <c r="HN274" s="14"/>
      <c r="HO274" s="14"/>
      <c r="HP274" s="14"/>
      <c r="HQ274" s="14"/>
      <c r="HR274" s="14"/>
      <c r="HS274" s="14"/>
      <c r="HT274" s="14"/>
      <c r="HU274" s="14"/>
      <c r="HV274" s="14"/>
      <c r="HW274" s="14"/>
      <c r="HX274" s="14"/>
      <c r="HY274" s="14"/>
      <c r="HZ274" s="14"/>
      <c r="IA274" s="14"/>
      <c r="IB274" s="14"/>
      <c r="IC274" s="14"/>
      <c r="ID274" s="14"/>
      <c r="IE274" s="14"/>
      <c r="IF274" s="14"/>
      <c r="IG274" s="14"/>
      <c r="IH274" s="14"/>
      <c r="II274" s="14"/>
      <c r="IJ274" s="14"/>
      <c r="IK274" s="14"/>
      <c r="IL274" s="14"/>
      <c r="IM274" s="14"/>
      <c r="IN274" s="14"/>
      <c r="IO274" s="14"/>
      <c r="IP274" s="14"/>
      <c r="IQ274" s="14"/>
      <c r="IR274" s="14"/>
      <c r="IS274" s="14"/>
      <c r="IT274" s="14"/>
      <c r="IU274" s="14"/>
      <c r="IV274" s="14"/>
    </row>
    <row r="275" spans="1:256" s="27" customFormat="1" ht="13.5" customHeight="1">
      <c r="A275" s="127" t="s">
        <v>913</v>
      </c>
      <c r="B275" s="124">
        <v>3771</v>
      </c>
      <c r="C275" s="115" t="s">
        <v>509</v>
      </c>
      <c r="D275" s="192">
        <v>0</v>
      </c>
      <c r="E275" s="256">
        <v>0</v>
      </c>
      <c r="F275" s="256">
        <v>1926</v>
      </c>
      <c r="G275" s="151" t="s">
        <v>477</v>
      </c>
      <c r="O275" s="68"/>
      <c r="P275" s="14"/>
      <c r="Q275" s="14"/>
      <c r="R275" s="14"/>
      <c r="S275" s="14"/>
      <c r="T275" s="14"/>
      <c r="U275" s="131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  <c r="GB275" s="14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  <c r="GN275" s="14"/>
      <c r="GO275" s="14"/>
      <c r="GP275" s="14"/>
      <c r="GQ275" s="14"/>
      <c r="GR275" s="14"/>
      <c r="GS275" s="14"/>
      <c r="GT275" s="14"/>
      <c r="GU275" s="14"/>
      <c r="GV275" s="14"/>
      <c r="GW275" s="14"/>
      <c r="GX275" s="14"/>
      <c r="GY275" s="14"/>
      <c r="GZ275" s="14"/>
      <c r="HA275" s="14"/>
      <c r="HB275" s="14"/>
      <c r="HC275" s="14"/>
      <c r="HD275" s="14"/>
      <c r="HE275" s="14"/>
      <c r="HF275" s="14"/>
      <c r="HG275" s="14"/>
      <c r="HH275" s="14"/>
      <c r="HI275" s="14"/>
      <c r="HJ275" s="14"/>
      <c r="HK275" s="14"/>
      <c r="HL275" s="14"/>
      <c r="HM275" s="14"/>
      <c r="HN275" s="14"/>
      <c r="HO275" s="14"/>
      <c r="HP275" s="14"/>
      <c r="HQ275" s="14"/>
      <c r="HR275" s="14"/>
      <c r="HS275" s="14"/>
      <c r="HT275" s="14"/>
      <c r="HU275" s="14"/>
      <c r="HV275" s="14"/>
      <c r="HW275" s="14"/>
      <c r="HX275" s="14"/>
      <c r="HY275" s="14"/>
      <c r="HZ275" s="14"/>
      <c r="IA275" s="14"/>
      <c r="IB275" s="14"/>
      <c r="IC275" s="14"/>
      <c r="ID275" s="14"/>
      <c r="IE275" s="14"/>
      <c r="IF275" s="14"/>
      <c r="IG275" s="14"/>
      <c r="IH275" s="14"/>
      <c r="II275" s="14"/>
      <c r="IJ275" s="14"/>
      <c r="IK275" s="14"/>
      <c r="IL275" s="14"/>
      <c r="IM275" s="14"/>
      <c r="IN275" s="14"/>
      <c r="IO275" s="14"/>
      <c r="IP275" s="14"/>
      <c r="IQ275" s="14"/>
      <c r="IR275" s="14"/>
      <c r="IS275" s="14"/>
      <c r="IT275" s="14"/>
      <c r="IU275" s="14"/>
      <c r="IV275" s="14"/>
    </row>
    <row r="276" spans="1:256" s="27" customFormat="1" ht="14.25" customHeight="1">
      <c r="A276" s="127" t="s">
        <v>913</v>
      </c>
      <c r="B276" s="124">
        <v>3773</v>
      </c>
      <c r="C276" s="115" t="s">
        <v>510</v>
      </c>
      <c r="D276" s="192">
        <v>0</v>
      </c>
      <c r="E276" s="256">
        <v>0</v>
      </c>
      <c r="F276" s="256">
        <v>0</v>
      </c>
      <c r="G276" s="151" t="s">
        <v>477</v>
      </c>
      <c r="O276" s="68"/>
      <c r="P276" s="167"/>
      <c r="Q276" s="14"/>
      <c r="R276" s="14"/>
      <c r="S276" s="14"/>
      <c r="T276" s="14"/>
      <c r="U276" s="131"/>
      <c r="V276" s="14"/>
      <c r="W276" s="131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  <c r="GB276" s="14"/>
      <c r="GC276" s="14"/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  <c r="GN276" s="14"/>
      <c r="GO276" s="14"/>
      <c r="GP276" s="14"/>
      <c r="GQ276" s="14"/>
      <c r="GR276" s="14"/>
      <c r="GS276" s="14"/>
      <c r="GT276" s="14"/>
      <c r="GU276" s="14"/>
      <c r="GV276" s="14"/>
      <c r="GW276" s="14"/>
      <c r="GX276" s="14"/>
      <c r="GY276" s="14"/>
      <c r="GZ276" s="14"/>
      <c r="HA276" s="14"/>
      <c r="HB276" s="14"/>
      <c r="HC276" s="14"/>
      <c r="HD276" s="14"/>
      <c r="HE276" s="14"/>
      <c r="HF276" s="14"/>
      <c r="HG276" s="14"/>
      <c r="HH276" s="14"/>
      <c r="HI276" s="14"/>
      <c r="HJ276" s="14"/>
      <c r="HK276" s="14"/>
      <c r="HL276" s="14"/>
      <c r="HM276" s="14"/>
      <c r="HN276" s="14"/>
      <c r="HO276" s="14"/>
      <c r="HP276" s="14"/>
      <c r="HQ276" s="14"/>
      <c r="HR276" s="14"/>
      <c r="HS276" s="14"/>
      <c r="HT276" s="14"/>
      <c r="HU276" s="14"/>
      <c r="HV276" s="14"/>
      <c r="HW276" s="14"/>
      <c r="HX276" s="14"/>
      <c r="HY276" s="14"/>
      <c r="HZ276" s="14"/>
      <c r="IA276" s="14"/>
      <c r="IB276" s="14"/>
      <c r="IC276" s="14"/>
      <c r="ID276" s="14"/>
      <c r="IE276" s="14"/>
      <c r="IF276" s="14"/>
      <c r="IG276" s="14"/>
      <c r="IH276" s="14"/>
      <c r="II276" s="14"/>
      <c r="IJ276" s="14"/>
      <c r="IK276" s="14"/>
      <c r="IL276" s="14"/>
      <c r="IM276" s="14"/>
      <c r="IN276" s="14"/>
      <c r="IO276" s="14"/>
      <c r="IP276" s="14"/>
      <c r="IQ276" s="14"/>
      <c r="IR276" s="14"/>
      <c r="IS276" s="14"/>
      <c r="IT276" s="14"/>
      <c r="IU276" s="14"/>
      <c r="IV276" s="14"/>
    </row>
    <row r="277" spans="1:256" s="27" customFormat="1" ht="50.25" customHeight="1">
      <c r="A277" s="127" t="s">
        <v>913</v>
      </c>
      <c r="B277" s="124">
        <v>3727</v>
      </c>
      <c r="C277" s="115" t="s">
        <v>706</v>
      </c>
      <c r="D277" s="192">
        <v>1400</v>
      </c>
      <c r="E277" s="256">
        <v>1400</v>
      </c>
      <c r="F277" s="256">
        <v>0</v>
      </c>
      <c r="G277" s="151">
        <f t="shared" si="7"/>
        <v>0</v>
      </c>
      <c r="O277" s="68"/>
      <c r="P277" s="167"/>
      <c r="Q277" s="14"/>
      <c r="R277" s="14"/>
      <c r="S277" s="14"/>
      <c r="T277" s="14"/>
      <c r="U277" s="131"/>
      <c r="V277" s="14"/>
      <c r="W277" s="131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14"/>
      <c r="GP277" s="14"/>
      <c r="GQ277" s="14"/>
      <c r="GR277" s="14"/>
      <c r="GS277" s="14"/>
      <c r="GT277" s="14"/>
      <c r="GU277" s="14"/>
      <c r="GV277" s="14"/>
      <c r="GW277" s="14"/>
      <c r="GX277" s="14"/>
      <c r="GY277" s="14"/>
      <c r="GZ277" s="14"/>
      <c r="HA277" s="14"/>
      <c r="HB277" s="14"/>
      <c r="HC277" s="14"/>
      <c r="HD277" s="14"/>
      <c r="HE277" s="14"/>
      <c r="HF277" s="14"/>
      <c r="HG277" s="14"/>
      <c r="HH277" s="14"/>
      <c r="HI277" s="14"/>
      <c r="HJ277" s="14"/>
      <c r="HK277" s="14"/>
      <c r="HL277" s="14"/>
      <c r="HM277" s="14"/>
      <c r="HN277" s="14"/>
      <c r="HO277" s="14"/>
      <c r="HP277" s="14"/>
      <c r="HQ277" s="14"/>
      <c r="HR277" s="14"/>
      <c r="HS277" s="14"/>
      <c r="HT277" s="14"/>
      <c r="HU277" s="14"/>
      <c r="HV277" s="14"/>
      <c r="HW277" s="14"/>
      <c r="HX277" s="14"/>
      <c r="HY277" s="14"/>
      <c r="HZ277" s="14"/>
      <c r="IA277" s="14"/>
      <c r="IB277" s="14"/>
      <c r="IC277" s="14"/>
      <c r="ID277" s="14"/>
      <c r="IE277" s="14"/>
      <c r="IF277" s="14"/>
      <c r="IG277" s="14"/>
      <c r="IH277" s="14"/>
      <c r="II277" s="14"/>
      <c r="IJ277" s="14"/>
      <c r="IK277" s="14"/>
      <c r="IL277" s="14"/>
      <c r="IM277" s="14"/>
      <c r="IN277" s="14"/>
      <c r="IO277" s="14"/>
      <c r="IP277" s="14"/>
      <c r="IQ277" s="14"/>
      <c r="IR277" s="14"/>
      <c r="IS277" s="14"/>
      <c r="IT277" s="14"/>
      <c r="IU277" s="14"/>
      <c r="IV277" s="14"/>
    </row>
    <row r="278" spans="1:256" s="27" customFormat="1" ht="25.5" customHeight="1">
      <c r="A278" s="127" t="s">
        <v>913</v>
      </c>
      <c r="B278" s="124">
        <v>3741</v>
      </c>
      <c r="C278" s="115" t="s">
        <v>259</v>
      </c>
      <c r="D278" s="192">
        <v>1500</v>
      </c>
      <c r="E278" s="256">
        <v>1500</v>
      </c>
      <c r="F278" s="256">
        <v>0</v>
      </c>
      <c r="G278" s="151">
        <f t="shared" si="7"/>
        <v>0</v>
      </c>
      <c r="O278" s="68"/>
      <c r="P278" s="167"/>
      <c r="Q278" s="14"/>
      <c r="R278" s="14"/>
      <c r="S278" s="14"/>
      <c r="T278" s="14"/>
      <c r="U278" s="131"/>
      <c r="V278" s="14"/>
      <c r="W278" s="131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  <c r="GB278" s="14"/>
      <c r="GC278" s="14"/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  <c r="GN278" s="14"/>
      <c r="GO278" s="14"/>
      <c r="GP278" s="14"/>
      <c r="GQ278" s="14"/>
      <c r="GR278" s="14"/>
      <c r="GS278" s="14"/>
      <c r="GT278" s="14"/>
      <c r="GU278" s="14"/>
      <c r="GV278" s="14"/>
      <c r="GW278" s="14"/>
      <c r="GX278" s="14"/>
      <c r="GY278" s="14"/>
      <c r="GZ278" s="14"/>
      <c r="HA278" s="14"/>
      <c r="HB278" s="14"/>
      <c r="HC278" s="14"/>
      <c r="HD278" s="14"/>
      <c r="HE278" s="14"/>
      <c r="HF278" s="14"/>
      <c r="HG278" s="14"/>
      <c r="HH278" s="14"/>
      <c r="HI278" s="14"/>
      <c r="HJ278" s="14"/>
      <c r="HK278" s="14"/>
      <c r="HL278" s="14"/>
      <c r="HM278" s="14"/>
      <c r="HN278" s="14"/>
      <c r="HO278" s="14"/>
      <c r="HP278" s="14"/>
      <c r="HQ278" s="14"/>
      <c r="HR278" s="14"/>
      <c r="HS278" s="14"/>
      <c r="HT278" s="14"/>
      <c r="HU278" s="14"/>
      <c r="HV278" s="14"/>
      <c r="HW278" s="14"/>
      <c r="HX278" s="14"/>
      <c r="HY278" s="14"/>
      <c r="HZ278" s="14"/>
      <c r="IA278" s="14"/>
      <c r="IB278" s="14"/>
      <c r="IC278" s="14"/>
      <c r="ID278" s="14"/>
      <c r="IE278" s="14"/>
      <c r="IF278" s="14"/>
      <c r="IG278" s="14"/>
      <c r="IH278" s="14"/>
      <c r="II278" s="14"/>
      <c r="IJ278" s="14"/>
      <c r="IK278" s="14"/>
      <c r="IL278" s="14"/>
      <c r="IM278" s="14"/>
      <c r="IN278" s="14"/>
      <c r="IO278" s="14"/>
      <c r="IP278" s="14"/>
      <c r="IQ278" s="14"/>
      <c r="IR278" s="14"/>
      <c r="IS278" s="14"/>
      <c r="IT278" s="14"/>
      <c r="IU278" s="14"/>
      <c r="IV278" s="14"/>
    </row>
    <row r="279" spans="1:14" s="68" customFormat="1" ht="12.75">
      <c r="A279" s="172"/>
      <c r="B279" s="188"/>
      <c r="C279" s="187" t="s">
        <v>478</v>
      </c>
      <c r="D279" s="173">
        <f>SUM(D269:D278)</f>
        <v>7610</v>
      </c>
      <c r="E279" s="174">
        <f>SUM(E269:E278)</f>
        <v>7610</v>
      </c>
      <c r="F279" s="202">
        <f>SUM(F269:F278)</f>
        <v>2929</v>
      </c>
      <c r="G279" s="102">
        <f t="shared" si="7"/>
        <v>38.48883048620236</v>
      </c>
      <c r="H279" s="27"/>
      <c r="I279" s="27"/>
      <c r="J279" s="27"/>
      <c r="K279" s="27"/>
      <c r="L279" s="27"/>
      <c r="M279" s="27"/>
      <c r="N279" s="27"/>
    </row>
    <row r="280" spans="1:14" s="68" customFormat="1" ht="12.75">
      <c r="A280" s="419" t="s">
        <v>633</v>
      </c>
      <c r="B280" s="420"/>
      <c r="C280" s="420"/>
      <c r="D280" s="420"/>
      <c r="E280" s="420"/>
      <c r="F280" s="420"/>
      <c r="G280" s="420"/>
      <c r="H280" s="27"/>
      <c r="I280" s="27"/>
      <c r="J280" s="27"/>
      <c r="K280" s="27"/>
      <c r="L280" s="27"/>
      <c r="M280" s="27"/>
      <c r="N280" s="27"/>
    </row>
    <row r="281" spans="1:256" s="27" customFormat="1" ht="12.75">
      <c r="A281" s="371" t="s">
        <v>512</v>
      </c>
      <c r="B281" s="372"/>
      <c r="C281" s="372"/>
      <c r="D281" s="372"/>
      <c r="E281" s="372"/>
      <c r="F281" s="372"/>
      <c r="G281" s="372"/>
      <c r="H281" s="107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8"/>
      <c r="BS281" s="68"/>
      <c r="BT281" s="68"/>
      <c r="BU281" s="68"/>
      <c r="BV281" s="68"/>
      <c r="BW281" s="68"/>
      <c r="BX281" s="68"/>
      <c r="BY281" s="68"/>
      <c r="BZ281" s="68"/>
      <c r="CA281" s="68"/>
      <c r="CB281" s="68"/>
      <c r="CC281" s="68"/>
      <c r="CD281" s="68"/>
      <c r="CE281" s="68"/>
      <c r="CF281" s="68"/>
      <c r="CG281" s="68"/>
      <c r="CH281" s="68"/>
      <c r="CI281" s="68"/>
      <c r="CJ281" s="68"/>
      <c r="CK281" s="68"/>
      <c r="CL281" s="68"/>
      <c r="CM281" s="68"/>
      <c r="CN281" s="68"/>
      <c r="CO281" s="68"/>
      <c r="CP281" s="68"/>
      <c r="CQ281" s="68"/>
      <c r="CR281" s="68"/>
      <c r="CS281" s="68"/>
      <c r="CT281" s="68"/>
      <c r="CU281" s="68"/>
      <c r="CV281" s="68"/>
      <c r="CW281" s="68"/>
      <c r="CX281" s="68"/>
      <c r="CY281" s="68"/>
      <c r="CZ281" s="68"/>
      <c r="DA281" s="68"/>
      <c r="DB281" s="68"/>
      <c r="DC281" s="68"/>
      <c r="DD281" s="68"/>
      <c r="DE281" s="68"/>
      <c r="DF281" s="68"/>
      <c r="DG281" s="68"/>
      <c r="DH281" s="68"/>
      <c r="DI281" s="68"/>
      <c r="DJ281" s="68"/>
      <c r="DK281" s="68"/>
      <c r="DL281" s="68"/>
      <c r="DM281" s="68"/>
      <c r="DN281" s="68"/>
      <c r="DO281" s="68"/>
      <c r="DP281" s="68"/>
      <c r="DQ281" s="68"/>
      <c r="DR281" s="68"/>
      <c r="DS281" s="68"/>
      <c r="DT281" s="68"/>
      <c r="DU281" s="68"/>
      <c r="DV281" s="68"/>
      <c r="DW281" s="68"/>
      <c r="DX281" s="68"/>
      <c r="DY281" s="68"/>
      <c r="DZ281" s="68"/>
      <c r="EA281" s="68"/>
      <c r="EB281" s="68"/>
      <c r="EC281" s="68"/>
      <c r="ED281" s="68"/>
      <c r="EE281" s="68"/>
      <c r="EF281" s="68"/>
      <c r="EG281" s="68"/>
      <c r="EH281" s="68"/>
      <c r="EI281" s="68"/>
      <c r="EJ281" s="68"/>
      <c r="EK281" s="68"/>
      <c r="EL281" s="68"/>
      <c r="EM281" s="68"/>
      <c r="EN281" s="68"/>
      <c r="EO281" s="68"/>
      <c r="EP281" s="68"/>
      <c r="EQ281" s="68"/>
      <c r="ER281" s="68"/>
      <c r="ES281" s="68"/>
      <c r="ET281" s="68"/>
      <c r="EU281" s="68"/>
      <c r="EV281" s="68"/>
      <c r="EW281" s="68"/>
      <c r="EX281" s="68"/>
      <c r="EY281" s="68"/>
      <c r="EZ281" s="68"/>
      <c r="FA281" s="68"/>
      <c r="FB281" s="68"/>
      <c r="FC281" s="68"/>
      <c r="FD281" s="68"/>
      <c r="FE281" s="68"/>
      <c r="FF281" s="68"/>
      <c r="FG281" s="68"/>
      <c r="FH281" s="68"/>
      <c r="FI281" s="68"/>
      <c r="FJ281" s="68"/>
      <c r="FK281" s="68"/>
      <c r="FL281" s="68"/>
      <c r="FM281" s="68"/>
      <c r="FN281" s="68"/>
      <c r="FO281" s="68"/>
      <c r="FP281" s="68"/>
      <c r="FQ281" s="68"/>
      <c r="FR281" s="68"/>
      <c r="FS281" s="68"/>
      <c r="FT281" s="68"/>
      <c r="FU281" s="68"/>
      <c r="FV281" s="68"/>
      <c r="FW281" s="68"/>
      <c r="FX281" s="68"/>
      <c r="FY281" s="68"/>
      <c r="FZ281" s="68"/>
      <c r="GA281" s="68"/>
      <c r="GB281" s="68"/>
      <c r="GC281" s="68"/>
      <c r="GD281" s="68"/>
      <c r="GE281" s="68"/>
      <c r="GF281" s="68"/>
      <c r="GG281" s="68"/>
      <c r="GH281" s="68"/>
      <c r="GI281" s="68"/>
      <c r="GJ281" s="68"/>
      <c r="GK281" s="68"/>
      <c r="GL281" s="68"/>
      <c r="GM281" s="68"/>
      <c r="GN281" s="68"/>
      <c r="GO281" s="68"/>
      <c r="GP281" s="68"/>
      <c r="GQ281" s="68"/>
      <c r="GR281" s="68"/>
      <c r="GS281" s="68"/>
      <c r="GT281" s="68"/>
      <c r="GU281" s="68"/>
      <c r="GV281" s="68"/>
      <c r="GW281" s="68"/>
      <c r="GX281" s="68"/>
      <c r="GY281" s="68"/>
      <c r="GZ281" s="68"/>
      <c r="HA281" s="68"/>
      <c r="HB281" s="68"/>
      <c r="HC281" s="68"/>
      <c r="HD281" s="68"/>
      <c r="HE281" s="68"/>
      <c r="HF281" s="68"/>
      <c r="HG281" s="68"/>
      <c r="HH281" s="68"/>
      <c r="HI281" s="68"/>
      <c r="HJ281" s="68"/>
      <c r="HK281" s="68"/>
      <c r="HL281" s="68"/>
      <c r="HM281" s="68"/>
      <c r="HN281" s="68"/>
      <c r="HO281" s="68"/>
      <c r="HP281" s="68"/>
      <c r="HQ281" s="68"/>
      <c r="HR281" s="68"/>
      <c r="HS281" s="68"/>
      <c r="HT281" s="68"/>
      <c r="HU281" s="68"/>
      <c r="HV281" s="68"/>
      <c r="HW281" s="68"/>
      <c r="HX281" s="68"/>
      <c r="HY281" s="68"/>
      <c r="HZ281" s="68"/>
      <c r="IA281" s="68"/>
      <c r="IB281" s="68"/>
      <c r="IC281" s="68"/>
      <c r="ID281" s="68"/>
      <c r="IE281" s="68"/>
      <c r="IF281" s="68"/>
      <c r="IG281" s="68"/>
      <c r="IH281" s="68"/>
      <c r="II281" s="68"/>
      <c r="IJ281" s="68"/>
      <c r="IK281" s="68"/>
      <c r="IL281" s="68"/>
      <c r="IM281" s="68"/>
      <c r="IN281" s="68"/>
      <c r="IO281" s="68"/>
      <c r="IP281" s="68"/>
      <c r="IQ281" s="68"/>
      <c r="IR281" s="68"/>
      <c r="IS281" s="68"/>
      <c r="IT281" s="68"/>
      <c r="IU281" s="68"/>
      <c r="IV281" s="68"/>
    </row>
    <row r="282" spans="1:256" s="27" customFormat="1" ht="12.75">
      <c r="A282" s="371" t="s">
        <v>634</v>
      </c>
      <c r="B282" s="372"/>
      <c r="C282" s="372"/>
      <c r="D282" s="372"/>
      <c r="E282" s="372"/>
      <c r="F282" s="372"/>
      <c r="G282" s="372"/>
      <c r="H282" s="107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8"/>
      <c r="BS282" s="68"/>
      <c r="BT282" s="68"/>
      <c r="BU282" s="68"/>
      <c r="BV282" s="68"/>
      <c r="BW282" s="68"/>
      <c r="BX282" s="68"/>
      <c r="BY282" s="68"/>
      <c r="BZ282" s="68"/>
      <c r="CA282" s="68"/>
      <c r="CB282" s="68"/>
      <c r="CC282" s="68"/>
      <c r="CD282" s="68"/>
      <c r="CE282" s="68"/>
      <c r="CF282" s="68"/>
      <c r="CG282" s="68"/>
      <c r="CH282" s="68"/>
      <c r="CI282" s="68"/>
      <c r="CJ282" s="68"/>
      <c r="CK282" s="68"/>
      <c r="CL282" s="68"/>
      <c r="CM282" s="68"/>
      <c r="CN282" s="68"/>
      <c r="CO282" s="68"/>
      <c r="CP282" s="68"/>
      <c r="CQ282" s="68"/>
      <c r="CR282" s="68"/>
      <c r="CS282" s="68"/>
      <c r="CT282" s="68"/>
      <c r="CU282" s="68"/>
      <c r="CV282" s="68"/>
      <c r="CW282" s="68"/>
      <c r="CX282" s="68"/>
      <c r="CY282" s="68"/>
      <c r="CZ282" s="68"/>
      <c r="DA282" s="68"/>
      <c r="DB282" s="68"/>
      <c r="DC282" s="68"/>
      <c r="DD282" s="68"/>
      <c r="DE282" s="68"/>
      <c r="DF282" s="68"/>
      <c r="DG282" s="68"/>
      <c r="DH282" s="68"/>
      <c r="DI282" s="68"/>
      <c r="DJ282" s="68"/>
      <c r="DK282" s="68"/>
      <c r="DL282" s="68"/>
      <c r="DM282" s="68"/>
      <c r="DN282" s="68"/>
      <c r="DO282" s="68"/>
      <c r="DP282" s="68"/>
      <c r="DQ282" s="68"/>
      <c r="DR282" s="68"/>
      <c r="DS282" s="68"/>
      <c r="DT282" s="68"/>
      <c r="DU282" s="68"/>
      <c r="DV282" s="68"/>
      <c r="DW282" s="68"/>
      <c r="DX282" s="68"/>
      <c r="DY282" s="68"/>
      <c r="DZ282" s="68"/>
      <c r="EA282" s="68"/>
      <c r="EB282" s="68"/>
      <c r="EC282" s="68"/>
      <c r="ED282" s="68"/>
      <c r="EE282" s="68"/>
      <c r="EF282" s="68"/>
      <c r="EG282" s="68"/>
      <c r="EH282" s="68"/>
      <c r="EI282" s="68"/>
      <c r="EJ282" s="68"/>
      <c r="EK282" s="68"/>
      <c r="EL282" s="68"/>
      <c r="EM282" s="68"/>
      <c r="EN282" s="68"/>
      <c r="EO282" s="68"/>
      <c r="EP282" s="68"/>
      <c r="EQ282" s="68"/>
      <c r="ER282" s="68"/>
      <c r="ES282" s="68"/>
      <c r="ET282" s="68"/>
      <c r="EU282" s="68"/>
      <c r="EV282" s="68"/>
      <c r="EW282" s="68"/>
      <c r="EX282" s="68"/>
      <c r="EY282" s="68"/>
      <c r="EZ282" s="68"/>
      <c r="FA282" s="68"/>
      <c r="FB282" s="68"/>
      <c r="FC282" s="68"/>
      <c r="FD282" s="68"/>
      <c r="FE282" s="68"/>
      <c r="FF282" s="68"/>
      <c r="FG282" s="68"/>
      <c r="FH282" s="68"/>
      <c r="FI282" s="68"/>
      <c r="FJ282" s="68"/>
      <c r="FK282" s="68"/>
      <c r="FL282" s="68"/>
      <c r="FM282" s="68"/>
      <c r="FN282" s="68"/>
      <c r="FO282" s="68"/>
      <c r="FP282" s="68"/>
      <c r="FQ282" s="68"/>
      <c r="FR282" s="68"/>
      <c r="FS282" s="68"/>
      <c r="FT282" s="68"/>
      <c r="FU282" s="68"/>
      <c r="FV282" s="68"/>
      <c r="FW282" s="68"/>
      <c r="FX282" s="68"/>
      <c r="FY282" s="68"/>
      <c r="FZ282" s="68"/>
      <c r="GA282" s="68"/>
      <c r="GB282" s="68"/>
      <c r="GC282" s="68"/>
      <c r="GD282" s="68"/>
      <c r="GE282" s="68"/>
      <c r="GF282" s="68"/>
      <c r="GG282" s="68"/>
      <c r="GH282" s="68"/>
      <c r="GI282" s="68"/>
      <c r="GJ282" s="68"/>
      <c r="GK282" s="68"/>
      <c r="GL282" s="68"/>
      <c r="GM282" s="68"/>
      <c r="GN282" s="68"/>
      <c r="GO282" s="68"/>
      <c r="GP282" s="68"/>
      <c r="GQ282" s="68"/>
      <c r="GR282" s="68"/>
      <c r="GS282" s="68"/>
      <c r="GT282" s="68"/>
      <c r="GU282" s="68"/>
      <c r="GV282" s="68"/>
      <c r="GW282" s="68"/>
      <c r="GX282" s="68"/>
      <c r="GY282" s="68"/>
      <c r="GZ282" s="68"/>
      <c r="HA282" s="68"/>
      <c r="HB282" s="68"/>
      <c r="HC282" s="68"/>
      <c r="HD282" s="68"/>
      <c r="HE282" s="68"/>
      <c r="HF282" s="68"/>
      <c r="HG282" s="68"/>
      <c r="HH282" s="68"/>
      <c r="HI282" s="68"/>
      <c r="HJ282" s="68"/>
      <c r="HK282" s="68"/>
      <c r="HL282" s="68"/>
      <c r="HM282" s="68"/>
      <c r="HN282" s="68"/>
      <c r="HO282" s="68"/>
      <c r="HP282" s="68"/>
      <c r="HQ282" s="68"/>
      <c r="HR282" s="68"/>
      <c r="HS282" s="68"/>
      <c r="HT282" s="68"/>
      <c r="HU282" s="68"/>
      <c r="HV282" s="68"/>
      <c r="HW282" s="68"/>
      <c r="HX282" s="68"/>
      <c r="HY282" s="68"/>
      <c r="HZ282" s="68"/>
      <c r="IA282" s="68"/>
      <c r="IB282" s="68"/>
      <c r="IC282" s="68"/>
      <c r="ID282" s="68"/>
      <c r="IE282" s="68"/>
      <c r="IF282" s="68"/>
      <c r="IG282" s="68"/>
      <c r="IH282" s="68"/>
      <c r="II282" s="68"/>
      <c r="IJ282" s="68"/>
      <c r="IK282" s="68"/>
      <c r="IL282" s="68"/>
      <c r="IM282" s="68"/>
      <c r="IN282" s="68"/>
      <c r="IO282" s="68"/>
      <c r="IP282" s="68"/>
      <c r="IQ282" s="68"/>
      <c r="IR282" s="68"/>
      <c r="IS282" s="68"/>
      <c r="IT282" s="68"/>
      <c r="IU282" s="68"/>
      <c r="IV282" s="68"/>
    </row>
    <row r="283" spans="1:256" s="27" customFormat="1" ht="12.75">
      <c r="A283" s="371" t="s">
        <v>709</v>
      </c>
      <c r="B283" s="372"/>
      <c r="C283" s="372"/>
      <c r="D283" s="372"/>
      <c r="E283" s="372"/>
      <c r="F283" s="372"/>
      <c r="G283" s="372"/>
      <c r="H283" s="107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8"/>
      <c r="BE283" s="68"/>
      <c r="BF283" s="68"/>
      <c r="BG283" s="68"/>
      <c r="BH283" s="68"/>
      <c r="BI283" s="68"/>
      <c r="BJ283" s="68"/>
      <c r="BK283" s="68"/>
      <c r="BL283" s="68"/>
      <c r="BM283" s="68"/>
      <c r="BN283" s="68"/>
      <c r="BO283" s="68"/>
      <c r="BP283" s="68"/>
      <c r="BQ283" s="68"/>
      <c r="BR283" s="68"/>
      <c r="BS283" s="68"/>
      <c r="BT283" s="68"/>
      <c r="BU283" s="68"/>
      <c r="BV283" s="68"/>
      <c r="BW283" s="68"/>
      <c r="BX283" s="68"/>
      <c r="BY283" s="68"/>
      <c r="BZ283" s="68"/>
      <c r="CA283" s="68"/>
      <c r="CB283" s="68"/>
      <c r="CC283" s="68"/>
      <c r="CD283" s="68"/>
      <c r="CE283" s="68"/>
      <c r="CF283" s="68"/>
      <c r="CG283" s="68"/>
      <c r="CH283" s="68"/>
      <c r="CI283" s="68"/>
      <c r="CJ283" s="68"/>
      <c r="CK283" s="68"/>
      <c r="CL283" s="68"/>
      <c r="CM283" s="68"/>
      <c r="CN283" s="68"/>
      <c r="CO283" s="68"/>
      <c r="CP283" s="68"/>
      <c r="CQ283" s="68"/>
      <c r="CR283" s="68"/>
      <c r="CS283" s="68"/>
      <c r="CT283" s="68"/>
      <c r="CU283" s="68"/>
      <c r="CV283" s="68"/>
      <c r="CW283" s="68"/>
      <c r="CX283" s="68"/>
      <c r="CY283" s="68"/>
      <c r="CZ283" s="68"/>
      <c r="DA283" s="68"/>
      <c r="DB283" s="68"/>
      <c r="DC283" s="68"/>
      <c r="DD283" s="68"/>
      <c r="DE283" s="68"/>
      <c r="DF283" s="68"/>
      <c r="DG283" s="68"/>
      <c r="DH283" s="68"/>
      <c r="DI283" s="68"/>
      <c r="DJ283" s="68"/>
      <c r="DK283" s="68"/>
      <c r="DL283" s="68"/>
      <c r="DM283" s="68"/>
      <c r="DN283" s="68"/>
      <c r="DO283" s="68"/>
      <c r="DP283" s="68"/>
      <c r="DQ283" s="68"/>
      <c r="DR283" s="68"/>
      <c r="DS283" s="68"/>
      <c r="DT283" s="68"/>
      <c r="DU283" s="68"/>
      <c r="DV283" s="68"/>
      <c r="DW283" s="68"/>
      <c r="DX283" s="68"/>
      <c r="DY283" s="68"/>
      <c r="DZ283" s="68"/>
      <c r="EA283" s="68"/>
      <c r="EB283" s="68"/>
      <c r="EC283" s="68"/>
      <c r="ED283" s="68"/>
      <c r="EE283" s="68"/>
      <c r="EF283" s="68"/>
      <c r="EG283" s="68"/>
      <c r="EH283" s="68"/>
      <c r="EI283" s="68"/>
      <c r="EJ283" s="68"/>
      <c r="EK283" s="68"/>
      <c r="EL283" s="68"/>
      <c r="EM283" s="68"/>
      <c r="EN283" s="68"/>
      <c r="EO283" s="68"/>
      <c r="EP283" s="68"/>
      <c r="EQ283" s="68"/>
      <c r="ER283" s="68"/>
      <c r="ES283" s="68"/>
      <c r="ET283" s="68"/>
      <c r="EU283" s="68"/>
      <c r="EV283" s="68"/>
      <c r="EW283" s="68"/>
      <c r="EX283" s="68"/>
      <c r="EY283" s="68"/>
      <c r="EZ283" s="68"/>
      <c r="FA283" s="68"/>
      <c r="FB283" s="68"/>
      <c r="FC283" s="68"/>
      <c r="FD283" s="68"/>
      <c r="FE283" s="68"/>
      <c r="FF283" s="68"/>
      <c r="FG283" s="68"/>
      <c r="FH283" s="68"/>
      <c r="FI283" s="68"/>
      <c r="FJ283" s="68"/>
      <c r="FK283" s="68"/>
      <c r="FL283" s="68"/>
      <c r="FM283" s="68"/>
      <c r="FN283" s="68"/>
      <c r="FO283" s="68"/>
      <c r="FP283" s="68"/>
      <c r="FQ283" s="68"/>
      <c r="FR283" s="68"/>
      <c r="FS283" s="68"/>
      <c r="FT283" s="68"/>
      <c r="FU283" s="68"/>
      <c r="FV283" s="68"/>
      <c r="FW283" s="68"/>
      <c r="FX283" s="68"/>
      <c r="FY283" s="68"/>
      <c r="FZ283" s="68"/>
      <c r="GA283" s="68"/>
      <c r="GB283" s="68"/>
      <c r="GC283" s="68"/>
      <c r="GD283" s="68"/>
      <c r="GE283" s="68"/>
      <c r="GF283" s="68"/>
      <c r="GG283" s="68"/>
      <c r="GH283" s="68"/>
      <c r="GI283" s="68"/>
      <c r="GJ283" s="68"/>
      <c r="GK283" s="68"/>
      <c r="GL283" s="68"/>
      <c r="GM283" s="68"/>
      <c r="GN283" s="68"/>
      <c r="GO283" s="68"/>
      <c r="GP283" s="68"/>
      <c r="GQ283" s="68"/>
      <c r="GR283" s="68"/>
      <c r="GS283" s="68"/>
      <c r="GT283" s="68"/>
      <c r="GU283" s="68"/>
      <c r="GV283" s="68"/>
      <c r="GW283" s="68"/>
      <c r="GX283" s="68"/>
      <c r="GY283" s="68"/>
      <c r="GZ283" s="68"/>
      <c r="HA283" s="68"/>
      <c r="HB283" s="68"/>
      <c r="HC283" s="68"/>
      <c r="HD283" s="68"/>
      <c r="HE283" s="68"/>
      <c r="HF283" s="68"/>
      <c r="HG283" s="68"/>
      <c r="HH283" s="68"/>
      <c r="HI283" s="68"/>
      <c r="HJ283" s="68"/>
      <c r="HK283" s="68"/>
      <c r="HL283" s="68"/>
      <c r="HM283" s="68"/>
      <c r="HN283" s="68"/>
      <c r="HO283" s="68"/>
      <c r="HP283" s="68"/>
      <c r="HQ283" s="68"/>
      <c r="HR283" s="68"/>
      <c r="HS283" s="68"/>
      <c r="HT283" s="68"/>
      <c r="HU283" s="68"/>
      <c r="HV283" s="68"/>
      <c r="HW283" s="68"/>
      <c r="HX283" s="68"/>
      <c r="HY283" s="68"/>
      <c r="HZ283" s="68"/>
      <c r="IA283" s="68"/>
      <c r="IB283" s="68"/>
      <c r="IC283" s="68"/>
      <c r="ID283" s="68"/>
      <c r="IE283" s="68"/>
      <c r="IF283" s="68"/>
      <c r="IG283" s="68"/>
      <c r="IH283" s="68"/>
      <c r="II283" s="68"/>
      <c r="IJ283" s="68"/>
      <c r="IK283" s="68"/>
      <c r="IL283" s="68"/>
      <c r="IM283" s="68"/>
      <c r="IN283" s="68"/>
      <c r="IO283" s="68"/>
      <c r="IP283" s="68"/>
      <c r="IQ283" s="68"/>
      <c r="IR283" s="68"/>
      <c r="IS283" s="68"/>
      <c r="IT283" s="68"/>
      <c r="IU283" s="68"/>
      <c r="IV283" s="68"/>
    </row>
    <row r="284" spans="1:256" s="27" customFormat="1" ht="12.75">
      <c r="A284" s="371"/>
      <c r="B284" s="372"/>
      <c r="C284" s="372"/>
      <c r="D284" s="372"/>
      <c r="E284" s="372"/>
      <c r="F284" s="372"/>
      <c r="G284" s="372"/>
      <c r="H284" s="107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8"/>
      <c r="BE284" s="68"/>
      <c r="BF284" s="68"/>
      <c r="BG284" s="68"/>
      <c r="BH284" s="68"/>
      <c r="BI284" s="68"/>
      <c r="BJ284" s="68"/>
      <c r="BK284" s="68"/>
      <c r="BL284" s="68"/>
      <c r="BM284" s="68"/>
      <c r="BN284" s="68"/>
      <c r="BO284" s="68"/>
      <c r="BP284" s="68"/>
      <c r="BQ284" s="68"/>
      <c r="BR284" s="68"/>
      <c r="BS284" s="68"/>
      <c r="BT284" s="68"/>
      <c r="BU284" s="68"/>
      <c r="BV284" s="68"/>
      <c r="BW284" s="68"/>
      <c r="BX284" s="68"/>
      <c r="BY284" s="68"/>
      <c r="BZ284" s="68"/>
      <c r="CA284" s="68"/>
      <c r="CB284" s="68"/>
      <c r="CC284" s="68"/>
      <c r="CD284" s="68"/>
      <c r="CE284" s="68"/>
      <c r="CF284" s="68"/>
      <c r="CG284" s="68"/>
      <c r="CH284" s="68"/>
      <c r="CI284" s="68"/>
      <c r="CJ284" s="68"/>
      <c r="CK284" s="68"/>
      <c r="CL284" s="68"/>
      <c r="CM284" s="68"/>
      <c r="CN284" s="68"/>
      <c r="CO284" s="68"/>
      <c r="CP284" s="68"/>
      <c r="CQ284" s="68"/>
      <c r="CR284" s="68"/>
      <c r="CS284" s="68"/>
      <c r="CT284" s="68"/>
      <c r="CU284" s="68"/>
      <c r="CV284" s="68"/>
      <c r="CW284" s="68"/>
      <c r="CX284" s="68"/>
      <c r="CY284" s="68"/>
      <c r="CZ284" s="68"/>
      <c r="DA284" s="68"/>
      <c r="DB284" s="68"/>
      <c r="DC284" s="68"/>
      <c r="DD284" s="68"/>
      <c r="DE284" s="68"/>
      <c r="DF284" s="68"/>
      <c r="DG284" s="68"/>
      <c r="DH284" s="68"/>
      <c r="DI284" s="68"/>
      <c r="DJ284" s="68"/>
      <c r="DK284" s="68"/>
      <c r="DL284" s="68"/>
      <c r="DM284" s="68"/>
      <c r="DN284" s="68"/>
      <c r="DO284" s="68"/>
      <c r="DP284" s="68"/>
      <c r="DQ284" s="68"/>
      <c r="DR284" s="68"/>
      <c r="DS284" s="68"/>
      <c r="DT284" s="68"/>
      <c r="DU284" s="68"/>
      <c r="DV284" s="68"/>
      <c r="DW284" s="68"/>
      <c r="DX284" s="68"/>
      <c r="DY284" s="68"/>
      <c r="DZ284" s="68"/>
      <c r="EA284" s="68"/>
      <c r="EB284" s="68"/>
      <c r="EC284" s="68"/>
      <c r="ED284" s="68"/>
      <c r="EE284" s="68"/>
      <c r="EF284" s="68"/>
      <c r="EG284" s="68"/>
      <c r="EH284" s="68"/>
      <c r="EI284" s="68"/>
      <c r="EJ284" s="68"/>
      <c r="EK284" s="68"/>
      <c r="EL284" s="68"/>
      <c r="EM284" s="68"/>
      <c r="EN284" s="68"/>
      <c r="EO284" s="68"/>
      <c r="EP284" s="68"/>
      <c r="EQ284" s="68"/>
      <c r="ER284" s="68"/>
      <c r="ES284" s="68"/>
      <c r="ET284" s="68"/>
      <c r="EU284" s="68"/>
      <c r="EV284" s="68"/>
      <c r="EW284" s="68"/>
      <c r="EX284" s="68"/>
      <c r="EY284" s="68"/>
      <c r="EZ284" s="68"/>
      <c r="FA284" s="68"/>
      <c r="FB284" s="68"/>
      <c r="FC284" s="68"/>
      <c r="FD284" s="68"/>
      <c r="FE284" s="68"/>
      <c r="FF284" s="68"/>
      <c r="FG284" s="68"/>
      <c r="FH284" s="68"/>
      <c r="FI284" s="68"/>
      <c r="FJ284" s="68"/>
      <c r="FK284" s="68"/>
      <c r="FL284" s="68"/>
      <c r="FM284" s="68"/>
      <c r="FN284" s="68"/>
      <c r="FO284" s="68"/>
      <c r="FP284" s="68"/>
      <c r="FQ284" s="68"/>
      <c r="FR284" s="68"/>
      <c r="FS284" s="68"/>
      <c r="FT284" s="68"/>
      <c r="FU284" s="68"/>
      <c r="FV284" s="68"/>
      <c r="FW284" s="68"/>
      <c r="FX284" s="68"/>
      <c r="FY284" s="68"/>
      <c r="FZ284" s="68"/>
      <c r="GA284" s="68"/>
      <c r="GB284" s="68"/>
      <c r="GC284" s="68"/>
      <c r="GD284" s="68"/>
      <c r="GE284" s="68"/>
      <c r="GF284" s="68"/>
      <c r="GG284" s="68"/>
      <c r="GH284" s="68"/>
      <c r="GI284" s="68"/>
      <c r="GJ284" s="68"/>
      <c r="GK284" s="68"/>
      <c r="GL284" s="68"/>
      <c r="GM284" s="68"/>
      <c r="GN284" s="68"/>
      <c r="GO284" s="68"/>
      <c r="GP284" s="68"/>
      <c r="GQ284" s="68"/>
      <c r="GR284" s="68"/>
      <c r="GS284" s="68"/>
      <c r="GT284" s="68"/>
      <c r="GU284" s="68"/>
      <c r="GV284" s="68"/>
      <c r="GW284" s="68"/>
      <c r="GX284" s="68"/>
      <c r="GY284" s="68"/>
      <c r="GZ284" s="68"/>
      <c r="HA284" s="68"/>
      <c r="HB284" s="68"/>
      <c r="HC284" s="68"/>
      <c r="HD284" s="68"/>
      <c r="HE284" s="68"/>
      <c r="HF284" s="68"/>
      <c r="HG284" s="68"/>
      <c r="HH284" s="68"/>
      <c r="HI284" s="68"/>
      <c r="HJ284" s="68"/>
      <c r="HK284" s="68"/>
      <c r="HL284" s="68"/>
      <c r="HM284" s="68"/>
      <c r="HN284" s="68"/>
      <c r="HO284" s="68"/>
      <c r="HP284" s="68"/>
      <c r="HQ284" s="68"/>
      <c r="HR284" s="68"/>
      <c r="HS284" s="68"/>
      <c r="HT284" s="68"/>
      <c r="HU284" s="68"/>
      <c r="HV284" s="68"/>
      <c r="HW284" s="68"/>
      <c r="HX284" s="68"/>
      <c r="HY284" s="68"/>
      <c r="HZ284" s="68"/>
      <c r="IA284" s="68"/>
      <c r="IB284" s="68"/>
      <c r="IC284" s="68"/>
      <c r="ID284" s="68"/>
      <c r="IE284" s="68"/>
      <c r="IF284" s="68"/>
      <c r="IG284" s="68"/>
      <c r="IH284" s="68"/>
      <c r="II284" s="68"/>
      <c r="IJ284" s="68"/>
      <c r="IK284" s="68"/>
      <c r="IL284" s="68"/>
      <c r="IM284" s="68"/>
      <c r="IN284" s="68"/>
      <c r="IO284" s="68"/>
      <c r="IP284" s="68"/>
      <c r="IQ284" s="68"/>
      <c r="IR284" s="68"/>
      <c r="IS284" s="68"/>
      <c r="IT284" s="68"/>
      <c r="IU284" s="68"/>
      <c r="IV284" s="68"/>
    </row>
    <row r="285" spans="1:256" s="103" customFormat="1" ht="13.5" customHeight="1">
      <c r="A285" s="819" t="s">
        <v>241</v>
      </c>
      <c r="B285" s="819"/>
      <c r="C285" s="819"/>
      <c r="D285" s="177"/>
      <c r="E285" s="177"/>
      <c r="F285" s="177"/>
      <c r="G285" s="97"/>
      <c r="H285" s="107"/>
      <c r="I285" s="27"/>
      <c r="J285" s="27"/>
      <c r="K285" s="27"/>
      <c r="L285" s="27"/>
      <c r="M285" s="27"/>
      <c r="N285" s="27"/>
      <c r="O285" s="68"/>
      <c r="P285" s="68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14"/>
      <c r="GP285" s="14"/>
      <c r="GQ285" s="14"/>
      <c r="GR285" s="14"/>
      <c r="GS285" s="14"/>
      <c r="GT285" s="14"/>
      <c r="GU285" s="14"/>
      <c r="GV285" s="14"/>
      <c r="GW285" s="14"/>
      <c r="GX285" s="14"/>
      <c r="GY285" s="14"/>
      <c r="GZ285" s="14"/>
      <c r="HA285" s="14"/>
      <c r="HB285" s="14"/>
      <c r="HC285" s="14"/>
      <c r="HD285" s="14"/>
      <c r="HE285" s="14"/>
      <c r="HF285" s="14"/>
      <c r="HG285" s="14"/>
      <c r="HH285" s="14"/>
      <c r="HI285" s="14"/>
      <c r="HJ285" s="14"/>
      <c r="HK285" s="14"/>
      <c r="HL285" s="14"/>
      <c r="HM285" s="14"/>
      <c r="HN285" s="14"/>
      <c r="HO285" s="14"/>
      <c r="HP285" s="14"/>
      <c r="HQ285" s="14"/>
      <c r="HR285" s="14"/>
      <c r="HS285" s="14"/>
      <c r="HT285" s="14"/>
      <c r="HU285" s="14"/>
      <c r="HV285" s="14"/>
      <c r="HW285" s="14"/>
      <c r="HX285" s="14"/>
      <c r="HY285" s="14"/>
      <c r="HZ285" s="14"/>
      <c r="IA285" s="14"/>
      <c r="IB285" s="14"/>
      <c r="IC285" s="14"/>
      <c r="ID285" s="14"/>
      <c r="IE285" s="14"/>
      <c r="IF285" s="14"/>
      <c r="IG285" s="14"/>
      <c r="IH285" s="14"/>
      <c r="II285" s="14"/>
      <c r="IJ285" s="14"/>
      <c r="IK285" s="14"/>
      <c r="IL285" s="14"/>
      <c r="IM285" s="14"/>
      <c r="IN285" s="14"/>
      <c r="IO285" s="14"/>
      <c r="IP285" s="14"/>
      <c r="IQ285" s="14"/>
      <c r="IR285" s="14"/>
      <c r="IS285" s="14"/>
      <c r="IT285" s="14"/>
      <c r="IU285" s="14"/>
      <c r="IV285" s="14"/>
    </row>
    <row r="286" spans="1:256" s="103" customFormat="1" ht="13.5" customHeight="1">
      <c r="A286" s="19"/>
      <c r="B286" s="19"/>
      <c r="C286" s="19"/>
      <c r="D286" s="177"/>
      <c r="E286" s="177"/>
      <c r="F286" s="177"/>
      <c r="G286" s="97"/>
      <c r="H286" s="107"/>
      <c r="I286" s="27"/>
      <c r="J286" s="27"/>
      <c r="K286" s="27"/>
      <c r="L286" s="27"/>
      <c r="M286" s="27"/>
      <c r="N286" s="27"/>
      <c r="O286" s="68"/>
      <c r="P286" s="68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  <c r="GH286" s="14"/>
      <c r="GI286" s="14"/>
      <c r="GJ286" s="14"/>
      <c r="GK286" s="14"/>
      <c r="GL286" s="14"/>
      <c r="GM286" s="14"/>
      <c r="GN286" s="14"/>
      <c r="GO286" s="14"/>
      <c r="GP286" s="14"/>
      <c r="GQ286" s="14"/>
      <c r="GR286" s="14"/>
      <c r="GS286" s="14"/>
      <c r="GT286" s="14"/>
      <c r="GU286" s="14"/>
      <c r="GV286" s="14"/>
      <c r="GW286" s="14"/>
      <c r="GX286" s="14"/>
      <c r="GY286" s="14"/>
      <c r="GZ286" s="14"/>
      <c r="HA286" s="14"/>
      <c r="HB286" s="14"/>
      <c r="HC286" s="14"/>
      <c r="HD286" s="14"/>
      <c r="HE286" s="14"/>
      <c r="HF286" s="14"/>
      <c r="HG286" s="14"/>
      <c r="HH286" s="14"/>
      <c r="HI286" s="14"/>
      <c r="HJ286" s="14"/>
      <c r="HK286" s="14"/>
      <c r="HL286" s="14"/>
      <c r="HM286" s="14"/>
      <c r="HN286" s="14"/>
      <c r="HO286" s="14"/>
      <c r="HP286" s="14"/>
      <c r="HQ286" s="14"/>
      <c r="HR286" s="14"/>
      <c r="HS286" s="14"/>
      <c r="HT286" s="14"/>
      <c r="HU286" s="14"/>
      <c r="HV286" s="14"/>
      <c r="HW286" s="14"/>
      <c r="HX286" s="14"/>
      <c r="HY286" s="14"/>
      <c r="HZ286" s="14"/>
      <c r="IA286" s="14"/>
      <c r="IB286" s="14"/>
      <c r="IC286" s="14"/>
      <c r="ID286" s="14"/>
      <c r="IE286" s="14"/>
      <c r="IF286" s="14"/>
      <c r="IG286" s="14"/>
      <c r="IH286" s="14"/>
      <c r="II286" s="14"/>
      <c r="IJ286" s="14"/>
      <c r="IK286" s="14"/>
      <c r="IL286" s="14"/>
      <c r="IM286" s="14"/>
      <c r="IN286" s="14"/>
      <c r="IO286" s="14"/>
      <c r="IP286" s="14"/>
      <c r="IQ286" s="14"/>
      <c r="IR286" s="14"/>
      <c r="IS286" s="14"/>
      <c r="IT286" s="14"/>
      <c r="IU286" s="14"/>
      <c r="IV286" s="14"/>
    </row>
    <row r="287" spans="1:7" ht="26.25" customHeight="1">
      <c r="A287" s="6" t="s">
        <v>162</v>
      </c>
      <c r="B287" s="6" t="s">
        <v>163</v>
      </c>
      <c r="C287" s="4" t="s">
        <v>166</v>
      </c>
      <c r="D287" s="43" t="s">
        <v>287</v>
      </c>
      <c r="E287" s="50" t="s">
        <v>288</v>
      </c>
      <c r="F287" s="4" t="s">
        <v>137</v>
      </c>
      <c r="G287" s="42" t="s">
        <v>289</v>
      </c>
    </row>
    <row r="288" spans="1:7" ht="39.75" customHeight="1">
      <c r="A288" s="127" t="s">
        <v>913</v>
      </c>
      <c r="B288" s="124">
        <v>3719</v>
      </c>
      <c r="C288" s="125" t="s">
        <v>260</v>
      </c>
      <c r="D288" s="332">
        <v>900</v>
      </c>
      <c r="E288" s="256">
        <v>900</v>
      </c>
      <c r="F288" s="256">
        <v>0</v>
      </c>
      <c r="G288" s="151">
        <f>F288/E288*100</f>
        <v>0</v>
      </c>
    </row>
    <row r="289" spans="1:7" ht="39.75" customHeight="1">
      <c r="A289" s="127" t="s">
        <v>913</v>
      </c>
      <c r="B289" s="124">
        <v>3741</v>
      </c>
      <c r="C289" s="125" t="s">
        <v>261</v>
      </c>
      <c r="D289" s="332">
        <v>200</v>
      </c>
      <c r="E289" s="256">
        <v>200</v>
      </c>
      <c r="F289" s="256">
        <v>0</v>
      </c>
      <c r="G289" s="151">
        <f>F289/E289*100</f>
        <v>0</v>
      </c>
    </row>
    <row r="290" spans="1:256" s="27" customFormat="1" ht="12.75">
      <c r="A290" s="172"/>
      <c r="B290" s="188"/>
      <c r="C290" s="187" t="s">
        <v>479</v>
      </c>
      <c r="D290" s="174">
        <f>SUM(D288:D289)</f>
        <v>1100</v>
      </c>
      <c r="E290" s="174">
        <f>SUM(E288:E289)</f>
        <v>1100</v>
      </c>
      <c r="F290" s="202">
        <f>SUM(F288:F289)</f>
        <v>0</v>
      </c>
      <c r="G290" s="102">
        <f>F290/E290*100</f>
        <v>0</v>
      </c>
      <c r="O290" s="68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  <c r="GS290" s="14"/>
      <c r="GT290" s="14"/>
      <c r="GU290" s="14"/>
      <c r="GV290" s="14"/>
      <c r="GW290" s="14"/>
      <c r="GX290" s="14"/>
      <c r="GY290" s="14"/>
      <c r="GZ290" s="14"/>
      <c r="HA290" s="14"/>
      <c r="HB290" s="14"/>
      <c r="HC290" s="14"/>
      <c r="HD290" s="14"/>
      <c r="HE290" s="14"/>
      <c r="HF290" s="14"/>
      <c r="HG290" s="14"/>
      <c r="HH290" s="14"/>
      <c r="HI290" s="14"/>
      <c r="HJ290" s="14"/>
      <c r="HK290" s="14"/>
      <c r="HL290" s="14"/>
      <c r="HM290" s="14"/>
      <c r="HN290" s="14"/>
      <c r="HO290" s="14"/>
      <c r="HP290" s="14"/>
      <c r="HQ290" s="14"/>
      <c r="HR290" s="14"/>
      <c r="HS290" s="14"/>
      <c r="HT290" s="14"/>
      <c r="HU290" s="14"/>
      <c r="HV290" s="14"/>
      <c r="HW290" s="14"/>
      <c r="HX290" s="14"/>
      <c r="HY290" s="14"/>
      <c r="HZ290" s="14"/>
      <c r="IA290" s="14"/>
      <c r="IB290" s="14"/>
      <c r="IC290" s="14"/>
      <c r="ID290" s="14"/>
      <c r="IE290" s="14"/>
      <c r="IF290" s="14"/>
      <c r="IG290" s="14"/>
      <c r="IH290" s="14"/>
      <c r="II290" s="14"/>
      <c r="IJ290" s="14"/>
      <c r="IK290" s="14"/>
      <c r="IL290" s="14"/>
      <c r="IM290" s="14"/>
      <c r="IN290" s="14"/>
      <c r="IO290" s="14"/>
      <c r="IP290" s="14"/>
      <c r="IQ290" s="14"/>
      <c r="IR290" s="14"/>
      <c r="IS290" s="14"/>
      <c r="IT290" s="14"/>
      <c r="IU290" s="14"/>
      <c r="IV290" s="14"/>
    </row>
    <row r="291" spans="1:256" s="27" customFormat="1" ht="12.75">
      <c r="A291" s="15"/>
      <c r="B291" s="58"/>
      <c r="C291" s="176"/>
      <c r="D291" s="177"/>
      <c r="E291" s="178"/>
      <c r="F291" s="220"/>
      <c r="G291" s="28"/>
      <c r="O291" s="68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14"/>
      <c r="GP291" s="14"/>
      <c r="GQ291" s="14"/>
      <c r="GR291" s="14"/>
      <c r="GS291" s="14"/>
      <c r="GT291" s="14"/>
      <c r="GU291" s="14"/>
      <c r="GV291" s="14"/>
      <c r="GW291" s="14"/>
      <c r="GX291" s="14"/>
      <c r="GY291" s="14"/>
      <c r="GZ291" s="14"/>
      <c r="HA291" s="14"/>
      <c r="HB291" s="14"/>
      <c r="HC291" s="14"/>
      <c r="HD291" s="14"/>
      <c r="HE291" s="14"/>
      <c r="HF291" s="14"/>
      <c r="HG291" s="14"/>
      <c r="HH291" s="14"/>
      <c r="HI291" s="14"/>
      <c r="HJ291" s="14"/>
      <c r="HK291" s="14"/>
      <c r="HL291" s="14"/>
      <c r="HM291" s="14"/>
      <c r="HN291" s="14"/>
      <c r="HO291" s="14"/>
      <c r="HP291" s="14"/>
      <c r="HQ291" s="14"/>
      <c r="HR291" s="14"/>
      <c r="HS291" s="14"/>
      <c r="HT291" s="14"/>
      <c r="HU291" s="14"/>
      <c r="HV291" s="14"/>
      <c r="HW291" s="14"/>
      <c r="HX291" s="14"/>
      <c r="HY291" s="14"/>
      <c r="HZ291" s="14"/>
      <c r="IA291" s="14"/>
      <c r="IB291" s="14"/>
      <c r="IC291" s="14"/>
      <c r="ID291" s="14"/>
      <c r="IE291" s="14"/>
      <c r="IF291" s="14"/>
      <c r="IG291" s="14"/>
      <c r="IH291" s="14"/>
      <c r="II291" s="14"/>
      <c r="IJ291" s="14"/>
      <c r="IK291" s="14"/>
      <c r="IL291" s="14"/>
      <c r="IM291" s="14"/>
      <c r="IN291" s="14"/>
      <c r="IO291" s="14"/>
      <c r="IP291" s="14"/>
      <c r="IQ291" s="14"/>
      <c r="IR291" s="14"/>
      <c r="IS291" s="14"/>
      <c r="IT291" s="14"/>
      <c r="IU291" s="14"/>
      <c r="IV291" s="14"/>
    </row>
    <row r="292" spans="1:256" s="103" customFormat="1" ht="12.75">
      <c r="A292" s="181"/>
      <c r="B292" s="190"/>
      <c r="C292" s="189" t="s">
        <v>480</v>
      </c>
      <c r="D292" s="182">
        <f>D279+D288</f>
        <v>8510</v>
      </c>
      <c r="E292" s="182">
        <f>E279+E290</f>
        <v>8710</v>
      </c>
      <c r="F292" s="182">
        <f>F279+F290</f>
        <v>2929</v>
      </c>
      <c r="G292" s="9">
        <f>F292/E292*100</f>
        <v>33.628013777267505</v>
      </c>
      <c r="H292" s="107"/>
      <c r="I292" s="27"/>
      <c r="J292" s="27"/>
      <c r="K292" s="27"/>
      <c r="L292" s="27"/>
      <c r="M292" s="27"/>
      <c r="N292" s="27"/>
      <c r="O292" s="68"/>
      <c r="P292" s="68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14"/>
      <c r="GP292" s="14"/>
      <c r="GQ292" s="14"/>
      <c r="GR292" s="14"/>
      <c r="GS292" s="14"/>
      <c r="GT292" s="14"/>
      <c r="GU292" s="14"/>
      <c r="GV292" s="14"/>
      <c r="GW292" s="14"/>
      <c r="GX292" s="14"/>
      <c r="GY292" s="14"/>
      <c r="GZ292" s="14"/>
      <c r="HA292" s="14"/>
      <c r="HB292" s="14"/>
      <c r="HC292" s="14"/>
      <c r="HD292" s="14"/>
      <c r="HE292" s="14"/>
      <c r="HF292" s="14"/>
      <c r="HG292" s="14"/>
      <c r="HH292" s="14"/>
      <c r="HI292" s="14"/>
      <c r="HJ292" s="14"/>
      <c r="HK292" s="14"/>
      <c r="HL292" s="14"/>
      <c r="HM292" s="14"/>
      <c r="HN292" s="14"/>
      <c r="HO292" s="14"/>
      <c r="HP292" s="14"/>
      <c r="HQ292" s="14"/>
      <c r="HR292" s="14"/>
      <c r="HS292" s="14"/>
      <c r="HT292" s="14"/>
      <c r="HU292" s="14"/>
      <c r="HV292" s="14"/>
      <c r="HW292" s="14"/>
      <c r="HX292" s="14"/>
      <c r="HY292" s="14"/>
      <c r="HZ292" s="14"/>
      <c r="IA292" s="14"/>
      <c r="IB292" s="14"/>
      <c r="IC292" s="14"/>
      <c r="ID292" s="14"/>
      <c r="IE292" s="14"/>
      <c r="IF292" s="14"/>
      <c r="IG292" s="14"/>
      <c r="IH292" s="14"/>
      <c r="II292" s="14"/>
      <c r="IJ292" s="14"/>
      <c r="IK292" s="14"/>
      <c r="IL292" s="14"/>
      <c r="IM292" s="14"/>
      <c r="IN292" s="14"/>
      <c r="IO292" s="14"/>
      <c r="IP292" s="14"/>
      <c r="IQ292" s="14"/>
      <c r="IR292" s="14"/>
      <c r="IS292" s="14"/>
      <c r="IT292" s="14"/>
      <c r="IU292" s="14"/>
      <c r="IV292" s="14"/>
    </row>
    <row r="293" spans="1:256" s="27" customFormat="1" ht="12.75">
      <c r="A293" s="221"/>
      <c r="B293" s="222"/>
      <c r="C293" s="223"/>
      <c r="D293" s="224"/>
      <c r="E293" s="225"/>
      <c r="F293" s="220"/>
      <c r="G293" s="219"/>
      <c r="H293" s="107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  <c r="BI293" s="68"/>
      <c r="BJ293" s="68"/>
      <c r="BK293" s="68"/>
      <c r="BL293" s="68"/>
      <c r="BM293" s="68"/>
      <c r="BN293" s="68"/>
      <c r="BO293" s="68"/>
      <c r="BP293" s="68"/>
      <c r="BQ293" s="68"/>
      <c r="BR293" s="68"/>
      <c r="BS293" s="68"/>
      <c r="BT293" s="68"/>
      <c r="BU293" s="68"/>
      <c r="BV293" s="68"/>
      <c r="BW293" s="68"/>
      <c r="BX293" s="68"/>
      <c r="BY293" s="68"/>
      <c r="BZ293" s="68"/>
      <c r="CA293" s="68"/>
      <c r="CB293" s="68"/>
      <c r="CC293" s="68"/>
      <c r="CD293" s="68"/>
      <c r="CE293" s="68"/>
      <c r="CF293" s="68"/>
      <c r="CG293" s="68"/>
      <c r="CH293" s="68"/>
      <c r="CI293" s="68"/>
      <c r="CJ293" s="68"/>
      <c r="CK293" s="68"/>
      <c r="CL293" s="68"/>
      <c r="CM293" s="68"/>
      <c r="CN293" s="68"/>
      <c r="CO293" s="68"/>
      <c r="CP293" s="68"/>
      <c r="CQ293" s="68"/>
      <c r="CR293" s="68"/>
      <c r="CS293" s="68"/>
      <c r="CT293" s="68"/>
      <c r="CU293" s="68"/>
      <c r="CV293" s="68"/>
      <c r="CW293" s="68"/>
      <c r="CX293" s="68"/>
      <c r="CY293" s="68"/>
      <c r="CZ293" s="68"/>
      <c r="DA293" s="68"/>
      <c r="DB293" s="68"/>
      <c r="DC293" s="68"/>
      <c r="DD293" s="68"/>
      <c r="DE293" s="68"/>
      <c r="DF293" s="68"/>
      <c r="DG293" s="68"/>
      <c r="DH293" s="68"/>
      <c r="DI293" s="68"/>
      <c r="DJ293" s="68"/>
      <c r="DK293" s="68"/>
      <c r="DL293" s="68"/>
      <c r="DM293" s="68"/>
      <c r="DN293" s="68"/>
      <c r="DO293" s="68"/>
      <c r="DP293" s="68"/>
      <c r="DQ293" s="68"/>
      <c r="DR293" s="68"/>
      <c r="DS293" s="68"/>
      <c r="DT293" s="68"/>
      <c r="DU293" s="68"/>
      <c r="DV293" s="68"/>
      <c r="DW293" s="68"/>
      <c r="DX293" s="68"/>
      <c r="DY293" s="68"/>
      <c r="DZ293" s="68"/>
      <c r="EA293" s="68"/>
      <c r="EB293" s="68"/>
      <c r="EC293" s="68"/>
      <c r="ED293" s="68"/>
      <c r="EE293" s="68"/>
      <c r="EF293" s="68"/>
      <c r="EG293" s="68"/>
      <c r="EH293" s="68"/>
      <c r="EI293" s="68"/>
      <c r="EJ293" s="68"/>
      <c r="EK293" s="68"/>
      <c r="EL293" s="68"/>
      <c r="EM293" s="68"/>
      <c r="EN293" s="68"/>
      <c r="EO293" s="68"/>
      <c r="EP293" s="68"/>
      <c r="EQ293" s="68"/>
      <c r="ER293" s="68"/>
      <c r="ES293" s="68"/>
      <c r="ET293" s="68"/>
      <c r="EU293" s="68"/>
      <c r="EV293" s="68"/>
      <c r="EW293" s="68"/>
      <c r="EX293" s="68"/>
      <c r="EY293" s="68"/>
      <c r="EZ293" s="68"/>
      <c r="FA293" s="68"/>
      <c r="FB293" s="68"/>
      <c r="FC293" s="68"/>
      <c r="FD293" s="68"/>
      <c r="FE293" s="68"/>
      <c r="FF293" s="68"/>
      <c r="FG293" s="68"/>
      <c r="FH293" s="68"/>
      <c r="FI293" s="68"/>
      <c r="FJ293" s="68"/>
      <c r="FK293" s="68"/>
      <c r="FL293" s="68"/>
      <c r="FM293" s="68"/>
      <c r="FN293" s="68"/>
      <c r="FO293" s="68"/>
      <c r="FP293" s="68"/>
      <c r="FQ293" s="68"/>
      <c r="FR293" s="68"/>
      <c r="FS293" s="68"/>
      <c r="FT293" s="68"/>
      <c r="FU293" s="68"/>
      <c r="FV293" s="68"/>
      <c r="FW293" s="68"/>
      <c r="FX293" s="68"/>
      <c r="FY293" s="68"/>
      <c r="FZ293" s="68"/>
      <c r="GA293" s="68"/>
      <c r="GB293" s="68"/>
      <c r="GC293" s="68"/>
      <c r="GD293" s="68"/>
      <c r="GE293" s="68"/>
      <c r="GF293" s="68"/>
      <c r="GG293" s="68"/>
      <c r="GH293" s="68"/>
      <c r="GI293" s="68"/>
      <c r="GJ293" s="68"/>
      <c r="GK293" s="68"/>
      <c r="GL293" s="68"/>
      <c r="GM293" s="68"/>
      <c r="GN293" s="68"/>
      <c r="GO293" s="68"/>
      <c r="GP293" s="68"/>
      <c r="GQ293" s="68"/>
      <c r="GR293" s="68"/>
      <c r="GS293" s="68"/>
      <c r="GT293" s="68"/>
      <c r="GU293" s="68"/>
      <c r="GV293" s="68"/>
      <c r="GW293" s="68"/>
      <c r="GX293" s="68"/>
      <c r="GY293" s="68"/>
      <c r="GZ293" s="68"/>
      <c r="HA293" s="68"/>
      <c r="HB293" s="68"/>
      <c r="HC293" s="68"/>
      <c r="HD293" s="68"/>
      <c r="HE293" s="68"/>
      <c r="HF293" s="68"/>
      <c r="HG293" s="68"/>
      <c r="HH293" s="68"/>
      <c r="HI293" s="68"/>
      <c r="HJ293" s="68"/>
      <c r="HK293" s="68"/>
      <c r="HL293" s="68"/>
      <c r="HM293" s="68"/>
      <c r="HN293" s="68"/>
      <c r="HO293" s="68"/>
      <c r="HP293" s="68"/>
      <c r="HQ293" s="68"/>
      <c r="HR293" s="68"/>
      <c r="HS293" s="68"/>
      <c r="HT293" s="68"/>
      <c r="HU293" s="68"/>
      <c r="HV293" s="68"/>
      <c r="HW293" s="68"/>
      <c r="HX293" s="68"/>
      <c r="HY293" s="68"/>
      <c r="HZ293" s="68"/>
      <c r="IA293" s="68"/>
      <c r="IB293" s="68"/>
      <c r="IC293" s="68"/>
      <c r="ID293" s="68"/>
      <c r="IE293" s="68"/>
      <c r="IF293" s="68"/>
      <c r="IG293" s="68"/>
      <c r="IH293" s="68"/>
      <c r="II293" s="68"/>
      <c r="IJ293" s="68"/>
      <c r="IK293" s="68"/>
      <c r="IL293" s="68"/>
      <c r="IM293" s="68"/>
      <c r="IN293" s="68"/>
      <c r="IO293" s="68"/>
      <c r="IP293" s="68"/>
      <c r="IQ293" s="68"/>
      <c r="IR293" s="68"/>
      <c r="IS293" s="68"/>
      <c r="IT293" s="68"/>
      <c r="IU293" s="68"/>
      <c r="IV293" s="68"/>
    </row>
    <row r="294" spans="1:256" s="27" customFormat="1" ht="15.75">
      <c r="A294" s="63" t="s">
        <v>387</v>
      </c>
      <c r="D294" s="68"/>
      <c r="E294" s="68"/>
      <c r="F294" s="68"/>
      <c r="O294" s="68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  <c r="GV294" s="14"/>
      <c r="GW294" s="14"/>
      <c r="GX294" s="14"/>
      <c r="GY294" s="14"/>
      <c r="GZ294" s="14"/>
      <c r="HA294" s="14"/>
      <c r="HB294" s="14"/>
      <c r="HC294" s="14"/>
      <c r="HD294" s="14"/>
      <c r="HE294" s="14"/>
      <c r="HF294" s="14"/>
      <c r="HG294" s="14"/>
      <c r="HH294" s="14"/>
      <c r="HI294" s="14"/>
      <c r="HJ294" s="14"/>
      <c r="HK294" s="14"/>
      <c r="HL294" s="14"/>
      <c r="HM294" s="14"/>
      <c r="HN294" s="14"/>
      <c r="HO294" s="14"/>
      <c r="HP294" s="14"/>
      <c r="HQ294" s="14"/>
      <c r="HR294" s="14"/>
      <c r="HS294" s="14"/>
      <c r="HT294" s="14"/>
      <c r="HU294" s="14"/>
      <c r="HV294" s="14"/>
      <c r="HW294" s="14"/>
      <c r="HX294" s="14"/>
      <c r="HY294" s="14"/>
      <c r="HZ294" s="14"/>
      <c r="IA294" s="14"/>
      <c r="IB294" s="14"/>
      <c r="IC294" s="14"/>
      <c r="ID294" s="14"/>
      <c r="IE294" s="14"/>
      <c r="IF294" s="14"/>
      <c r="IG294" s="14"/>
      <c r="IH294" s="14"/>
      <c r="II294" s="14"/>
      <c r="IJ294" s="14"/>
      <c r="IK294" s="14"/>
      <c r="IL294" s="14"/>
      <c r="IM294" s="14"/>
      <c r="IN294" s="14"/>
      <c r="IO294" s="14"/>
      <c r="IP294" s="14"/>
      <c r="IQ294" s="14"/>
      <c r="IR294" s="14"/>
      <c r="IS294" s="14"/>
      <c r="IT294" s="14"/>
      <c r="IU294" s="14"/>
      <c r="IV294" s="14"/>
    </row>
    <row r="295" spans="2:256" s="27" customFormat="1" ht="12.75">
      <c r="B295"/>
      <c r="C295"/>
      <c r="D295" s="14"/>
      <c r="E295" s="14"/>
      <c r="F295" s="14"/>
      <c r="G295"/>
      <c r="O295" s="68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  <c r="GN295" s="14"/>
      <c r="GO295" s="14"/>
      <c r="GP295" s="14"/>
      <c r="GQ295" s="14"/>
      <c r="GR295" s="14"/>
      <c r="GS295" s="14"/>
      <c r="GT295" s="14"/>
      <c r="GU295" s="14"/>
      <c r="GV295" s="14"/>
      <c r="GW295" s="14"/>
      <c r="GX295" s="14"/>
      <c r="GY295" s="14"/>
      <c r="GZ295" s="14"/>
      <c r="HA295" s="14"/>
      <c r="HB295" s="14"/>
      <c r="HC295" s="14"/>
      <c r="HD295" s="14"/>
      <c r="HE295" s="14"/>
      <c r="HF295" s="14"/>
      <c r="HG295" s="14"/>
      <c r="HH295" s="14"/>
      <c r="HI295" s="14"/>
      <c r="HJ295" s="14"/>
      <c r="HK295" s="14"/>
      <c r="HL295" s="14"/>
      <c r="HM295" s="14"/>
      <c r="HN295" s="14"/>
      <c r="HO295" s="14"/>
      <c r="HP295" s="14"/>
      <c r="HQ295" s="14"/>
      <c r="HR295" s="14"/>
      <c r="HS295" s="14"/>
      <c r="HT295" s="14"/>
      <c r="HU295" s="14"/>
      <c r="HV295" s="14"/>
      <c r="HW295" s="14"/>
      <c r="HX295" s="14"/>
      <c r="HY295" s="14"/>
      <c r="HZ295" s="14"/>
      <c r="IA295" s="14"/>
      <c r="IB295" s="14"/>
      <c r="IC295" s="14"/>
      <c r="ID295" s="14"/>
      <c r="IE295" s="14"/>
      <c r="IF295" s="14"/>
      <c r="IG295" s="14"/>
      <c r="IH295" s="14"/>
      <c r="II295" s="14"/>
      <c r="IJ295" s="14"/>
      <c r="IK295" s="14"/>
      <c r="IL295" s="14"/>
      <c r="IM295" s="14"/>
      <c r="IN295" s="14"/>
      <c r="IO295" s="14"/>
      <c r="IP295" s="14"/>
      <c r="IQ295" s="14"/>
      <c r="IR295" s="14"/>
      <c r="IS295" s="14"/>
      <c r="IT295" s="14"/>
      <c r="IU295" s="14"/>
      <c r="IV295" s="14"/>
    </row>
    <row r="296" spans="1:15" ht="13.5" customHeight="1">
      <c r="A296" s="54" t="s">
        <v>240</v>
      </c>
      <c r="O296" s="68"/>
    </row>
    <row r="297" spans="1:15" ht="13.5" customHeight="1">
      <c r="A297" s="54"/>
      <c r="O297" s="68"/>
    </row>
    <row r="298" spans="1:15" ht="25.5" customHeight="1">
      <c r="A298" s="6" t="s">
        <v>162</v>
      </c>
      <c r="B298" s="6" t="s">
        <v>163</v>
      </c>
      <c r="C298" s="4" t="s">
        <v>166</v>
      </c>
      <c r="D298" s="43" t="s">
        <v>287</v>
      </c>
      <c r="E298" s="50" t="s">
        <v>288</v>
      </c>
      <c r="F298" s="4" t="s">
        <v>137</v>
      </c>
      <c r="G298" s="42" t="s">
        <v>289</v>
      </c>
      <c r="O298" s="68"/>
    </row>
    <row r="299" spans="1:15" ht="38.25" customHeight="1">
      <c r="A299" s="127" t="s">
        <v>915</v>
      </c>
      <c r="B299" s="124">
        <v>3635</v>
      </c>
      <c r="C299" s="115" t="s">
        <v>264</v>
      </c>
      <c r="D299" s="192">
        <v>390</v>
      </c>
      <c r="E299" s="256">
        <v>390</v>
      </c>
      <c r="F299" s="256">
        <v>0</v>
      </c>
      <c r="G299" s="151">
        <f>F299/E299*100</f>
        <v>0</v>
      </c>
      <c r="O299" s="68"/>
    </row>
    <row r="300" spans="1:15" ht="15" customHeight="1">
      <c r="A300" s="127" t="s">
        <v>915</v>
      </c>
      <c r="B300" s="124">
        <v>3635</v>
      </c>
      <c r="C300" s="128" t="s">
        <v>205</v>
      </c>
      <c r="D300" s="192">
        <v>6050</v>
      </c>
      <c r="E300" s="256">
        <v>6050</v>
      </c>
      <c r="F300" s="256">
        <v>0</v>
      </c>
      <c r="G300" s="151">
        <f>F300/E300*100</f>
        <v>0</v>
      </c>
      <c r="O300" s="68"/>
    </row>
    <row r="301" spans="1:7" ht="12.75">
      <c r="A301" s="172"/>
      <c r="B301" s="188"/>
      <c r="C301" s="187" t="s">
        <v>478</v>
      </c>
      <c r="D301" s="173">
        <f>SUM(D299:D300)</f>
        <v>6440</v>
      </c>
      <c r="E301" s="174">
        <f>SUM(E299:E300)</f>
        <v>6440</v>
      </c>
      <c r="F301" s="202">
        <f>SUM(F299:F300)</f>
        <v>0</v>
      </c>
      <c r="G301" s="102">
        <f>F301/E301*100</f>
        <v>0</v>
      </c>
    </row>
    <row r="302" spans="1:7" ht="12.75">
      <c r="A302" s="15"/>
      <c r="B302" s="58"/>
      <c r="C302" s="176"/>
      <c r="D302" s="177"/>
      <c r="E302" s="178"/>
      <c r="F302" s="179"/>
      <c r="G302" s="28"/>
    </row>
    <row r="303" spans="1:6" ht="13.5" customHeight="1">
      <c r="A303" s="65" t="s">
        <v>241</v>
      </c>
      <c r="D303" s="68"/>
      <c r="E303" s="68"/>
      <c r="F303" s="68"/>
    </row>
    <row r="304" spans="1:6" ht="12.75">
      <c r="A304" s="65"/>
      <c r="D304" s="68"/>
      <c r="E304" s="68"/>
      <c r="F304" s="68"/>
    </row>
    <row r="305" spans="1:7" ht="25.5" customHeight="1">
      <c r="A305" s="6" t="s">
        <v>162</v>
      </c>
      <c r="B305" s="6" t="s">
        <v>163</v>
      </c>
      <c r="C305" s="4" t="s">
        <v>166</v>
      </c>
      <c r="D305" s="43" t="s">
        <v>287</v>
      </c>
      <c r="E305" s="50" t="s">
        <v>288</v>
      </c>
      <c r="F305" s="4" t="s">
        <v>137</v>
      </c>
      <c r="G305" s="42" t="s">
        <v>289</v>
      </c>
    </row>
    <row r="306" spans="1:21" ht="27" customHeight="1">
      <c r="A306" s="127" t="s">
        <v>915</v>
      </c>
      <c r="B306" s="124">
        <v>3635</v>
      </c>
      <c r="C306" s="331" t="s">
        <v>265</v>
      </c>
      <c r="D306" s="192">
        <v>500</v>
      </c>
      <c r="E306" s="256">
        <v>500</v>
      </c>
      <c r="F306" s="256">
        <v>0</v>
      </c>
      <c r="G306" s="151">
        <f>F306/E306*100</f>
        <v>0</v>
      </c>
      <c r="U306" s="131"/>
    </row>
    <row r="307" spans="1:7" ht="12.75">
      <c r="A307" s="172"/>
      <c r="B307" s="188"/>
      <c r="C307" s="187" t="s">
        <v>479</v>
      </c>
      <c r="D307" s="173">
        <f>SUM(D306:D306)</f>
        <v>500</v>
      </c>
      <c r="E307" s="174">
        <f>SUM(E306:E306)</f>
        <v>500</v>
      </c>
      <c r="F307" s="202">
        <f>SUM(F306:F306)</f>
        <v>0</v>
      </c>
      <c r="G307" s="94">
        <f>F307/E307*100</f>
        <v>0</v>
      </c>
    </row>
    <row r="308" spans="1:7" ht="12.75">
      <c r="A308" s="15"/>
      <c r="B308" s="58"/>
      <c r="C308" s="176"/>
      <c r="D308" s="177"/>
      <c r="E308" s="178"/>
      <c r="F308" s="179"/>
      <c r="G308" s="180"/>
    </row>
    <row r="309" spans="1:256" s="103" customFormat="1" ht="12.75">
      <c r="A309" s="181"/>
      <c r="B309" s="190"/>
      <c r="C309" s="189" t="s">
        <v>480</v>
      </c>
      <c r="D309" s="182">
        <f>D307+D301</f>
        <v>6940</v>
      </c>
      <c r="E309" s="183">
        <f>E301+E307</f>
        <v>6940</v>
      </c>
      <c r="F309" s="184">
        <f>F301+F307</f>
        <v>0</v>
      </c>
      <c r="G309" s="25">
        <f>F309/E309*100</f>
        <v>0</v>
      </c>
      <c r="H309" s="107"/>
      <c r="I309" s="27"/>
      <c r="J309" s="27"/>
      <c r="K309" s="27"/>
      <c r="L309" s="27"/>
      <c r="M309" s="27"/>
      <c r="N309" s="27"/>
      <c r="O309" s="68"/>
      <c r="P309" s="68"/>
      <c r="Q309" s="131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  <c r="FT309" s="14"/>
      <c r="FU309" s="14"/>
      <c r="FV309" s="14"/>
      <c r="FW309" s="14"/>
      <c r="FX309" s="14"/>
      <c r="FY309" s="14"/>
      <c r="FZ309" s="14"/>
      <c r="GA309" s="14"/>
      <c r="GB309" s="14"/>
      <c r="GC309" s="14"/>
      <c r="GD309" s="14"/>
      <c r="GE309" s="14"/>
      <c r="GF309" s="14"/>
      <c r="GG309" s="14"/>
      <c r="GH309" s="14"/>
      <c r="GI309" s="14"/>
      <c r="GJ309" s="14"/>
      <c r="GK309" s="14"/>
      <c r="GL309" s="14"/>
      <c r="GM309" s="14"/>
      <c r="GN309" s="14"/>
      <c r="GO309" s="14"/>
      <c r="GP309" s="14"/>
      <c r="GQ309" s="14"/>
      <c r="GR309" s="14"/>
      <c r="GS309" s="14"/>
      <c r="GT309" s="14"/>
      <c r="GU309" s="14"/>
      <c r="GV309" s="14"/>
      <c r="GW309" s="14"/>
      <c r="GX309" s="14"/>
      <c r="GY309" s="14"/>
      <c r="GZ309" s="14"/>
      <c r="HA309" s="14"/>
      <c r="HB309" s="14"/>
      <c r="HC309" s="14"/>
      <c r="HD309" s="14"/>
      <c r="HE309" s="14"/>
      <c r="HF309" s="14"/>
      <c r="HG309" s="14"/>
      <c r="HH309" s="14"/>
      <c r="HI309" s="14"/>
      <c r="HJ309" s="14"/>
      <c r="HK309" s="14"/>
      <c r="HL309" s="14"/>
      <c r="HM309" s="14"/>
      <c r="HN309" s="14"/>
      <c r="HO309" s="14"/>
      <c r="HP309" s="14"/>
      <c r="HQ309" s="14"/>
      <c r="HR309" s="14"/>
      <c r="HS309" s="14"/>
      <c r="HT309" s="14"/>
      <c r="HU309" s="14"/>
      <c r="HV309" s="14"/>
      <c r="HW309" s="14"/>
      <c r="HX309" s="14"/>
      <c r="HY309" s="14"/>
      <c r="HZ309" s="14"/>
      <c r="IA309" s="14"/>
      <c r="IB309" s="14"/>
      <c r="IC309" s="14"/>
      <c r="ID309" s="14"/>
      <c r="IE309" s="14"/>
      <c r="IF309" s="14"/>
      <c r="IG309" s="14"/>
      <c r="IH309" s="14"/>
      <c r="II309" s="14"/>
      <c r="IJ309" s="14"/>
      <c r="IK309" s="14"/>
      <c r="IL309" s="14"/>
      <c r="IM309" s="14"/>
      <c r="IN309" s="14"/>
      <c r="IO309" s="14"/>
      <c r="IP309" s="14"/>
      <c r="IQ309" s="14"/>
      <c r="IR309" s="14"/>
      <c r="IS309" s="14"/>
      <c r="IT309" s="14"/>
      <c r="IU309" s="14"/>
      <c r="IV309" s="14"/>
    </row>
    <row r="310" ht="12.75">
      <c r="D310" s="68"/>
    </row>
    <row r="311" spans="1:256" s="27" customFormat="1" ht="15.75">
      <c r="A311" s="63" t="s">
        <v>384</v>
      </c>
      <c r="D311" s="68"/>
      <c r="E311" s="68"/>
      <c r="F311" s="68"/>
      <c r="O311" s="68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  <c r="FT311" s="14"/>
      <c r="FU311" s="14"/>
      <c r="FV311" s="14"/>
      <c r="FW311" s="14"/>
      <c r="FX311" s="14"/>
      <c r="FY311" s="14"/>
      <c r="FZ311" s="14"/>
      <c r="GA311" s="14"/>
      <c r="GB311" s="14"/>
      <c r="GC311" s="14"/>
      <c r="GD311" s="14"/>
      <c r="GE311" s="14"/>
      <c r="GF311" s="14"/>
      <c r="GG311" s="14"/>
      <c r="GH311" s="14"/>
      <c r="GI311" s="14"/>
      <c r="GJ311" s="14"/>
      <c r="GK311" s="14"/>
      <c r="GL311" s="14"/>
      <c r="GM311" s="14"/>
      <c r="GN311" s="14"/>
      <c r="GO311" s="14"/>
      <c r="GP311" s="14"/>
      <c r="GQ311" s="14"/>
      <c r="GR311" s="14"/>
      <c r="GS311" s="14"/>
      <c r="GT311" s="14"/>
      <c r="GU311" s="14"/>
      <c r="GV311" s="14"/>
      <c r="GW311" s="14"/>
      <c r="GX311" s="14"/>
      <c r="GY311" s="14"/>
      <c r="GZ311" s="14"/>
      <c r="HA311" s="14"/>
      <c r="HB311" s="14"/>
      <c r="HC311" s="14"/>
      <c r="HD311" s="14"/>
      <c r="HE311" s="14"/>
      <c r="HF311" s="14"/>
      <c r="HG311" s="14"/>
      <c r="HH311" s="14"/>
      <c r="HI311" s="14"/>
      <c r="HJ311" s="14"/>
      <c r="HK311" s="14"/>
      <c r="HL311" s="14"/>
      <c r="HM311" s="14"/>
      <c r="HN311" s="14"/>
      <c r="HO311" s="14"/>
      <c r="HP311" s="14"/>
      <c r="HQ311" s="14"/>
      <c r="HR311" s="14"/>
      <c r="HS311" s="14"/>
      <c r="HT311" s="14"/>
      <c r="HU311" s="14"/>
      <c r="HV311" s="14"/>
      <c r="HW311" s="14"/>
      <c r="HX311" s="14"/>
      <c r="HY311" s="14"/>
      <c r="HZ311" s="14"/>
      <c r="IA311" s="14"/>
      <c r="IB311" s="14"/>
      <c r="IC311" s="14"/>
      <c r="ID311" s="14"/>
      <c r="IE311" s="14"/>
      <c r="IF311" s="14"/>
      <c r="IG311" s="14"/>
      <c r="IH311" s="14"/>
      <c r="II311" s="14"/>
      <c r="IJ311" s="14"/>
      <c r="IK311" s="14"/>
      <c r="IL311" s="14"/>
      <c r="IM311" s="14"/>
      <c r="IN311" s="14"/>
      <c r="IO311" s="14"/>
      <c r="IP311" s="14"/>
      <c r="IQ311" s="14"/>
      <c r="IR311" s="14"/>
      <c r="IS311" s="14"/>
      <c r="IT311" s="14"/>
      <c r="IU311" s="14"/>
      <c r="IV311" s="14"/>
    </row>
    <row r="312" spans="2:256" s="27" customFormat="1" ht="12.75">
      <c r="B312"/>
      <c r="C312"/>
      <c r="D312" s="14"/>
      <c r="E312" s="14"/>
      <c r="F312" s="14"/>
      <c r="G312"/>
      <c r="O312" s="68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  <c r="GS312" s="14"/>
      <c r="GT312" s="14"/>
      <c r="GU312" s="14"/>
      <c r="GV312" s="14"/>
      <c r="GW312" s="14"/>
      <c r="GX312" s="14"/>
      <c r="GY312" s="14"/>
      <c r="GZ312" s="14"/>
      <c r="HA312" s="14"/>
      <c r="HB312" s="14"/>
      <c r="HC312" s="14"/>
      <c r="HD312" s="14"/>
      <c r="HE312" s="14"/>
      <c r="HF312" s="14"/>
      <c r="HG312" s="14"/>
      <c r="HH312" s="14"/>
      <c r="HI312" s="14"/>
      <c r="HJ312" s="14"/>
      <c r="HK312" s="14"/>
      <c r="HL312" s="14"/>
      <c r="HM312" s="14"/>
      <c r="HN312" s="14"/>
      <c r="HO312" s="14"/>
      <c r="HP312" s="14"/>
      <c r="HQ312" s="14"/>
      <c r="HR312" s="14"/>
      <c r="HS312" s="14"/>
      <c r="HT312" s="14"/>
      <c r="HU312" s="14"/>
      <c r="HV312" s="14"/>
      <c r="HW312" s="14"/>
      <c r="HX312" s="14"/>
      <c r="HY312" s="14"/>
      <c r="HZ312" s="14"/>
      <c r="IA312" s="14"/>
      <c r="IB312" s="14"/>
      <c r="IC312" s="14"/>
      <c r="ID312" s="14"/>
      <c r="IE312" s="14"/>
      <c r="IF312" s="14"/>
      <c r="IG312" s="14"/>
      <c r="IH312" s="14"/>
      <c r="II312" s="14"/>
      <c r="IJ312" s="14"/>
      <c r="IK312" s="14"/>
      <c r="IL312" s="14"/>
      <c r="IM312" s="14"/>
      <c r="IN312" s="14"/>
      <c r="IO312" s="14"/>
      <c r="IP312" s="14"/>
      <c r="IQ312" s="14"/>
      <c r="IR312" s="14"/>
      <c r="IS312" s="14"/>
      <c r="IT312" s="14"/>
      <c r="IU312" s="14"/>
      <c r="IV312" s="14"/>
    </row>
    <row r="313" spans="1:256" s="27" customFormat="1" ht="15" customHeight="1">
      <c r="A313" s="54" t="s">
        <v>240</v>
      </c>
      <c r="B313"/>
      <c r="C313"/>
      <c r="D313" s="14"/>
      <c r="E313" s="14"/>
      <c r="F313" s="14"/>
      <c r="G313"/>
      <c r="O313" s="68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14"/>
      <c r="GP313" s="14"/>
      <c r="GQ313" s="14"/>
      <c r="GR313" s="14"/>
      <c r="GS313" s="14"/>
      <c r="GT313" s="14"/>
      <c r="GU313" s="14"/>
      <c r="GV313" s="14"/>
      <c r="GW313" s="14"/>
      <c r="GX313" s="14"/>
      <c r="GY313" s="14"/>
      <c r="GZ313" s="14"/>
      <c r="HA313" s="14"/>
      <c r="HB313" s="14"/>
      <c r="HC313" s="14"/>
      <c r="HD313" s="14"/>
      <c r="HE313" s="14"/>
      <c r="HF313" s="14"/>
      <c r="HG313" s="14"/>
      <c r="HH313" s="14"/>
      <c r="HI313" s="14"/>
      <c r="HJ313" s="14"/>
      <c r="HK313" s="14"/>
      <c r="HL313" s="14"/>
      <c r="HM313" s="14"/>
      <c r="HN313" s="14"/>
      <c r="HO313" s="14"/>
      <c r="HP313" s="14"/>
      <c r="HQ313" s="14"/>
      <c r="HR313" s="14"/>
      <c r="HS313" s="14"/>
      <c r="HT313" s="14"/>
      <c r="HU313" s="14"/>
      <c r="HV313" s="14"/>
      <c r="HW313" s="14"/>
      <c r="HX313" s="14"/>
      <c r="HY313" s="14"/>
      <c r="HZ313" s="14"/>
      <c r="IA313" s="14"/>
      <c r="IB313" s="14"/>
      <c r="IC313" s="14"/>
      <c r="ID313" s="14"/>
      <c r="IE313" s="14"/>
      <c r="IF313" s="14"/>
      <c r="IG313" s="14"/>
      <c r="IH313" s="14"/>
      <c r="II313" s="14"/>
      <c r="IJ313" s="14"/>
      <c r="IK313" s="14"/>
      <c r="IL313" s="14"/>
      <c r="IM313" s="14"/>
      <c r="IN313" s="14"/>
      <c r="IO313" s="14"/>
      <c r="IP313" s="14"/>
      <c r="IQ313" s="14"/>
      <c r="IR313" s="14"/>
      <c r="IS313" s="14"/>
      <c r="IT313" s="14"/>
      <c r="IU313" s="14"/>
      <c r="IV313" s="14"/>
    </row>
    <row r="314" spans="1:256" s="27" customFormat="1" ht="12.75" customHeight="1">
      <c r="A314" s="54"/>
      <c r="B314"/>
      <c r="C314"/>
      <c r="D314" s="14"/>
      <c r="E314" s="14"/>
      <c r="F314" s="14"/>
      <c r="G314"/>
      <c r="O314" s="68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  <c r="GB314" s="14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  <c r="GN314" s="14"/>
      <c r="GO314" s="14"/>
      <c r="GP314" s="14"/>
      <c r="GQ314" s="14"/>
      <c r="GR314" s="14"/>
      <c r="GS314" s="14"/>
      <c r="GT314" s="14"/>
      <c r="GU314" s="14"/>
      <c r="GV314" s="14"/>
      <c r="GW314" s="14"/>
      <c r="GX314" s="14"/>
      <c r="GY314" s="14"/>
      <c r="GZ314" s="14"/>
      <c r="HA314" s="14"/>
      <c r="HB314" s="14"/>
      <c r="HC314" s="14"/>
      <c r="HD314" s="14"/>
      <c r="HE314" s="14"/>
      <c r="HF314" s="14"/>
      <c r="HG314" s="14"/>
      <c r="HH314" s="14"/>
      <c r="HI314" s="14"/>
      <c r="HJ314" s="14"/>
      <c r="HK314" s="14"/>
      <c r="HL314" s="14"/>
      <c r="HM314" s="14"/>
      <c r="HN314" s="14"/>
      <c r="HO314" s="14"/>
      <c r="HP314" s="14"/>
      <c r="HQ314" s="14"/>
      <c r="HR314" s="14"/>
      <c r="HS314" s="14"/>
      <c r="HT314" s="14"/>
      <c r="HU314" s="14"/>
      <c r="HV314" s="14"/>
      <c r="HW314" s="14"/>
      <c r="HX314" s="14"/>
      <c r="HY314" s="14"/>
      <c r="HZ314" s="14"/>
      <c r="IA314" s="14"/>
      <c r="IB314" s="14"/>
      <c r="IC314" s="14"/>
      <c r="ID314" s="14"/>
      <c r="IE314" s="14"/>
      <c r="IF314" s="14"/>
      <c r="IG314" s="14"/>
      <c r="IH314" s="14"/>
      <c r="II314" s="14"/>
      <c r="IJ314" s="14"/>
      <c r="IK314" s="14"/>
      <c r="IL314" s="14"/>
      <c r="IM314" s="14"/>
      <c r="IN314" s="14"/>
      <c r="IO314" s="14"/>
      <c r="IP314" s="14"/>
      <c r="IQ314" s="14"/>
      <c r="IR314" s="14"/>
      <c r="IS314" s="14"/>
      <c r="IT314" s="14"/>
      <c r="IU314" s="14"/>
      <c r="IV314" s="14"/>
    </row>
    <row r="315" spans="1:256" s="27" customFormat="1" ht="26.25" customHeight="1">
      <c r="A315" s="6" t="s">
        <v>162</v>
      </c>
      <c r="B315" s="6" t="s">
        <v>163</v>
      </c>
      <c r="C315" s="4" t="s">
        <v>166</v>
      </c>
      <c r="D315" s="43" t="s">
        <v>287</v>
      </c>
      <c r="E315" s="50" t="s">
        <v>288</v>
      </c>
      <c r="F315" s="4" t="s">
        <v>137</v>
      </c>
      <c r="G315" s="42" t="s">
        <v>289</v>
      </c>
      <c r="O315" s="68"/>
      <c r="P315" s="14"/>
      <c r="Q315" s="14"/>
      <c r="R315" s="131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  <c r="GB315" s="14"/>
      <c r="GC315" s="14"/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  <c r="GN315" s="14"/>
      <c r="GO315" s="14"/>
      <c r="GP315" s="14"/>
      <c r="GQ315" s="14"/>
      <c r="GR315" s="14"/>
      <c r="GS315" s="14"/>
      <c r="GT315" s="14"/>
      <c r="GU315" s="14"/>
      <c r="GV315" s="14"/>
      <c r="GW315" s="14"/>
      <c r="GX315" s="14"/>
      <c r="GY315" s="14"/>
      <c r="GZ315" s="14"/>
      <c r="HA315" s="14"/>
      <c r="HB315" s="14"/>
      <c r="HC315" s="14"/>
      <c r="HD315" s="14"/>
      <c r="HE315" s="14"/>
      <c r="HF315" s="14"/>
      <c r="HG315" s="14"/>
      <c r="HH315" s="14"/>
      <c r="HI315" s="14"/>
      <c r="HJ315" s="14"/>
      <c r="HK315" s="14"/>
      <c r="HL315" s="14"/>
      <c r="HM315" s="14"/>
      <c r="HN315" s="14"/>
      <c r="HO315" s="14"/>
      <c r="HP315" s="14"/>
      <c r="HQ315" s="14"/>
      <c r="HR315" s="14"/>
      <c r="HS315" s="14"/>
      <c r="HT315" s="14"/>
      <c r="HU315" s="14"/>
      <c r="HV315" s="14"/>
      <c r="HW315" s="14"/>
      <c r="HX315" s="14"/>
      <c r="HY315" s="14"/>
      <c r="HZ315" s="14"/>
      <c r="IA315" s="14"/>
      <c r="IB315" s="14"/>
      <c r="IC315" s="14"/>
      <c r="ID315" s="14"/>
      <c r="IE315" s="14"/>
      <c r="IF315" s="14"/>
      <c r="IG315" s="14"/>
      <c r="IH315" s="14"/>
      <c r="II315" s="14"/>
      <c r="IJ315" s="14"/>
      <c r="IK315" s="14"/>
      <c r="IL315" s="14"/>
      <c r="IM315" s="14"/>
      <c r="IN315" s="14"/>
      <c r="IO315" s="14"/>
      <c r="IP315" s="14"/>
      <c r="IQ315" s="14"/>
      <c r="IR315" s="14"/>
      <c r="IS315" s="14"/>
      <c r="IT315" s="14"/>
      <c r="IU315" s="14"/>
      <c r="IV315" s="14"/>
    </row>
    <row r="316" spans="1:256" s="27" customFormat="1" ht="25.5" customHeight="1">
      <c r="A316" s="127" t="s">
        <v>916</v>
      </c>
      <c r="B316" s="124">
        <v>2212</v>
      </c>
      <c r="C316" s="115" t="s">
        <v>201</v>
      </c>
      <c r="D316" s="192">
        <v>360</v>
      </c>
      <c r="E316" s="256">
        <v>360</v>
      </c>
      <c r="F316" s="256">
        <v>2</v>
      </c>
      <c r="G316" s="151">
        <f aca="true" t="shared" si="8" ref="G316:G322">F316/E316*100</f>
        <v>0.5555555555555556</v>
      </c>
      <c r="O316" s="14"/>
      <c r="P316" s="14"/>
      <c r="Q316" s="14"/>
      <c r="R316" s="14"/>
      <c r="S316" s="14"/>
      <c r="T316" s="131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  <c r="FV316" s="14"/>
      <c r="FW316" s="14"/>
      <c r="FX316" s="14"/>
      <c r="FY316" s="14"/>
      <c r="FZ316" s="14"/>
      <c r="GA316" s="14"/>
      <c r="GB316" s="14"/>
      <c r="GC316" s="14"/>
      <c r="GD316" s="14"/>
      <c r="GE316" s="14"/>
      <c r="GF316" s="14"/>
      <c r="GG316" s="14"/>
      <c r="GH316" s="14"/>
      <c r="GI316" s="14"/>
      <c r="GJ316" s="14"/>
      <c r="GK316" s="14"/>
      <c r="GL316" s="14"/>
      <c r="GM316" s="14"/>
      <c r="GN316" s="14"/>
      <c r="GO316" s="14"/>
      <c r="GP316" s="14"/>
      <c r="GQ316" s="14"/>
      <c r="GR316" s="14"/>
      <c r="GS316" s="14"/>
      <c r="GT316" s="14"/>
      <c r="GU316" s="14"/>
      <c r="GV316" s="14"/>
      <c r="GW316" s="14"/>
      <c r="GX316" s="14"/>
      <c r="GY316" s="14"/>
      <c r="GZ316" s="14"/>
      <c r="HA316" s="14"/>
      <c r="HB316" s="14"/>
      <c r="HC316" s="14"/>
      <c r="HD316" s="14"/>
      <c r="HE316" s="14"/>
      <c r="HF316" s="14"/>
      <c r="HG316" s="14"/>
      <c r="HH316" s="14"/>
      <c r="HI316" s="14"/>
      <c r="HJ316" s="14"/>
      <c r="HK316" s="14"/>
      <c r="HL316" s="14"/>
      <c r="HM316" s="14"/>
      <c r="HN316" s="14"/>
      <c r="HO316" s="14"/>
      <c r="HP316" s="14"/>
      <c r="HQ316" s="14"/>
      <c r="HR316" s="14"/>
      <c r="HS316" s="14"/>
      <c r="HT316" s="14"/>
      <c r="HU316" s="14"/>
      <c r="HV316" s="14"/>
      <c r="HW316" s="14"/>
      <c r="HX316" s="14"/>
      <c r="HY316" s="14"/>
      <c r="HZ316" s="14"/>
      <c r="IA316" s="14"/>
      <c r="IB316" s="14"/>
      <c r="IC316" s="14"/>
      <c r="ID316" s="14"/>
      <c r="IE316" s="14"/>
      <c r="IF316" s="14"/>
      <c r="IG316" s="14"/>
      <c r="IH316" s="14"/>
      <c r="II316" s="14"/>
      <c r="IJ316" s="14"/>
      <c r="IK316" s="14"/>
      <c r="IL316" s="14"/>
      <c r="IM316" s="14"/>
      <c r="IN316" s="14"/>
      <c r="IO316" s="14"/>
      <c r="IP316" s="14"/>
      <c r="IQ316" s="14"/>
      <c r="IR316" s="14"/>
      <c r="IS316" s="14"/>
      <c r="IT316" s="14"/>
      <c r="IU316" s="14"/>
      <c r="IV316" s="14"/>
    </row>
    <row r="317" spans="1:256" s="27" customFormat="1" ht="15" customHeight="1">
      <c r="A317" s="127" t="s">
        <v>916</v>
      </c>
      <c r="B317" s="124">
        <v>2221</v>
      </c>
      <c r="C317" s="115" t="s">
        <v>202</v>
      </c>
      <c r="D317" s="192">
        <v>140</v>
      </c>
      <c r="E317" s="148">
        <v>140</v>
      </c>
      <c r="F317" s="256">
        <v>75</v>
      </c>
      <c r="G317" s="151">
        <f t="shared" si="8"/>
        <v>53.57142857142857</v>
      </c>
      <c r="O317" s="14"/>
      <c r="P317" s="14"/>
      <c r="Q317" s="14"/>
      <c r="R317" s="14"/>
      <c r="S317" s="14"/>
      <c r="T317" s="131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14"/>
      <c r="GP317" s="14"/>
      <c r="GQ317" s="14"/>
      <c r="GR317" s="14"/>
      <c r="GS317" s="14"/>
      <c r="GT317" s="14"/>
      <c r="GU317" s="14"/>
      <c r="GV317" s="14"/>
      <c r="GW317" s="14"/>
      <c r="GX317" s="14"/>
      <c r="GY317" s="14"/>
      <c r="GZ317" s="14"/>
      <c r="HA317" s="14"/>
      <c r="HB317" s="14"/>
      <c r="HC317" s="14"/>
      <c r="HD317" s="14"/>
      <c r="HE317" s="14"/>
      <c r="HF317" s="14"/>
      <c r="HG317" s="14"/>
      <c r="HH317" s="14"/>
      <c r="HI317" s="14"/>
      <c r="HJ317" s="14"/>
      <c r="HK317" s="14"/>
      <c r="HL317" s="14"/>
      <c r="HM317" s="14"/>
      <c r="HN317" s="14"/>
      <c r="HO317" s="14"/>
      <c r="HP317" s="14"/>
      <c r="HQ317" s="14"/>
      <c r="HR317" s="14"/>
      <c r="HS317" s="14"/>
      <c r="HT317" s="14"/>
      <c r="HU317" s="14"/>
      <c r="HV317" s="14"/>
      <c r="HW317" s="14"/>
      <c r="HX317" s="14"/>
      <c r="HY317" s="14"/>
      <c r="HZ317" s="14"/>
      <c r="IA317" s="14"/>
      <c r="IB317" s="14"/>
      <c r="IC317" s="14"/>
      <c r="ID317" s="14"/>
      <c r="IE317" s="14"/>
      <c r="IF317" s="14"/>
      <c r="IG317" s="14"/>
      <c r="IH317" s="14"/>
      <c r="II317" s="14"/>
      <c r="IJ317" s="14"/>
      <c r="IK317" s="14"/>
      <c r="IL317" s="14"/>
      <c r="IM317" s="14"/>
      <c r="IN317" s="14"/>
      <c r="IO317" s="14"/>
      <c r="IP317" s="14"/>
      <c r="IQ317" s="14"/>
      <c r="IR317" s="14"/>
      <c r="IS317" s="14"/>
      <c r="IT317" s="14"/>
      <c r="IU317" s="14"/>
      <c r="IV317" s="14"/>
    </row>
    <row r="318" spans="1:256" s="27" customFormat="1" ht="14.25" customHeight="1">
      <c r="A318" s="127" t="s">
        <v>916</v>
      </c>
      <c r="B318" s="124">
        <v>2223</v>
      </c>
      <c r="C318" s="115" t="s">
        <v>604</v>
      </c>
      <c r="D318" s="192">
        <v>170</v>
      </c>
      <c r="E318" s="148">
        <v>170</v>
      </c>
      <c r="F318" s="256">
        <v>0</v>
      </c>
      <c r="G318" s="151">
        <f t="shared" si="8"/>
        <v>0</v>
      </c>
      <c r="O318" s="14"/>
      <c r="P318" s="14"/>
      <c r="Q318" s="14"/>
      <c r="R318" s="14"/>
      <c r="S318" s="14"/>
      <c r="T318" s="131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  <c r="GB318" s="14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  <c r="GN318" s="14"/>
      <c r="GO318" s="14"/>
      <c r="GP318" s="14"/>
      <c r="GQ318" s="14"/>
      <c r="GR318" s="14"/>
      <c r="GS318" s="14"/>
      <c r="GT318" s="14"/>
      <c r="GU318" s="14"/>
      <c r="GV318" s="14"/>
      <c r="GW318" s="14"/>
      <c r="GX318" s="14"/>
      <c r="GY318" s="14"/>
      <c r="GZ318" s="14"/>
      <c r="HA318" s="14"/>
      <c r="HB318" s="14"/>
      <c r="HC318" s="14"/>
      <c r="HD318" s="14"/>
      <c r="HE318" s="14"/>
      <c r="HF318" s="14"/>
      <c r="HG318" s="14"/>
      <c r="HH318" s="14"/>
      <c r="HI318" s="14"/>
      <c r="HJ318" s="14"/>
      <c r="HK318" s="14"/>
      <c r="HL318" s="14"/>
      <c r="HM318" s="14"/>
      <c r="HN318" s="14"/>
      <c r="HO318" s="14"/>
      <c r="HP318" s="14"/>
      <c r="HQ318" s="14"/>
      <c r="HR318" s="14"/>
      <c r="HS318" s="14"/>
      <c r="HT318" s="14"/>
      <c r="HU318" s="14"/>
      <c r="HV318" s="14"/>
      <c r="HW318" s="14"/>
      <c r="HX318" s="14"/>
      <c r="HY318" s="14"/>
      <c r="HZ318" s="14"/>
      <c r="IA318" s="14"/>
      <c r="IB318" s="14"/>
      <c r="IC318" s="14"/>
      <c r="ID318" s="14"/>
      <c r="IE318" s="14"/>
      <c r="IF318" s="14"/>
      <c r="IG318" s="14"/>
      <c r="IH318" s="14"/>
      <c r="II318" s="14"/>
      <c r="IJ318" s="14"/>
      <c r="IK318" s="14"/>
      <c r="IL318" s="14"/>
      <c r="IM318" s="14"/>
      <c r="IN318" s="14"/>
      <c r="IO318" s="14"/>
      <c r="IP318" s="14"/>
      <c r="IQ318" s="14"/>
      <c r="IR318" s="14"/>
      <c r="IS318" s="14"/>
      <c r="IT318" s="14"/>
      <c r="IU318" s="14"/>
      <c r="IV318" s="14"/>
    </row>
    <row r="319" spans="1:256" s="27" customFormat="1" ht="25.5" customHeight="1">
      <c r="A319" s="127" t="s">
        <v>916</v>
      </c>
      <c r="B319" s="124">
        <v>2221</v>
      </c>
      <c r="C319" s="115" t="s">
        <v>524</v>
      </c>
      <c r="D319" s="192">
        <v>256922</v>
      </c>
      <c r="E319" s="148">
        <v>256922</v>
      </c>
      <c r="F319" s="256">
        <v>73260</v>
      </c>
      <c r="G319" s="258">
        <f>F319/E319*100</f>
        <v>28.51449077930267</v>
      </c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  <c r="GB319" s="14"/>
      <c r="GC319" s="14"/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  <c r="GN319" s="14"/>
      <c r="GO319" s="14"/>
      <c r="GP319" s="14"/>
      <c r="GQ319" s="14"/>
      <c r="GR319" s="14"/>
      <c r="GS319" s="14"/>
      <c r="GT319" s="14"/>
      <c r="GU319" s="14"/>
      <c r="GV319" s="14"/>
      <c r="GW319" s="14"/>
      <c r="GX319" s="14"/>
      <c r="GY319" s="14"/>
      <c r="GZ319" s="14"/>
      <c r="HA319" s="14"/>
      <c r="HB319" s="14"/>
      <c r="HC319" s="14"/>
      <c r="HD319" s="14"/>
      <c r="HE319" s="14"/>
      <c r="HF319" s="14"/>
      <c r="HG319" s="14"/>
      <c r="HH319" s="14"/>
      <c r="HI319" s="14"/>
      <c r="HJ319" s="14"/>
      <c r="HK319" s="14"/>
      <c r="HL319" s="14"/>
      <c r="HM319" s="14"/>
      <c r="HN319" s="14"/>
      <c r="HO319" s="14"/>
      <c r="HP319" s="14"/>
      <c r="HQ319" s="14"/>
      <c r="HR319" s="14"/>
      <c r="HS319" s="14"/>
      <c r="HT319" s="14"/>
      <c r="HU319" s="14"/>
      <c r="HV319" s="14"/>
      <c r="HW319" s="14"/>
      <c r="HX319" s="14"/>
      <c r="HY319" s="14"/>
      <c r="HZ319" s="14"/>
      <c r="IA319" s="14"/>
      <c r="IB319" s="14"/>
      <c r="IC319" s="14"/>
      <c r="ID319" s="14"/>
      <c r="IE319" s="14"/>
      <c r="IF319" s="14"/>
      <c r="IG319" s="14"/>
      <c r="IH319" s="14"/>
      <c r="II319" s="14"/>
      <c r="IJ319" s="14"/>
      <c r="IK319" s="14"/>
      <c r="IL319" s="14"/>
      <c r="IM319" s="14"/>
      <c r="IN319" s="14"/>
      <c r="IO319" s="14"/>
      <c r="IP319" s="14"/>
      <c r="IQ319" s="14"/>
      <c r="IR319" s="14"/>
      <c r="IS319" s="14"/>
      <c r="IT319" s="14"/>
      <c r="IU319" s="14"/>
      <c r="IV319" s="14"/>
    </row>
    <row r="320" spans="1:256" s="27" customFormat="1" ht="25.5">
      <c r="A320" s="127" t="s">
        <v>916</v>
      </c>
      <c r="B320" s="124">
        <v>2242</v>
      </c>
      <c r="C320" s="115" t="s">
        <v>88</v>
      </c>
      <c r="D320" s="192">
        <v>258135</v>
      </c>
      <c r="E320" s="148">
        <v>381232</v>
      </c>
      <c r="F320" s="256">
        <v>95308</v>
      </c>
      <c r="G320" s="151">
        <f t="shared" si="8"/>
        <v>25</v>
      </c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  <c r="GN320" s="14"/>
      <c r="GO320" s="14"/>
      <c r="GP320" s="14"/>
      <c r="GQ320" s="14"/>
      <c r="GR320" s="14"/>
      <c r="GS320" s="14"/>
      <c r="GT320" s="14"/>
      <c r="GU320" s="14"/>
      <c r="GV320" s="14"/>
      <c r="GW320" s="14"/>
      <c r="GX320" s="14"/>
      <c r="GY320" s="14"/>
      <c r="GZ320" s="14"/>
      <c r="HA320" s="14"/>
      <c r="HB320" s="14"/>
      <c r="HC320" s="14"/>
      <c r="HD320" s="14"/>
      <c r="HE320" s="14"/>
      <c r="HF320" s="14"/>
      <c r="HG320" s="14"/>
      <c r="HH320" s="14"/>
      <c r="HI320" s="14"/>
      <c r="HJ320" s="14"/>
      <c r="HK320" s="14"/>
      <c r="HL320" s="14"/>
      <c r="HM320" s="14"/>
      <c r="HN320" s="14"/>
      <c r="HO320" s="14"/>
      <c r="HP320" s="14"/>
      <c r="HQ320" s="14"/>
      <c r="HR320" s="14"/>
      <c r="HS320" s="14"/>
      <c r="HT320" s="14"/>
      <c r="HU320" s="14"/>
      <c r="HV320" s="14"/>
      <c r="HW320" s="14"/>
      <c r="HX320" s="14"/>
      <c r="HY320" s="14"/>
      <c r="HZ320" s="14"/>
      <c r="IA320" s="14"/>
      <c r="IB320" s="14"/>
      <c r="IC320" s="14"/>
      <c r="ID320" s="14"/>
      <c r="IE320" s="14"/>
      <c r="IF320" s="14"/>
      <c r="IG320" s="14"/>
      <c r="IH320" s="14"/>
      <c r="II320" s="14"/>
      <c r="IJ320" s="14"/>
      <c r="IK320" s="14"/>
      <c r="IL320" s="14"/>
      <c r="IM320" s="14"/>
      <c r="IN320" s="14"/>
      <c r="IO320" s="14"/>
      <c r="IP320" s="14"/>
      <c r="IQ320" s="14"/>
      <c r="IR320" s="14"/>
      <c r="IS320" s="14"/>
      <c r="IT320" s="14"/>
      <c r="IU320" s="14"/>
      <c r="IV320" s="14"/>
    </row>
    <row r="321" spans="1:256" s="27" customFormat="1" ht="27.75" customHeight="1">
      <c r="A321" s="127" t="s">
        <v>916</v>
      </c>
      <c r="B321" s="124" t="s">
        <v>89</v>
      </c>
      <c r="C321" s="115" t="s">
        <v>685</v>
      </c>
      <c r="D321" s="192">
        <v>30230</v>
      </c>
      <c r="E321" s="256">
        <v>30230</v>
      </c>
      <c r="F321" s="256">
        <v>3651</v>
      </c>
      <c r="G321" s="151">
        <f t="shared" si="8"/>
        <v>12.077406549784982</v>
      </c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  <c r="FT321" s="14"/>
      <c r="FU321" s="14"/>
      <c r="FV321" s="14"/>
      <c r="FW321" s="14"/>
      <c r="FX321" s="14"/>
      <c r="FY321" s="14"/>
      <c r="FZ321" s="14"/>
      <c r="GA321" s="14"/>
      <c r="GB321" s="14"/>
      <c r="GC321" s="14"/>
      <c r="GD321" s="14"/>
      <c r="GE321" s="14"/>
      <c r="GF321" s="14"/>
      <c r="GG321" s="14"/>
      <c r="GH321" s="14"/>
      <c r="GI321" s="14"/>
      <c r="GJ321" s="14"/>
      <c r="GK321" s="14"/>
      <c r="GL321" s="14"/>
      <c r="GM321" s="14"/>
      <c r="GN321" s="14"/>
      <c r="GO321" s="14"/>
      <c r="GP321" s="14"/>
      <c r="GQ321" s="14"/>
      <c r="GR321" s="14"/>
      <c r="GS321" s="14"/>
      <c r="GT321" s="14"/>
      <c r="GU321" s="14"/>
      <c r="GV321" s="14"/>
      <c r="GW321" s="14"/>
      <c r="GX321" s="14"/>
      <c r="GY321" s="14"/>
      <c r="GZ321" s="14"/>
      <c r="HA321" s="14"/>
      <c r="HB321" s="14"/>
      <c r="HC321" s="14"/>
      <c r="HD321" s="14"/>
      <c r="HE321" s="14"/>
      <c r="HF321" s="14"/>
      <c r="HG321" s="14"/>
      <c r="HH321" s="14"/>
      <c r="HI321" s="14"/>
      <c r="HJ321" s="14"/>
      <c r="HK321" s="14"/>
      <c r="HL321" s="14"/>
      <c r="HM321" s="14"/>
      <c r="HN321" s="14"/>
      <c r="HO321" s="14"/>
      <c r="HP321" s="14"/>
      <c r="HQ321" s="14"/>
      <c r="HR321" s="14"/>
      <c r="HS321" s="14"/>
      <c r="HT321" s="14"/>
      <c r="HU321" s="14"/>
      <c r="HV321" s="14"/>
      <c r="HW321" s="14"/>
      <c r="HX321" s="14"/>
      <c r="HY321" s="14"/>
      <c r="HZ321" s="14"/>
      <c r="IA321" s="14"/>
      <c r="IB321" s="14"/>
      <c r="IC321" s="14"/>
      <c r="ID321" s="14"/>
      <c r="IE321" s="14"/>
      <c r="IF321" s="14"/>
      <c r="IG321" s="14"/>
      <c r="IH321" s="14"/>
      <c r="II321" s="14"/>
      <c r="IJ321" s="14"/>
      <c r="IK321" s="14"/>
      <c r="IL321" s="14"/>
      <c r="IM321" s="14"/>
      <c r="IN321" s="14"/>
      <c r="IO321" s="14"/>
      <c r="IP321" s="14"/>
      <c r="IQ321" s="14"/>
      <c r="IR321" s="14"/>
      <c r="IS321" s="14"/>
      <c r="IT321" s="14"/>
      <c r="IU321" s="14"/>
      <c r="IV321" s="14"/>
    </row>
    <row r="322" spans="1:21" ht="12.75">
      <c r="A322" s="172"/>
      <c r="B322" s="188"/>
      <c r="C322" s="187" t="s">
        <v>478</v>
      </c>
      <c r="D322" s="173">
        <f>SUM(D316:D321)</f>
        <v>545957</v>
      </c>
      <c r="E322" s="173">
        <f>SUM(E316:E321)</f>
        <v>669054</v>
      </c>
      <c r="F322" s="173">
        <f>SUM(F316:F321)</f>
        <v>172296</v>
      </c>
      <c r="G322" s="94">
        <f t="shared" si="8"/>
        <v>25.752181438269556</v>
      </c>
      <c r="U322" s="131"/>
    </row>
    <row r="323" spans="1:21" ht="12.75">
      <c r="A323" s="157"/>
      <c r="B323" s="158"/>
      <c r="C323" s="364"/>
      <c r="D323" s="177"/>
      <c r="E323" s="178"/>
      <c r="F323" s="220"/>
      <c r="G323" s="97"/>
      <c r="U323" s="131"/>
    </row>
    <row r="324" spans="1:256" s="27" customFormat="1" ht="13.5" customHeight="1">
      <c r="A324" s="819" t="s">
        <v>630</v>
      </c>
      <c r="B324" s="819"/>
      <c r="C324" s="819"/>
      <c r="D324" s="179"/>
      <c r="E324" s="179"/>
      <c r="F324" s="501"/>
      <c r="G324" s="323"/>
      <c r="O324" s="68"/>
      <c r="P324" s="14"/>
      <c r="Q324" s="14"/>
      <c r="R324" s="14"/>
      <c r="S324" s="14"/>
      <c r="T324" s="14"/>
      <c r="U324" s="131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  <c r="FT324" s="14"/>
      <c r="FU324" s="14"/>
      <c r="FV324" s="14"/>
      <c r="FW324" s="14"/>
      <c r="FX324" s="14"/>
      <c r="FY324" s="14"/>
      <c r="FZ324" s="14"/>
      <c r="GA324" s="14"/>
      <c r="GB324" s="14"/>
      <c r="GC324" s="14"/>
      <c r="GD324" s="14"/>
      <c r="GE324" s="14"/>
      <c r="GF324" s="14"/>
      <c r="GG324" s="14"/>
      <c r="GH324" s="14"/>
      <c r="GI324" s="14"/>
      <c r="GJ324" s="14"/>
      <c r="GK324" s="14"/>
      <c r="GL324" s="14"/>
      <c r="GM324" s="14"/>
      <c r="GN324" s="14"/>
      <c r="GO324" s="14"/>
      <c r="GP324" s="14"/>
      <c r="GQ324" s="14"/>
      <c r="GR324" s="14"/>
      <c r="GS324" s="14"/>
      <c r="GT324" s="14"/>
      <c r="GU324" s="14"/>
      <c r="GV324" s="14"/>
      <c r="GW324" s="14"/>
      <c r="GX324" s="14"/>
      <c r="GY324" s="14"/>
      <c r="GZ324" s="14"/>
      <c r="HA324" s="14"/>
      <c r="HB324" s="14"/>
      <c r="HC324" s="14"/>
      <c r="HD324" s="14"/>
      <c r="HE324" s="14"/>
      <c r="HF324" s="14"/>
      <c r="HG324" s="14"/>
      <c r="HH324" s="14"/>
      <c r="HI324" s="14"/>
      <c r="HJ324" s="14"/>
      <c r="HK324" s="14"/>
      <c r="HL324" s="14"/>
      <c r="HM324" s="14"/>
      <c r="HN324" s="14"/>
      <c r="HO324" s="14"/>
      <c r="HP324" s="14"/>
      <c r="HQ324" s="14"/>
      <c r="HR324" s="14"/>
      <c r="HS324" s="14"/>
      <c r="HT324" s="14"/>
      <c r="HU324" s="14"/>
      <c r="HV324" s="14"/>
      <c r="HW324" s="14"/>
      <c r="HX324" s="14"/>
      <c r="HY324" s="14"/>
      <c r="HZ324" s="14"/>
      <c r="IA324" s="14"/>
      <c r="IB324" s="14"/>
      <c r="IC324" s="14"/>
      <c r="ID324" s="14"/>
      <c r="IE324" s="14"/>
      <c r="IF324" s="14"/>
      <c r="IG324" s="14"/>
      <c r="IH324" s="14"/>
      <c r="II324" s="14"/>
      <c r="IJ324" s="14"/>
      <c r="IK324" s="14"/>
      <c r="IL324" s="14"/>
      <c r="IM324" s="14"/>
      <c r="IN324" s="14"/>
      <c r="IO324" s="14"/>
      <c r="IP324" s="14"/>
      <c r="IQ324" s="14"/>
      <c r="IR324" s="14"/>
      <c r="IS324" s="14"/>
      <c r="IT324" s="14"/>
      <c r="IU324" s="14"/>
      <c r="IV324" s="14"/>
    </row>
    <row r="325" spans="1:256" s="27" customFormat="1" ht="13.5" customHeight="1">
      <c r="A325" s="19"/>
      <c r="B325" s="19"/>
      <c r="C325" s="19"/>
      <c r="D325" s="179"/>
      <c r="E325" s="179"/>
      <c r="F325" s="501"/>
      <c r="G325" s="323"/>
      <c r="O325" s="68"/>
      <c r="P325" s="14"/>
      <c r="Q325" s="14"/>
      <c r="R325" s="14"/>
      <c r="S325" s="14"/>
      <c r="T325" s="14"/>
      <c r="U325" s="131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  <c r="FY325" s="14"/>
      <c r="FZ325" s="14"/>
      <c r="GA325" s="14"/>
      <c r="GB325" s="14"/>
      <c r="GC325" s="14"/>
      <c r="GD325" s="14"/>
      <c r="GE325" s="14"/>
      <c r="GF325" s="14"/>
      <c r="GG325" s="14"/>
      <c r="GH325" s="14"/>
      <c r="GI325" s="14"/>
      <c r="GJ325" s="14"/>
      <c r="GK325" s="14"/>
      <c r="GL325" s="14"/>
      <c r="GM325" s="14"/>
      <c r="GN325" s="14"/>
      <c r="GO325" s="14"/>
      <c r="GP325" s="14"/>
      <c r="GQ325" s="14"/>
      <c r="GR325" s="14"/>
      <c r="GS325" s="14"/>
      <c r="GT325" s="14"/>
      <c r="GU325" s="14"/>
      <c r="GV325" s="14"/>
      <c r="GW325" s="14"/>
      <c r="GX325" s="14"/>
      <c r="GY325" s="14"/>
      <c r="GZ325" s="14"/>
      <c r="HA325" s="14"/>
      <c r="HB325" s="14"/>
      <c r="HC325" s="14"/>
      <c r="HD325" s="14"/>
      <c r="HE325" s="14"/>
      <c r="HF325" s="14"/>
      <c r="HG325" s="14"/>
      <c r="HH325" s="14"/>
      <c r="HI325" s="14"/>
      <c r="HJ325" s="14"/>
      <c r="HK325" s="14"/>
      <c r="HL325" s="14"/>
      <c r="HM325" s="14"/>
      <c r="HN325" s="14"/>
      <c r="HO325" s="14"/>
      <c r="HP325" s="14"/>
      <c r="HQ325" s="14"/>
      <c r="HR325" s="14"/>
      <c r="HS325" s="14"/>
      <c r="HT325" s="14"/>
      <c r="HU325" s="14"/>
      <c r="HV325" s="14"/>
      <c r="HW325" s="14"/>
      <c r="HX325" s="14"/>
      <c r="HY325" s="14"/>
      <c r="HZ325" s="14"/>
      <c r="IA325" s="14"/>
      <c r="IB325" s="14"/>
      <c r="IC325" s="14"/>
      <c r="ID325" s="14"/>
      <c r="IE325" s="14"/>
      <c r="IF325" s="14"/>
      <c r="IG325" s="14"/>
      <c r="IH325" s="14"/>
      <c r="II325" s="14"/>
      <c r="IJ325" s="14"/>
      <c r="IK325" s="14"/>
      <c r="IL325" s="14"/>
      <c r="IM325" s="14"/>
      <c r="IN325" s="14"/>
      <c r="IO325" s="14"/>
      <c r="IP325" s="14"/>
      <c r="IQ325" s="14"/>
      <c r="IR325" s="14"/>
      <c r="IS325" s="14"/>
      <c r="IT325" s="14"/>
      <c r="IU325" s="14"/>
      <c r="IV325" s="14"/>
    </row>
    <row r="326" spans="1:256" s="27" customFormat="1" ht="25.5" customHeight="1">
      <c r="A326" s="6" t="s">
        <v>162</v>
      </c>
      <c r="B326" s="6" t="s">
        <v>163</v>
      </c>
      <c r="C326" s="4" t="s">
        <v>166</v>
      </c>
      <c r="D326" s="43" t="s">
        <v>287</v>
      </c>
      <c r="E326" s="50" t="s">
        <v>288</v>
      </c>
      <c r="F326" s="4" t="s">
        <v>137</v>
      </c>
      <c r="G326" s="42" t="s">
        <v>289</v>
      </c>
      <c r="O326" s="68"/>
      <c r="P326" s="14"/>
      <c r="Q326" s="14"/>
      <c r="R326" s="14"/>
      <c r="S326" s="14"/>
      <c r="T326" s="14"/>
      <c r="U326" s="131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  <c r="FT326" s="14"/>
      <c r="FU326" s="14"/>
      <c r="FV326" s="14"/>
      <c r="FW326" s="14"/>
      <c r="FX326" s="14"/>
      <c r="FY326" s="14"/>
      <c r="FZ326" s="14"/>
      <c r="GA326" s="14"/>
      <c r="GB326" s="14"/>
      <c r="GC326" s="14"/>
      <c r="GD326" s="14"/>
      <c r="GE326" s="14"/>
      <c r="GF326" s="14"/>
      <c r="GG326" s="14"/>
      <c r="GH326" s="14"/>
      <c r="GI326" s="14"/>
      <c r="GJ326" s="14"/>
      <c r="GK326" s="14"/>
      <c r="GL326" s="14"/>
      <c r="GM326" s="14"/>
      <c r="GN326" s="14"/>
      <c r="GO326" s="14"/>
      <c r="GP326" s="14"/>
      <c r="GQ326" s="14"/>
      <c r="GR326" s="14"/>
      <c r="GS326" s="14"/>
      <c r="GT326" s="14"/>
      <c r="GU326" s="14"/>
      <c r="GV326" s="14"/>
      <c r="GW326" s="14"/>
      <c r="GX326" s="14"/>
      <c r="GY326" s="14"/>
      <c r="GZ326" s="14"/>
      <c r="HA326" s="14"/>
      <c r="HB326" s="14"/>
      <c r="HC326" s="14"/>
      <c r="HD326" s="14"/>
      <c r="HE326" s="14"/>
      <c r="HF326" s="14"/>
      <c r="HG326" s="14"/>
      <c r="HH326" s="14"/>
      <c r="HI326" s="14"/>
      <c r="HJ326" s="14"/>
      <c r="HK326" s="14"/>
      <c r="HL326" s="14"/>
      <c r="HM326" s="14"/>
      <c r="HN326" s="14"/>
      <c r="HO326" s="14"/>
      <c r="HP326" s="14"/>
      <c r="HQ326" s="14"/>
      <c r="HR326" s="14"/>
      <c r="HS326" s="14"/>
      <c r="HT326" s="14"/>
      <c r="HU326" s="14"/>
      <c r="HV326" s="14"/>
      <c r="HW326" s="14"/>
      <c r="HX326" s="14"/>
      <c r="HY326" s="14"/>
      <c r="HZ326" s="14"/>
      <c r="IA326" s="14"/>
      <c r="IB326" s="14"/>
      <c r="IC326" s="14"/>
      <c r="ID326" s="14"/>
      <c r="IE326" s="14"/>
      <c r="IF326" s="14"/>
      <c r="IG326" s="14"/>
      <c r="IH326" s="14"/>
      <c r="II326" s="14"/>
      <c r="IJ326" s="14"/>
      <c r="IK326" s="14"/>
      <c r="IL326" s="14"/>
      <c r="IM326" s="14"/>
      <c r="IN326" s="14"/>
      <c r="IO326" s="14"/>
      <c r="IP326" s="14"/>
      <c r="IQ326" s="14"/>
      <c r="IR326" s="14"/>
      <c r="IS326" s="14"/>
      <c r="IT326" s="14"/>
      <c r="IU326" s="14"/>
      <c r="IV326" s="14"/>
    </row>
    <row r="327" spans="1:256" s="27" customFormat="1" ht="14.25" customHeight="1">
      <c r="A327" s="127" t="s">
        <v>699</v>
      </c>
      <c r="B327" s="127" t="s">
        <v>629</v>
      </c>
      <c r="C327" s="115" t="s">
        <v>631</v>
      </c>
      <c r="D327" s="192">
        <v>109600</v>
      </c>
      <c r="E327" s="256">
        <v>124708</v>
      </c>
      <c r="F327" s="256">
        <v>15900</v>
      </c>
      <c r="G327" s="151">
        <f>F327/E327*100</f>
        <v>12.74978349424255</v>
      </c>
      <c r="O327" s="68"/>
      <c r="P327" s="14"/>
      <c r="Q327" s="14"/>
      <c r="R327" s="14"/>
      <c r="S327" s="14"/>
      <c r="T327" s="14"/>
      <c r="U327" s="131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  <c r="FT327" s="14"/>
      <c r="FU327" s="14"/>
      <c r="FV327" s="14"/>
      <c r="FW327" s="14"/>
      <c r="FX327" s="14"/>
      <c r="FY327" s="14"/>
      <c r="FZ327" s="14"/>
      <c r="GA327" s="14"/>
      <c r="GB327" s="14"/>
      <c r="GC327" s="14"/>
      <c r="GD327" s="14"/>
      <c r="GE327" s="14"/>
      <c r="GF327" s="14"/>
      <c r="GG327" s="14"/>
      <c r="GH327" s="14"/>
      <c r="GI327" s="14"/>
      <c r="GJ327" s="14"/>
      <c r="GK327" s="14"/>
      <c r="GL327" s="14"/>
      <c r="GM327" s="14"/>
      <c r="GN327" s="14"/>
      <c r="GO327" s="14"/>
      <c r="GP327" s="14"/>
      <c r="GQ327" s="14"/>
      <c r="GR327" s="14"/>
      <c r="GS327" s="14"/>
      <c r="GT327" s="14"/>
      <c r="GU327" s="14"/>
      <c r="GV327" s="14"/>
      <c r="GW327" s="14"/>
      <c r="GX327" s="14"/>
      <c r="GY327" s="14"/>
      <c r="GZ327" s="14"/>
      <c r="HA327" s="14"/>
      <c r="HB327" s="14"/>
      <c r="HC327" s="14"/>
      <c r="HD327" s="14"/>
      <c r="HE327" s="14"/>
      <c r="HF327" s="14"/>
      <c r="HG327" s="14"/>
      <c r="HH327" s="14"/>
      <c r="HI327" s="14"/>
      <c r="HJ327" s="14"/>
      <c r="HK327" s="14"/>
      <c r="HL327" s="14"/>
      <c r="HM327" s="14"/>
      <c r="HN327" s="14"/>
      <c r="HO327" s="14"/>
      <c r="HP327" s="14"/>
      <c r="HQ327" s="14"/>
      <c r="HR327" s="14"/>
      <c r="HS327" s="14"/>
      <c r="HT327" s="14"/>
      <c r="HU327" s="14"/>
      <c r="HV327" s="14"/>
      <c r="HW327" s="14"/>
      <c r="HX327" s="14"/>
      <c r="HY327" s="14"/>
      <c r="HZ327" s="14"/>
      <c r="IA327" s="14"/>
      <c r="IB327" s="14"/>
      <c r="IC327" s="14"/>
      <c r="ID327" s="14"/>
      <c r="IE327" s="14"/>
      <c r="IF327" s="14"/>
      <c r="IG327" s="14"/>
      <c r="IH327" s="14"/>
      <c r="II327" s="14"/>
      <c r="IJ327" s="14"/>
      <c r="IK327" s="14"/>
      <c r="IL327" s="14"/>
      <c r="IM327" s="14"/>
      <c r="IN327" s="14"/>
      <c r="IO327" s="14"/>
      <c r="IP327" s="14"/>
      <c r="IQ327" s="14"/>
      <c r="IR327" s="14"/>
      <c r="IS327" s="14"/>
      <c r="IT327" s="14"/>
      <c r="IU327" s="14"/>
      <c r="IV327" s="14"/>
    </row>
    <row r="328" spans="1:256" s="27" customFormat="1" ht="14.25" customHeight="1">
      <c r="A328" s="127" t="s">
        <v>700</v>
      </c>
      <c r="B328" s="127" t="s">
        <v>629</v>
      </c>
      <c r="C328" s="115" t="s">
        <v>262</v>
      </c>
      <c r="D328" s="192">
        <v>25400</v>
      </c>
      <c r="E328" s="256">
        <v>25400</v>
      </c>
      <c r="F328" s="256">
        <v>391</v>
      </c>
      <c r="G328" s="151">
        <f>F328/E328*100</f>
        <v>1.5393700787401574</v>
      </c>
      <c r="O328" s="68"/>
      <c r="P328" s="14"/>
      <c r="Q328" s="14"/>
      <c r="R328" s="14"/>
      <c r="S328" s="14"/>
      <c r="T328" s="14"/>
      <c r="U328" s="131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  <c r="FT328" s="14"/>
      <c r="FU328" s="14"/>
      <c r="FV328" s="14"/>
      <c r="FW328" s="14"/>
      <c r="FX328" s="14"/>
      <c r="FY328" s="14"/>
      <c r="FZ328" s="14"/>
      <c r="GA328" s="14"/>
      <c r="GB328" s="14"/>
      <c r="GC328" s="14"/>
      <c r="GD328" s="14"/>
      <c r="GE328" s="14"/>
      <c r="GF328" s="14"/>
      <c r="GG328" s="14"/>
      <c r="GH328" s="14"/>
      <c r="GI328" s="14"/>
      <c r="GJ328" s="14"/>
      <c r="GK328" s="14"/>
      <c r="GL328" s="14"/>
      <c r="GM328" s="14"/>
      <c r="GN328" s="14"/>
      <c r="GO328" s="14"/>
      <c r="GP328" s="14"/>
      <c r="GQ328" s="14"/>
      <c r="GR328" s="14"/>
      <c r="GS328" s="14"/>
      <c r="GT328" s="14"/>
      <c r="GU328" s="14"/>
      <c r="GV328" s="14"/>
      <c r="GW328" s="14"/>
      <c r="GX328" s="14"/>
      <c r="GY328" s="14"/>
      <c r="GZ328" s="14"/>
      <c r="HA328" s="14"/>
      <c r="HB328" s="14"/>
      <c r="HC328" s="14"/>
      <c r="HD328" s="14"/>
      <c r="HE328" s="14"/>
      <c r="HF328" s="14"/>
      <c r="HG328" s="14"/>
      <c r="HH328" s="14"/>
      <c r="HI328" s="14"/>
      <c r="HJ328" s="14"/>
      <c r="HK328" s="14"/>
      <c r="HL328" s="14"/>
      <c r="HM328" s="14"/>
      <c r="HN328" s="14"/>
      <c r="HO328" s="14"/>
      <c r="HP328" s="14"/>
      <c r="HQ328" s="14"/>
      <c r="HR328" s="14"/>
      <c r="HS328" s="14"/>
      <c r="HT328" s="14"/>
      <c r="HU328" s="14"/>
      <c r="HV328" s="14"/>
      <c r="HW328" s="14"/>
      <c r="HX328" s="14"/>
      <c r="HY328" s="14"/>
      <c r="HZ328" s="14"/>
      <c r="IA328" s="14"/>
      <c r="IB328" s="14"/>
      <c r="IC328" s="14"/>
      <c r="ID328" s="14"/>
      <c r="IE328" s="14"/>
      <c r="IF328" s="14"/>
      <c r="IG328" s="14"/>
      <c r="IH328" s="14"/>
      <c r="II328" s="14"/>
      <c r="IJ328" s="14"/>
      <c r="IK328" s="14"/>
      <c r="IL328" s="14"/>
      <c r="IM328" s="14"/>
      <c r="IN328" s="14"/>
      <c r="IO328" s="14"/>
      <c r="IP328" s="14"/>
      <c r="IQ328" s="14"/>
      <c r="IR328" s="14"/>
      <c r="IS328" s="14"/>
      <c r="IT328" s="14"/>
      <c r="IU328" s="14"/>
      <c r="IV328" s="14"/>
    </row>
    <row r="329" spans="1:256" s="27" customFormat="1" ht="14.25" customHeight="1">
      <c r="A329" s="172"/>
      <c r="B329" s="188"/>
      <c r="C329" s="187" t="s">
        <v>479</v>
      </c>
      <c r="D329" s="175">
        <f>SUM(D327:D328)</f>
        <v>135000</v>
      </c>
      <c r="E329" s="175">
        <f>SUM(E327:E328)</f>
        <v>150108</v>
      </c>
      <c r="F329" s="202">
        <f>SUM(F327:F328)</f>
        <v>16291</v>
      </c>
      <c r="G329" s="200">
        <f>F329/E329*100</f>
        <v>10.852852612785462</v>
      </c>
      <c r="O329" s="68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  <c r="GS329" s="14"/>
      <c r="GT329" s="14"/>
      <c r="GU329" s="14"/>
      <c r="GV329" s="14"/>
      <c r="GW329" s="14"/>
      <c r="GX329" s="14"/>
      <c r="GY329" s="14"/>
      <c r="GZ329" s="14"/>
      <c r="HA329" s="14"/>
      <c r="HB329" s="14"/>
      <c r="HC329" s="14"/>
      <c r="HD329" s="14"/>
      <c r="HE329" s="14"/>
      <c r="HF329" s="14"/>
      <c r="HG329" s="14"/>
      <c r="HH329" s="14"/>
      <c r="HI329" s="14"/>
      <c r="HJ329" s="14"/>
      <c r="HK329" s="14"/>
      <c r="HL329" s="14"/>
      <c r="HM329" s="14"/>
      <c r="HN329" s="14"/>
      <c r="HO329" s="14"/>
      <c r="HP329" s="14"/>
      <c r="HQ329" s="14"/>
      <c r="HR329" s="14"/>
      <c r="HS329" s="14"/>
      <c r="HT329" s="14"/>
      <c r="HU329" s="14"/>
      <c r="HV329" s="14"/>
      <c r="HW329" s="14"/>
      <c r="HX329" s="14"/>
      <c r="HY329" s="14"/>
      <c r="HZ329" s="14"/>
      <c r="IA329" s="14"/>
      <c r="IB329" s="14"/>
      <c r="IC329" s="14"/>
      <c r="ID329" s="14"/>
      <c r="IE329" s="14"/>
      <c r="IF329" s="14"/>
      <c r="IG329" s="14"/>
      <c r="IH329" s="14"/>
      <c r="II329" s="14"/>
      <c r="IJ329" s="14"/>
      <c r="IK329" s="14"/>
      <c r="IL329" s="14"/>
      <c r="IM329" s="14"/>
      <c r="IN329" s="14"/>
      <c r="IO329" s="14"/>
      <c r="IP329" s="14"/>
      <c r="IQ329" s="14"/>
      <c r="IR329" s="14"/>
      <c r="IS329" s="14"/>
      <c r="IT329" s="14"/>
      <c r="IU329" s="14"/>
      <c r="IV329" s="14"/>
    </row>
    <row r="330" spans="1:7" ht="12.75">
      <c r="A330" s="15"/>
      <c r="B330" s="58"/>
      <c r="C330" s="176"/>
      <c r="D330" s="177"/>
      <c r="E330" s="178"/>
      <c r="F330" s="220"/>
      <c r="G330" s="97"/>
    </row>
    <row r="331" spans="1:7" ht="12.75">
      <c r="A331" s="847" t="s">
        <v>305</v>
      </c>
      <c r="B331" s="847"/>
      <c r="C331" s="847"/>
      <c r="D331" s="421"/>
      <c r="E331" s="421"/>
      <c r="F331" s="421"/>
      <c r="G331" s="97"/>
    </row>
    <row r="332" spans="1:7" ht="12.75">
      <c r="A332" s="587"/>
      <c r="B332" s="587"/>
      <c r="C332" s="587"/>
      <c r="D332" s="421"/>
      <c r="E332" s="421"/>
      <c r="F332" s="421"/>
      <c r="G332" s="97"/>
    </row>
    <row r="333" spans="1:7" ht="28.5" customHeight="1">
      <c r="A333" s="6" t="s">
        <v>162</v>
      </c>
      <c r="B333" s="6" t="s">
        <v>163</v>
      </c>
      <c r="C333" s="4" t="s">
        <v>166</v>
      </c>
      <c r="D333" s="43" t="s">
        <v>287</v>
      </c>
      <c r="E333" s="50" t="s">
        <v>288</v>
      </c>
      <c r="F333" s="4" t="s">
        <v>137</v>
      </c>
      <c r="G333" s="42" t="s">
        <v>289</v>
      </c>
    </row>
    <row r="334" spans="1:7" ht="25.5">
      <c r="A334" s="127" t="s">
        <v>916</v>
      </c>
      <c r="B334" s="124">
        <v>2212</v>
      </c>
      <c r="C334" s="128" t="s">
        <v>306</v>
      </c>
      <c r="D334" s="287">
        <v>11000</v>
      </c>
      <c r="E334" s="287">
        <v>11000</v>
      </c>
      <c r="F334" s="287">
        <v>0</v>
      </c>
      <c r="G334" s="150">
        <f>F334/E334*100</f>
        <v>0</v>
      </c>
    </row>
    <row r="335" spans="1:7" ht="12.75">
      <c r="A335" s="15"/>
      <c r="B335" s="58"/>
      <c r="C335" s="176"/>
      <c r="D335" s="177"/>
      <c r="E335" s="178"/>
      <c r="F335" s="220"/>
      <c r="G335" s="97"/>
    </row>
    <row r="336" spans="1:256" s="27" customFormat="1" ht="14.25" customHeight="1">
      <c r="A336" s="819" t="s">
        <v>924</v>
      </c>
      <c r="B336" s="819"/>
      <c r="C336" s="819"/>
      <c r="D336" s="812"/>
      <c r="E336" s="812"/>
      <c r="F336" s="60"/>
      <c r="G336" s="69"/>
      <c r="O336" s="68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  <c r="GB336" s="14"/>
      <c r="GC336" s="14"/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  <c r="GN336" s="14"/>
      <c r="GO336" s="14"/>
      <c r="GP336" s="14"/>
      <c r="GQ336" s="14"/>
      <c r="GR336" s="14"/>
      <c r="GS336" s="14"/>
      <c r="GT336" s="14"/>
      <c r="GU336" s="14"/>
      <c r="GV336" s="14"/>
      <c r="GW336" s="14"/>
      <c r="GX336" s="14"/>
      <c r="GY336" s="14"/>
      <c r="GZ336" s="14"/>
      <c r="HA336" s="14"/>
      <c r="HB336" s="14"/>
      <c r="HC336" s="14"/>
      <c r="HD336" s="14"/>
      <c r="HE336" s="14"/>
      <c r="HF336" s="14"/>
      <c r="HG336" s="14"/>
      <c r="HH336" s="14"/>
      <c r="HI336" s="14"/>
      <c r="HJ336" s="14"/>
      <c r="HK336" s="14"/>
      <c r="HL336" s="14"/>
      <c r="HM336" s="14"/>
      <c r="HN336" s="14"/>
      <c r="HO336" s="14"/>
      <c r="HP336" s="14"/>
      <c r="HQ336" s="14"/>
      <c r="HR336" s="14"/>
      <c r="HS336" s="14"/>
      <c r="HT336" s="14"/>
      <c r="HU336" s="14"/>
      <c r="HV336" s="14"/>
      <c r="HW336" s="14"/>
      <c r="HX336" s="14"/>
      <c r="HY336" s="14"/>
      <c r="HZ336" s="14"/>
      <c r="IA336" s="14"/>
      <c r="IB336" s="14"/>
      <c r="IC336" s="14"/>
      <c r="ID336" s="14"/>
      <c r="IE336" s="14"/>
      <c r="IF336" s="14"/>
      <c r="IG336" s="14"/>
      <c r="IH336" s="14"/>
      <c r="II336" s="14"/>
      <c r="IJ336" s="14"/>
      <c r="IK336" s="14"/>
      <c r="IL336" s="14"/>
      <c r="IM336" s="14"/>
      <c r="IN336" s="14"/>
      <c r="IO336" s="14"/>
      <c r="IP336" s="14"/>
      <c r="IQ336" s="14"/>
      <c r="IR336" s="14"/>
      <c r="IS336" s="14"/>
      <c r="IT336" s="14"/>
      <c r="IU336" s="14"/>
      <c r="IV336" s="14"/>
    </row>
    <row r="337" spans="1:256" s="27" customFormat="1" ht="14.25" customHeight="1">
      <c r="A337" s="19"/>
      <c r="B337" s="19"/>
      <c r="C337" s="19"/>
      <c r="D337" s="171"/>
      <c r="E337" s="171"/>
      <c r="F337" s="60"/>
      <c r="G337" s="69"/>
      <c r="O337" s="68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  <c r="FT337" s="14"/>
      <c r="FU337" s="14"/>
      <c r="FV337" s="14"/>
      <c r="FW337" s="14"/>
      <c r="FX337" s="14"/>
      <c r="FY337" s="14"/>
      <c r="FZ337" s="14"/>
      <c r="GA337" s="14"/>
      <c r="GB337" s="14"/>
      <c r="GC337" s="14"/>
      <c r="GD337" s="14"/>
      <c r="GE337" s="14"/>
      <c r="GF337" s="14"/>
      <c r="GG337" s="14"/>
      <c r="GH337" s="14"/>
      <c r="GI337" s="14"/>
      <c r="GJ337" s="14"/>
      <c r="GK337" s="14"/>
      <c r="GL337" s="14"/>
      <c r="GM337" s="14"/>
      <c r="GN337" s="14"/>
      <c r="GO337" s="14"/>
      <c r="GP337" s="14"/>
      <c r="GQ337" s="14"/>
      <c r="GR337" s="14"/>
      <c r="GS337" s="14"/>
      <c r="GT337" s="14"/>
      <c r="GU337" s="14"/>
      <c r="GV337" s="14"/>
      <c r="GW337" s="14"/>
      <c r="GX337" s="14"/>
      <c r="GY337" s="14"/>
      <c r="GZ337" s="14"/>
      <c r="HA337" s="14"/>
      <c r="HB337" s="14"/>
      <c r="HC337" s="14"/>
      <c r="HD337" s="14"/>
      <c r="HE337" s="14"/>
      <c r="HF337" s="14"/>
      <c r="HG337" s="14"/>
      <c r="HH337" s="14"/>
      <c r="HI337" s="14"/>
      <c r="HJ337" s="14"/>
      <c r="HK337" s="14"/>
      <c r="HL337" s="14"/>
      <c r="HM337" s="14"/>
      <c r="HN337" s="14"/>
      <c r="HO337" s="14"/>
      <c r="HP337" s="14"/>
      <c r="HQ337" s="14"/>
      <c r="HR337" s="14"/>
      <c r="HS337" s="14"/>
      <c r="HT337" s="14"/>
      <c r="HU337" s="14"/>
      <c r="HV337" s="14"/>
      <c r="HW337" s="14"/>
      <c r="HX337" s="14"/>
      <c r="HY337" s="14"/>
      <c r="HZ337" s="14"/>
      <c r="IA337" s="14"/>
      <c r="IB337" s="14"/>
      <c r="IC337" s="14"/>
      <c r="ID337" s="14"/>
      <c r="IE337" s="14"/>
      <c r="IF337" s="14"/>
      <c r="IG337" s="14"/>
      <c r="IH337" s="14"/>
      <c r="II337" s="14"/>
      <c r="IJ337" s="14"/>
      <c r="IK337" s="14"/>
      <c r="IL337" s="14"/>
      <c r="IM337" s="14"/>
      <c r="IN337" s="14"/>
      <c r="IO337" s="14"/>
      <c r="IP337" s="14"/>
      <c r="IQ337" s="14"/>
      <c r="IR337" s="14"/>
      <c r="IS337" s="14"/>
      <c r="IT337" s="14"/>
      <c r="IU337" s="14"/>
      <c r="IV337" s="14"/>
    </row>
    <row r="338" spans="1:256" s="27" customFormat="1" ht="25.5" customHeight="1">
      <c r="A338" s="6" t="s">
        <v>162</v>
      </c>
      <c r="B338" s="6" t="s">
        <v>163</v>
      </c>
      <c r="C338" s="4" t="s">
        <v>166</v>
      </c>
      <c r="D338" s="43" t="s">
        <v>287</v>
      </c>
      <c r="E338" s="50" t="s">
        <v>288</v>
      </c>
      <c r="F338" s="4" t="s">
        <v>137</v>
      </c>
      <c r="G338" s="42" t="s">
        <v>289</v>
      </c>
      <c r="O338" s="68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  <c r="FT338" s="14"/>
      <c r="FU338" s="14"/>
      <c r="FV338" s="14"/>
      <c r="FW338" s="14"/>
      <c r="FX338" s="14"/>
      <c r="FY338" s="14"/>
      <c r="FZ338" s="14"/>
      <c r="GA338" s="14"/>
      <c r="GB338" s="14"/>
      <c r="GC338" s="14"/>
      <c r="GD338" s="14"/>
      <c r="GE338" s="14"/>
      <c r="GF338" s="14"/>
      <c r="GG338" s="14"/>
      <c r="GH338" s="14"/>
      <c r="GI338" s="14"/>
      <c r="GJ338" s="14"/>
      <c r="GK338" s="14"/>
      <c r="GL338" s="14"/>
      <c r="GM338" s="14"/>
      <c r="GN338" s="14"/>
      <c r="GO338" s="14"/>
      <c r="GP338" s="14"/>
      <c r="GQ338" s="14"/>
      <c r="GR338" s="14"/>
      <c r="GS338" s="14"/>
      <c r="GT338" s="14"/>
      <c r="GU338" s="14"/>
      <c r="GV338" s="14"/>
      <c r="GW338" s="14"/>
      <c r="GX338" s="14"/>
      <c r="GY338" s="14"/>
      <c r="GZ338" s="14"/>
      <c r="HA338" s="14"/>
      <c r="HB338" s="14"/>
      <c r="HC338" s="14"/>
      <c r="HD338" s="14"/>
      <c r="HE338" s="14"/>
      <c r="HF338" s="14"/>
      <c r="HG338" s="14"/>
      <c r="HH338" s="14"/>
      <c r="HI338" s="14"/>
      <c r="HJ338" s="14"/>
      <c r="HK338" s="14"/>
      <c r="HL338" s="14"/>
      <c r="HM338" s="14"/>
      <c r="HN338" s="14"/>
      <c r="HO338" s="14"/>
      <c r="HP338" s="14"/>
      <c r="HQ338" s="14"/>
      <c r="HR338" s="14"/>
      <c r="HS338" s="14"/>
      <c r="HT338" s="14"/>
      <c r="HU338" s="14"/>
      <c r="HV338" s="14"/>
      <c r="HW338" s="14"/>
      <c r="HX338" s="14"/>
      <c r="HY338" s="14"/>
      <c r="HZ338" s="14"/>
      <c r="IA338" s="14"/>
      <c r="IB338" s="14"/>
      <c r="IC338" s="14"/>
      <c r="ID338" s="14"/>
      <c r="IE338" s="14"/>
      <c r="IF338" s="14"/>
      <c r="IG338" s="14"/>
      <c r="IH338" s="14"/>
      <c r="II338" s="14"/>
      <c r="IJ338" s="14"/>
      <c r="IK338" s="14"/>
      <c r="IL338" s="14"/>
      <c r="IM338" s="14"/>
      <c r="IN338" s="14"/>
      <c r="IO338" s="14"/>
      <c r="IP338" s="14"/>
      <c r="IQ338" s="14"/>
      <c r="IR338" s="14"/>
      <c r="IS338" s="14"/>
      <c r="IT338" s="14"/>
      <c r="IU338" s="14"/>
      <c r="IV338" s="14"/>
    </row>
    <row r="339" spans="1:256" s="27" customFormat="1" ht="13.5" customHeight="1">
      <c r="A339" s="127" t="s">
        <v>916</v>
      </c>
      <c r="B339" s="124">
        <v>2212</v>
      </c>
      <c r="C339" s="115" t="s">
        <v>926</v>
      </c>
      <c r="D339" s="192">
        <f>D340+D341</f>
        <v>694885</v>
      </c>
      <c r="E339" s="192">
        <f>E340+E341</f>
        <v>694885</v>
      </c>
      <c r="F339" s="400">
        <f>F340+F341</f>
        <v>188210</v>
      </c>
      <c r="G339" s="151">
        <f>F339/E339*100</f>
        <v>27.085057239687142</v>
      </c>
      <c r="O339" s="68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  <c r="GB339" s="14"/>
      <c r="GC339" s="14"/>
      <c r="GD339" s="14"/>
      <c r="GE339" s="14"/>
      <c r="GF339" s="14"/>
      <c r="GG339" s="14"/>
      <c r="GH339" s="14"/>
      <c r="GI339" s="14"/>
      <c r="GJ339" s="14"/>
      <c r="GK339" s="14"/>
      <c r="GL339" s="14"/>
      <c r="GM339" s="14"/>
      <c r="GN339" s="14"/>
      <c r="GO339" s="14"/>
      <c r="GP339" s="14"/>
      <c r="GQ339" s="14"/>
      <c r="GR339" s="14"/>
      <c r="GS339" s="14"/>
      <c r="GT339" s="14"/>
      <c r="GU339" s="14"/>
      <c r="GV339" s="14"/>
      <c r="GW339" s="14"/>
      <c r="GX339" s="14"/>
      <c r="GY339" s="14"/>
      <c r="GZ339" s="14"/>
      <c r="HA339" s="14"/>
      <c r="HB339" s="14"/>
      <c r="HC339" s="14"/>
      <c r="HD339" s="14"/>
      <c r="HE339" s="14"/>
      <c r="HF339" s="14"/>
      <c r="HG339" s="14"/>
      <c r="HH339" s="14"/>
      <c r="HI339" s="14"/>
      <c r="HJ339" s="14"/>
      <c r="HK339" s="14"/>
      <c r="HL339" s="14"/>
      <c r="HM339" s="14"/>
      <c r="HN339" s="14"/>
      <c r="HO339" s="14"/>
      <c r="HP339" s="14"/>
      <c r="HQ339" s="14"/>
      <c r="HR339" s="14"/>
      <c r="HS339" s="14"/>
      <c r="HT339" s="14"/>
      <c r="HU339" s="14"/>
      <c r="HV339" s="14"/>
      <c r="HW339" s="14"/>
      <c r="HX339" s="14"/>
      <c r="HY339" s="14"/>
      <c r="HZ339" s="14"/>
      <c r="IA339" s="14"/>
      <c r="IB339" s="14"/>
      <c r="IC339" s="14"/>
      <c r="ID339" s="14"/>
      <c r="IE339" s="14"/>
      <c r="IF339" s="14"/>
      <c r="IG339" s="14"/>
      <c r="IH339" s="14"/>
      <c r="II339" s="14"/>
      <c r="IJ339" s="14"/>
      <c r="IK339" s="14"/>
      <c r="IL339" s="14"/>
      <c r="IM339" s="14"/>
      <c r="IN339" s="14"/>
      <c r="IO339" s="14"/>
      <c r="IP339" s="14"/>
      <c r="IQ339" s="14"/>
      <c r="IR339" s="14"/>
      <c r="IS339" s="14"/>
      <c r="IT339" s="14"/>
      <c r="IU339" s="14"/>
      <c r="IV339" s="14"/>
    </row>
    <row r="340" spans="1:256" s="27" customFormat="1" ht="15" customHeight="1">
      <c r="A340" s="127"/>
      <c r="B340" s="513" t="s">
        <v>925</v>
      </c>
      <c r="C340" s="514" t="s">
        <v>439</v>
      </c>
      <c r="D340" s="515">
        <v>570600</v>
      </c>
      <c r="E340" s="516">
        <v>570600</v>
      </c>
      <c r="F340" s="516">
        <v>188210</v>
      </c>
      <c r="G340" s="517">
        <f>F340/E340*100</f>
        <v>32.98457763757448</v>
      </c>
      <c r="O340" s="68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  <c r="GB340" s="14"/>
      <c r="GC340" s="14"/>
      <c r="GD340" s="14"/>
      <c r="GE340" s="14"/>
      <c r="GF340" s="14"/>
      <c r="GG340" s="14"/>
      <c r="GH340" s="14"/>
      <c r="GI340" s="14"/>
      <c r="GJ340" s="14"/>
      <c r="GK340" s="14"/>
      <c r="GL340" s="14"/>
      <c r="GM340" s="14"/>
      <c r="GN340" s="14"/>
      <c r="GO340" s="14"/>
      <c r="GP340" s="14"/>
      <c r="GQ340" s="14"/>
      <c r="GR340" s="14"/>
      <c r="GS340" s="14"/>
      <c r="GT340" s="14"/>
      <c r="GU340" s="14"/>
      <c r="GV340" s="14"/>
      <c r="GW340" s="14"/>
      <c r="GX340" s="14"/>
      <c r="GY340" s="14"/>
      <c r="GZ340" s="14"/>
      <c r="HA340" s="14"/>
      <c r="HB340" s="14"/>
      <c r="HC340" s="14"/>
      <c r="HD340" s="14"/>
      <c r="HE340" s="14"/>
      <c r="HF340" s="14"/>
      <c r="HG340" s="14"/>
      <c r="HH340" s="14"/>
      <c r="HI340" s="14"/>
      <c r="HJ340" s="14"/>
      <c r="HK340" s="14"/>
      <c r="HL340" s="14"/>
      <c r="HM340" s="14"/>
      <c r="HN340" s="14"/>
      <c r="HO340" s="14"/>
      <c r="HP340" s="14"/>
      <c r="HQ340" s="14"/>
      <c r="HR340" s="14"/>
      <c r="HS340" s="14"/>
      <c r="HT340" s="14"/>
      <c r="HU340" s="14"/>
      <c r="HV340" s="14"/>
      <c r="HW340" s="14"/>
      <c r="HX340" s="14"/>
      <c r="HY340" s="14"/>
      <c r="HZ340" s="14"/>
      <c r="IA340" s="14"/>
      <c r="IB340" s="14"/>
      <c r="IC340" s="14"/>
      <c r="ID340" s="14"/>
      <c r="IE340" s="14"/>
      <c r="IF340" s="14"/>
      <c r="IG340" s="14"/>
      <c r="IH340" s="14"/>
      <c r="II340" s="14"/>
      <c r="IJ340" s="14"/>
      <c r="IK340" s="14"/>
      <c r="IL340" s="14"/>
      <c r="IM340" s="14"/>
      <c r="IN340" s="14"/>
      <c r="IO340" s="14"/>
      <c r="IP340" s="14"/>
      <c r="IQ340" s="14"/>
      <c r="IR340" s="14"/>
      <c r="IS340" s="14"/>
      <c r="IT340" s="14"/>
      <c r="IU340" s="14"/>
      <c r="IV340" s="14"/>
    </row>
    <row r="341" spans="1:256" s="27" customFormat="1" ht="15" customHeight="1">
      <c r="A341" s="127"/>
      <c r="B341" s="518"/>
      <c r="C341" s="514" t="s">
        <v>304</v>
      </c>
      <c r="D341" s="515">
        <v>124285</v>
      </c>
      <c r="E341" s="516">
        <v>124285</v>
      </c>
      <c r="F341" s="516">
        <v>0</v>
      </c>
      <c r="G341" s="517">
        <f>F341/E341*100</f>
        <v>0</v>
      </c>
      <c r="O341" s="68"/>
      <c r="P341" s="14"/>
      <c r="Q341" s="14"/>
      <c r="R341" s="14"/>
      <c r="S341" s="14"/>
      <c r="T341" s="131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  <c r="FR341" s="14"/>
      <c r="FS341" s="14"/>
      <c r="FT341" s="14"/>
      <c r="FU341" s="14"/>
      <c r="FV341" s="14"/>
      <c r="FW341" s="14"/>
      <c r="FX341" s="14"/>
      <c r="FY341" s="14"/>
      <c r="FZ341" s="14"/>
      <c r="GA341" s="14"/>
      <c r="GB341" s="14"/>
      <c r="GC341" s="14"/>
      <c r="GD341" s="14"/>
      <c r="GE341" s="14"/>
      <c r="GF341" s="14"/>
      <c r="GG341" s="14"/>
      <c r="GH341" s="14"/>
      <c r="GI341" s="14"/>
      <c r="GJ341" s="14"/>
      <c r="GK341" s="14"/>
      <c r="GL341" s="14"/>
      <c r="GM341" s="14"/>
      <c r="GN341" s="14"/>
      <c r="GO341" s="14"/>
      <c r="GP341" s="14"/>
      <c r="GQ341" s="14"/>
      <c r="GR341" s="14"/>
      <c r="GS341" s="14"/>
      <c r="GT341" s="14"/>
      <c r="GU341" s="14"/>
      <c r="GV341" s="14"/>
      <c r="GW341" s="14"/>
      <c r="GX341" s="14"/>
      <c r="GY341" s="14"/>
      <c r="GZ341" s="14"/>
      <c r="HA341" s="14"/>
      <c r="HB341" s="14"/>
      <c r="HC341" s="14"/>
      <c r="HD341" s="14"/>
      <c r="HE341" s="14"/>
      <c r="HF341" s="14"/>
      <c r="HG341" s="14"/>
      <c r="HH341" s="14"/>
      <c r="HI341" s="14"/>
      <c r="HJ341" s="14"/>
      <c r="HK341" s="14"/>
      <c r="HL341" s="14"/>
      <c r="HM341" s="14"/>
      <c r="HN341" s="14"/>
      <c r="HO341" s="14"/>
      <c r="HP341" s="14"/>
      <c r="HQ341" s="14"/>
      <c r="HR341" s="14"/>
      <c r="HS341" s="14"/>
      <c r="HT341" s="14"/>
      <c r="HU341" s="14"/>
      <c r="HV341" s="14"/>
      <c r="HW341" s="14"/>
      <c r="HX341" s="14"/>
      <c r="HY341" s="14"/>
      <c r="HZ341" s="14"/>
      <c r="IA341" s="14"/>
      <c r="IB341" s="14"/>
      <c r="IC341" s="14"/>
      <c r="ID341" s="14"/>
      <c r="IE341" s="14"/>
      <c r="IF341" s="14"/>
      <c r="IG341" s="14"/>
      <c r="IH341" s="14"/>
      <c r="II341" s="14"/>
      <c r="IJ341" s="14"/>
      <c r="IK341" s="14"/>
      <c r="IL341" s="14"/>
      <c r="IM341" s="14"/>
      <c r="IN341" s="14"/>
      <c r="IO341" s="14"/>
      <c r="IP341" s="14"/>
      <c r="IQ341" s="14"/>
      <c r="IR341" s="14"/>
      <c r="IS341" s="14"/>
      <c r="IT341" s="14"/>
      <c r="IU341" s="14"/>
      <c r="IV341" s="14"/>
    </row>
    <row r="342" spans="1:256" s="27" customFormat="1" ht="15" customHeight="1">
      <c r="A342" s="127" t="s">
        <v>916</v>
      </c>
      <c r="B342" s="124">
        <v>2212</v>
      </c>
      <c r="C342" s="512" t="s">
        <v>440</v>
      </c>
      <c r="D342" s="192">
        <v>3000</v>
      </c>
      <c r="E342" s="256">
        <v>3000</v>
      </c>
      <c r="F342" s="256">
        <v>0</v>
      </c>
      <c r="G342" s="151">
        <f>F342/E342*100</f>
        <v>0</v>
      </c>
      <c r="O342" s="68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  <c r="FT342" s="14"/>
      <c r="FU342" s="14"/>
      <c r="FV342" s="14"/>
      <c r="FW342" s="14"/>
      <c r="FX342" s="14"/>
      <c r="FY342" s="14"/>
      <c r="FZ342" s="14"/>
      <c r="GA342" s="14"/>
      <c r="GB342" s="14"/>
      <c r="GC342" s="14"/>
      <c r="GD342" s="14"/>
      <c r="GE342" s="14"/>
      <c r="GF342" s="14"/>
      <c r="GG342" s="14"/>
      <c r="GH342" s="14"/>
      <c r="GI342" s="14"/>
      <c r="GJ342" s="14"/>
      <c r="GK342" s="14"/>
      <c r="GL342" s="14"/>
      <c r="GM342" s="14"/>
      <c r="GN342" s="14"/>
      <c r="GO342" s="14"/>
      <c r="GP342" s="14"/>
      <c r="GQ342" s="14"/>
      <c r="GR342" s="14"/>
      <c r="GS342" s="14"/>
      <c r="GT342" s="14"/>
      <c r="GU342" s="14"/>
      <c r="GV342" s="14"/>
      <c r="GW342" s="14"/>
      <c r="GX342" s="14"/>
      <c r="GY342" s="14"/>
      <c r="GZ342" s="14"/>
      <c r="HA342" s="14"/>
      <c r="HB342" s="14"/>
      <c r="HC342" s="14"/>
      <c r="HD342" s="14"/>
      <c r="HE342" s="14"/>
      <c r="HF342" s="14"/>
      <c r="HG342" s="14"/>
      <c r="HH342" s="14"/>
      <c r="HI342" s="14"/>
      <c r="HJ342" s="14"/>
      <c r="HK342" s="14"/>
      <c r="HL342" s="14"/>
      <c r="HM342" s="14"/>
      <c r="HN342" s="14"/>
      <c r="HO342" s="14"/>
      <c r="HP342" s="14"/>
      <c r="HQ342" s="14"/>
      <c r="HR342" s="14"/>
      <c r="HS342" s="14"/>
      <c r="HT342" s="14"/>
      <c r="HU342" s="14"/>
      <c r="HV342" s="14"/>
      <c r="HW342" s="14"/>
      <c r="HX342" s="14"/>
      <c r="HY342" s="14"/>
      <c r="HZ342" s="14"/>
      <c r="IA342" s="14"/>
      <c r="IB342" s="14"/>
      <c r="IC342" s="14"/>
      <c r="ID342" s="14"/>
      <c r="IE342" s="14"/>
      <c r="IF342" s="14"/>
      <c r="IG342" s="14"/>
      <c r="IH342" s="14"/>
      <c r="II342" s="14"/>
      <c r="IJ342" s="14"/>
      <c r="IK342" s="14"/>
      <c r="IL342" s="14"/>
      <c r="IM342" s="14"/>
      <c r="IN342" s="14"/>
      <c r="IO342" s="14"/>
      <c r="IP342" s="14"/>
      <c r="IQ342" s="14"/>
      <c r="IR342" s="14"/>
      <c r="IS342" s="14"/>
      <c r="IT342" s="14"/>
      <c r="IU342" s="14"/>
      <c r="IV342" s="14"/>
    </row>
    <row r="343" spans="1:256" s="27" customFormat="1" ht="14.25" customHeight="1">
      <c r="A343" s="172"/>
      <c r="B343" s="188"/>
      <c r="C343" s="187" t="s">
        <v>227</v>
      </c>
      <c r="D343" s="175">
        <f>D339+D342</f>
        <v>697885</v>
      </c>
      <c r="E343" s="175">
        <f>E339+E342</f>
        <v>697885</v>
      </c>
      <c r="F343" s="202">
        <f>F339+F342</f>
        <v>188210</v>
      </c>
      <c r="G343" s="200">
        <f>F343/E343*100</f>
        <v>26.968626636193644</v>
      </c>
      <c r="O343" s="68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  <c r="FR343" s="14"/>
      <c r="FS343" s="14"/>
      <c r="FT343" s="14"/>
      <c r="FU343" s="14"/>
      <c r="FV343" s="14"/>
      <c r="FW343" s="14"/>
      <c r="FX343" s="14"/>
      <c r="FY343" s="14"/>
      <c r="FZ343" s="14"/>
      <c r="GA343" s="14"/>
      <c r="GB343" s="14"/>
      <c r="GC343" s="14"/>
      <c r="GD343" s="14"/>
      <c r="GE343" s="14"/>
      <c r="GF343" s="14"/>
      <c r="GG343" s="14"/>
      <c r="GH343" s="14"/>
      <c r="GI343" s="14"/>
      <c r="GJ343" s="14"/>
      <c r="GK343" s="14"/>
      <c r="GL343" s="14"/>
      <c r="GM343" s="14"/>
      <c r="GN343" s="14"/>
      <c r="GO343" s="14"/>
      <c r="GP343" s="14"/>
      <c r="GQ343" s="14"/>
      <c r="GR343" s="14"/>
      <c r="GS343" s="14"/>
      <c r="GT343" s="14"/>
      <c r="GU343" s="14"/>
      <c r="GV343" s="14"/>
      <c r="GW343" s="14"/>
      <c r="GX343" s="14"/>
      <c r="GY343" s="14"/>
      <c r="GZ343" s="14"/>
      <c r="HA343" s="14"/>
      <c r="HB343" s="14"/>
      <c r="HC343" s="14"/>
      <c r="HD343" s="14"/>
      <c r="HE343" s="14"/>
      <c r="HF343" s="14"/>
      <c r="HG343" s="14"/>
      <c r="HH343" s="14"/>
      <c r="HI343" s="14"/>
      <c r="HJ343" s="14"/>
      <c r="HK343" s="14"/>
      <c r="HL343" s="14"/>
      <c r="HM343" s="14"/>
      <c r="HN343" s="14"/>
      <c r="HO343" s="14"/>
      <c r="HP343" s="14"/>
      <c r="HQ343" s="14"/>
      <c r="HR343" s="14"/>
      <c r="HS343" s="14"/>
      <c r="HT343" s="14"/>
      <c r="HU343" s="14"/>
      <c r="HV343" s="14"/>
      <c r="HW343" s="14"/>
      <c r="HX343" s="14"/>
      <c r="HY343" s="14"/>
      <c r="HZ343" s="14"/>
      <c r="IA343" s="14"/>
      <c r="IB343" s="14"/>
      <c r="IC343" s="14"/>
      <c r="ID343" s="14"/>
      <c r="IE343" s="14"/>
      <c r="IF343" s="14"/>
      <c r="IG343" s="14"/>
      <c r="IH343" s="14"/>
      <c r="II343" s="14"/>
      <c r="IJ343" s="14"/>
      <c r="IK343" s="14"/>
      <c r="IL343" s="14"/>
      <c r="IM343" s="14"/>
      <c r="IN343" s="14"/>
      <c r="IO343" s="14"/>
      <c r="IP343" s="14"/>
      <c r="IQ343" s="14"/>
      <c r="IR343" s="14"/>
      <c r="IS343" s="14"/>
      <c r="IT343" s="14"/>
      <c r="IU343" s="14"/>
      <c r="IV343" s="14"/>
    </row>
    <row r="344" spans="1:256" s="27" customFormat="1" ht="14.25" customHeight="1">
      <c r="A344" s="15"/>
      <c r="B344" s="58"/>
      <c r="C344" s="176"/>
      <c r="D344" s="179"/>
      <c r="E344" s="179"/>
      <c r="F344" s="179"/>
      <c r="G344" s="323"/>
      <c r="O344" s="68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  <c r="FR344" s="14"/>
      <c r="FS344" s="14"/>
      <c r="FT344" s="14"/>
      <c r="FU344" s="14"/>
      <c r="FV344" s="14"/>
      <c r="FW344" s="14"/>
      <c r="FX344" s="14"/>
      <c r="FY344" s="14"/>
      <c r="FZ344" s="14"/>
      <c r="GA344" s="14"/>
      <c r="GB344" s="14"/>
      <c r="GC344" s="14"/>
      <c r="GD344" s="14"/>
      <c r="GE344" s="14"/>
      <c r="GF344" s="14"/>
      <c r="GG344" s="14"/>
      <c r="GH344" s="14"/>
      <c r="GI344" s="14"/>
      <c r="GJ344" s="14"/>
      <c r="GK344" s="14"/>
      <c r="GL344" s="14"/>
      <c r="GM344" s="14"/>
      <c r="GN344" s="14"/>
      <c r="GO344" s="14"/>
      <c r="GP344" s="14"/>
      <c r="GQ344" s="14"/>
      <c r="GR344" s="14"/>
      <c r="GS344" s="14"/>
      <c r="GT344" s="14"/>
      <c r="GU344" s="14"/>
      <c r="GV344" s="14"/>
      <c r="GW344" s="14"/>
      <c r="GX344" s="14"/>
      <c r="GY344" s="14"/>
      <c r="GZ344" s="14"/>
      <c r="HA344" s="14"/>
      <c r="HB344" s="14"/>
      <c r="HC344" s="14"/>
      <c r="HD344" s="14"/>
      <c r="HE344" s="14"/>
      <c r="HF344" s="14"/>
      <c r="HG344" s="14"/>
      <c r="HH344" s="14"/>
      <c r="HI344" s="14"/>
      <c r="HJ344" s="14"/>
      <c r="HK344" s="14"/>
      <c r="HL344" s="14"/>
      <c r="HM344" s="14"/>
      <c r="HN344" s="14"/>
      <c r="HO344" s="14"/>
      <c r="HP344" s="14"/>
      <c r="HQ344" s="14"/>
      <c r="HR344" s="14"/>
      <c r="HS344" s="14"/>
      <c r="HT344" s="14"/>
      <c r="HU344" s="14"/>
      <c r="HV344" s="14"/>
      <c r="HW344" s="14"/>
      <c r="HX344" s="14"/>
      <c r="HY344" s="14"/>
      <c r="HZ344" s="14"/>
      <c r="IA344" s="14"/>
      <c r="IB344" s="14"/>
      <c r="IC344" s="14"/>
      <c r="ID344" s="14"/>
      <c r="IE344" s="14"/>
      <c r="IF344" s="14"/>
      <c r="IG344" s="14"/>
      <c r="IH344" s="14"/>
      <c r="II344" s="14"/>
      <c r="IJ344" s="14"/>
      <c r="IK344" s="14"/>
      <c r="IL344" s="14"/>
      <c r="IM344" s="14"/>
      <c r="IN344" s="14"/>
      <c r="IO344" s="14"/>
      <c r="IP344" s="14"/>
      <c r="IQ344" s="14"/>
      <c r="IR344" s="14"/>
      <c r="IS344" s="14"/>
      <c r="IT344" s="14"/>
      <c r="IU344" s="14"/>
      <c r="IV344" s="14"/>
    </row>
    <row r="345" spans="1:7" ht="15" customHeight="1">
      <c r="A345" s="847" t="s">
        <v>186</v>
      </c>
      <c r="B345" s="847"/>
      <c r="C345" s="847"/>
      <c r="D345" s="421"/>
      <c r="E345" s="421"/>
      <c r="F345" s="421"/>
      <c r="G345" s="97"/>
    </row>
    <row r="346" spans="1:7" ht="12.75" customHeight="1">
      <c r="A346" s="587"/>
      <c r="B346" s="587"/>
      <c r="C346" s="587"/>
      <c r="D346" s="421"/>
      <c r="E346" s="421"/>
      <c r="F346" s="421"/>
      <c r="G346" s="97"/>
    </row>
    <row r="347" spans="1:7" ht="25.5" customHeight="1">
      <c r="A347" s="6" t="s">
        <v>162</v>
      </c>
      <c r="B347" s="6" t="s">
        <v>163</v>
      </c>
      <c r="C347" s="4" t="s">
        <v>166</v>
      </c>
      <c r="D347" s="43" t="s">
        <v>287</v>
      </c>
      <c r="E347" s="50" t="s">
        <v>288</v>
      </c>
      <c r="F347" s="4" t="s">
        <v>137</v>
      </c>
      <c r="G347" s="42" t="s">
        <v>289</v>
      </c>
    </row>
    <row r="348" spans="1:22" ht="23.25" customHeight="1">
      <c r="A348" s="127" t="s">
        <v>916</v>
      </c>
      <c r="B348" s="124">
        <v>2212</v>
      </c>
      <c r="C348" s="128" t="s">
        <v>37</v>
      </c>
      <c r="D348" s="287">
        <v>1000</v>
      </c>
      <c r="E348" s="287">
        <v>1000</v>
      </c>
      <c r="F348" s="287">
        <v>0</v>
      </c>
      <c r="G348" s="150">
        <f>F348/E348*100</f>
        <v>0</v>
      </c>
      <c r="V348" s="289"/>
    </row>
    <row r="349" spans="1:256" s="103" customFormat="1" ht="14.25" customHeight="1">
      <c r="A349" s="172"/>
      <c r="B349" s="188"/>
      <c r="C349" s="187" t="s">
        <v>223</v>
      </c>
      <c r="D349" s="173">
        <f>SUM(D348:D348)</f>
        <v>1000</v>
      </c>
      <c r="E349" s="173">
        <f>SUM(E348:E348)</f>
        <v>1000</v>
      </c>
      <c r="F349" s="173">
        <f>SUM(F348:F348)</f>
        <v>0</v>
      </c>
      <c r="G349" s="163">
        <f>F349/E349*100</f>
        <v>0</v>
      </c>
      <c r="H349" s="107"/>
      <c r="I349" s="27"/>
      <c r="J349" s="27"/>
      <c r="K349" s="27"/>
      <c r="L349" s="27"/>
      <c r="M349" s="27"/>
      <c r="N349" s="27"/>
      <c r="O349" s="68"/>
      <c r="P349" s="68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  <c r="GB349" s="14"/>
      <c r="GC349" s="14"/>
      <c r="GD349" s="14"/>
      <c r="GE349" s="14"/>
      <c r="GF349" s="14"/>
      <c r="GG349" s="14"/>
      <c r="GH349" s="14"/>
      <c r="GI349" s="14"/>
      <c r="GJ349" s="14"/>
      <c r="GK349" s="14"/>
      <c r="GL349" s="14"/>
      <c r="GM349" s="14"/>
      <c r="GN349" s="14"/>
      <c r="GO349" s="14"/>
      <c r="GP349" s="14"/>
      <c r="GQ349" s="14"/>
      <c r="GR349" s="14"/>
      <c r="GS349" s="14"/>
      <c r="GT349" s="14"/>
      <c r="GU349" s="14"/>
      <c r="GV349" s="14"/>
      <c r="GW349" s="14"/>
      <c r="GX349" s="14"/>
      <c r="GY349" s="14"/>
      <c r="GZ349" s="14"/>
      <c r="HA349" s="14"/>
      <c r="HB349" s="14"/>
      <c r="HC349" s="14"/>
      <c r="HD349" s="14"/>
      <c r="HE349" s="14"/>
      <c r="HF349" s="14"/>
      <c r="HG349" s="14"/>
      <c r="HH349" s="14"/>
      <c r="HI349" s="14"/>
      <c r="HJ349" s="14"/>
      <c r="HK349" s="14"/>
      <c r="HL349" s="14"/>
      <c r="HM349" s="14"/>
      <c r="HN349" s="14"/>
      <c r="HO349" s="14"/>
      <c r="HP349" s="14"/>
      <c r="HQ349" s="14"/>
      <c r="HR349" s="14"/>
      <c r="HS349" s="14"/>
      <c r="HT349" s="14"/>
      <c r="HU349" s="14"/>
      <c r="HV349" s="14"/>
      <c r="HW349" s="14"/>
      <c r="HX349" s="14"/>
      <c r="HY349" s="14"/>
      <c r="HZ349" s="14"/>
      <c r="IA349" s="14"/>
      <c r="IB349" s="14"/>
      <c r="IC349" s="14"/>
      <c r="ID349" s="14"/>
      <c r="IE349" s="14"/>
      <c r="IF349" s="14"/>
      <c r="IG349" s="14"/>
      <c r="IH349" s="14"/>
      <c r="II349" s="14"/>
      <c r="IJ349" s="14"/>
      <c r="IK349" s="14"/>
      <c r="IL349" s="14"/>
      <c r="IM349" s="14"/>
      <c r="IN349" s="14"/>
      <c r="IO349" s="14"/>
      <c r="IP349" s="14"/>
      <c r="IQ349" s="14"/>
      <c r="IR349" s="14"/>
      <c r="IS349" s="14"/>
      <c r="IT349" s="14"/>
      <c r="IU349" s="14"/>
      <c r="IV349" s="14"/>
    </row>
    <row r="350" spans="1:7" ht="12.75" customHeight="1">
      <c r="A350" s="15"/>
      <c r="B350" s="58"/>
      <c r="C350" s="176"/>
      <c r="D350" s="421"/>
      <c r="E350" s="421"/>
      <c r="F350" s="421"/>
      <c r="G350" s="97"/>
    </row>
    <row r="351" spans="1:7" ht="12.75">
      <c r="A351" s="181"/>
      <c r="B351" s="190"/>
      <c r="C351" s="189" t="s">
        <v>480</v>
      </c>
      <c r="D351" s="182">
        <f>D322+D329+D334+D343+D349</f>
        <v>1390842</v>
      </c>
      <c r="E351" s="182">
        <f>E322+E329+E334+E343+E349</f>
        <v>1529047</v>
      </c>
      <c r="F351" s="182">
        <f>F322+F329+F334+F343+F349</f>
        <v>376797</v>
      </c>
      <c r="G351" s="25">
        <f>F351/E351*100</f>
        <v>24.64260418417485</v>
      </c>
    </row>
    <row r="352" spans="1:7" ht="13.5" customHeight="1">
      <c r="A352" s="15"/>
      <c r="B352" s="58"/>
      <c r="C352" s="176"/>
      <c r="D352" s="177"/>
      <c r="E352" s="178"/>
      <c r="F352" s="220"/>
      <c r="G352" s="97"/>
    </row>
    <row r="353" spans="1:256" s="27" customFormat="1" ht="15.75">
      <c r="A353" s="63" t="s">
        <v>244</v>
      </c>
      <c r="D353" s="68"/>
      <c r="E353" s="68"/>
      <c r="F353" s="68"/>
      <c r="O353" s="68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4"/>
      <c r="FE353" s="14"/>
      <c r="FF353" s="14"/>
      <c r="FG353" s="14"/>
      <c r="FH353" s="14"/>
      <c r="FI353" s="14"/>
      <c r="FJ353" s="14"/>
      <c r="FK353" s="14"/>
      <c r="FL353" s="14"/>
      <c r="FM353" s="14"/>
      <c r="FN353" s="14"/>
      <c r="FO353" s="14"/>
      <c r="FP353" s="14"/>
      <c r="FQ353" s="14"/>
      <c r="FR353" s="14"/>
      <c r="FS353" s="14"/>
      <c r="FT353" s="14"/>
      <c r="FU353" s="14"/>
      <c r="FV353" s="14"/>
      <c r="FW353" s="14"/>
      <c r="FX353" s="14"/>
      <c r="FY353" s="14"/>
      <c r="FZ353" s="14"/>
      <c r="GA353" s="14"/>
      <c r="GB353" s="14"/>
      <c r="GC353" s="14"/>
      <c r="GD353" s="14"/>
      <c r="GE353" s="14"/>
      <c r="GF353" s="14"/>
      <c r="GG353" s="14"/>
      <c r="GH353" s="14"/>
      <c r="GI353" s="14"/>
      <c r="GJ353" s="14"/>
      <c r="GK353" s="14"/>
      <c r="GL353" s="14"/>
      <c r="GM353" s="14"/>
      <c r="GN353" s="14"/>
      <c r="GO353" s="14"/>
      <c r="GP353" s="14"/>
      <c r="GQ353" s="14"/>
      <c r="GR353" s="14"/>
      <c r="GS353" s="14"/>
      <c r="GT353" s="14"/>
      <c r="GU353" s="14"/>
      <c r="GV353" s="14"/>
      <c r="GW353" s="14"/>
      <c r="GX353" s="14"/>
      <c r="GY353" s="14"/>
      <c r="GZ353" s="14"/>
      <c r="HA353" s="14"/>
      <c r="HB353" s="14"/>
      <c r="HC353" s="14"/>
      <c r="HD353" s="14"/>
      <c r="HE353" s="14"/>
      <c r="HF353" s="14"/>
      <c r="HG353" s="14"/>
      <c r="HH353" s="14"/>
      <c r="HI353" s="14"/>
      <c r="HJ353" s="14"/>
      <c r="HK353" s="14"/>
      <c r="HL353" s="14"/>
      <c r="HM353" s="14"/>
      <c r="HN353" s="14"/>
      <c r="HO353" s="14"/>
      <c r="HP353" s="14"/>
      <c r="HQ353" s="14"/>
      <c r="HR353" s="14"/>
      <c r="HS353" s="14"/>
      <c r="HT353" s="14"/>
      <c r="HU353" s="14"/>
      <c r="HV353" s="14"/>
      <c r="HW353" s="14"/>
      <c r="HX353" s="14"/>
      <c r="HY353" s="14"/>
      <c r="HZ353" s="14"/>
      <c r="IA353" s="14"/>
      <c r="IB353" s="14"/>
      <c r="IC353" s="14"/>
      <c r="ID353" s="14"/>
      <c r="IE353" s="14"/>
      <c r="IF353" s="14"/>
      <c r="IG353" s="14"/>
      <c r="IH353" s="14"/>
      <c r="II353" s="14"/>
      <c r="IJ353" s="14"/>
      <c r="IK353" s="14"/>
      <c r="IL353" s="14"/>
      <c r="IM353" s="14"/>
      <c r="IN353" s="14"/>
      <c r="IO353" s="14"/>
      <c r="IP353" s="14"/>
      <c r="IQ353" s="14"/>
      <c r="IR353" s="14"/>
      <c r="IS353" s="14"/>
      <c r="IT353" s="14"/>
      <c r="IU353" s="14"/>
      <c r="IV353" s="14"/>
    </row>
    <row r="354" spans="1:256" s="27" customFormat="1" ht="11.25" customHeight="1">
      <c r="A354" s="63"/>
      <c r="D354" s="68"/>
      <c r="E354" s="68"/>
      <c r="F354" s="68"/>
      <c r="O354" s="68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  <c r="FR354" s="14"/>
      <c r="FS354" s="14"/>
      <c r="FT354" s="14"/>
      <c r="FU354" s="14"/>
      <c r="FV354" s="14"/>
      <c r="FW354" s="14"/>
      <c r="FX354" s="14"/>
      <c r="FY354" s="14"/>
      <c r="FZ354" s="14"/>
      <c r="GA354" s="14"/>
      <c r="GB354" s="14"/>
      <c r="GC354" s="14"/>
      <c r="GD354" s="14"/>
      <c r="GE354" s="14"/>
      <c r="GF354" s="14"/>
      <c r="GG354" s="14"/>
      <c r="GH354" s="14"/>
      <c r="GI354" s="14"/>
      <c r="GJ354" s="14"/>
      <c r="GK354" s="14"/>
      <c r="GL354" s="14"/>
      <c r="GM354" s="14"/>
      <c r="GN354" s="14"/>
      <c r="GO354" s="14"/>
      <c r="GP354" s="14"/>
      <c r="GQ354" s="14"/>
      <c r="GR354" s="14"/>
      <c r="GS354" s="14"/>
      <c r="GT354" s="14"/>
      <c r="GU354" s="14"/>
      <c r="GV354" s="14"/>
      <c r="GW354" s="14"/>
      <c r="GX354" s="14"/>
      <c r="GY354" s="14"/>
      <c r="GZ354" s="14"/>
      <c r="HA354" s="14"/>
      <c r="HB354" s="14"/>
      <c r="HC354" s="14"/>
      <c r="HD354" s="14"/>
      <c r="HE354" s="14"/>
      <c r="HF354" s="14"/>
      <c r="HG354" s="14"/>
      <c r="HH354" s="14"/>
      <c r="HI354" s="14"/>
      <c r="HJ354" s="14"/>
      <c r="HK354" s="14"/>
      <c r="HL354" s="14"/>
      <c r="HM354" s="14"/>
      <c r="HN354" s="14"/>
      <c r="HO354" s="14"/>
      <c r="HP354" s="14"/>
      <c r="HQ354" s="14"/>
      <c r="HR354" s="14"/>
      <c r="HS354" s="14"/>
      <c r="HT354" s="14"/>
      <c r="HU354" s="14"/>
      <c r="HV354" s="14"/>
      <c r="HW354" s="14"/>
      <c r="HX354" s="14"/>
      <c r="HY354" s="14"/>
      <c r="HZ354" s="14"/>
      <c r="IA354" s="14"/>
      <c r="IB354" s="14"/>
      <c r="IC354" s="14"/>
      <c r="ID354" s="14"/>
      <c r="IE354" s="14"/>
      <c r="IF354" s="14"/>
      <c r="IG354" s="14"/>
      <c r="IH354" s="14"/>
      <c r="II354" s="14"/>
      <c r="IJ354" s="14"/>
      <c r="IK354" s="14"/>
      <c r="IL354" s="14"/>
      <c r="IM354" s="14"/>
      <c r="IN354" s="14"/>
      <c r="IO354" s="14"/>
      <c r="IP354" s="14"/>
      <c r="IQ354" s="14"/>
      <c r="IR354" s="14"/>
      <c r="IS354" s="14"/>
      <c r="IT354" s="14"/>
      <c r="IU354" s="14"/>
      <c r="IV354" s="14"/>
    </row>
    <row r="355" spans="1:7" ht="14.25" customHeight="1">
      <c r="A355" s="54" t="s">
        <v>240</v>
      </c>
      <c r="D355" s="177"/>
      <c r="E355" s="178"/>
      <c r="F355" s="220"/>
      <c r="G355" s="196"/>
    </row>
    <row r="356" spans="1:7" ht="12" customHeight="1">
      <c r="A356" s="54"/>
      <c r="D356" s="177"/>
      <c r="E356" s="178"/>
      <c r="F356" s="220"/>
      <c r="G356" s="196"/>
    </row>
    <row r="357" spans="1:256" s="27" customFormat="1" ht="25.5" customHeight="1">
      <c r="A357" s="6" t="s">
        <v>162</v>
      </c>
      <c r="B357" s="6" t="s">
        <v>163</v>
      </c>
      <c r="C357" s="4" t="s">
        <v>166</v>
      </c>
      <c r="D357" s="43" t="s">
        <v>287</v>
      </c>
      <c r="E357" s="50" t="s">
        <v>288</v>
      </c>
      <c r="F357" s="4" t="s">
        <v>137</v>
      </c>
      <c r="G357" s="42" t="s">
        <v>289</v>
      </c>
      <c r="O357" s="68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  <c r="GB357" s="14"/>
      <c r="GC357" s="14"/>
      <c r="GD357" s="14"/>
      <c r="GE357" s="14"/>
      <c r="GF357" s="14"/>
      <c r="GG357" s="14"/>
      <c r="GH357" s="14"/>
      <c r="GI357" s="14"/>
      <c r="GJ357" s="14"/>
      <c r="GK357" s="14"/>
      <c r="GL357" s="14"/>
      <c r="GM357" s="14"/>
      <c r="GN357" s="14"/>
      <c r="GO357" s="14"/>
      <c r="GP357" s="14"/>
      <c r="GQ357" s="14"/>
      <c r="GR357" s="14"/>
      <c r="GS357" s="14"/>
      <c r="GT357" s="14"/>
      <c r="GU357" s="14"/>
      <c r="GV357" s="14"/>
      <c r="GW357" s="14"/>
      <c r="GX357" s="14"/>
      <c r="GY357" s="14"/>
      <c r="GZ357" s="14"/>
      <c r="HA357" s="14"/>
      <c r="HB357" s="14"/>
      <c r="HC357" s="14"/>
      <c r="HD357" s="14"/>
      <c r="HE357" s="14"/>
      <c r="HF357" s="14"/>
      <c r="HG357" s="14"/>
      <c r="HH357" s="14"/>
      <c r="HI357" s="14"/>
      <c r="HJ357" s="14"/>
      <c r="HK357" s="14"/>
      <c r="HL357" s="14"/>
      <c r="HM357" s="14"/>
      <c r="HN357" s="14"/>
      <c r="HO357" s="14"/>
      <c r="HP357" s="14"/>
      <c r="HQ357" s="14"/>
      <c r="HR357" s="14"/>
      <c r="HS357" s="14"/>
      <c r="HT357" s="14"/>
      <c r="HU357" s="14"/>
      <c r="HV357" s="14"/>
      <c r="HW357" s="14"/>
      <c r="HX357" s="14"/>
      <c r="HY357" s="14"/>
      <c r="HZ357" s="14"/>
      <c r="IA357" s="14"/>
      <c r="IB357" s="14"/>
      <c r="IC357" s="14"/>
      <c r="ID357" s="14"/>
      <c r="IE357" s="14"/>
      <c r="IF357" s="14"/>
      <c r="IG357" s="14"/>
      <c r="IH357" s="14"/>
      <c r="II357" s="14"/>
      <c r="IJ357" s="14"/>
      <c r="IK357" s="14"/>
      <c r="IL357" s="14"/>
      <c r="IM357" s="14"/>
      <c r="IN357" s="14"/>
      <c r="IO357" s="14"/>
      <c r="IP357" s="14"/>
      <c r="IQ357" s="14"/>
      <c r="IR357" s="14"/>
      <c r="IS357" s="14"/>
      <c r="IT357" s="14"/>
      <c r="IU357" s="14"/>
      <c r="IV357" s="14"/>
    </row>
    <row r="358" spans="1:256" s="27" customFormat="1" ht="15" customHeight="1">
      <c r="A358" s="127" t="s">
        <v>918</v>
      </c>
      <c r="B358" s="124">
        <v>4332</v>
      </c>
      <c r="C358" s="255" t="s">
        <v>441</v>
      </c>
      <c r="D358" s="400">
        <v>1000</v>
      </c>
      <c r="E358" s="256">
        <v>1000</v>
      </c>
      <c r="F358" s="256">
        <v>132</v>
      </c>
      <c r="G358" s="151">
        <f aca="true" t="shared" si="9" ref="G358:G364">F358/E358*100</f>
        <v>13.200000000000001</v>
      </c>
      <c r="O358" s="68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/>
      <c r="FS358" s="14"/>
      <c r="FT358" s="14"/>
      <c r="FU358" s="14"/>
      <c r="FV358" s="14"/>
      <c r="FW358" s="14"/>
      <c r="FX358" s="14"/>
      <c r="FY358" s="14"/>
      <c r="FZ358" s="14"/>
      <c r="GA358" s="14"/>
      <c r="GB358" s="14"/>
      <c r="GC358" s="14"/>
      <c r="GD358" s="14"/>
      <c r="GE358" s="14"/>
      <c r="GF358" s="14"/>
      <c r="GG358" s="14"/>
      <c r="GH358" s="14"/>
      <c r="GI358" s="14"/>
      <c r="GJ358" s="14"/>
      <c r="GK358" s="14"/>
      <c r="GL358" s="14"/>
      <c r="GM358" s="14"/>
      <c r="GN358" s="14"/>
      <c r="GO358" s="14"/>
      <c r="GP358" s="14"/>
      <c r="GQ358" s="14"/>
      <c r="GR358" s="14"/>
      <c r="GS358" s="14"/>
      <c r="GT358" s="14"/>
      <c r="GU358" s="14"/>
      <c r="GV358" s="14"/>
      <c r="GW358" s="14"/>
      <c r="GX358" s="14"/>
      <c r="GY358" s="14"/>
      <c r="GZ358" s="14"/>
      <c r="HA358" s="14"/>
      <c r="HB358" s="14"/>
      <c r="HC358" s="14"/>
      <c r="HD358" s="14"/>
      <c r="HE358" s="14"/>
      <c r="HF358" s="14"/>
      <c r="HG358" s="14"/>
      <c r="HH358" s="14"/>
      <c r="HI358" s="14"/>
      <c r="HJ358" s="14"/>
      <c r="HK358" s="14"/>
      <c r="HL358" s="14"/>
      <c r="HM358" s="14"/>
      <c r="HN358" s="14"/>
      <c r="HO358" s="14"/>
      <c r="HP358" s="14"/>
      <c r="HQ358" s="14"/>
      <c r="HR358" s="14"/>
      <c r="HS358" s="14"/>
      <c r="HT358" s="14"/>
      <c r="HU358" s="14"/>
      <c r="HV358" s="14"/>
      <c r="HW358" s="14"/>
      <c r="HX358" s="14"/>
      <c r="HY358" s="14"/>
      <c r="HZ358" s="14"/>
      <c r="IA358" s="14"/>
      <c r="IB358" s="14"/>
      <c r="IC358" s="14"/>
      <c r="ID358" s="14"/>
      <c r="IE358" s="14"/>
      <c r="IF358" s="14"/>
      <c r="IG358" s="14"/>
      <c r="IH358" s="14"/>
      <c r="II358" s="14"/>
      <c r="IJ358" s="14"/>
      <c r="IK358" s="14"/>
      <c r="IL358" s="14"/>
      <c r="IM358" s="14"/>
      <c r="IN358" s="14"/>
      <c r="IO358" s="14"/>
      <c r="IP358" s="14"/>
      <c r="IQ358" s="14"/>
      <c r="IR358" s="14"/>
      <c r="IS358" s="14"/>
      <c r="IT358" s="14"/>
      <c r="IU358" s="14"/>
      <c r="IV358" s="14"/>
    </row>
    <row r="359" spans="1:256" s="27" customFormat="1" ht="15" customHeight="1">
      <c r="A359" s="127" t="s">
        <v>918</v>
      </c>
      <c r="B359" s="124">
        <v>4339</v>
      </c>
      <c r="C359" s="255" t="s">
        <v>598</v>
      </c>
      <c r="D359" s="400">
        <v>450</v>
      </c>
      <c r="E359" s="256">
        <v>450</v>
      </c>
      <c r="F359" s="256">
        <v>24</v>
      </c>
      <c r="G359" s="151">
        <f t="shared" si="9"/>
        <v>5.333333333333334</v>
      </c>
      <c r="O359" s="68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  <c r="GB359" s="14"/>
      <c r="GC359" s="14"/>
      <c r="GD359" s="14"/>
      <c r="GE359" s="14"/>
      <c r="GF359" s="14"/>
      <c r="GG359" s="14"/>
      <c r="GH359" s="14"/>
      <c r="GI359" s="14"/>
      <c r="GJ359" s="14"/>
      <c r="GK359" s="14"/>
      <c r="GL359" s="14"/>
      <c r="GM359" s="14"/>
      <c r="GN359" s="14"/>
      <c r="GO359" s="14"/>
      <c r="GP359" s="14"/>
      <c r="GQ359" s="14"/>
      <c r="GR359" s="14"/>
      <c r="GS359" s="14"/>
      <c r="GT359" s="14"/>
      <c r="GU359" s="14"/>
      <c r="GV359" s="14"/>
      <c r="GW359" s="14"/>
      <c r="GX359" s="14"/>
      <c r="GY359" s="14"/>
      <c r="GZ359" s="14"/>
      <c r="HA359" s="14"/>
      <c r="HB359" s="14"/>
      <c r="HC359" s="14"/>
      <c r="HD359" s="14"/>
      <c r="HE359" s="14"/>
      <c r="HF359" s="14"/>
      <c r="HG359" s="14"/>
      <c r="HH359" s="14"/>
      <c r="HI359" s="14"/>
      <c r="HJ359" s="14"/>
      <c r="HK359" s="14"/>
      <c r="HL359" s="14"/>
      <c r="HM359" s="14"/>
      <c r="HN359" s="14"/>
      <c r="HO359" s="14"/>
      <c r="HP359" s="14"/>
      <c r="HQ359" s="14"/>
      <c r="HR359" s="14"/>
      <c r="HS359" s="14"/>
      <c r="HT359" s="14"/>
      <c r="HU359" s="14"/>
      <c r="HV359" s="14"/>
      <c r="HW359" s="14"/>
      <c r="HX359" s="14"/>
      <c r="HY359" s="14"/>
      <c r="HZ359" s="14"/>
      <c r="IA359" s="14"/>
      <c r="IB359" s="14"/>
      <c r="IC359" s="14"/>
      <c r="ID359" s="14"/>
      <c r="IE359" s="14"/>
      <c r="IF359" s="14"/>
      <c r="IG359" s="14"/>
      <c r="IH359" s="14"/>
      <c r="II359" s="14"/>
      <c r="IJ359" s="14"/>
      <c r="IK359" s="14"/>
      <c r="IL359" s="14"/>
      <c r="IM359" s="14"/>
      <c r="IN359" s="14"/>
      <c r="IO359" s="14"/>
      <c r="IP359" s="14"/>
      <c r="IQ359" s="14"/>
      <c r="IR359" s="14"/>
      <c r="IS359" s="14"/>
      <c r="IT359" s="14"/>
      <c r="IU359" s="14"/>
      <c r="IV359" s="14"/>
    </row>
    <row r="360" spans="1:256" s="27" customFormat="1" ht="25.5" customHeight="1">
      <c r="A360" s="127" t="s">
        <v>918</v>
      </c>
      <c r="B360" s="124">
        <v>4339</v>
      </c>
      <c r="C360" s="255" t="s">
        <v>183</v>
      </c>
      <c r="D360" s="400">
        <v>400</v>
      </c>
      <c r="E360" s="256">
        <v>400</v>
      </c>
      <c r="F360" s="256">
        <v>157</v>
      </c>
      <c r="G360" s="151">
        <f t="shared" si="9"/>
        <v>39.25</v>
      </c>
      <c r="O360" s="68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  <c r="GB360" s="14"/>
      <c r="GC360" s="14"/>
      <c r="GD360" s="14"/>
      <c r="GE360" s="14"/>
      <c r="GF360" s="14"/>
      <c r="GG360" s="14"/>
      <c r="GH360" s="14"/>
      <c r="GI360" s="14"/>
      <c r="GJ360" s="14"/>
      <c r="GK360" s="14"/>
      <c r="GL360" s="14"/>
      <c r="GM360" s="14"/>
      <c r="GN360" s="14"/>
      <c r="GO360" s="14"/>
      <c r="GP360" s="14"/>
      <c r="GQ360" s="14"/>
      <c r="GR360" s="14"/>
      <c r="GS360" s="14"/>
      <c r="GT360" s="14"/>
      <c r="GU360" s="14"/>
      <c r="GV360" s="14"/>
      <c r="GW360" s="14"/>
      <c r="GX360" s="14"/>
      <c r="GY360" s="14"/>
      <c r="GZ360" s="14"/>
      <c r="HA360" s="14"/>
      <c r="HB360" s="14"/>
      <c r="HC360" s="14"/>
      <c r="HD360" s="14"/>
      <c r="HE360" s="14"/>
      <c r="HF360" s="14"/>
      <c r="HG360" s="14"/>
      <c r="HH360" s="14"/>
      <c r="HI360" s="14"/>
      <c r="HJ360" s="14"/>
      <c r="HK360" s="14"/>
      <c r="HL360" s="14"/>
      <c r="HM360" s="14"/>
      <c r="HN360" s="14"/>
      <c r="HO360" s="14"/>
      <c r="HP360" s="14"/>
      <c r="HQ360" s="14"/>
      <c r="HR360" s="14"/>
      <c r="HS360" s="14"/>
      <c r="HT360" s="14"/>
      <c r="HU360" s="14"/>
      <c r="HV360" s="14"/>
      <c r="HW360" s="14"/>
      <c r="HX360" s="14"/>
      <c r="HY360" s="14"/>
      <c r="HZ360" s="14"/>
      <c r="IA360" s="14"/>
      <c r="IB360" s="14"/>
      <c r="IC360" s="14"/>
      <c r="ID360" s="14"/>
      <c r="IE360" s="14"/>
      <c r="IF360" s="14"/>
      <c r="IG360" s="14"/>
      <c r="IH360" s="14"/>
      <c r="II360" s="14"/>
      <c r="IJ360" s="14"/>
      <c r="IK360" s="14"/>
      <c r="IL360" s="14"/>
      <c r="IM360" s="14"/>
      <c r="IN360" s="14"/>
      <c r="IO360" s="14"/>
      <c r="IP360" s="14"/>
      <c r="IQ360" s="14"/>
      <c r="IR360" s="14"/>
      <c r="IS360" s="14"/>
      <c r="IT360" s="14"/>
      <c r="IU360" s="14"/>
      <c r="IV360" s="14"/>
    </row>
    <row r="361" spans="1:256" s="27" customFormat="1" ht="17.25" customHeight="1">
      <c r="A361" s="127" t="s">
        <v>918</v>
      </c>
      <c r="B361" s="124">
        <v>4339</v>
      </c>
      <c r="C361" s="255" t="s">
        <v>216</v>
      </c>
      <c r="D361" s="400">
        <v>550</v>
      </c>
      <c r="E361" s="256">
        <v>550</v>
      </c>
      <c r="F361" s="256">
        <v>0</v>
      </c>
      <c r="G361" s="151">
        <v>0</v>
      </c>
      <c r="O361" s="68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  <c r="GH361" s="14"/>
      <c r="GI361" s="14"/>
      <c r="GJ361" s="14"/>
      <c r="GK361" s="14"/>
      <c r="GL361" s="14"/>
      <c r="GM361" s="14"/>
      <c r="GN361" s="14"/>
      <c r="GO361" s="14"/>
      <c r="GP361" s="14"/>
      <c r="GQ361" s="14"/>
      <c r="GR361" s="14"/>
      <c r="GS361" s="14"/>
      <c r="GT361" s="14"/>
      <c r="GU361" s="14"/>
      <c r="GV361" s="14"/>
      <c r="GW361" s="14"/>
      <c r="GX361" s="14"/>
      <c r="GY361" s="14"/>
      <c r="GZ361" s="14"/>
      <c r="HA361" s="14"/>
      <c r="HB361" s="14"/>
      <c r="HC361" s="14"/>
      <c r="HD361" s="14"/>
      <c r="HE361" s="14"/>
      <c r="HF361" s="14"/>
      <c r="HG361" s="14"/>
      <c r="HH361" s="14"/>
      <c r="HI361" s="14"/>
      <c r="HJ361" s="14"/>
      <c r="HK361" s="14"/>
      <c r="HL361" s="14"/>
      <c r="HM361" s="14"/>
      <c r="HN361" s="14"/>
      <c r="HO361" s="14"/>
      <c r="HP361" s="14"/>
      <c r="HQ361" s="14"/>
      <c r="HR361" s="14"/>
      <c r="HS361" s="14"/>
      <c r="HT361" s="14"/>
      <c r="HU361" s="14"/>
      <c r="HV361" s="14"/>
      <c r="HW361" s="14"/>
      <c r="HX361" s="14"/>
      <c r="HY361" s="14"/>
      <c r="HZ361" s="14"/>
      <c r="IA361" s="14"/>
      <c r="IB361" s="14"/>
      <c r="IC361" s="14"/>
      <c r="ID361" s="14"/>
      <c r="IE361" s="14"/>
      <c r="IF361" s="14"/>
      <c r="IG361" s="14"/>
      <c r="IH361" s="14"/>
      <c r="II361" s="14"/>
      <c r="IJ361" s="14"/>
      <c r="IK361" s="14"/>
      <c r="IL361" s="14"/>
      <c r="IM361" s="14"/>
      <c r="IN361" s="14"/>
      <c r="IO361" s="14"/>
      <c r="IP361" s="14"/>
      <c r="IQ361" s="14"/>
      <c r="IR361" s="14"/>
      <c r="IS361" s="14"/>
      <c r="IT361" s="14"/>
      <c r="IU361" s="14"/>
      <c r="IV361" s="14"/>
    </row>
    <row r="362" spans="1:256" s="27" customFormat="1" ht="25.5" customHeight="1">
      <c r="A362" s="127" t="s">
        <v>918</v>
      </c>
      <c r="B362" s="124">
        <v>4392</v>
      </c>
      <c r="C362" s="255" t="s">
        <v>218</v>
      </c>
      <c r="D362" s="400">
        <v>500</v>
      </c>
      <c r="E362" s="256">
        <v>500</v>
      </c>
      <c r="F362" s="256">
        <v>132</v>
      </c>
      <c r="G362" s="151">
        <f t="shared" si="9"/>
        <v>26.400000000000002</v>
      </c>
      <c r="O362" s="68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  <c r="FT362" s="14"/>
      <c r="FU362" s="14"/>
      <c r="FV362" s="14"/>
      <c r="FW362" s="14"/>
      <c r="FX362" s="14"/>
      <c r="FY362" s="14"/>
      <c r="FZ362" s="14"/>
      <c r="GA362" s="14"/>
      <c r="GB362" s="14"/>
      <c r="GC362" s="14"/>
      <c r="GD362" s="14"/>
      <c r="GE362" s="14"/>
      <c r="GF362" s="14"/>
      <c r="GG362" s="14"/>
      <c r="GH362" s="14"/>
      <c r="GI362" s="14"/>
      <c r="GJ362" s="14"/>
      <c r="GK362" s="14"/>
      <c r="GL362" s="14"/>
      <c r="GM362" s="14"/>
      <c r="GN362" s="14"/>
      <c r="GO362" s="14"/>
      <c r="GP362" s="14"/>
      <c r="GQ362" s="14"/>
      <c r="GR362" s="14"/>
      <c r="GS362" s="14"/>
      <c r="GT362" s="14"/>
      <c r="GU362" s="14"/>
      <c r="GV362" s="14"/>
      <c r="GW362" s="14"/>
      <c r="GX362" s="14"/>
      <c r="GY362" s="14"/>
      <c r="GZ362" s="14"/>
      <c r="HA362" s="14"/>
      <c r="HB362" s="14"/>
      <c r="HC362" s="14"/>
      <c r="HD362" s="14"/>
      <c r="HE362" s="14"/>
      <c r="HF362" s="14"/>
      <c r="HG362" s="14"/>
      <c r="HH362" s="14"/>
      <c r="HI362" s="14"/>
      <c r="HJ362" s="14"/>
      <c r="HK362" s="14"/>
      <c r="HL362" s="14"/>
      <c r="HM362" s="14"/>
      <c r="HN362" s="14"/>
      <c r="HO362" s="14"/>
      <c r="HP362" s="14"/>
      <c r="HQ362" s="14"/>
      <c r="HR362" s="14"/>
      <c r="HS362" s="14"/>
      <c r="HT362" s="14"/>
      <c r="HU362" s="14"/>
      <c r="HV362" s="14"/>
      <c r="HW362" s="14"/>
      <c r="HX362" s="14"/>
      <c r="HY362" s="14"/>
      <c r="HZ362" s="14"/>
      <c r="IA362" s="14"/>
      <c r="IB362" s="14"/>
      <c r="IC362" s="14"/>
      <c r="ID362" s="14"/>
      <c r="IE362" s="14"/>
      <c r="IF362" s="14"/>
      <c r="IG362" s="14"/>
      <c r="IH362" s="14"/>
      <c r="II362" s="14"/>
      <c r="IJ362" s="14"/>
      <c r="IK362" s="14"/>
      <c r="IL362" s="14"/>
      <c r="IM362" s="14"/>
      <c r="IN362" s="14"/>
      <c r="IO362" s="14"/>
      <c r="IP362" s="14"/>
      <c r="IQ362" s="14"/>
      <c r="IR362" s="14"/>
      <c r="IS362" s="14"/>
      <c r="IT362" s="14"/>
      <c r="IU362" s="14"/>
      <c r="IV362" s="14"/>
    </row>
    <row r="363" spans="1:256" s="27" customFormat="1" ht="25.5">
      <c r="A363" s="127" t="s">
        <v>918</v>
      </c>
      <c r="B363" s="124">
        <v>4399</v>
      </c>
      <c r="C363" s="255" t="s">
        <v>929</v>
      </c>
      <c r="D363" s="400">
        <v>300</v>
      </c>
      <c r="E363" s="256">
        <v>523</v>
      </c>
      <c r="F363" s="256">
        <v>58</v>
      </c>
      <c r="G363" s="151">
        <f t="shared" si="9"/>
        <v>11.089866156787762</v>
      </c>
      <c r="O363" s="68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  <c r="GB363" s="14"/>
      <c r="GC363" s="14"/>
      <c r="GD363" s="14"/>
      <c r="GE363" s="14"/>
      <c r="GF363" s="14"/>
      <c r="GG363" s="14"/>
      <c r="GH363" s="14"/>
      <c r="GI363" s="14"/>
      <c r="GJ363" s="14"/>
      <c r="GK363" s="14"/>
      <c r="GL363" s="14"/>
      <c r="GM363" s="14"/>
      <c r="GN363" s="14"/>
      <c r="GO363" s="14"/>
      <c r="GP363" s="14"/>
      <c r="GQ363" s="14"/>
      <c r="GR363" s="14"/>
      <c r="GS363" s="14"/>
      <c r="GT363" s="14"/>
      <c r="GU363" s="14"/>
      <c r="GV363" s="14"/>
      <c r="GW363" s="14"/>
      <c r="GX363" s="14"/>
      <c r="GY363" s="14"/>
      <c r="GZ363" s="14"/>
      <c r="HA363" s="14"/>
      <c r="HB363" s="14"/>
      <c r="HC363" s="14"/>
      <c r="HD363" s="14"/>
      <c r="HE363" s="14"/>
      <c r="HF363" s="14"/>
      <c r="HG363" s="14"/>
      <c r="HH363" s="14"/>
      <c r="HI363" s="14"/>
      <c r="HJ363" s="14"/>
      <c r="HK363" s="14"/>
      <c r="HL363" s="14"/>
      <c r="HM363" s="14"/>
      <c r="HN363" s="14"/>
      <c r="HO363" s="14"/>
      <c r="HP363" s="14"/>
      <c r="HQ363" s="14"/>
      <c r="HR363" s="14"/>
      <c r="HS363" s="14"/>
      <c r="HT363" s="14"/>
      <c r="HU363" s="14"/>
      <c r="HV363" s="14"/>
      <c r="HW363" s="14"/>
      <c r="HX363" s="14"/>
      <c r="HY363" s="14"/>
      <c r="HZ363" s="14"/>
      <c r="IA363" s="14"/>
      <c r="IB363" s="14"/>
      <c r="IC363" s="14"/>
      <c r="ID363" s="14"/>
      <c r="IE363" s="14"/>
      <c r="IF363" s="14"/>
      <c r="IG363" s="14"/>
      <c r="IH363" s="14"/>
      <c r="II363" s="14"/>
      <c r="IJ363" s="14"/>
      <c r="IK363" s="14"/>
      <c r="IL363" s="14"/>
      <c r="IM363" s="14"/>
      <c r="IN363" s="14"/>
      <c r="IO363" s="14"/>
      <c r="IP363" s="14"/>
      <c r="IQ363" s="14"/>
      <c r="IR363" s="14"/>
      <c r="IS363" s="14"/>
      <c r="IT363" s="14"/>
      <c r="IU363" s="14"/>
      <c r="IV363" s="14"/>
    </row>
    <row r="364" spans="1:256" s="27" customFormat="1" ht="12.75">
      <c r="A364" s="172"/>
      <c r="B364" s="188"/>
      <c r="C364" s="187" t="s">
        <v>478</v>
      </c>
      <c r="D364" s="173">
        <f>SUM(D358:D363)</f>
        <v>3200</v>
      </c>
      <c r="E364" s="173">
        <f>SUM(E358:E363)</f>
        <v>3423</v>
      </c>
      <c r="F364" s="333">
        <f>SUM(F358:F363)</f>
        <v>503</v>
      </c>
      <c r="G364" s="373">
        <f t="shared" si="9"/>
        <v>14.694712240724511</v>
      </c>
      <c r="O364" s="68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  <c r="FT364" s="14"/>
      <c r="FU364" s="14"/>
      <c r="FV364" s="14"/>
      <c r="FW364" s="14"/>
      <c r="FX364" s="14"/>
      <c r="FY364" s="14"/>
      <c r="FZ364" s="14"/>
      <c r="GA364" s="14"/>
      <c r="GB364" s="14"/>
      <c r="GC364" s="14"/>
      <c r="GD364" s="14"/>
      <c r="GE364" s="14"/>
      <c r="GF364" s="14"/>
      <c r="GG364" s="14"/>
      <c r="GH364" s="14"/>
      <c r="GI364" s="14"/>
      <c r="GJ364" s="14"/>
      <c r="GK364" s="14"/>
      <c r="GL364" s="14"/>
      <c r="GM364" s="14"/>
      <c r="GN364" s="14"/>
      <c r="GO364" s="14"/>
      <c r="GP364" s="14"/>
      <c r="GQ364" s="14"/>
      <c r="GR364" s="14"/>
      <c r="GS364" s="14"/>
      <c r="GT364" s="14"/>
      <c r="GU364" s="14"/>
      <c r="GV364" s="14"/>
      <c r="GW364" s="14"/>
      <c r="GX364" s="14"/>
      <c r="GY364" s="14"/>
      <c r="GZ364" s="14"/>
      <c r="HA364" s="14"/>
      <c r="HB364" s="14"/>
      <c r="HC364" s="14"/>
      <c r="HD364" s="14"/>
      <c r="HE364" s="14"/>
      <c r="HF364" s="14"/>
      <c r="HG364" s="14"/>
      <c r="HH364" s="14"/>
      <c r="HI364" s="14"/>
      <c r="HJ364" s="14"/>
      <c r="HK364" s="14"/>
      <c r="HL364" s="14"/>
      <c r="HM364" s="14"/>
      <c r="HN364" s="14"/>
      <c r="HO364" s="14"/>
      <c r="HP364" s="14"/>
      <c r="HQ364" s="14"/>
      <c r="HR364" s="14"/>
      <c r="HS364" s="14"/>
      <c r="HT364" s="14"/>
      <c r="HU364" s="14"/>
      <c r="HV364" s="14"/>
      <c r="HW364" s="14"/>
      <c r="HX364" s="14"/>
      <c r="HY364" s="14"/>
      <c r="HZ364" s="14"/>
      <c r="IA364" s="14"/>
      <c r="IB364" s="14"/>
      <c r="IC364" s="14"/>
      <c r="ID364" s="14"/>
      <c r="IE364" s="14"/>
      <c r="IF364" s="14"/>
      <c r="IG364" s="14"/>
      <c r="IH364" s="14"/>
      <c r="II364" s="14"/>
      <c r="IJ364" s="14"/>
      <c r="IK364" s="14"/>
      <c r="IL364" s="14"/>
      <c r="IM364" s="14"/>
      <c r="IN364" s="14"/>
      <c r="IO364" s="14"/>
      <c r="IP364" s="14"/>
      <c r="IQ364" s="14"/>
      <c r="IR364" s="14"/>
      <c r="IS364" s="14"/>
      <c r="IT364" s="14"/>
      <c r="IU364" s="14"/>
      <c r="IV364" s="14"/>
    </row>
    <row r="365" spans="2:256" s="27" customFormat="1" ht="12" customHeight="1">
      <c r="B365"/>
      <c r="C365"/>
      <c r="D365" s="14"/>
      <c r="E365" s="14"/>
      <c r="F365" s="14"/>
      <c r="G365"/>
      <c r="O365" s="68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  <c r="FT365" s="14"/>
      <c r="FU365" s="14"/>
      <c r="FV365" s="14"/>
      <c r="FW365" s="14"/>
      <c r="FX365" s="14"/>
      <c r="FY365" s="14"/>
      <c r="FZ365" s="14"/>
      <c r="GA365" s="14"/>
      <c r="GB365" s="14"/>
      <c r="GC365" s="14"/>
      <c r="GD365" s="14"/>
      <c r="GE365" s="14"/>
      <c r="GF365" s="14"/>
      <c r="GG365" s="14"/>
      <c r="GH365" s="14"/>
      <c r="GI365" s="14"/>
      <c r="GJ365" s="14"/>
      <c r="GK365" s="14"/>
      <c r="GL365" s="14"/>
      <c r="GM365" s="14"/>
      <c r="GN365" s="14"/>
      <c r="GO365" s="14"/>
      <c r="GP365" s="14"/>
      <c r="GQ365" s="14"/>
      <c r="GR365" s="14"/>
      <c r="GS365" s="14"/>
      <c r="GT365" s="14"/>
      <c r="GU365" s="14"/>
      <c r="GV365" s="14"/>
      <c r="GW365" s="14"/>
      <c r="GX365" s="14"/>
      <c r="GY365" s="14"/>
      <c r="GZ365" s="14"/>
      <c r="HA365" s="14"/>
      <c r="HB365" s="14"/>
      <c r="HC365" s="14"/>
      <c r="HD365" s="14"/>
      <c r="HE365" s="14"/>
      <c r="HF365" s="14"/>
      <c r="HG365" s="14"/>
      <c r="HH365" s="14"/>
      <c r="HI365" s="14"/>
      <c r="HJ365" s="14"/>
      <c r="HK365" s="14"/>
      <c r="HL365" s="14"/>
      <c r="HM365" s="14"/>
      <c r="HN365" s="14"/>
      <c r="HO365" s="14"/>
      <c r="HP365" s="14"/>
      <c r="HQ365" s="14"/>
      <c r="HR365" s="14"/>
      <c r="HS365" s="14"/>
      <c r="HT365" s="14"/>
      <c r="HU365" s="14"/>
      <c r="HV365" s="14"/>
      <c r="HW365" s="14"/>
      <c r="HX365" s="14"/>
      <c r="HY365" s="14"/>
      <c r="HZ365" s="14"/>
      <c r="IA365" s="14"/>
      <c r="IB365" s="14"/>
      <c r="IC365" s="14"/>
      <c r="ID365" s="14"/>
      <c r="IE365" s="14"/>
      <c r="IF365" s="14"/>
      <c r="IG365" s="14"/>
      <c r="IH365" s="14"/>
      <c r="II365" s="14"/>
      <c r="IJ365" s="14"/>
      <c r="IK365" s="14"/>
      <c r="IL365" s="14"/>
      <c r="IM365" s="14"/>
      <c r="IN365" s="14"/>
      <c r="IO365" s="14"/>
      <c r="IP365" s="14"/>
      <c r="IQ365" s="14"/>
      <c r="IR365" s="14"/>
      <c r="IS365" s="14"/>
      <c r="IT365" s="14"/>
      <c r="IU365" s="14"/>
      <c r="IV365" s="14"/>
    </row>
    <row r="366" spans="1:256" s="27" customFormat="1" ht="14.25" customHeight="1">
      <c r="A366" s="65" t="s">
        <v>241</v>
      </c>
      <c r="B366" s="13"/>
      <c r="C366"/>
      <c r="D366" s="14"/>
      <c r="E366" s="14"/>
      <c r="F366" s="68"/>
      <c r="G366" s="14"/>
      <c r="O366" s="68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  <c r="GH366" s="14"/>
      <c r="GI366" s="14"/>
      <c r="GJ366" s="14"/>
      <c r="GK366" s="14"/>
      <c r="GL366" s="14"/>
      <c r="GM366" s="14"/>
      <c r="GN366" s="14"/>
      <c r="GO366" s="14"/>
      <c r="GP366" s="14"/>
      <c r="GQ366" s="14"/>
      <c r="GR366" s="14"/>
      <c r="GS366" s="14"/>
      <c r="GT366" s="14"/>
      <c r="GU366" s="14"/>
      <c r="GV366" s="14"/>
      <c r="GW366" s="14"/>
      <c r="GX366" s="14"/>
      <c r="GY366" s="14"/>
      <c r="GZ366" s="14"/>
      <c r="HA366" s="14"/>
      <c r="HB366" s="14"/>
      <c r="HC366" s="14"/>
      <c r="HD366" s="14"/>
      <c r="HE366" s="14"/>
      <c r="HF366" s="14"/>
      <c r="HG366" s="14"/>
      <c r="HH366" s="14"/>
      <c r="HI366" s="14"/>
      <c r="HJ366" s="14"/>
      <c r="HK366" s="14"/>
      <c r="HL366" s="14"/>
      <c r="HM366" s="14"/>
      <c r="HN366" s="14"/>
      <c r="HO366" s="14"/>
      <c r="HP366" s="14"/>
      <c r="HQ366" s="14"/>
      <c r="HR366" s="14"/>
      <c r="HS366" s="14"/>
      <c r="HT366" s="14"/>
      <c r="HU366" s="14"/>
      <c r="HV366" s="14"/>
      <c r="HW366" s="14"/>
      <c r="HX366" s="14"/>
      <c r="HY366" s="14"/>
      <c r="HZ366" s="14"/>
      <c r="IA366" s="14"/>
      <c r="IB366" s="14"/>
      <c r="IC366" s="14"/>
      <c r="ID366" s="14"/>
      <c r="IE366" s="14"/>
      <c r="IF366" s="14"/>
      <c r="IG366" s="14"/>
      <c r="IH366" s="14"/>
      <c r="II366" s="14"/>
      <c r="IJ366" s="14"/>
      <c r="IK366" s="14"/>
      <c r="IL366" s="14"/>
      <c r="IM366" s="14"/>
      <c r="IN366" s="14"/>
      <c r="IO366" s="14"/>
      <c r="IP366" s="14"/>
      <c r="IQ366" s="14"/>
      <c r="IR366" s="14"/>
      <c r="IS366" s="14"/>
      <c r="IT366" s="14"/>
      <c r="IU366" s="14"/>
      <c r="IV366" s="14"/>
    </row>
    <row r="367" spans="1:256" s="27" customFormat="1" ht="11.25" customHeight="1">
      <c r="A367" s="65"/>
      <c r="B367" s="13"/>
      <c r="C367"/>
      <c r="D367" s="14"/>
      <c r="E367" s="14"/>
      <c r="F367" s="68"/>
      <c r="G367" s="14"/>
      <c r="O367" s="68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  <c r="GM367" s="14"/>
      <c r="GN367" s="14"/>
      <c r="GO367" s="14"/>
      <c r="GP367" s="14"/>
      <c r="GQ367" s="14"/>
      <c r="GR367" s="14"/>
      <c r="GS367" s="14"/>
      <c r="GT367" s="14"/>
      <c r="GU367" s="14"/>
      <c r="GV367" s="14"/>
      <c r="GW367" s="14"/>
      <c r="GX367" s="14"/>
      <c r="GY367" s="14"/>
      <c r="GZ367" s="14"/>
      <c r="HA367" s="14"/>
      <c r="HB367" s="14"/>
      <c r="HC367" s="14"/>
      <c r="HD367" s="14"/>
      <c r="HE367" s="14"/>
      <c r="HF367" s="14"/>
      <c r="HG367" s="14"/>
      <c r="HH367" s="14"/>
      <c r="HI367" s="14"/>
      <c r="HJ367" s="14"/>
      <c r="HK367" s="14"/>
      <c r="HL367" s="14"/>
      <c r="HM367" s="14"/>
      <c r="HN367" s="14"/>
      <c r="HO367" s="14"/>
      <c r="HP367" s="14"/>
      <c r="HQ367" s="14"/>
      <c r="HR367" s="14"/>
      <c r="HS367" s="14"/>
      <c r="HT367" s="14"/>
      <c r="HU367" s="14"/>
      <c r="HV367" s="14"/>
      <c r="HW367" s="14"/>
      <c r="HX367" s="14"/>
      <c r="HY367" s="14"/>
      <c r="HZ367" s="14"/>
      <c r="IA367" s="14"/>
      <c r="IB367" s="14"/>
      <c r="IC367" s="14"/>
      <c r="ID367" s="14"/>
      <c r="IE367" s="14"/>
      <c r="IF367" s="14"/>
      <c r="IG367" s="14"/>
      <c r="IH367" s="14"/>
      <c r="II367" s="14"/>
      <c r="IJ367" s="14"/>
      <c r="IK367" s="14"/>
      <c r="IL367" s="14"/>
      <c r="IM367" s="14"/>
      <c r="IN367" s="14"/>
      <c r="IO367" s="14"/>
      <c r="IP367" s="14"/>
      <c r="IQ367" s="14"/>
      <c r="IR367" s="14"/>
      <c r="IS367" s="14"/>
      <c r="IT367" s="14"/>
      <c r="IU367" s="14"/>
      <c r="IV367" s="14"/>
    </row>
    <row r="368" spans="1:256" s="27" customFormat="1" ht="24.75" customHeight="1">
      <c r="A368" s="6" t="s">
        <v>162</v>
      </c>
      <c r="B368" s="6" t="s">
        <v>163</v>
      </c>
      <c r="C368" s="4" t="s">
        <v>166</v>
      </c>
      <c r="D368" s="43" t="s">
        <v>287</v>
      </c>
      <c r="E368" s="50" t="s">
        <v>288</v>
      </c>
      <c r="F368" s="4" t="s">
        <v>137</v>
      </c>
      <c r="G368" s="42" t="s">
        <v>289</v>
      </c>
      <c r="O368" s="68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/>
      <c r="FZ368" s="14"/>
      <c r="GA368" s="14"/>
      <c r="GB368" s="14"/>
      <c r="GC368" s="14"/>
      <c r="GD368" s="14"/>
      <c r="GE368" s="14"/>
      <c r="GF368" s="14"/>
      <c r="GG368" s="14"/>
      <c r="GH368" s="14"/>
      <c r="GI368" s="14"/>
      <c r="GJ368" s="14"/>
      <c r="GK368" s="14"/>
      <c r="GL368" s="14"/>
      <c r="GM368" s="14"/>
      <c r="GN368" s="14"/>
      <c r="GO368" s="14"/>
      <c r="GP368" s="14"/>
      <c r="GQ368" s="14"/>
      <c r="GR368" s="14"/>
      <c r="GS368" s="14"/>
      <c r="GT368" s="14"/>
      <c r="GU368" s="14"/>
      <c r="GV368" s="14"/>
      <c r="GW368" s="14"/>
      <c r="GX368" s="14"/>
      <c r="GY368" s="14"/>
      <c r="GZ368" s="14"/>
      <c r="HA368" s="14"/>
      <c r="HB368" s="14"/>
      <c r="HC368" s="14"/>
      <c r="HD368" s="14"/>
      <c r="HE368" s="14"/>
      <c r="HF368" s="14"/>
      <c r="HG368" s="14"/>
      <c r="HH368" s="14"/>
      <c r="HI368" s="14"/>
      <c r="HJ368" s="14"/>
      <c r="HK368" s="14"/>
      <c r="HL368" s="14"/>
      <c r="HM368" s="14"/>
      <c r="HN368" s="14"/>
      <c r="HO368" s="14"/>
      <c r="HP368" s="14"/>
      <c r="HQ368" s="14"/>
      <c r="HR368" s="14"/>
      <c r="HS368" s="14"/>
      <c r="HT368" s="14"/>
      <c r="HU368" s="14"/>
      <c r="HV368" s="14"/>
      <c r="HW368" s="14"/>
      <c r="HX368" s="14"/>
      <c r="HY368" s="14"/>
      <c r="HZ368" s="14"/>
      <c r="IA368" s="14"/>
      <c r="IB368" s="14"/>
      <c r="IC368" s="14"/>
      <c r="ID368" s="14"/>
      <c r="IE368" s="14"/>
      <c r="IF368" s="14"/>
      <c r="IG368" s="14"/>
      <c r="IH368" s="14"/>
      <c r="II368" s="14"/>
      <c r="IJ368" s="14"/>
      <c r="IK368" s="14"/>
      <c r="IL368" s="14"/>
      <c r="IM368" s="14"/>
      <c r="IN368" s="14"/>
      <c r="IO368" s="14"/>
      <c r="IP368" s="14"/>
      <c r="IQ368" s="14"/>
      <c r="IR368" s="14"/>
      <c r="IS368" s="14"/>
      <c r="IT368" s="14"/>
      <c r="IU368" s="14"/>
      <c r="IV368" s="14"/>
    </row>
    <row r="369" spans="1:256" s="27" customFormat="1" ht="26.25" customHeight="1">
      <c r="A369" s="127" t="s">
        <v>918</v>
      </c>
      <c r="B369" s="124">
        <v>4357</v>
      </c>
      <c r="C369" s="115" t="s">
        <v>217</v>
      </c>
      <c r="D369" s="287">
        <v>600</v>
      </c>
      <c r="E369" s="287">
        <v>600</v>
      </c>
      <c r="F369" s="287">
        <v>0</v>
      </c>
      <c r="G369" s="150">
        <f>F369/E369*100</f>
        <v>0</v>
      </c>
      <c r="O369" s="68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  <c r="FJ369" s="14"/>
      <c r="FK369" s="14"/>
      <c r="FL369" s="14"/>
      <c r="FM369" s="14"/>
      <c r="FN369" s="14"/>
      <c r="FO369" s="14"/>
      <c r="FP369" s="14"/>
      <c r="FQ369" s="14"/>
      <c r="FR369" s="14"/>
      <c r="FS369" s="14"/>
      <c r="FT369" s="14"/>
      <c r="FU369" s="14"/>
      <c r="FV369" s="14"/>
      <c r="FW369" s="14"/>
      <c r="FX369" s="14"/>
      <c r="FY369" s="14"/>
      <c r="FZ369" s="14"/>
      <c r="GA369" s="14"/>
      <c r="GB369" s="14"/>
      <c r="GC369" s="14"/>
      <c r="GD369" s="14"/>
      <c r="GE369" s="14"/>
      <c r="GF369" s="14"/>
      <c r="GG369" s="14"/>
      <c r="GH369" s="14"/>
      <c r="GI369" s="14"/>
      <c r="GJ369" s="14"/>
      <c r="GK369" s="14"/>
      <c r="GL369" s="14"/>
      <c r="GM369" s="14"/>
      <c r="GN369" s="14"/>
      <c r="GO369" s="14"/>
      <c r="GP369" s="14"/>
      <c r="GQ369" s="14"/>
      <c r="GR369" s="14"/>
      <c r="GS369" s="14"/>
      <c r="GT369" s="14"/>
      <c r="GU369" s="14"/>
      <c r="GV369" s="14"/>
      <c r="GW369" s="14"/>
      <c r="GX369" s="14"/>
      <c r="GY369" s="14"/>
      <c r="GZ369" s="14"/>
      <c r="HA369" s="14"/>
      <c r="HB369" s="14"/>
      <c r="HC369" s="14"/>
      <c r="HD369" s="14"/>
      <c r="HE369" s="14"/>
      <c r="HF369" s="14"/>
      <c r="HG369" s="14"/>
      <c r="HH369" s="14"/>
      <c r="HI369" s="14"/>
      <c r="HJ369" s="14"/>
      <c r="HK369" s="14"/>
      <c r="HL369" s="14"/>
      <c r="HM369" s="14"/>
      <c r="HN369" s="14"/>
      <c r="HO369" s="14"/>
      <c r="HP369" s="14"/>
      <c r="HQ369" s="14"/>
      <c r="HR369" s="14"/>
      <c r="HS369" s="14"/>
      <c r="HT369" s="14"/>
      <c r="HU369" s="14"/>
      <c r="HV369" s="14"/>
      <c r="HW369" s="14"/>
      <c r="HX369" s="14"/>
      <c r="HY369" s="14"/>
      <c r="HZ369" s="14"/>
      <c r="IA369" s="14"/>
      <c r="IB369" s="14"/>
      <c r="IC369" s="14"/>
      <c r="ID369" s="14"/>
      <c r="IE369" s="14"/>
      <c r="IF369" s="14"/>
      <c r="IG369" s="14"/>
      <c r="IH369" s="14"/>
      <c r="II369" s="14"/>
      <c r="IJ369" s="14"/>
      <c r="IK369" s="14"/>
      <c r="IL369" s="14"/>
      <c r="IM369" s="14"/>
      <c r="IN369" s="14"/>
      <c r="IO369" s="14"/>
      <c r="IP369" s="14"/>
      <c r="IQ369" s="14"/>
      <c r="IR369" s="14"/>
      <c r="IS369" s="14"/>
      <c r="IT369" s="14"/>
      <c r="IU369" s="14"/>
      <c r="IV369" s="14"/>
    </row>
    <row r="370" spans="1:256" s="27" customFormat="1" ht="15" customHeight="1">
      <c r="A370" s="172"/>
      <c r="B370" s="188"/>
      <c r="C370" s="187" t="s">
        <v>479</v>
      </c>
      <c r="D370" s="173">
        <f>SUM(D369:D369)</f>
        <v>600</v>
      </c>
      <c r="E370" s="290">
        <f>SUM(E369:E369)</f>
        <v>600</v>
      </c>
      <c r="F370" s="202">
        <f>SUM(F369:F369)</f>
        <v>0</v>
      </c>
      <c r="G370" s="163">
        <f>F370/E370*100</f>
        <v>0</v>
      </c>
      <c r="O370" s="68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  <c r="FR370" s="14"/>
      <c r="FS370" s="14"/>
      <c r="FT370" s="14"/>
      <c r="FU370" s="14"/>
      <c r="FV370" s="14"/>
      <c r="FW370" s="14"/>
      <c r="FX370" s="14"/>
      <c r="FY370" s="14"/>
      <c r="FZ370" s="14"/>
      <c r="GA370" s="14"/>
      <c r="GB370" s="14"/>
      <c r="GC370" s="14"/>
      <c r="GD370" s="14"/>
      <c r="GE370" s="14"/>
      <c r="GF370" s="14"/>
      <c r="GG370" s="14"/>
      <c r="GH370" s="14"/>
      <c r="GI370" s="14"/>
      <c r="GJ370" s="14"/>
      <c r="GK370" s="14"/>
      <c r="GL370" s="14"/>
      <c r="GM370" s="14"/>
      <c r="GN370" s="14"/>
      <c r="GO370" s="14"/>
      <c r="GP370" s="14"/>
      <c r="GQ370" s="14"/>
      <c r="GR370" s="14"/>
      <c r="GS370" s="14"/>
      <c r="GT370" s="14"/>
      <c r="GU370" s="14"/>
      <c r="GV370" s="14"/>
      <c r="GW370" s="14"/>
      <c r="GX370" s="14"/>
      <c r="GY370" s="14"/>
      <c r="GZ370" s="14"/>
      <c r="HA370" s="14"/>
      <c r="HB370" s="14"/>
      <c r="HC370" s="14"/>
      <c r="HD370" s="14"/>
      <c r="HE370" s="14"/>
      <c r="HF370" s="14"/>
      <c r="HG370" s="14"/>
      <c r="HH370" s="14"/>
      <c r="HI370" s="14"/>
      <c r="HJ370" s="14"/>
      <c r="HK370" s="14"/>
      <c r="HL370" s="14"/>
      <c r="HM370" s="14"/>
      <c r="HN370" s="14"/>
      <c r="HO370" s="14"/>
      <c r="HP370" s="14"/>
      <c r="HQ370" s="14"/>
      <c r="HR370" s="14"/>
      <c r="HS370" s="14"/>
      <c r="HT370" s="14"/>
      <c r="HU370" s="14"/>
      <c r="HV370" s="14"/>
      <c r="HW370" s="14"/>
      <c r="HX370" s="14"/>
      <c r="HY370" s="14"/>
      <c r="HZ370" s="14"/>
      <c r="IA370" s="14"/>
      <c r="IB370" s="14"/>
      <c r="IC370" s="14"/>
      <c r="ID370" s="14"/>
      <c r="IE370" s="14"/>
      <c r="IF370" s="14"/>
      <c r="IG370" s="14"/>
      <c r="IH370" s="14"/>
      <c r="II370" s="14"/>
      <c r="IJ370" s="14"/>
      <c r="IK370" s="14"/>
      <c r="IL370" s="14"/>
      <c r="IM370" s="14"/>
      <c r="IN370" s="14"/>
      <c r="IO370" s="14"/>
      <c r="IP370" s="14"/>
      <c r="IQ370" s="14"/>
      <c r="IR370" s="14"/>
      <c r="IS370" s="14"/>
      <c r="IT370" s="14"/>
      <c r="IU370" s="14"/>
      <c r="IV370" s="14"/>
    </row>
    <row r="371" spans="2:256" s="27" customFormat="1" ht="10.5" customHeight="1">
      <c r="B371"/>
      <c r="C371"/>
      <c r="D371" s="14"/>
      <c r="E371" s="14"/>
      <c r="F371" s="14"/>
      <c r="G371"/>
      <c r="O371" s="68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  <c r="FT371" s="14"/>
      <c r="FU371" s="14"/>
      <c r="FV371" s="14"/>
      <c r="FW371" s="14"/>
      <c r="FX371" s="14"/>
      <c r="FY371" s="14"/>
      <c r="FZ371" s="14"/>
      <c r="GA371" s="14"/>
      <c r="GB371" s="14"/>
      <c r="GC371" s="14"/>
      <c r="GD371" s="14"/>
      <c r="GE371" s="14"/>
      <c r="GF371" s="14"/>
      <c r="GG371" s="14"/>
      <c r="GH371" s="14"/>
      <c r="GI371" s="14"/>
      <c r="GJ371" s="14"/>
      <c r="GK371" s="14"/>
      <c r="GL371" s="14"/>
      <c r="GM371" s="14"/>
      <c r="GN371" s="14"/>
      <c r="GO371" s="14"/>
      <c r="GP371" s="14"/>
      <c r="GQ371" s="14"/>
      <c r="GR371" s="14"/>
      <c r="GS371" s="14"/>
      <c r="GT371" s="14"/>
      <c r="GU371" s="14"/>
      <c r="GV371" s="14"/>
      <c r="GW371" s="14"/>
      <c r="GX371" s="14"/>
      <c r="GY371" s="14"/>
      <c r="GZ371" s="14"/>
      <c r="HA371" s="14"/>
      <c r="HB371" s="14"/>
      <c r="HC371" s="14"/>
      <c r="HD371" s="14"/>
      <c r="HE371" s="14"/>
      <c r="HF371" s="14"/>
      <c r="HG371" s="14"/>
      <c r="HH371" s="14"/>
      <c r="HI371" s="14"/>
      <c r="HJ371" s="14"/>
      <c r="HK371" s="14"/>
      <c r="HL371" s="14"/>
      <c r="HM371" s="14"/>
      <c r="HN371" s="14"/>
      <c r="HO371" s="14"/>
      <c r="HP371" s="14"/>
      <c r="HQ371" s="14"/>
      <c r="HR371" s="14"/>
      <c r="HS371" s="14"/>
      <c r="HT371" s="14"/>
      <c r="HU371" s="14"/>
      <c r="HV371" s="14"/>
      <c r="HW371" s="14"/>
      <c r="HX371" s="14"/>
      <c r="HY371" s="14"/>
      <c r="HZ371" s="14"/>
      <c r="IA371" s="14"/>
      <c r="IB371" s="14"/>
      <c r="IC371" s="14"/>
      <c r="ID371" s="14"/>
      <c r="IE371" s="14"/>
      <c r="IF371" s="14"/>
      <c r="IG371" s="14"/>
      <c r="IH371" s="14"/>
      <c r="II371" s="14"/>
      <c r="IJ371" s="14"/>
      <c r="IK371" s="14"/>
      <c r="IL371" s="14"/>
      <c r="IM371" s="14"/>
      <c r="IN371" s="14"/>
      <c r="IO371" s="14"/>
      <c r="IP371" s="14"/>
      <c r="IQ371" s="14"/>
      <c r="IR371" s="14"/>
      <c r="IS371" s="14"/>
      <c r="IT371" s="14"/>
      <c r="IU371" s="14"/>
      <c r="IV371" s="14"/>
    </row>
    <row r="372" spans="1:256" s="27" customFormat="1" ht="12.75">
      <c r="A372" s="330" t="s">
        <v>711</v>
      </c>
      <c r="B372" s="330"/>
      <c r="C372" s="330"/>
      <c r="D372" s="131"/>
      <c r="E372" s="131"/>
      <c r="F372" s="14"/>
      <c r="G372"/>
      <c r="O372" s="68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  <c r="FT372" s="14"/>
      <c r="FU372" s="14"/>
      <c r="FV372" s="14"/>
      <c r="FW372" s="14"/>
      <c r="FX372" s="14"/>
      <c r="FY372" s="14"/>
      <c r="FZ372" s="14"/>
      <c r="GA372" s="14"/>
      <c r="GB372" s="14"/>
      <c r="GC372" s="14"/>
      <c r="GD372" s="14"/>
      <c r="GE372" s="14"/>
      <c r="GF372" s="14"/>
      <c r="GG372" s="14"/>
      <c r="GH372" s="14"/>
      <c r="GI372" s="14"/>
      <c r="GJ372" s="14"/>
      <c r="GK372" s="14"/>
      <c r="GL372" s="14"/>
      <c r="GM372" s="14"/>
      <c r="GN372" s="14"/>
      <c r="GO372" s="14"/>
      <c r="GP372" s="14"/>
      <c r="GQ372" s="14"/>
      <c r="GR372" s="14"/>
      <c r="GS372" s="14"/>
      <c r="GT372" s="14"/>
      <c r="GU372" s="14"/>
      <c r="GV372" s="14"/>
      <c r="GW372" s="14"/>
      <c r="GX372" s="14"/>
      <c r="GY372" s="14"/>
      <c r="GZ372" s="14"/>
      <c r="HA372" s="14"/>
      <c r="HB372" s="14"/>
      <c r="HC372" s="14"/>
      <c r="HD372" s="14"/>
      <c r="HE372" s="14"/>
      <c r="HF372" s="14"/>
      <c r="HG372" s="14"/>
      <c r="HH372" s="14"/>
      <c r="HI372" s="14"/>
      <c r="HJ372" s="14"/>
      <c r="HK372" s="14"/>
      <c r="HL372" s="14"/>
      <c r="HM372" s="14"/>
      <c r="HN372" s="14"/>
      <c r="HO372" s="14"/>
      <c r="HP372" s="14"/>
      <c r="HQ372" s="14"/>
      <c r="HR372" s="14"/>
      <c r="HS372" s="14"/>
      <c r="HT372" s="14"/>
      <c r="HU372" s="14"/>
      <c r="HV372" s="14"/>
      <c r="HW372" s="14"/>
      <c r="HX372" s="14"/>
      <c r="HY372" s="14"/>
      <c r="HZ372" s="14"/>
      <c r="IA372" s="14"/>
      <c r="IB372" s="14"/>
      <c r="IC372" s="14"/>
      <c r="ID372" s="14"/>
      <c r="IE372" s="14"/>
      <c r="IF372" s="14"/>
      <c r="IG372" s="14"/>
      <c r="IH372" s="14"/>
      <c r="II372" s="14"/>
      <c r="IJ372" s="14"/>
      <c r="IK372" s="14"/>
      <c r="IL372" s="14"/>
      <c r="IM372" s="14"/>
      <c r="IN372" s="14"/>
      <c r="IO372" s="14"/>
      <c r="IP372" s="14"/>
      <c r="IQ372" s="14"/>
      <c r="IR372" s="14"/>
      <c r="IS372" s="14"/>
      <c r="IT372" s="14"/>
      <c r="IU372" s="14"/>
      <c r="IV372" s="14"/>
    </row>
    <row r="373" spans="1:256" s="27" customFormat="1" ht="10.5" customHeight="1">
      <c r="A373" s="330"/>
      <c r="B373" s="330"/>
      <c r="C373" s="330"/>
      <c r="D373" s="131"/>
      <c r="E373" s="131"/>
      <c r="F373" s="14"/>
      <c r="G373"/>
      <c r="O373" s="68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  <c r="FJ373" s="14"/>
      <c r="FK373" s="14"/>
      <c r="FL373" s="14"/>
      <c r="FM373" s="14"/>
      <c r="FN373" s="14"/>
      <c r="FO373" s="14"/>
      <c r="FP373" s="14"/>
      <c r="FQ373" s="14"/>
      <c r="FR373" s="14"/>
      <c r="FS373" s="14"/>
      <c r="FT373" s="14"/>
      <c r="FU373" s="14"/>
      <c r="FV373" s="14"/>
      <c r="FW373" s="14"/>
      <c r="FX373" s="14"/>
      <c r="FY373" s="14"/>
      <c r="FZ373" s="14"/>
      <c r="GA373" s="14"/>
      <c r="GB373" s="14"/>
      <c r="GC373" s="14"/>
      <c r="GD373" s="14"/>
      <c r="GE373" s="14"/>
      <c r="GF373" s="14"/>
      <c r="GG373" s="14"/>
      <c r="GH373" s="14"/>
      <c r="GI373" s="14"/>
      <c r="GJ373" s="14"/>
      <c r="GK373" s="14"/>
      <c r="GL373" s="14"/>
      <c r="GM373" s="14"/>
      <c r="GN373" s="14"/>
      <c r="GO373" s="14"/>
      <c r="GP373" s="14"/>
      <c r="GQ373" s="14"/>
      <c r="GR373" s="14"/>
      <c r="GS373" s="14"/>
      <c r="GT373" s="14"/>
      <c r="GU373" s="14"/>
      <c r="GV373" s="14"/>
      <c r="GW373" s="14"/>
      <c r="GX373" s="14"/>
      <c r="GY373" s="14"/>
      <c r="GZ373" s="14"/>
      <c r="HA373" s="14"/>
      <c r="HB373" s="14"/>
      <c r="HC373" s="14"/>
      <c r="HD373" s="14"/>
      <c r="HE373" s="14"/>
      <c r="HF373" s="14"/>
      <c r="HG373" s="14"/>
      <c r="HH373" s="14"/>
      <c r="HI373" s="14"/>
      <c r="HJ373" s="14"/>
      <c r="HK373" s="14"/>
      <c r="HL373" s="14"/>
      <c r="HM373" s="14"/>
      <c r="HN373" s="14"/>
      <c r="HO373" s="14"/>
      <c r="HP373" s="14"/>
      <c r="HQ373" s="14"/>
      <c r="HR373" s="14"/>
      <c r="HS373" s="14"/>
      <c r="HT373" s="14"/>
      <c r="HU373" s="14"/>
      <c r="HV373" s="14"/>
      <c r="HW373" s="14"/>
      <c r="HX373" s="14"/>
      <c r="HY373" s="14"/>
      <c r="HZ373" s="14"/>
      <c r="IA373" s="14"/>
      <c r="IB373" s="14"/>
      <c r="IC373" s="14"/>
      <c r="ID373" s="14"/>
      <c r="IE373" s="14"/>
      <c r="IF373" s="14"/>
      <c r="IG373" s="14"/>
      <c r="IH373" s="14"/>
      <c r="II373" s="14"/>
      <c r="IJ373" s="14"/>
      <c r="IK373" s="14"/>
      <c r="IL373" s="14"/>
      <c r="IM373" s="14"/>
      <c r="IN373" s="14"/>
      <c r="IO373" s="14"/>
      <c r="IP373" s="14"/>
      <c r="IQ373" s="14"/>
      <c r="IR373" s="14"/>
      <c r="IS373" s="14"/>
      <c r="IT373" s="14"/>
      <c r="IU373" s="14"/>
      <c r="IV373" s="14"/>
    </row>
    <row r="374" spans="1:256" s="27" customFormat="1" ht="24" customHeight="1">
      <c r="A374" s="6" t="s">
        <v>162</v>
      </c>
      <c r="B374" s="6" t="s">
        <v>163</v>
      </c>
      <c r="C374" s="4" t="s">
        <v>166</v>
      </c>
      <c r="D374" s="43" t="s">
        <v>287</v>
      </c>
      <c r="E374" s="50" t="s">
        <v>288</v>
      </c>
      <c r="F374" s="4" t="s">
        <v>137</v>
      </c>
      <c r="G374" s="42" t="s">
        <v>289</v>
      </c>
      <c r="O374" s="68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  <c r="FT374" s="14"/>
      <c r="FU374" s="14"/>
      <c r="FV374" s="14"/>
      <c r="FW374" s="14"/>
      <c r="FX374" s="14"/>
      <c r="FY374" s="14"/>
      <c r="FZ374" s="14"/>
      <c r="GA374" s="14"/>
      <c r="GB374" s="14"/>
      <c r="GC374" s="14"/>
      <c r="GD374" s="14"/>
      <c r="GE374" s="14"/>
      <c r="GF374" s="14"/>
      <c r="GG374" s="14"/>
      <c r="GH374" s="14"/>
      <c r="GI374" s="14"/>
      <c r="GJ374" s="14"/>
      <c r="GK374" s="14"/>
      <c r="GL374" s="14"/>
      <c r="GM374" s="14"/>
      <c r="GN374" s="14"/>
      <c r="GO374" s="14"/>
      <c r="GP374" s="14"/>
      <c r="GQ374" s="14"/>
      <c r="GR374" s="14"/>
      <c r="GS374" s="14"/>
      <c r="GT374" s="14"/>
      <c r="GU374" s="14"/>
      <c r="GV374" s="14"/>
      <c r="GW374" s="14"/>
      <c r="GX374" s="14"/>
      <c r="GY374" s="14"/>
      <c r="GZ374" s="14"/>
      <c r="HA374" s="14"/>
      <c r="HB374" s="14"/>
      <c r="HC374" s="14"/>
      <c r="HD374" s="14"/>
      <c r="HE374" s="14"/>
      <c r="HF374" s="14"/>
      <c r="HG374" s="14"/>
      <c r="HH374" s="14"/>
      <c r="HI374" s="14"/>
      <c r="HJ374" s="14"/>
      <c r="HK374" s="14"/>
      <c r="HL374" s="14"/>
      <c r="HM374" s="14"/>
      <c r="HN374" s="14"/>
      <c r="HO374" s="14"/>
      <c r="HP374" s="14"/>
      <c r="HQ374" s="14"/>
      <c r="HR374" s="14"/>
      <c r="HS374" s="14"/>
      <c r="HT374" s="14"/>
      <c r="HU374" s="14"/>
      <c r="HV374" s="14"/>
      <c r="HW374" s="14"/>
      <c r="HX374" s="14"/>
      <c r="HY374" s="14"/>
      <c r="HZ374" s="14"/>
      <c r="IA374" s="14"/>
      <c r="IB374" s="14"/>
      <c r="IC374" s="14"/>
      <c r="ID374" s="14"/>
      <c r="IE374" s="14"/>
      <c r="IF374" s="14"/>
      <c r="IG374" s="14"/>
      <c r="IH374" s="14"/>
      <c r="II374" s="14"/>
      <c r="IJ374" s="14"/>
      <c r="IK374" s="14"/>
      <c r="IL374" s="14"/>
      <c r="IM374" s="14"/>
      <c r="IN374" s="14"/>
      <c r="IO374" s="14"/>
      <c r="IP374" s="14"/>
      <c r="IQ374" s="14"/>
      <c r="IR374" s="14"/>
      <c r="IS374" s="14"/>
      <c r="IT374" s="14"/>
      <c r="IU374" s="14"/>
      <c r="IV374" s="14"/>
    </row>
    <row r="375" spans="1:7" ht="24.75" customHeight="1">
      <c r="A375" s="127" t="s">
        <v>918</v>
      </c>
      <c r="B375" s="124">
        <v>4339</v>
      </c>
      <c r="C375" s="255" t="s">
        <v>442</v>
      </c>
      <c r="D375" s="287">
        <v>1355</v>
      </c>
      <c r="E375" s="256">
        <v>1355</v>
      </c>
      <c r="F375" s="256">
        <v>450</v>
      </c>
      <c r="G375" s="262">
        <f>F375/E375*100</f>
        <v>33.210332103321036</v>
      </c>
    </row>
    <row r="376" spans="1:7" ht="25.5" customHeight="1">
      <c r="A376" s="127" t="s">
        <v>918</v>
      </c>
      <c r="B376" s="124">
        <v>4357</v>
      </c>
      <c r="C376" s="255" t="s">
        <v>222</v>
      </c>
      <c r="D376" s="287">
        <v>37679</v>
      </c>
      <c r="E376" s="256">
        <v>37679</v>
      </c>
      <c r="F376" s="256">
        <v>15119</v>
      </c>
      <c r="G376" s="262">
        <f>F376/E376*100</f>
        <v>40.12579951697232</v>
      </c>
    </row>
    <row r="377" spans="1:20" ht="12.75">
      <c r="A377" s="172"/>
      <c r="B377" s="188"/>
      <c r="C377" s="187" t="s">
        <v>226</v>
      </c>
      <c r="D377" s="173">
        <f>SUM(D375:D376)</f>
        <v>39034</v>
      </c>
      <c r="E377" s="173">
        <f>SUM(E375:E376)</f>
        <v>39034</v>
      </c>
      <c r="F377" s="173">
        <f>SUM(F375:F376)</f>
        <v>15569</v>
      </c>
      <c r="G377" s="163">
        <f>F377/E377*100</f>
        <v>39.8857406363683</v>
      </c>
      <c r="T377" s="131"/>
    </row>
    <row r="378" spans="1:7" ht="12.75" customHeight="1" hidden="1">
      <c r="A378" s="784" t="s">
        <v>435</v>
      </c>
      <c r="B378" s="784"/>
      <c r="C378" s="784"/>
      <c r="F378" s="68"/>
      <c r="G378" s="14"/>
    </row>
    <row r="379" spans="1:7" ht="12.75" customHeight="1" hidden="1">
      <c r="A379" s="846" t="s">
        <v>434</v>
      </c>
      <c r="B379" s="846"/>
      <c r="C379" s="846"/>
      <c r="F379" s="68"/>
      <c r="G379" s="14"/>
    </row>
    <row r="380" spans="1:7" ht="12.75" customHeight="1" hidden="1">
      <c r="A380" s="846" t="s">
        <v>436</v>
      </c>
      <c r="B380" s="846"/>
      <c r="C380" s="846"/>
      <c r="F380" s="68"/>
      <c r="G380" s="14"/>
    </row>
    <row r="381" spans="1:7" ht="14.25" customHeight="1">
      <c r="A381" s="57"/>
      <c r="B381" s="57"/>
      <c r="C381" s="57"/>
      <c r="F381" s="68"/>
      <c r="G381" s="14"/>
    </row>
    <row r="382" spans="1:7" ht="15" customHeight="1">
      <c r="A382" s="329" t="s">
        <v>638</v>
      </c>
      <c r="B382" s="329"/>
      <c r="C382" s="328"/>
      <c r="F382" s="68"/>
      <c r="G382" s="14"/>
    </row>
    <row r="383" spans="1:7" ht="13.5" customHeight="1">
      <c r="A383" s="329"/>
      <c r="B383" s="329"/>
      <c r="C383" s="328"/>
      <c r="F383" s="68"/>
      <c r="G383" s="14"/>
    </row>
    <row r="384" spans="1:256" s="27" customFormat="1" ht="24" customHeight="1">
      <c r="A384" s="6" t="s">
        <v>162</v>
      </c>
      <c r="B384" s="6" t="s">
        <v>163</v>
      </c>
      <c r="C384" s="4" t="s">
        <v>166</v>
      </c>
      <c r="D384" s="43" t="s">
        <v>287</v>
      </c>
      <c r="E384" s="50" t="s">
        <v>288</v>
      </c>
      <c r="F384" s="4" t="s">
        <v>137</v>
      </c>
      <c r="G384" s="42" t="s">
        <v>289</v>
      </c>
      <c r="O384" s="68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4"/>
      <c r="FE384" s="14"/>
      <c r="FF384" s="14"/>
      <c r="FG384" s="14"/>
      <c r="FH384" s="14"/>
      <c r="FI384" s="14"/>
      <c r="FJ384" s="14"/>
      <c r="FK384" s="14"/>
      <c r="FL384" s="14"/>
      <c r="FM384" s="14"/>
      <c r="FN384" s="14"/>
      <c r="FO384" s="14"/>
      <c r="FP384" s="14"/>
      <c r="FQ384" s="14"/>
      <c r="FR384" s="14"/>
      <c r="FS384" s="14"/>
      <c r="FT384" s="14"/>
      <c r="FU384" s="14"/>
      <c r="FV384" s="14"/>
      <c r="FW384" s="14"/>
      <c r="FX384" s="14"/>
      <c r="FY384" s="14"/>
      <c r="FZ384" s="14"/>
      <c r="GA384" s="14"/>
      <c r="GB384" s="14"/>
      <c r="GC384" s="14"/>
      <c r="GD384" s="14"/>
      <c r="GE384" s="14"/>
      <c r="GF384" s="14"/>
      <c r="GG384" s="14"/>
      <c r="GH384" s="14"/>
      <c r="GI384" s="14"/>
      <c r="GJ384" s="14"/>
      <c r="GK384" s="14"/>
      <c r="GL384" s="14"/>
      <c r="GM384" s="14"/>
      <c r="GN384" s="14"/>
      <c r="GO384" s="14"/>
      <c r="GP384" s="14"/>
      <c r="GQ384" s="14"/>
      <c r="GR384" s="14"/>
      <c r="GS384" s="14"/>
      <c r="GT384" s="14"/>
      <c r="GU384" s="14"/>
      <c r="GV384" s="14"/>
      <c r="GW384" s="14"/>
      <c r="GX384" s="14"/>
      <c r="GY384" s="14"/>
      <c r="GZ384" s="14"/>
      <c r="HA384" s="14"/>
      <c r="HB384" s="14"/>
      <c r="HC384" s="14"/>
      <c r="HD384" s="14"/>
      <c r="HE384" s="14"/>
      <c r="HF384" s="14"/>
      <c r="HG384" s="14"/>
      <c r="HH384" s="14"/>
      <c r="HI384" s="14"/>
      <c r="HJ384" s="14"/>
      <c r="HK384" s="14"/>
      <c r="HL384" s="14"/>
      <c r="HM384" s="14"/>
      <c r="HN384" s="14"/>
      <c r="HO384" s="14"/>
      <c r="HP384" s="14"/>
      <c r="HQ384" s="14"/>
      <c r="HR384" s="14"/>
      <c r="HS384" s="14"/>
      <c r="HT384" s="14"/>
      <c r="HU384" s="14"/>
      <c r="HV384" s="14"/>
      <c r="HW384" s="14"/>
      <c r="HX384" s="14"/>
      <c r="HY384" s="14"/>
      <c r="HZ384" s="14"/>
      <c r="IA384" s="14"/>
      <c r="IB384" s="14"/>
      <c r="IC384" s="14"/>
      <c r="ID384" s="14"/>
      <c r="IE384" s="14"/>
      <c r="IF384" s="14"/>
      <c r="IG384" s="14"/>
      <c r="IH384" s="14"/>
      <c r="II384" s="14"/>
      <c r="IJ384" s="14"/>
      <c r="IK384" s="14"/>
      <c r="IL384" s="14"/>
      <c r="IM384" s="14"/>
      <c r="IN384" s="14"/>
      <c r="IO384" s="14"/>
      <c r="IP384" s="14"/>
      <c r="IQ384" s="14"/>
      <c r="IR384" s="14"/>
      <c r="IS384" s="14"/>
      <c r="IT384" s="14"/>
      <c r="IU384" s="14"/>
      <c r="IV384" s="14"/>
    </row>
    <row r="385" spans="1:256" s="27" customFormat="1" ht="24" customHeight="1">
      <c r="A385" s="127" t="s">
        <v>918</v>
      </c>
      <c r="B385" s="325" t="s">
        <v>611</v>
      </c>
      <c r="C385" s="326" t="s">
        <v>443</v>
      </c>
      <c r="D385" s="327">
        <v>31730</v>
      </c>
      <c r="E385" s="263">
        <v>37330</v>
      </c>
      <c r="F385" s="263">
        <v>18255</v>
      </c>
      <c r="G385" s="258">
        <f>F385/E385*100</f>
        <v>48.901687650683094</v>
      </c>
      <c r="O385" s="68"/>
      <c r="P385" s="14"/>
      <c r="Q385" s="14"/>
      <c r="R385" s="14"/>
      <c r="S385" s="14"/>
      <c r="T385" s="14"/>
      <c r="U385" s="131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14"/>
      <c r="EV385" s="14"/>
      <c r="EW385" s="14"/>
      <c r="EX385" s="14"/>
      <c r="EY385" s="14"/>
      <c r="EZ385" s="14"/>
      <c r="FA385" s="14"/>
      <c r="FB385" s="14"/>
      <c r="FC385" s="14"/>
      <c r="FD385" s="14"/>
      <c r="FE385" s="14"/>
      <c r="FF385" s="14"/>
      <c r="FG385" s="14"/>
      <c r="FH385" s="14"/>
      <c r="FI385" s="14"/>
      <c r="FJ385" s="14"/>
      <c r="FK385" s="14"/>
      <c r="FL385" s="14"/>
      <c r="FM385" s="14"/>
      <c r="FN385" s="14"/>
      <c r="FO385" s="14"/>
      <c r="FP385" s="14"/>
      <c r="FQ385" s="14"/>
      <c r="FR385" s="14"/>
      <c r="FS385" s="14"/>
      <c r="FT385" s="14"/>
      <c r="FU385" s="14"/>
      <c r="FV385" s="14"/>
      <c r="FW385" s="14"/>
      <c r="FX385" s="14"/>
      <c r="FY385" s="14"/>
      <c r="FZ385" s="14"/>
      <c r="GA385" s="14"/>
      <c r="GB385" s="14"/>
      <c r="GC385" s="14"/>
      <c r="GD385" s="14"/>
      <c r="GE385" s="14"/>
      <c r="GF385" s="14"/>
      <c r="GG385" s="14"/>
      <c r="GH385" s="14"/>
      <c r="GI385" s="14"/>
      <c r="GJ385" s="14"/>
      <c r="GK385" s="14"/>
      <c r="GL385" s="14"/>
      <c r="GM385" s="14"/>
      <c r="GN385" s="14"/>
      <c r="GO385" s="14"/>
      <c r="GP385" s="14"/>
      <c r="GQ385" s="14"/>
      <c r="GR385" s="14"/>
      <c r="GS385" s="14"/>
      <c r="GT385" s="14"/>
      <c r="GU385" s="14"/>
      <c r="GV385" s="14"/>
      <c r="GW385" s="14"/>
      <c r="GX385" s="14"/>
      <c r="GY385" s="14"/>
      <c r="GZ385" s="14"/>
      <c r="HA385" s="14"/>
      <c r="HB385" s="14"/>
      <c r="HC385" s="14"/>
      <c r="HD385" s="14"/>
      <c r="HE385" s="14"/>
      <c r="HF385" s="14"/>
      <c r="HG385" s="14"/>
      <c r="HH385" s="14"/>
      <c r="HI385" s="14"/>
      <c r="HJ385" s="14"/>
      <c r="HK385" s="14"/>
      <c r="HL385" s="14"/>
      <c r="HM385" s="14"/>
      <c r="HN385" s="14"/>
      <c r="HO385" s="14"/>
      <c r="HP385" s="14"/>
      <c r="HQ385" s="14"/>
      <c r="HR385" s="14"/>
      <c r="HS385" s="14"/>
      <c r="HT385" s="14"/>
      <c r="HU385" s="14"/>
      <c r="HV385" s="14"/>
      <c r="HW385" s="14"/>
      <c r="HX385" s="14"/>
      <c r="HY385" s="14"/>
      <c r="HZ385" s="14"/>
      <c r="IA385" s="14"/>
      <c r="IB385" s="14"/>
      <c r="IC385" s="14"/>
      <c r="ID385" s="14"/>
      <c r="IE385" s="14"/>
      <c r="IF385" s="14"/>
      <c r="IG385" s="14"/>
      <c r="IH385" s="14"/>
      <c r="II385" s="14"/>
      <c r="IJ385" s="14"/>
      <c r="IK385" s="14"/>
      <c r="IL385" s="14"/>
      <c r="IM385" s="14"/>
      <c r="IN385" s="14"/>
      <c r="IO385" s="14"/>
      <c r="IP385" s="14"/>
      <c r="IQ385" s="14"/>
      <c r="IR385" s="14"/>
      <c r="IS385" s="14"/>
      <c r="IT385" s="14"/>
      <c r="IU385" s="14"/>
      <c r="IV385" s="14"/>
    </row>
    <row r="386" spans="1:7" ht="12.75" customHeight="1">
      <c r="A386" s="15"/>
      <c r="B386" s="58"/>
      <c r="C386" s="176"/>
      <c r="D386" s="177"/>
      <c r="E386" s="178"/>
      <c r="F386" s="220"/>
      <c r="G386" s="196"/>
    </row>
    <row r="387" spans="1:22" ht="12.75" customHeight="1">
      <c r="A387" s="65" t="s">
        <v>906</v>
      </c>
      <c r="B387" s="13"/>
      <c r="C387" s="176"/>
      <c r="D387" s="177"/>
      <c r="E387" s="178"/>
      <c r="F387" s="220"/>
      <c r="G387" s="196"/>
      <c r="V387" s="403"/>
    </row>
    <row r="388" spans="1:22" ht="12.75" customHeight="1">
      <c r="A388" s="65"/>
      <c r="B388" s="13"/>
      <c r="C388" s="176"/>
      <c r="D388" s="177"/>
      <c r="E388" s="178"/>
      <c r="F388" s="220"/>
      <c r="G388" s="196"/>
      <c r="V388" s="403"/>
    </row>
    <row r="389" spans="1:256" s="103" customFormat="1" ht="14.25" customHeight="1">
      <c r="A389" s="6" t="s">
        <v>162</v>
      </c>
      <c r="B389" s="6" t="s">
        <v>163</v>
      </c>
      <c r="C389" s="4" t="s">
        <v>166</v>
      </c>
      <c r="D389" s="43" t="s">
        <v>287</v>
      </c>
      <c r="E389" s="50" t="s">
        <v>288</v>
      </c>
      <c r="F389" s="4" t="s">
        <v>137</v>
      </c>
      <c r="G389" s="42" t="s">
        <v>289</v>
      </c>
      <c r="H389" s="107"/>
      <c r="I389" s="27"/>
      <c r="J389" s="27"/>
      <c r="K389" s="27"/>
      <c r="L389" s="27"/>
      <c r="M389" s="27"/>
      <c r="N389" s="27"/>
      <c r="O389" s="68"/>
      <c r="P389" s="68"/>
      <c r="Q389" s="14"/>
      <c r="R389" s="14"/>
      <c r="S389" s="14"/>
      <c r="T389" s="14"/>
      <c r="U389" s="14"/>
      <c r="V389" s="403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  <c r="FG389" s="14"/>
      <c r="FH389" s="14"/>
      <c r="FI389" s="14"/>
      <c r="FJ389" s="14"/>
      <c r="FK389" s="14"/>
      <c r="FL389" s="14"/>
      <c r="FM389" s="14"/>
      <c r="FN389" s="14"/>
      <c r="FO389" s="14"/>
      <c r="FP389" s="14"/>
      <c r="FQ389" s="14"/>
      <c r="FR389" s="14"/>
      <c r="FS389" s="14"/>
      <c r="FT389" s="14"/>
      <c r="FU389" s="14"/>
      <c r="FV389" s="14"/>
      <c r="FW389" s="14"/>
      <c r="FX389" s="14"/>
      <c r="FY389" s="14"/>
      <c r="FZ389" s="14"/>
      <c r="GA389" s="14"/>
      <c r="GB389" s="14"/>
      <c r="GC389" s="14"/>
      <c r="GD389" s="14"/>
      <c r="GE389" s="14"/>
      <c r="GF389" s="14"/>
      <c r="GG389" s="14"/>
      <c r="GH389" s="14"/>
      <c r="GI389" s="14"/>
      <c r="GJ389" s="14"/>
      <c r="GK389" s="14"/>
      <c r="GL389" s="14"/>
      <c r="GM389" s="14"/>
      <c r="GN389" s="14"/>
      <c r="GO389" s="14"/>
      <c r="GP389" s="14"/>
      <c r="GQ389" s="14"/>
      <c r="GR389" s="14"/>
      <c r="GS389" s="14"/>
      <c r="GT389" s="14"/>
      <c r="GU389" s="14"/>
      <c r="GV389" s="14"/>
      <c r="GW389" s="14"/>
      <c r="GX389" s="14"/>
      <c r="GY389" s="14"/>
      <c r="GZ389" s="14"/>
      <c r="HA389" s="14"/>
      <c r="HB389" s="14"/>
      <c r="HC389" s="14"/>
      <c r="HD389" s="14"/>
      <c r="HE389" s="14"/>
      <c r="HF389" s="14"/>
      <c r="HG389" s="14"/>
      <c r="HH389" s="14"/>
      <c r="HI389" s="14"/>
      <c r="HJ389" s="14"/>
      <c r="HK389" s="14"/>
      <c r="HL389" s="14"/>
      <c r="HM389" s="14"/>
      <c r="HN389" s="14"/>
      <c r="HO389" s="14"/>
      <c r="HP389" s="14"/>
      <c r="HQ389" s="14"/>
      <c r="HR389" s="14"/>
      <c r="HS389" s="14"/>
      <c r="HT389" s="14"/>
      <c r="HU389" s="14"/>
      <c r="HV389" s="14"/>
      <c r="HW389" s="14"/>
      <c r="HX389" s="14"/>
      <c r="HY389" s="14"/>
      <c r="HZ389" s="14"/>
      <c r="IA389" s="14"/>
      <c r="IB389" s="14"/>
      <c r="IC389" s="14"/>
      <c r="ID389" s="14"/>
      <c r="IE389" s="14"/>
      <c r="IF389" s="14"/>
      <c r="IG389" s="14"/>
      <c r="IH389" s="14"/>
      <c r="II389" s="14"/>
      <c r="IJ389" s="14"/>
      <c r="IK389" s="14"/>
      <c r="IL389" s="14"/>
      <c r="IM389" s="14"/>
      <c r="IN389" s="14"/>
      <c r="IO389" s="14"/>
      <c r="IP389" s="14"/>
      <c r="IQ389" s="14"/>
      <c r="IR389" s="14"/>
      <c r="IS389" s="14"/>
      <c r="IT389" s="14"/>
      <c r="IU389" s="14"/>
      <c r="IV389" s="14"/>
    </row>
    <row r="390" spans="1:256" s="103" customFormat="1" ht="28.5" customHeight="1">
      <c r="A390" s="127" t="s">
        <v>918</v>
      </c>
      <c r="B390" s="124">
        <v>4357</v>
      </c>
      <c r="C390" s="255" t="s">
        <v>219</v>
      </c>
      <c r="D390" s="287">
        <v>8000</v>
      </c>
      <c r="E390" s="256">
        <v>8000</v>
      </c>
      <c r="F390" s="256">
        <v>0</v>
      </c>
      <c r="G390" s="262">
        <f>F390/E390*100</f>
        <v>0</v>
      </c>
      <c r="H390" s="107"/>
      <c r="I390" s="27"/>
      <c r="J390" s="27"/>
      <c r="K390" s="27"/>
      <c r="L390" s="27"/>
      <c r="M390" s="27"/>
      <c r="N390" s="27"/>
      <c r="O390" s="68"/>
      <c r="P390" s="68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  <c r="FJ390" s="14"/>
      <c r="FK390" s="14"/>
      <c r="FL390" s="14"/>
      <c r="FM390" s="14"/>
      <c r="FN390" s="14"/>
      <c r="FO390" s="14"/>
      <c r="FP390" s="14"/>
      <c r="FQ390" s="14"/>
      <c r="FR390" s="14"/>
      <c r="FS390" s="14"/>
      <c r="FT390" s="14"/>
      <c r="FU390" s="14"/>
      <c r="FV390" s="14"/>
      <c r="FW390" s="14"/>
      <c r="FX390" s="14"/>
      <c r="FY390" s="14"/>
      <c r="FZ390" s="14"/>
      <c r="GA390" s="14"/>
      <c r="GB390" s="14"/>
      <c r="GC390" s="14"/>
      <c r="GD390" s="14"/>
      <c r="GE390" s="14"/>
      <c r="GF390" s="14"/>
      <c r="GG390" s="14"/>
      <c r="GH390" s="14"/>
      <c r="GI390" s="14"/>
      <c r="GJ390" s="14"/>
      <c r="GK390" s="14"/>
      <c r="GL390" s="14"/>
      <c r="GM390" s="14"/>
      <c r="GN390" s="14"/>
      <c r="GO390" s="14"/>
      <c r="GP390" s="14"/>
      <c r="GQ390" s="14"/>
      <c r="GR390" s="14"/>
      <c r="GS390" s="14"/>
      <c r="GT390" s="14"/>
      <c r="GU390" s="14"/>
      <c r="GV390" s="14"/>
      <c r="GW390" s="14"/>
      <c r="GX390" s="14"/>
      <c r="GY390" s="14"/>
      <c r="GZ390" s="14"/>
      <c r="HA390" s="14"/>
      <c r="HB390" s="14"/>
      <c r="HC390" s="14"/>
      <c r="HD390" s="14"/>
      <c r="HE390" s="14"/>
      <c r="HF390" s="14"/>
      <c r="HG390" s="14"/>
      <c r="HH390" s="14"/>
      <c r="HI390" s="14"/>
      <c r="HJ390" s="14"/>
      <c r="HK390" s="14"/>
      <c r="HL390" s="14"/>
      <c r="HM390" s="14"/>
      <c r="HN390" s="14"/>
      <c r="HO390" s="14"/>
      <c r="HP390" s="14"/>
      <c r="HQ390" s="14"/>
      <c r="HR390" s="14"/>
      <c r="HS390" s="14"/>
      <c r="HT390" s="14"/>
      <c r="HU390" s="14"/>
      <c r="HV390" s="14"/>
      <c r="HW390" s="14"/>
      <c r="HX390" s="14"/>
      <c r="HY390" s="14"/>
      <c r="HZ390" s="14"/>
      <c r="IA390" s="14"/>
      <c r="IB390" s="14"/>
      <c r="IC390" s="14"/>
      <c r="ID390" s="14"/>
      <c r="IE390" s="14"/>
      <c r="IF390" s="14"/>
      <c r="IG390" s="14"/>
      <c r="IH390" s="14"/>
      <c r="II390" s="14"/>
      <c r="IJ390" s="14"/>
      <c r="IK390" s="14"/>
      <c r="IL390" s="14"/>
      <c r="IM390" s="14"/>
      <c r="IN390" s="14"/>
      <c r="IO390" s="14"/>
      <c r="IP390" s="14"/>
      <c r="IQ390" s="14"/>
      <c r="IR390" s="14"/>
      <c r="IS390" s="14"/>
      <c r="IT390" s="14"/>
      <c r="IU390" s="14"/>
      <c r="IV390" s="14"/>
    </row>
    <row r="391" spans="1:256" s="103" customFormat="1" ht="14.25" customHeight="1">
      <c r="A391" s="221"/>
      <c r="B391" s="222"/>
      <c r="C391" s="589"/>
      <c r="D391" s="224"/>
      <c r="E391" s="224"/>
      <c r="F391" s="224"/>
      <c r="G391" s="226"/>
      <c r="H391" s="107"/>
      <c r="I391" s="27"/>
      <c r="J391" s="27"/>
      <c r="K391" s="27"/>
      <c r="L391" s="27"/>
      <c r="M391" s="27"/>
      <c r="N391" s="27"/>
      <c r="O391" s="68"/>
      <c r="P391" s="68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/>
      <c r="FF391" s="14"/>
      <c r="FG391" s="14"/>
      <c r="FH391" s="14"/>
      <c r="FI391" s="14"/>
      <c r="FJ391" s="14"/>
      <c r="FK391" s="14"/>
      <c r="FL391" s="14"/>
      <c r="FM391" s="14"/>
      <c r="FN391" s="14"/>
      <c r="FO391" s="14"/>
      <c r="FP391" s="14"/>
      <c r="FQ391" s="14"/>
      <c r="FR391" s="14"/>
      <c r="FS391" s="14"/>
      <c r="FT391" s="14"/>
      <c r="FU391" s="14"/>
      <c r="FV391" s="14"/>
      <c r="FW391" s="14"/>
      <c r="FX391" s="14"/>
      <c r="FY391" s="14"/>
      <c r="FZ391" s="14"/>
      <c r="GA391" s="14"/>
      <c r="GB391" s="14"/>
      <c r="GC391" s="14"/>
      <c r="GD391" s="14"/>
      <c r="GE391" s="14"/>
      <c r="GF391" s="14"/>
      <c r="GG391" s="14"/>
      <c r="GH391" s="14"/>
      <c r="GI391" s="14"/>
      <c r="GJ391" s="14"/>
      <c r="GK391" s="14"/>
      <c r="GL391" s="14"/>
      <c r="GM391" s="14"/>
      <c r="GN391" s="14"/>
      <c r="GO391" s="14"/>
      <c r="GP391" s="14"/>
      <c r="GQ391" s="14"/>
      <c r="GR391" s="14"/>
      <c r="GS391" s="14"/>
      <c r="GT391" s="14"/>
      <c r="GU391" s="14"/>
      <c r="GV391" s="14"/>
      <c r="GW391" s="14"/>
      <c r="GX391" s="14"/>
      <c r="GY391" s="14"/>
      <c r="GZ391" s="14"/>
      <c r="HA391" s="14"/>
      <c r="HB391" s="14"/>
      <c r="HC391" s="14"/>
      <c r="HD391" s="14"/>
      <c r="HE391" s="14"/>
      <c r="HF391" s="14"/>
      <c r="HG391" s="14"/>
      <c r="HH391" s="14"/>
      <c r="HI391" s="14"/>
      <c r="HJ391" s="14"/>
      <c r="HK391" s="14"/>
      <c r="HL391" s="14"/>
      <c r="HM391" s="14"/>
      <c r="HN391" s="14"/>
      <c r="HO391" s="14"/>
      <c r="HP391" s="14"/>
      <c r="HQ391" s="14"/>
      <c r="HR391" s="14"/>
      <c r="HS391" s="14"/>
      <c r="HT391" s="14"/>
      <c r="HU391" s="14"/>
      <c r="HV391" s="14"/>
      <c r="HW391" s="14"/>
      <c r="HX391" s="14"/>
      <c r="HY391" s="14"/>
      <c r="HZ391" s="14"/>
      <c r="IA391" s="14"/>
      <c r="IB391" s="14"/>
      <c r="IC391" s="14"/>
      <c r="ID391" s="14"/>
      <c r="IE391" s="14"/>
      <c r="IF391" s="14"/>
      <c r="IG391" s="14"/>
      <c r="IH391" s="14"/>
      <c r="II391" s="14"/>
      <c r="IJ391" s="14"/>
      <c r="IK391" s="14"/>
      <c r="IL391" s="14"/>
      <c r="IM391" s="14"/>
      <c r="IN391" s="14"/>
      <c r="IO391" s="14"/>
      <c r="IP391" s="14"/>
      <c r="IQ391" s="14"/>
      <c r="IR391" s="14"/>
      <c r="IS391" s="14"/>
      <c r="IT391" s="14"/>
      <c r="IU391" s="14"/>
      <c r="IV391" s="14"/>
    </row>
    <row r="392" spans="1:256" s="103" customFormat="1" ht="14.25" customHeight="1">
      <c r="A392" s="181"/>
      <c r="B392" s="190"/>
      <c r="C392" s="189" t="s">
        <v>480</v>
      </c>
      <c r="D392" s="182">
        <f>D364+D370+D377+D385+D390</f>
        <v>82564</v>
      </c>
      <c r="E392" s="182">
        <f>E364+E370+E377+E385+E390</f>
        <v>88387</v>
      </c>
      <c r="F392" s="182">
        <f>F364+F370+F377+F385+F390</f>
        <v>34327</v>
      </c>
      <c r="G392" s="193">
        <f>F392/E392*100</f>
        <v>38.837159310758366</v>
      </c>
      <c r="H392" s="107"/>
      <c r="I392" s="27"/>
      <c r="J392" s="27"/>
      <c r="K392" s="27"/>
      <c r="L392" s="27"/>
      <c r="M392" s="27"/>
      <c r="N392" s="27"/>
      <c r="O392" s="68"/>
      <c r="P392" s="68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  <c r="FJ392" s="14"/>
      <c r="FK392" s="14"/>
      <c r="FL392" s="14"/>
      <c r="FM392" s="14"/>
      <c r="FN392" s="14"/>
      <c r="FO392" s="14"/>
      <c r="FP392" s="14"/>
      <c r="FQ392" s="14"/>
      <c r="FR392" s="14"/>
      <c r="FS392" s="14"/>
      <c r="FT392" s="14"/>
      <c r="FU392" s="14"/>
      <c r="FV392" s="14"/>
      <c r="FW392" s="14"/>
      <c r="FX392" s="14"/>
      <c r="FY392" s="14"/>
      <c r="FZ392" s="14"/>
      <c r="GA392" s="14"/>
      <c r="GB392" s="14"/>
      <c r="GC392" s="14"/>
      <c r="GD392" s="14"/>
      <c r="GE392" s="14"/>
      <c r="GF392" s="14"/>
      <c r="GG392" s="14"/>
      <c r="GH392" s="14"/>
      <c r="GI392" s="14"/>
      <c r="GJ392" s="14"/>
      <c r="GK392" s="14"/>
      <c r="GL392" s="14"/>
      <c r="GM392" s="14"/>
      <c r="GN392" s="14"/>
      <c r="GO392" s="14"/>
      <c r="GP392" s="14"/>
      <c r="GQ392" s="14"/>
      <c r="GR392" s="14"/>
      <c r="GS392" s="14"/>
      <c r="GT392" s="14"/>
      <c r="GU392" s="14"/>
      <c r="GV392" s="14"/>
      <c r="GW392" s="14"/>
      <c r="GX392" s="14"/>
      <c r="GY392" s="14"/>
      <c r="GZ392" s="14"/>
      <c r="HA392" s="14"/>
      <c r="HB392" s="14"/>
      <c r="HC392" s="14"/>
      <c r="HD392" s="14"/>
      <c r="HE392" s="14"/>
      <c r="HF392" s="14"/>
      <c r="HG392" s="14"/>
      <c r="HH392" s="14"/>
      <c r="HI392" s="14"/>
      <c r="HJ392" s="14"/>
      <c r="HK392" s="14"/>
      <c r="HL392" s="14"/>
      <c r="HM392" s="14"/>
      <c r="HN392" s="14"/>
      <c r="HO392" s="14"/>
      <c r="HP392" s="14"/>
      <c r="HQ392" s="14"/>
      <c r="HR392" s="14"/>
      <c r="HS392" s="14"/>
      <c r="HT392" s="14"/>
      <c r="HU392" s="14"/>
      <c r="HV392" s="14"/>
      <c r="HW392" s="14"/>
      <c r="HX392" s="14"/>
      <c r="HY392" s="14"/>
      <c r="HZ392" s="14"/>
      <c r="IA392" s="14"/>
      <c r="IB392" s="14"/>
      <c r="IC392" s="14"/>
      <c r="ID392" s="14"/>
      <c r="IE392" s="14"/>
      <c r="IF392" s="14"/>
      <c r="IG392" s="14"/>
      <c r="IH392" s="14"/>
      <c r="II392" s="14"/>
      <c r="IJ392" s="14"/>
      <c r="IK392" s="14"/>
      <c r="IL392" s="14"/>
      <c r="IM392" s="14"/>
      <c r="IN392" s="14"/>
      <c r="IO392" s="14"/>
      <c r="IP392" s="14"/>
      <c r="IQ392" s="14"/>
      <c r="IR392" s="14"/>
      <c r="IS392" s="14"/>
      <c r="IT392" s="14"/>
      <c r="IU392" s="14"/>
      <c r="IV392" s="14"/>
    </row>
    <row r="393" spans="1:256" s="103" customFormat="1" ht="14.25" customHeight="1">
      <c r="A393" s="221"/>
      <c r="B393" s="222"/>
      <c r="C393" s="223"/>
      <c r="D393" s="224"/>
      <c r="E393" s="224"/>
      <c r="F393" s="224"/>
      <c r="G393" s="226"/>
      <c r="H393" s="107"/>
      <c r="I393" s="27"/>
      <c r="J393" s="27"/>
      <c r="K393" s="27"/>
      <c r="L393" s="27"/>
      <c r="M393" s="27"/>
      <c r="N393" s="27"/>
      <c r="O393" s="68"/>
      <c r="P393" s="68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  <c r="FJ393" s="14"/>
      <c r="FK393" s="14"/>
      <c r="FL393" s="14"/>
      <c r="FM393" s="14"/>
      <c r="FN393" s="14"/>
      <c r="FO393" s="14"/>
      <c r="FP393" s="14"/>
      <c r="FQ393" s="14"/>
      <c r="FR393" s="14"/>
      <c r="FS393" s="14"/>
      <c r="FT393" s="14"/>
      <c r="FU393" s="14"/>
      <c r="FV393" s="14"/>
      <c r="FW393" s="14"/>
      <c r="FX393" s="14"/>
      <c r="FY393" s="14"/>
      <c r="FZ393" s="14"/>
      <c r="GA393" s="14"/>
      <c r="GB393" s="14"/>
      <c r="GC393" s="14"/>
      <c r="GD393" s="14"/>
      <c r="GE393" s="14"/>
      <c r="GF393" s="14"/>
      <c r="GG393" s="14"/>
      <c r="GH393" s="14"/>
      <c r="GI393" s="14"/>
      <c r="GJ393" s="14"/>
      <c r="GK393" s="14"/>
      <c r="GL393" s="14"/>
      <c r="GM393" s="14"/>
      <c r="GN393" s="14"/>
      <c r="GO393" s="14"/>
      <c r="GP393" s="14"/>
      <c r="GQ393" s="14"/>
      <c r="GR393" s="14"/>
      <c r="GS393" s="14"/>
      <c r="GT393" s="14"/>
      <c r="GU393" s="14"/>
      <c r="GV393" s="14"/>
      <c r="GW393" s="14"/>
      <c r="GX393" s="14"/>
      <c r="GY393" s="14"/>
      <c r="GZ393" s="14"/>
      <c r="HA393" s="14"/>
      <c r="HB393" s="14"/>
      <c r="HC393" s="14"/>
      <c r="HD393" s="14"/>
      <c r="HE393" s="14"/>
      <c r="HF393" s="14"/>
      <c r="HG393" s="14"/>
      <c r="HH393" s="14"/>
      <c r="HI393" s="14"/>
      <c r="HJ393" s="14"/>
      <c r="HK393" s="14"/>
      <c r="HL393" s="14"/>
      <c r="HM393" s="14"/>
      <c r="HN393" s="14"/>
      <c r="HO393" s="14"/>
      <c r="HP393" s="14"/>
      <c r="HQ393" s="14"/>
      <c r="HR393" s="14"/>
      <c r="HS393" s="14"/>
      <c r="HT393" s="14"/>
      <c r="HU393" s="14"/>
      <c r="HV393" s="14"/>
      <c r="HW393" s="14"/>
      <c r="HX393" s="14"/>
      <c r="HY393" s="14"/>
      <c r="HZ393" s="14"/>
      <c r="IA393" s="14"/>
      <c r="IB393" s="14"/>
      <c r="IC393" s="14"/>
      <c r="ID393" s="14"/>
      <c r="IE393" s="14"/>
      <c r="IF393" s="14"/>
      <c r="IG393" s="14"/>
      <c r="IH393" s="14"/>
      <c r="II393" s="14"/>
      <c r="IJ393" s="14"/>
      <c r="IK393" s="14"/>
      <c r="IL393" s="14"/>
      <c r="IM393" s="14"/>
      <c r="IN393" s="14"/>
      <c r="IO393" s="14"/>
      <c r="IP393" s="14"/>
      <c r="IQ393" s="14"/>
      <c r="IR393" s="14"/>
      <c r="IS393" s="14"/>
      <c r="IT393" s="14"/>
      <c r="IU393" s="14"/>
      <c r="IV393" s="14"/>
    </row>
    <row r="394" spans="1:256" s="27" customFormat="1" ht="15.75">
      <c r="A394" s="63" t="s">
        <v>245</v>
      </c>
      <c r="D394" s="68"/>
      <c r="E394" s="68"/>
      <c r="F394" s="68"/>
      <c r="O394" s="68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  <c r="EW394" s="14"/>
      <c r="EX394" s="14"/>
      <c r="EY394" s="14"/>
      <c r="EZ394" s="14"/>
      <c r="FA394" s="14"/>
      <c r="FB394" s="14"/>
      <c r="FC394" s="14"/>
      <c r="FD394" s="14"/>
      <c r="FE394" s="14"/>
      <c r="FF394" s="14"/>
      <c r="FG394" s="14"/>
      <c r="FH394" s="14"/>
      <c r="FI394" s="14"/>
      <c r="FJ394" s="14"/>
      <c r="FK394" s="14"/>
      <c r="FL394" s="14"/>
      <c r="FM394" s="14"/>
      <c r="FN394" s="14"/>
      <c r="FO394" s="14"/>
      <c r="FP394" s="14"/>
      <c r="FQ394" s="14"/>
      <c r="FR394" s="14"/>
      <c r="FS394" s="14"/>
      <c r="FT394" s="14"/>
      <c r="FU394" s="14"/>
      <c r="FV394" s="14"/>
      <c r="FW394" s="14"/>
      <c r="FX394" s="14"/>
      <c r="FY394" s="14"/>
      <c r="FZ394" s="14"/>
      <c r="GA394" s="14"/>
      <c r="GB394" s="14"/>
      <c r="GC394" s="14"/>
      <c r="GD394" s="14"/>
      <c r="GE394" s="14"/>
      <c r="GF394" s="14"/>
      <c r="GG394" s="14"/>
      <c r="GH394" s="14"/>
      <c r="GI394" s="14"/>
      <c r="GJ394" s="14"/>
      <c r="GK394" s="14"/>
      <c r="GL394" s="14"/>
      <c r="GM394" s="14"/>
      <c r="GN394" s="14"/>
      <c r="GO394" s="14"/>
      <c r="GP394" s="14"/>
      <c r="GQ394" s="14"/>
      <c r="GR394" s="14"/>
      <c r="GS394" s="14"/>
      <c r="GT394" s="14"/>
      <c r="GU394" s="14"/>
      <c r="GV394" s="14"/>
      <c r="GW394" s="14"/>
      <c r="GX394" s="14"/>
      <c r="GY394" s="14"/>
      <c r="GZ394" s="14"/>
      <c r="HA394" s="14"/>
      <c r="HB394" s="14"/>
      <c r="HC394" s="14"/>
      <c r="HD394" s="14"/>
      <c r="HE394" s="14"/>
      <c r="HF394" s="14"/>
      <c r="HG394" s="14"/>
      <c r="HH394" s="14"/>
      <c r="HI394" s="14"/>
      <c r="HJ394" s="14"/>
      <c r="HK394" s="14"/>
      <c r="HL394" s="14"/>
      <c r="HM394" s="14"/>
      <c r="HN394" s="14"/>
      <c r="HO394" s="14"/>
      <c r="HP394" s="14"/>
      <c r="HQ394" s="14"/>
      <c r="HR394" s="14"/>
      <c r="HS394" s="14"/>
      <c r="HT394" s="14"/>
      <c r="HU394" s="14"/>
      <c r="HV394" s="14"/>
      <c r="HW394" s="14"/>
      <c r="HX394" s="14"/>
      <c r="HY394" s="14"/>
      <c r="HZ394" s="14"/>
      <c r="IA394" s="14"/>
      <c r="IB394" s="14"/>
      <c r="IC394" s="14"/>
      <c r="ID394" s="14"/>
      <c r="IE394" s="14"/>
      <c r="IF394" s="14"/>
      <c r="IG394" s="14"/>
      <c r="IH394" s="14"/>
      <c r="II394" s="14"/>
      <c r="IJ394" s="14"/>
      <c r="IK394" s="14"/>
      <c r="IL394" s="14"/>
      <c r="IM394" s="14"/>
      <c r="IN394" s="14"/>
      <c r="IO394" s="14"/>
      <c r="IP394" s="14"/>
      <c r="IQ394" s="14"/>
      <c r="IR394" s="14"/>
      <c r="IS394" s="14"/>
      <c r="IT394" s="14"/>
      <c r="IU394" s="14"/>
      <c r="IV394" s="14"/>
    </row>
    <row r="395" spans="9:15" ht="12" customHeight="1">
      <c r="I395" s="27"/>
      <c r="O395" s="68"/>
    </row>
    <row r="396" spans="1:15" ht="14.25" customHeight="1">
      <c r="A396" s="54" t="s">
        <v>240</v>
      </c>
      <c r="I396" s="27"/>
      <c r="O396" s="68"/>
    </row>
    <row r="397" spans="9:15" ht="13.5" customHeight="1">
      <c r="I397" s="27"/>
      <c r="O397" s="68"/>
    </row>
    <row r="398" spans="1:15" ht="24.75" customHeight="1">
      <c r="A398" s="6" t="s">
        <v>162</v>
      </c>
      <c r="B398" s="6" t="s">
        <v>163</v>
      </c>
      <c r="C398" s="4" t="s">
        <v>166</v>
      </c>
      <c r="D398" s="43" t="s">
        <v>287</v>
      </c>
      <c r="E398" s="50" t="s">
        <v>288</v>
      </c>
      <c r="F398" s="4" t="s">
        <v>137</v>
      </c>
      <c r="G398" s="42" t="s">
        <v>289</v>
      </c>
      <c r="I398" s="27"/>
      <c r="O398" s="68"/>
    </row>
    <row r="399" spans="1:15" ht="27.75" customHeight="1">
      <c r="A399" s="127" t="s">
        <v>919</v>
      </c>
      <c r="B399" s="124">
        <v>5399</v>
      </c>
      <c r="C399" s="115" t="s">
        <v>195</v>
      </c>
      <c r="D399" s="149">
        <v>30</v>
      </c>
      <c r="E399" s="149">
        <v>30</v>
      </c>
      <c r="F399" s="287">
        <v>0</v>
      </c>
      <c r="G399" s="262">
        <f>F399/E399*100</f>
        <v>0</v>
      </c>
      <c r="I399" s="27"/>
      <c r="O399" s="68"/>
    </row>
    <row r="400" spans="1:15" ht="25.5">
      <c r="A400" s="127" t="s">
        <v>919</v>
      </c>
      <c r="B400" s="325">
        <v>5512</v>
      </c>
      <c r="C400" s="115" t="s">
        <v>196</v>
      </c>
      <c r="D400" s="149">
        <v>6000</v>
      </c>
      <c r="E400" s="149">
        <v>6000</v>
      </c>
      <c r="F400" s="287">
        <v>0</v>
      </c>
      <c r="G400" s="262">
        <f>F400/E400*100</f>
        <v>0</v>
      </c>
      <c r="I400" s="27"/>
      <c r="O400" s="68"/>
    </row>
    <row r="401" spans="1:15" ht="25.5">
      <c r="A401" s="127" t="s">
        <v>919</v>
      </c>
      <c r="B401" s="325">
        <v>5529</v>
      </c>
      <c r="C401" s="115" t="s">
        <v>197</v>
      </c>
      <c r="D401" s="149">
        <v>200</v>
      </c>
      <c r="E401" s="149">
        <v>200</v>
      </c>
      <c r="F401" s="287">
        <v>8</v>
      </c>
      <c r="G401" s="262">
        <f>F401/E401*100</f>
        <v>4</v>
      </c>
      <c r="I401" s="27"/>
      <c r="O401" s="68"/>
    </row>
    <row r="402" spans="1:256" s="27" customFormat="1" ht="12.75">
      <c r="A402" s="172"/>
      <c r="B402" s="188"/>
      <c r="C402" s="187" t="s">
        <v>478</v>
      </c>
      <c r="D402" s="173">
        <f>SUM(D399:D401)</f>
        <v>6230</v>
      </c>
      <c r="E402" s="173">
        <f>SUM(E399:E401)</f>
        <v>6230</v>
      </c>
      <c r="F402" s="173">
        <f>SUM(F399:F401)</f>
        <v>8</v>
      </c>
      <c r="G402" s="200">
        <f>F402/E402*100</f>
        <v>0.12841091492776885</v>
      </c>
      <c r="O402" s="68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  <c r="FG402" s="14"/>
      <c r="FH402" s="14"/>
      <c r="FI402" s="14"/>
      <c r="FJ402" s="14"/>
      <c r="FK402" s="14"/>
      <c r="FL402" s="14"/>
      <c r="FM402" s="14"/>
      <c r="FN402" s="14"/>
      <c r="FO402" s="14"/>
      <c r="FP402" s="14"/>
      <c r="FQ402" s="14"/>
      <c r="FR402" s="14"/>
      <c r="FS402" s="14"/>
      <c r="FT402" s="14"/>
      <c r="FU402" s="14"/>
      <c r="FV402" s="14"/>
      <c r="FW402" s="14"/>
      <c r="FX402" s="14"/>
      <c r="FY402" s="14"/>
      <c r="FZ402" s="14"/>
      <c r="GA402" s="14"/>
      <c r="GB402" s="14"/>
      <c r="GC402" s="14"/>
      <c r="GD402" s="14"/>
      <c r="GE402" s="14"/>
      <c r="GF402" s="14"/>
      <c r="GG402" s="14"/>
      <c r="GH402" s="14"/>
      <c r="GI402" s="14"/>
      <c r="GJ402" s="14"/>
      <c r="GK402" s="14"/>
      <c r="GL402" s="14"/>
      <c r="GM402" s="14"/>
      <c r="GN402" s="14"/>
      <c r="GO402" s="14"/>
      <c r="GP402" s="14"/>
      <c r="GQ402" s="14"/>
      <c r="GR402" s="14"/>
      <c r="GS402" s="14"/>
      <c r="GT402" s="14"/>
      <c r="GU402" s="14"/>
      <c r="GV402" s="14"/>
      <c r="GW402" s="14"/>
      <c r="GX402" s="14"/>
      <c r="GY402" s="14"/>
      <c r="GZ402" s="14"/>
      <c r="HA402" s="14"/>
      <c r="HB402" s="14"/>
      <c r="HC402" s="14"/>
      <c r="HD402" s="14"/>
      <c r="HE402" s="14"/>
      <c r="HF402" s="14"/>
      <c r="HG402" s="14"/>
      <c r="HH402" s="14"/>
      <c r="HI402" s="14"/>
      <c r="HJ402" s="14"/>
      <c r="HK402" s="14"/>
      <c r="HL402" s="14"/>
      <c r="HM402" s="14"/>
      <c r="HN402" s="14"/>
      <c r="HO402" s="14"/>
      <c r="HP402" s="14"/>
      <c r="HQ402" s="14"/>
      <c r="HR402" s="14"/>
      <c r="HS402" s="14"/>
      <c r="HT402" s="14"/>
      <c r="HU402" s="14"/>
      <c r="HV402" s="14"/>
      <c r="HW402" s="14"/>
      <c r="HX402" s="14"/>
      <c r="HY402" s="14"/>
      <c r="HZ402" s="14"/>
      <c r="IA402" s="14"/>
      <c r="IB402" s="14"/>
      <c r="IC402" s="14"/>
      <c r="ID402" s="14"/>
      <c r="IE402" s="14"/>
      <c r="IF402" s="14"/>
      <c r="IG402" s="14"/>
      <c r="IH402" s="14"/>
      <c r="II402" s="14"/>
      <c r="IJ402" s="14"/>
      <c r="IK402" s="14"/>
      <c r="IL402" s="14"/>
      <c r="IM402" s="14"/>
      <c r="IN402" s="14"/>
      <c r="IO402" s="14"/>
      <c r="IP402" s="14"/>
      <c r="IQ402" s="14"/>
      <c r="IR402" s="14"/>
      <c r="IS402" s="14"/>
      <c r="IT402" s="14"/>
      <c r="IU402" s="14"/>
      <c r="IV402" s="14"/>
    </row>
    <row r="403" spans="1:256" s="27" customFormat="1" ht="12.75">
      <c r="A403" s="15"/>
      <c r="B403" s="58"/>
      <c r="C403" s="176"/>
      <c r="D403" s="177"/>
      <c r="E403" s="177"/>
      <c r="F403" s="177"/>
      <c r="G403" s="323"/>
      <c r="O403" s="68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4"/>
      <c r="FE403" s="14"/>
      <c r="FF403" s="14"/>
      <c r="FG403" s="14"/>
      <c r="FH403" s="14"/>
      <c r="FI403" s="14"/>
      <c r="FJ403" s="14"/>
      <c r="FK403" s="14"/>
      <c r="FL403" s="14"/>
      <c r="FM403" s="14"/>
      <c r="FN403" s="14"/>
      <c r="FO403" s="14"/>
      <c r="FP403" s="14"/>
      <c r="FQ403" s="14"/>
      <c r="FR403" s="14"/>
      <c r="FS403" s="14"/>
      <c r="FT403" s="14"/>
      <c r="FU403" s="14"/>
      <c r="FV403" s="14"/>
      <c r="FW403" s="14"/>
      <c r="FX403" s="14"/>
      <c r="FY403" s="14"/>
      <c r="FZ403" s="14"/>
      <c r="GA403" s="14"/>
      <c r="GB403" s="14"/>
      <c r="GC403" s="14"/>
      <c r="GD403" s="14"/>
      <c r="GE403" s="14"/>
      <c r="GF403" s="14"/>
      <c r="GG403" s="14"/>
      <c r="GH403" s="14"/>
      <c r="GI403" s="14"/>
      <c r="GJ403" s="14"/>
      <c r="GK403" s="14"/>
      <c r="GL403" s="14"/>
      <c r="GM403" s="14"/>
      <c r="GN403" s="14"/>
      <c r="GO403" s="14"/>
      <c r="GP403" s="14"/>
      <c r="GQ403" s="14"/>
      <c r="GR403" s="14"/>
      <c r="GS403" s="14"/>
      <c r="GT403" s="14"/>
      <c r="GU403" s="14"/>
      <c r="GV403" s="14"/>
      <c r="GW403" s="14"/>
      <c r="GX403" s="14"/>
      <c r="GY403" s="14"/>
      <c r="GZ403" s="14"/>
      <c r="HA403" s="14"/>
      <c r="HB403" s="14"/>
      <c r="HC403" s="14"/>
      <c r="HD403" s="14"/>
      <c r="HE403" s="14"/>
      <c r="HF403" s="14"/>
      <c r="HG403" s="14"/>
      <c r="HH403" s="14"/>
      <c r="HI403" s="14"/>
      <c r="HJ403" s="14"/>
      <c r="HK403" s="14"/>
      <c r="HL403" s="14"/>
      <c r="HM403" s="14"/>
      <c r="HN403" s="14"/>
      <c r="HO403" s="14"/>
      <c r="HP403" s="14"/>
      <c r="HQ403" s="14"/>
      <c r="HR403" s="14"/>
      <c r="HS403" s="14"/>
      <c r="HT403" s="14"/>
      <c r="HU403" s="14"/>
      <c r="HV403" s="14"/>
      <c r="HW403" s="14"/>
      <c r="HX403" s="14"/>
      <c r="HY403" s="14"/>
      <c r="HZ403" s="14"/>
      <c r="IA403" s="14"/>
      <c r="IB403" s="14"/>
      <c r="IC403" s="14"/>
      <c r="ID403" s="14"/>
      <c r="IE403" s="14"/>
      <c r="IF403" s="14"/>
      <c r="IG403" s="14"/>
      <c r="IH403" s="14"/>
      <c r="II403" s="14"/>
      <c r="IJ403" s="14"/>
      <c r="IK403" s="14"/>
      <c r="IL403" s="14"/>
      <c r="IM403" s="14"/>
      <c r="IN403" s="14"/>
      <c r="IO403" s="14"/>
      <c r="IP403" s="14"/>
      <c r="IQ403" s="14"/>
      <c r="IR403" s="14"/>
      <c r="IS403" s="14"/>
      <c r="IT403" s="14"/>
      <c r="IU403" s="14"/>
      <c r="IV403" s="14"/>
    </row>
    <row r="404" spans="1:7" ht="13.5" customHeight="1">
      <c r="A404" s="65" t="s">
        <v>906</v>
      </c>
      <c r="B404" s="13"/>
      <c r="C404" s="176"/>
      <c r="D404" s="160"/>
      <c r="E404" s="61"/>
      <c r="F404" s="45"/>
      <c r="G404" s="69"/>
    </row>
    <row r="405" spans="1:7" ht="13.5" customHeight="1">
      <c r="A405" s="587"/>
      <c r="B405" s="588"/>
      <c r="C405" s="59"/>
      <c r="D405" s="160"/>
      <c r="E405" s="61"/>
      <c r="F405" s="45"/>
      <c r="G405" s="69"/>
    </row>
    <row r="406" spans="1:7" ht="25.5" customHeight="1">
      <c r="A406" s="6" t="s">
        <v>162</v>
      </c>
      <c r="B406" s="6" t="s">
        <v>163</v>
      </c>
      <c r="C406" s="4" t="s">
        <v>166</v>
      </c>
      <c r="D406" s="43" t="s">
        <v>287</v>
      </c>
      <c r="E406" s="50" t="s">
        <v>288</v>
      </c>
      <c r="F406" s="4" t="s">
        <v>137</v>
      </c>
      <c r="G406" s="42" t="s">
        <v>289</v>
      </c>
    </row>
    <row r="407" spans="1:7" ht="25.5" customHeight="1">
      <c r="A407" s="127" t="s">
        <v>919</v>
      </c>
      <c r="B407" s="124">
        <v>5399</v>
      </c>
      <c r="C407" s="128" t="s">
        <v>688</v>
      </c>
      <c r="D407" s="287">
        <v>1500</v>
      </c>
      <c r="E407" s="287">
        <v>1500</v>
      </c>
      <c r="F407" s="287">
        <v>0</v>
      </c>
      <c r="G407" s="150">
        <f>F407/E407*100</f>
        <v>0</v>
      </c>
    </row>
    <row r="408" spans="1:22" ht="25.5" customHeight="1">
      <c r="A408" s="127" t="s">
        <v>919</v>
      </c>
      <c r="B408" s="124">
        <v>5512</v>
      </c>
      <c r="C408" s="128" t="s">
        <v>717</v>
      </c>
      <c r="D408" s="287">
        <v>0</v>
      </c>
      <c r="E408" s="287">
        <v>1000</v>
      </c>
      <c r="F408" s="287">
        <v>0</v>
      </c>
      <c r="G408" s="150">
        <f>F408/E408*100</f>
        <v>0</v>
      </c>
      <c r="V408" s="289"/>
    </row>
    <row r="409" spans="1:256" s="103" customFormat="1" ht="14.25" customHeight="1">
      <c r="A409" s="15"/>
      <c r="B409" s="58"/>
      <c r="C409" s="176"/>
      <c r="D409" s="177"/>
      <c r="E409" s="550"/>
      <c r="F409" s="220"/>
      <c r="G409" s="196"/>
      <c r="H409" s="107"/>
      <c r="I409" s="27"/>
      <c r="J409" s="27"/>
      <c r="K409" s="27"/>
      <c r="L409" s="27"/>
      <c r="M409" s="27"/>
      <c r="N409" s="27"/>
      <c r="O409" s="68"/>
      <c r="P409" s="68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4"/>
      <c r="FE409" s="14"/>
      <c r="FF409" s="14"/>
      <c r="FG409" s="14"/>
      <c r="FH409" s="14"/>
      <c r="FI409" s="14"/>
      <c r="FJ409" s="14"/>
      <c r="FK409" s="14"/>
      <c r="FL409" s="14"/>
      <c r="FM409" s="14"/>
      <c r="FN409" s="14"/>
      <c r="FO409" s="14"/>
      <c r="FP409" s="14"/>
      <c r="FQ409" s="14"/>
      <c r="FR409" s="14"/>
      <c r="FS409" s="14"/>
      <c r="FT409" s="14"/>
      <c r="FU409" s="14"/>
      <c r="FV409" s="14"/>
      <c r="FW409" s="14"/>
      <c r="FX409" s="14"/>
      <c r="FY409" s="14"/>
      <c r="FZ409" s="14"/>
      <c r="GA409" s="14"/>
      <c r="GB409" s="14"/>
      <c r="GC409" s="14"/>
      <c r="GD409" s="14"/>
      <c r="GE409" s="14"/>
      <c r="GF409" s="14"/>
      <c r="GG409" s="14"/>
      <c r="GH409" s="14"/>
      <c r="GI409" s="14"/>
      <c r="GJ409" s="14"/>
      <c r="GK409" s="14"/>
      <c r="GL409" s="14"/>
      <c r="GM409" s="14"/>
      <c r="GN409" s="14"/>
      <c r="GO409" s="14"/>
      <c r="GP409" s="14"/>
      <c r="GQ409" s="14"/>
      <c r="GR409" s="14"/>
      <c r="GS409" s="14"/>
      <c r="GT409" s="14"/>
      <c r="GU409" s="14"/>
      <c r="GV409" s="14"/>
      <c r="GW409" s="14"/>
      <c r="GX409" s="14"/>
      <c r="GY409" s="14"/>
      <c r="GZ409" s="14"/>
      <c r="HA409" s="14"/>
      <c r="HB409" s="14"/>
      <c r="HC409" s="14"/>
      <c r="HD409" s="14"/>
      <c r="HE409" s="14"/>
      <c r="HF409" s="14"/>
      <c r="HG409" s="14"/>
      <c r="HH409" s="14"/>
      <c r="HI409" s="14"/>
      <c r="HJ409" s="14"/>
      <c r="HK409" s="14"/>
      <c r="HL409" s="14"/>
      <c r="HM409" s="14"/>
      <c r="HN409" s="14"/>
      <c r="HO409" s="14"/>
      <c r="HP409" s="14"/>
      <c r="HQ409" s="14"/>
      <c r="HR409" s="14"/>
      <c r="HS409" s="14"/>
      <c r="HT409" s="14"/>
      <c r="HU409" s="14"/>
      <c r="HV409" s="14"/>
      <c r="HW409" s="14"/>
      <c r="HX409" s="14"/>
      <c r="HY409" s="14"/>
      <c r="HZ409" s="14"/>
      <c r="IA409" s="14"/>
      <c r="IB409" s="14"/>
      <c r="IC409" s="14"/>
      <c r="ID409" s="14"/>
      <c r="IE409" s="14"/>
      <c r="IF409" s="14"/>
      <c r="IG409" s="14"/>
      <c r="IH409" s="14"/>
      <c r="II409" s="14"/>
      <c r="IJ409" s="14"/>
      <c r="IK409" s="14"/>
      <c r="IL409" s="14"/>
      <c r="IM409" s="14"/>
      <c r="IN409" s="14"/>
      <c r="IO409" s="14"/>
      <c r="IP409" s="14"/>
      <c r="IQ409" s="14"/>
      <c r="IR409" s="14"/>
      <c r="IS409" s="14"/>
      <c r="IT409" s="14"/>
      <c r="IU409" s="14"/>
      <c r="IV409" s="14"/>
    </row>
    <row r="410" spans="1:7" ht="15.75" customHeight="1">
      <c r="A410" s="817" t="s">
        <v>724</v>
      </c>
      <c r="B410" s="811"/>
      <c r="C410" s="811"/>
      <c r="D410" s="821"/>
      <c r="E410" s="812"/>
      <c r="F410" s="220"/>
      <c r="G410" s="323"/>
    </row>
    <row r="411" spans="1:7" ht="14.25" customHeight="1">
      <c r="A411" s="428"/>
      <c r="B411" s="429"/>
      <c r="C411" s="429"/>
      <c r="D411" s="432"/>
      <c r="E411" s="178"/>
      <c r="F411" s="220"/>
      <c r="G411" s="323"/>
    </row>
    <row r="412" spans="1:7" ht="23.25" customHeight="1">
      <c r="A412" s="6" t="s">
        <v>162</v>
      </c>
      <c r="B412" s="6" t="s">
        <v>163</v>
      </c>
      <c r="C412" s="4" t="s">
        <v>166</v>
      </c>
      <c r="D412" s="43" t="s">
        <v>287</v>
      </c>
      <c r="E412" s="50" t="s">
        <v>288</v>
      </c>
      <c r="F412" s="4" t="s">
        <v>137</v>
      </c>
      <c r="G412" s="42" t="s">
        <v>289</v>
      </c>
    </row>
    <row r="413" spans="1:7" ht="30.75" customHeight="1">
      <c r="A413" s="127" t="s">
        <v>919</v>
      </c>
      <c r="B413" s="325">
        <v>5511</v>
      </c>
      <c r="C413" s="128" t="s">
        <v>725</v>
      </c>
      <c r="D413" s="149">
        <v>3500</v>
      </c>
      <c r="E413" s="149">
        <v>3500</v>
      </c>
      <c r="F413" s="287">
        <v>3500</v>
      </c>
      <c r="G413" s="150">
        <f>F413/E413*100</f>
        <v>100</v>
      </c>
    </row>
    <row r="414" spans="1:7" ht="10.5" customHeight="1">
      <c r="A414" s="15"/>
      <c r="B414" s="58"/>
      <c r="C414" s="176"/>
      <c r="D414" s="177"/>
      <c r="E414" s="178"/>
      <c r="F414" s="220"/>
      <c r="G414" s="323"/>
    </row>
    <row r="415" spans="1:256" s="27" customFormat="1" ht="12.75">
      <c r="A415" s="181"/>
      <c r="B415" s="190"/>
      <c r="C415" s="189" t="s">
        <v>480</v>
      </c>
      <c r="D415" s="182">
        <f>D402+D408+D413</f>
        <v>9730</v>
      </c>
      <c r="E415" s="182">
        <f>E402+E408+E413+E407</f>
        <v>12230</v>
      </c>
      <c r="F415" s="182">
        <f>F402+F408+F413+F407</f>
        <v>3508</v>
      </c>
      <c r="G415" s="201">
        <f>F415/E415*100</f>
        <v>28.683565004088308</v>
      </c>
      <c r="H415" s="107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  <c r="AA415" s="68"/>
      <c r="AB415" s="68"/>
      <c r="AC415" s="68"/>
      <c r="AD415" s="68"/>
      <c r="AE415" s="68"/>
      <c r="AF415" s="68"/>
      <c r="AG415" s="68"/>
      <c r="AH415" s="68"/>
      <c r="AI415" s="68"/>
      <c r="AJ415" s="68"/>
      <c r="AK415" s="68"/>
      <c r="AL415" s="68"/>
      <c r="AM415" s="68"/>
      <c r="AN415" s="68"/>
      <c r="AO415" s="68"/>
      <c r="AP415" s="68"/>
      <c r="AQ415" s="68"/>
      <c r="AR415" s="68"/>
      <c r="AS415" s="68"/>
      <c r="AT415" s="68"/>
      <c r="AU415" s="68"/>
      <c r="AV415" s="68"/>
      <c r="AW415" s="68"/>
      <c r="AX415" s="68"/>
      <c r="AY415" s="68"/>
      <c r="AZ415" s="68"/>
      <c r="BA415" s="68"/>
      <c r="BB415" s="68"/>
      <c r="BC415" s="68"/>
      <c r="BD415" s="68"/>
      <c r="BE415" s="68"/>
      <c r="BF415" s="68"/>
      <c r="BG415" s="68"/>
      <c r="BH415" s="68"/>
      <c r="BI415" s="68"/>
      <c r="BJ415" s="68"/>
      <c r="BK415" s="68"/>
      <c r="BL415" s="68"/>
      <c r="BM415" s="68"/>
      <c r="BN415" s="68"/>
      <c r="BO415" s="68"/>
      <c r="BP415" s="68"/>
      <c r="BQ415" s="68"/>
      <c r="BR415" s="68"/>
      <c r="BS415" s="68"/>
      <c r="BT415" s="68"/>
      <c r="BU415" s="68"/>
      <c r="BV415" s="68"/>
      <c r="BW415" s="68"/>
      <c r="BX415" s="68"/>
      <c r="BY415" s="68"/>
      <c r="BZ415" s="68"/>
      <c r="CA415" s="68"/>
      <c r="CB415" s="68"/>
      <c r="CC415" s="68"/>
      <c r="CD415" s="68"/>
      <c r="CE415" s="68"/>
      <c r="CF415" s="68"/>
      <c r="CG415" s="68"/>
      <c r="CH415" s="68"/>
      <c r="CI415" s="68"/>
      <c r="CJ415" s="68"/>
      <c r="CK415" s="68"/>
      <c r="CL415" s="68"/>
      <c r="CM415" s="68"/>
      <c r="CN415" s="68"/>
      <c r="CO415" s="68"/>
      <c r="CP415" s="68"/>
      <c r="CQ415" s="68"/>
      <c r="CR415" s="68"/>
      <c r="CS415" s="68"/>
      <c r="CT415" s="68"/>
      <c r="CU415" s="68"/>
      <c r="CV415" s="68"/>
      <c r="CW415" s="68"/>
      <c r="CX415" s="68"/>
      <c r="CY415" s="68"/>
      <c r="CZ415" s="68"/>
      <c r="DA415" s="68"/>
      <c r="DB415" s="68"/>
      <c r="DC415" s="68"/>
      <c r="DD415" s="68"/>
      <c r="DE415" s="68"/>
      <c r="DF415" s="68"/>
      <c r="DG415" s="68"/>
      <c r="DH415" s="68"/>
      <c r="DI415" s="68"/>
      <c r="DJ415" s="68"/>
      <c r="DK415" s="68"/>
      <c r="DL415" s="68"/>
      <c r="DM415" s="68"/>
      <c r="DN415" s="68"/>
      <c r="DO415" s="68"/>
      <c r="DP415" s="68"/>
      <c r="DQ415" s="68"/>
      <c r="DR415" s="68"/>
      <c r="DS415" s="68"/>
      <c r="DT415" s="68"/>
      <c r="DU415" s="68"/>
      <c r="DV415" s="68"/>
      <c r="DW415" s="68"/>
      <c r="DX415" s="68"/>
      <c r="DY415" s="68"/>
      <c r="DZ415" s="68"/>
      <c r="EA415" s="68"/>
      <c r="EB415" s="68"/>
      <c r="EC415" s="68"/>
      <c r="ED415" s="68"/>
      <c r="EE415" s="68"/>
      <c r="EF415" s="68"/>
      <c r="EG415" s="68"/>
      <c r="EH415" s="68"/>
      <c r="EI415" s="68"/>
      <c r="EJ415" s="68"/>
      <c r="EK415" s="68"/>
      <c r="EL415" s="68"/>
      <c r="EM415" s="68"/>
      <c r="EN415" s="68"/>
      <c r="EO415" s="68"/>
      <c r="EP415" s="68"/>
      <c r="EQ415" s="68"/>
      <c r="ER415" s="68"/>
      <c r="ES415" s="68"/>
      <c r="ET415" s="68"/>
      <c r="EU415" s="68"/>
      <c r="EV415" s="68"/>
      <c r="EW415" s="68"/>
      <c r="EX415" s="68"/>
      <c r="EY415" s="68"/>
      <c r="EZ415" s="68"/>
      <c r="FA415" s="68"/>
      <c r="FB415" s="68"/>
      <c r="FC415" s="68"/>
      <c r="FD415" s="68"/>
      <c r="FE415" s="68"/>
      <c r="FF415" s="68"/>
      <c r="FG415" s="68"/>
      <c r="FH415" s="68"/>
      <c r="FI415" s="68"/>
      <c r="FJ415" s="68"/>
      <c r="FK415" s="68"/>
      <c r="FL415" s="68"/>
      <c r="FM415" s="68"/>
      <c r="FN415" s="68"/>
      <c r="FO415" s="68"/>
      <c r="FP415" s="68"/>
      <c r="FQ415" s="68"/>
      <c r="FR415" s="68"/>
      <c r="FS415" s="68"/>
      <c r="FT415" s="68"/>
      <c r="FU415" s="68"/>
      <c r="FV415" s="68"/>
      <c r="FW415" s="68"/>
      <c r="FX415" s="68"/>
      <c r="FY415" s="68"/>
      <c r="FZ415" s="68"/>
      <c r="GA415" s="68"/>
      <c r="GB415" s="68"/>
      <c r="GC415" s="68"/>
      <c r="GD415" s="68"/>
      <c r="GE415" s="68"/>
      <c r="GF415" s="68"/>
      <c r="GG415" s="68"/>
      <c r="GH415" s="68"/>
      <c r="GI415" s="68"/>
      <c r="GJ415" s="68"/>
      <c r="GK415" s="68"/>
      <c r="GL415" s="68"/>
      <c r="GM415" s="68"/>
      <c r="GN415" s="68"/>
      <c r="GO415" s="68"/>
      <c r="GP415" s="68"/>
      <c r="GQ415" s="68"/>
      <c r="GR415" s="68"/>
      <c r="GS415" s="68"/>
      <c r="GT415" s="68"/>
      <c r="GU415" s="68"/>
      <c r="GV415" s="68"/>
      <c r="GW415" s="68"/>
      <c r="GX415" s="68"/>
      <c r="GY415" s="68"/>
      <c r="GZ415" s="68"/>
      <c r="HA415" s="68"/>
      <c r="HB415" s="68"/>
      <c r="HC415" s="68"/>
      <c r="HD415" s="68"/>
      <c r="HE415" s="68"/>
      <c r="HF415" s="68"/>
      <c r="HG415" s="68"/>
      <c r="HH415" s="68"/>
      <c r="HI415" s="68"/>
      <c r="HJ415" s="68"/>
      <c r="HK415" s="68"/>
      <c r="HL415" s="68"/>
      <c r="HM415" s="68"/>
      <c r="HN415" s="68"/>
      <c r="HO415" s="68"/>
      <c r="HP415" s="68"/>
      <c r="HQ415" s="68"/>
      <c r="HR415" s="68"/>
      <c r="HS415" s="68"/>
      <c r="HT415" s="68"/>
      <c r="HU415" s="68"/>
      <c r="HV415" s="68"/>
      <c r="HW415" s="68"/>
      <c r="HX415" s="68"/>
      <c r="HY415" s="68"/>
      <c r="HZ415" s="68"/>
      <c r="IA415" s="68"/>
      <c r="IB415" s="68"/>
      <c r="IC415" s="68"/>
      <c r="ID415" s="68"/>
      <c r="IE415" s="68"/>
      <c r="IF415" s="68"/>
      <c r="IG415" s="68"/>
      <c r="IH415" s="68"/>
      <c r="II415" s="68"/>
      <c r="IJ415" s="68"/>
      <c r="IK415" s="68"/>
      <c r="IL415" s="68"/>
      <c r="IM415" s="68"/>
      <c r="IN415" s="68"/>
      <c r="IO415" s="68"/>
      <c r="IP415" s="68"/>
      <c r="IQ415" s="68"/>
      <c r="IR415" s="68"/>
      <c r="IS415" s="68"/>
      <c r="IT415" s="68"/>
      <c r="IU415" s="68"/>
      <c r="IV415" s="68"/>
    </row>
    <row r="416" spans="1:23" s="199" customFormat="1" ht="12" customHeight="1">
      <c r="A416" s="15"/>
      <c r="B416" s="58"/>
      <c r="C416" s="176"/>
      <c r="D416" s="177"/>
      <c r="E416" s="240"/>
      <c r="F416" s="179"/>
      <c r="G416" s="69"/>
      <c r="W416" s="199" t="s">
        <v>301</v>
      </c>
    </row>
    <row r="417" spans="1:256" s="27" customFormat="1" ht="15.75">
      <c r="A417" s="198" t="s">
        <v>251</v>
      </c>
      <c r="B417" s="199"/>
      <c r="C417" s="199"/>
      <c r="D417" s="291"/>
      <c r="E417" s="199"/>
      <c r="F417" s="199"/>
      <c r="G417" s="199"/>
      <c r="O417" s="68" t="s">
        <v>396</v>
      </c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  <c r="EW417" s="14"/>
      <c r="EX417" s="14"/>
      <c r="EY417" s="14"/>
      <c r="EZ417" s="14"/>
      <c r="FA417" s="14"/>
      <c r="FB417" s="14"/>
      <c r="FC417" s="14"/>
      <c r="FD417" s="14"/>
      <c r="FE417" s="14"/>
      <c r="FF417" s="14"/>
      <c r="FG417" s="14"/>
      <c r="FH417" s="14"/>
      <c r="FI417" s="14"/>
      <c r="FJ417" s="14"/>
      <c r="FK417" s="14"/>
      <c r="FL417" s="14"/>
      <c r="FM417" s="14"/>
      <c r="FN417" s="14"/>
      <c r="FO417" s="14"/>
      <c r="FP417" s="14"/>
      <c r="FQ417" s="14"/>
      <c r="FR417" s="14"/>
      <c r="FS417" s="14"/>
      <c r="FT417" s="14"/>
      <c r="FU417" s="14"/>
      <c r="FV417" s="14"/>
      <c r="FW417" s="14"/>
      <c r="FX417" s="14"/>
      <c r="FY417" s="14"/>
      <c r="FZ417" s="14"/>
      <c r="GA417" s="14"/>
      <c r="GB417" s="14"/>
      <c r="GC417" s="14"/>
      <c r="GD417" s="14"/>
      <c r="GE417" s="14"/>
      <c r="GF417" s="14"/>
      <c r="GG417" s="14"/>
      <c r="GH417" s="14"/>
      <c r="GI417" s="14"/>
      <c r="GJ417" s="14"/>
      <c r="GK417" s="14"/>
      <c r="GL417" s="14"/>
      <c r="GM417" s="14"/>
      <c r="GN417" s="14"/>
      <c r="GO417" s="14"/>
      <c r="GP417" s="14"/>
      <c r="GQ417" s="14"/>
      <c r="GR417" s="14"/>
      <c r="GS417" s="14"/>
      <c r="GT417" s="14"/>
      <c r="GU417" s="14"/>
      <c r="GV417" s="14"/>
      <c r="GW417" s="14"/>
      <c r="GX417" s="14"/>
      <c r="GY417" s="14"/>
      <c r="GZ417" s="14"/>
      <c r="HA417" s="14"/>
      <c r="HB417" s="14"/>
      <c r="HC417" s="14"/>
      <c r="HD417" s="14"/>
      <c r="HE417" s="14"/>
      <c r="HF417" s="14"/>
      <c r="HG417" s="14"/>
      <c r="HH417" s="14"/>
      <c r="HI417" s="14"/>
      <c r="HJ417" s="14"/>
      <c r="HK417" s="14"/>
      <c r="HL417" s="14"/>
      <c r="HM417" s="14"/>
      <c r="HN417" s="14"/>
      <c r="HO417" s="14"/>
      <c r="HP417" s="14"/>
      <c r="HQ417" s="14"/>
      <c r="HR417" s="14"/>
      <c r="HS417" s="14"/>
      <c r="HT417" s="14"/>
      <c r="HU417" s="14"/>
      <c r="HV417" s="14"/>
      <c r="HW417" s="14"/>
      <c r="HX417" s="14"/>
      <c r="HY417" s="14"/>
      <c r="HZ417" s="14"/>
      <c r="IA417" s="14"/>
      <c r="IB417" s="14"/>
      <c r="IC417" s="14"/>
      <c r="ID417" s="14"/>
      <c r="IE417" s="14"/>
      <c r="IF417" s="14"/>
      <c r="IG417" s="14"/>
      <c r="IH417" s="14"/>
      <c r="II417" s="14"/>
      <c r="IJ417" s="14"/>
      <c r="IK417" s="14"/>
      <c r="IL417" s="14"/>
      <c r="IM417" s="14"/>
      <c r="IN417" s="14"/>
      <c r="IO417" s="14"/>
      <c r="IP417" s="14"/>
      <c r="IQ417" s="14"/>
      <c r="IR417" s="14"/>
      <c r="IS417" s="14"/>
      <c r="IT417" s="14"/>
      <c r="IU417" s="14"/>
      <c r="IV417" s="14"/>
    </row>
    <row r="418" spans="1:256" s="27" customFormat="1" ht="12" customHeight="1">
      <c r="A418" s="57"/>
      <c r="B418" s="13"/>
      <c r="C418"/>
      <c r="D418" s="14"/>
      <c r="E418" s="14"/>
      <c r="F418" s="14"/>
      <c r="G418"/>
      <c r="O418" s="68" t="s">
        <v>397</v>
      </c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  <c r="EV418" s="14"/>
      <c r="EW418" s="14"/>
      <c r="EX418" s="14"/>
      <c r="EY418" s="14"/>
      <c r="EZ418" s="14"/>
      <c r="FA418" s="14"/>
      <c r="FB418" s="14"/>
      <c r="FC418" s="14"/>
      <c r="FD418" s="14"/>
      <c r="FE418" s="14"/>
      <c r="FF418" s="14"/>
      <c r="FG418" s="14"/>
      <c r="FH418" s="14"/>
      <c r="FI418" s="14"/>
      <c r="FJ418" s="14"/>
      <c r="FK418" s="14"/>
      <c r="FL418" s="14"/>
      <c r="FM418" s="14"/>
      <c r="FN418" s="14"/>
      <c r="FO418" s="14"/>
      <c r="FP418" s="14"/>
      <c r="FQ418" s="14"/>
      <c r="FR418" s="14"/>
      <c r="FS418" s="14"/>
      <c r="FT418" s="14"/>
      <c r="FU418" s="14"/>
      <c r="FV418" s="14"/>
      <c r="FW418" s="14"/>
      <c r="FX418" s="14"/>
      <c r="FY418" s="14"/>
      <c r="FZ418" s="14"/>
      <c r="GA418" s="14"/>
      <c r="GB418" s="14"/>
      <c r="GC418" s="14"/>
      <c r="GD418" s="14"/>
      <c r="GE418" s="14"/>
      <c r="GF418" s="14"/>
      <c r="GG418" s="14"/>
      <c r="GH418" s="14"/>
      <c r="GI418" s="14"/>
      <c r="GJ418" s="14"/>
      <c r="GK418" s="14"/>
      <c r="GL418" s="14"/>
      <c r="GM418" s="14"/>
      <c r="GN418" s="14"/>
      <c r="GO418" s="14"/>
      <c r="GP418" s="14"/>
      <c r="GQ418" s="14"/>
      <c r="GR418" s="14"/>
      <c r="GS418" s="14"/>
      <c r="GT418" s="14"/>
      <c r="GU418" s="14"/>
      <c r="GV418" s="14"/>
      <c r="GW418" s="14"/>
      <c r="GX418" s="14"/>
      <c r="GY418" s="14"/>
      <c r="GZ418" s="14"/>
      <c r="HA418" s="14"/>
      <c r="HB418" s="14"/>
      <c r="HC418" s="14"/>
      <c r="HD418" s="14"/>
      <c r="HE418" s="14"/>
      <c r="HF418" s="14"/>
      <c r="HG418" s="14"/>
      <c r="HH418" s="14"/>
      <c r="HI418" s="14"/>
      <c r="HJ418" s="14"/>
      <c r="HK418" s="14"/>
      <c r="HL418" s="14"/>
      <c r="HM418" s="14"/>
      <c r="HN418" s="14"/>
      <c r="HO418" s="14"/>
      <c r="HP418" s="14"/>
      <c r="HQ418" s="14"/>
      <c r="HR418" s="14"/>
      <c r="HS418" s="14"/>
      <c r="HT418" s="14"/>
      <c r="HU418" s="14"/>
      <c r="HV418" s="14"/>
      <c r="HW418" s="14"/>
      <c r="HX418" s="14"/>
      <c r="HY418" s="14"/>
      <c r="HZ418" s="14"/>
      <c r="IA418" s="14"/>
      <c r="IB418" s="14"/>
      <c r="IC418" s="14"/>
      <c r="ID418" s="14"/>
      <c r="IE418" s="14"/>
      <c r="IF418" s="14"/>
      <c r="IG418" s="14"/>
      <c r="IH418" s="14"/>
      <c r="II418" s="14"/>
      <c r="IJ418" s="14"/>
      <c r="IK418" s="14"/>
      <c r="IL418" s="14"/>
      <c r="IM418" s="14"/>
      <c r="IN418" s="14"/>
      <c r="IO418" s="14"/>
      <c r="IP418" s="14"/>
      <c r="IQ418" s="14"/>
      <c r="IR418" s="14"/>
      <c r="IS418" s="14"/>
      <c r="IT418" s="14"/>
      <c r="IU418" s="14"/>
      <c r="IV418" s="14"/>
    </row>
    <row r="419" spans="1:256" s="27" customFormat="1" ht="15" customHeight="1">
      <c r="A419" s="65" t="s">
        <v>240</v>
      </c>
      <c r="B419" s="13"/>
      <c r="C419"/>
      <c r="D419" s="14"/>
      <c r="E419" s="14"/>
      <c r="F419" s="14"/>
      <c r="G419"/>
      <c r="O419" s="68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  <c r="EV419" s="14"/>
      <c r="EW419" s="14"/>
      <c r="EX419" s="14"/>
      <c r="EY419" s="14"/>
      <c r="EZ419" s="14"/>
      <c r="FA419" s="14"/>
      <c r="FB419" s="14"/>
      <c r="FC419" s="14"/>
      <c r="FD419" s="14"/>
      <c r="FE419" s="14"/>
      <c r="FF419" s="14"/>
      <c r="FG419" s="14"/>
      <c r="FH419" s="14"/>
      <c r="FI419" s="14"/>
      <c r="FJ419" s="14"/>
      <c r="FK419" s="14"/>
      <c r="FL419" s="14"/>
      <c r="FM419" s="14"/>
      <c r="FN419" s="14"/>
      <c r="FO419" s="14"/>
      <c r="FP419" s="14"/>
      <c r="FQ419" s="14"/>
      <c r="FR419" s="14"/>
      <c r="FS419" s="14"/>
      <c r="FT419" s="14"/>
      <c r="FU419" s="14"/>
      <c r="FV419" s="14"/>
      <c r="FW419" s="14"/>
      <c r="FX419" s="14"/>
      <c r="FY419" s="14"/>
      <c r="FZ419" s="14"/>
      <c r="GA419" s="14"/>
      <c r="GB419" s="14"/>
      <c r="GC419" s="14"/>
      <c r="GD419" s="14"/>
      <c r="GE419" s="14"/>
      <c r="GF419" s="14"/>
      <c r="GG419" s="14"/>
      <c r="GH419" s="14"/>
      <c r="GI419" s="14"/>
      <c r="GJ419" s="14"/>
      <c r="GK419" s="14"/>
      <c r="GL419" s="14"/>
      <c r="GM419" s="14"/>
      <c r="GN419" s="14"/>
      <c r="GO419" s="14"/>
      <c r="GP419" s="14"/>
      <c r="GQ419" s="14"/>
      <c r="GR419" s="14"/>
      <c r="GS419" s="14"/>
      <c r="GT419" s="14"/>
      <c r="GU419" s="14"/>
      <c r="GV419" s="14"/>
      <c r="GW419" s="14"/>
      <c r="GX419" s="14"/>
      <c r="GY419" s="14"/>
      <c r="GZ419" s="14"/>
      <c r="HA419" s="14"/>
      <c r="HB419" s="14"/>
      <c r="HC419" s="14"/>
      <c r="HD419" s="14"/>
      <c r="HE419" s="14"/>
      <c r="HF419" s="14"/>
      <c r="HG419" s="14"/>
      <c r="HH419" s="14"/>
      <c r="HI419" s="14"/>
      <c r="HJ419" s="14"/>
      <c r="HK419" s="14"/>
      <c r="HL419" s="14"/>
      <c r="HM419" s="14"/>
      <c r="HN419" s="14"/>
      <c r="HO419" s="14"/>
      <c r="HP419" s="14"/>
      <c r="HQ419" s="14"/>
      <c r="HR419" s="14"/>
      <c r="HS419" s="14"/>
      <c r="HT419" s="14"/>
      <c r="HU419" s="14"/>
      <c r="HV419" s="14"/>
      <c r="HW419" s="14"/>
      <c r="HX419" s="14"/>
      <c r="HY419" s="14"/>
      <c r="HZ419" s="14"/>
      <c r="IA419" s="14"/>
      <c r="IB419" s="14"/>
      <c r="IC419" s="14"/>
      <c r="ID419" s="14"/>
      <c r="IE419" s="14"/>
      <c r="IF419" s="14"/>
      <c r="IG419" s="14"/>
      <c r="IH419" s="14"/>
      <c r="II419" s="14"/>
      <c r="IJ419" s="14"/>
      <c r="IK419" s="14"/>
      <c r="IL419" s="14"/>
      <c r="IM419" s="14"/>
      <c r="IN419" s="14"/>
      <c r="IO419" s="14"/>
      <c r="IP419" s="14"/>
      <c r="IQ419" s="14"/>
      <c r="IR419" s="14"/>
      <c r="IS419" s="14"/>
      <c r="IT419" s="14"/>
      <c r="IU419" s="14"/>
      <c r="IV419" s="14"/>
    </row>
    <row r="420" spans="1:256" s="27" customFormat="1" ht="12.75">
      <c r="A420" s="65"/>
      <c r="B420" s="13"/>
      <c r="C420"/>
      <c r="D420" s="14"/>
      <c r="E420" s="14"/>
      <c r="F420" s="14"/>
      <c r="G420"/>
      <c r="O420" s="68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  <c r="ES420" s="14"/>
      <c r="ET420" s="14"/>
      <c r="EU420" s="14"/>
      <c r="EV420" s="14"/>
      <c r="EW420" s="14"/>
      <c r="EX420" s="14"/>
      <c r="EY420" s="14"/>
      <c r="EZ420" s="14"/>
      <c r="FA420" s="14"/>
      <c r="FB420" s="14"/>
      <c r="FC420" s="14"/>
      <c r="FD420" s="14"/>
      <c r="FE420" s="14"/>
      <c r="FF420" s="14"/>
      <c r="FG420" s="14"/>
      <c r="FH420" s="14"/>
      <c r="FI420" s="14"/>
      <c r="FJ420" s="14"/>
      <c r="FK420" s="14"/>
      <c r="FL420" s="14"/>
      <c r="FM420" s="14"/>
      <c r="FN420" s="14"/>
      <c r="FO420" s="14"/>
      <c r="FP420" s="14"/>
      <c r="FQ420" s="14"/>
      <c r="FR420" s="14"/>
      <c r="FS420" s="14"/>
      <c r="FT420" s="14"/>
      <c r="FU420" s="14"/>
      <c r="FV420" s="14"/>
      <c r="FW420" s="14"/>
      <c r="FX420" s="14"/>
      <c r="FY420" s="14"/>
      <c r="FZ420" s="14"/>
      <c r="GA420" s="14"/>
      <c r="GB420" s="14"/>
      <c r="GC420" s="14"/>
      <c r="GD420" s="14"/>
      <c r="GE420" s="14"/>
      <c r="GF420" s="14"/>
      <c r="GG420" s="14"/>
      <c r="GH420" s="14"/>
      <c r="GI420" s="14"/>
      <c r="GJ420" s="14"/>
      <c r="GK420" s="14"/>
      <c r="GL420" s="14"/>
      <c r="GM420" s="14"/>
      <c r="GN420" s="14"/>
      <c r="GO420" s="14"/>
      <c r="GP420" s="14"/>
      <c r="GQ420" s="14"/>
      <c r="GR420" s="14"/>
      <c r="GS420" s="14"/>
      <c r="GT420" s="14"/>
      <c r="GU420" s="14"/>
      <c r="GV420" s="14"/>
      <c r="GW420" s="14"/>
      <c r="GX420" s="14"/>
      <c r="GY420" s="14"/>
      <c r="GZ420" s="14"/>
      <c r="HA420" s="14"/>
      <c r="HB420" s="14"/>
      <c r="HC420" s="14"/>
      <c r="HD420" s="14"/>
      <c r="HE420" s="14"/>
      <c r="HF420" s="14"/>
      <c r="HG420" s="14"/>
      <c r="HH420" s="14"/>
      <c r="HI420" s="14"/>
      <c r="HJ420" s="14"/>
      <c r="HK420" s="14"/>
      <c r="HL420" s="14"/>
      <c r="HM420" s="14"/>
      <c r="HN420" s="14"/>
      <c r="HO420" s="14"/>
      <c r="HP420" s="14"/>
      <c r="HQ420" s="14"/>
      <c r="HR420" s="14"/>
      <c r="HS420" s="14"/>
      <c r="HT420" s="14"/>
      <c r="HU420" s="14"/>
      <c r="HV420" s="14"/>
      <c r="HW420" s="14"/>
      <c r="HX420" s="14"/>
      <c r="HY420" s="14"/>
      <c r="HZ420" s="14"/>
      <c r="IA420" s="14"/>
      <c r="IB420" s="14"/>
      <c r="IC420" s="14"/>
      <c r="ID420" s="14"/>
      <c r="IE420" s="14"/>
      <c r="IF420" s="14"/>
      <c r="IG420" s="14"/>
      <c r="IH420" s="14"/>
      <c r="II420" s="14"/>
      <c r="IJ420" s="14"/>
      <c r="IK420" s="14"/>
      <c r="IL420" s="14"/>
      <c r="IM420" s="14"/>
      <c r="IN420" s="14"/>
      <c r="IO420" s="14"/>
      <c r="IP420" s="14"/>
      <c r="IQ420" s="14"/>
      <c r="IR420" s="14"/>
      <c r="IS420" s="14"/>
      <c r="IT420" s="14"/>
      <c r="IU420" s="14"/>
      <c r="IV420" s="14"/>
    </row>
    <row r="421" spans="1:256" s="27" customFormat="1" ht="25.5" customHeight="1">
      <c r="A421" s="6" t="s">
        <v>162</v>
      </c>
      <c r="B421" s="6" t="s">
        <v>163</v>
      </c>
      <c r="C421" s="4" t="s">
        <v>166</v>
      </c>
      <c r="D421" s="43" t="s">
        <v>287</v>
      </c>
      <c r="E421" s="50" t="s">
        <v>288</v>
      </c>
      <c r="F421" s="4" t="s">
        <v>137</v>
      </c>
      <c r="G421" s="42" t="s">
        <v>289</v>
      </c>
      <c r="O421" s="68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14"/>
      <c r="EV421" s="14"/>
      <c r="EW421" s="14"/>
      <c r="EX421" s="14"/>
      <c r="EY421" s="14"/>
      <c r="EZ421" s="14"/>
      <c r="FA421" s="14"/>
      <c r="FB421" s="14"/>
      <c r="FC421" s="14"/>
      <c r="FD421" s="14"/>
      <c r="FE421" s="14"/>
      <c r="FF421" s="14"/>
      <c r="FG421" s="14"/>
      <c r="FH421" s="14"/>
      <c r="FI421" s="14"/>
      <c r="FJ421" s="14"/>
      <c r="FK421" s="14"/>
      <c r="FL421" s="14"/>
      <c r="FM421" s="14"/>
      <c r="FN421" s="14"/>
      <c r="FO421" s="14"/>
      <c r="FP421" s="14"/>
      <c r="FQ421" s="14"/>
      <c r="FR421" s="14"/>
      <c r="FS421" s="14"/>
      <c r="FT421" s="14"/>
      <c r="FU421" s="14"/>
      <c r="FV421" s="14"/>
      <c r="FW421" s="14"/>
      <c r="FX421" s="14"/>
      <c r="FY421" s="14"/>
      <c r="FZ421" s="14"/>
      <c r="GA421" s="14"/>
      <c r="GB421" s="14"/>
      <c r="GC421" s="14"/>
      <c r="GD421" s="14"/>
      <c r="GE421" s="14"/>
      <c r="GF421" s="14"/>
      <c r="GG421" s="14"/>
      <c r="GH421" s="14"/>
      <c r="GI421" s="14"/>
      <c r="GJ421" s="14"/>
      <c r="GK421" s="14"/>
      <c r="GL421" s="14"/>
      <c r="GM421" s="14"/>
      <c r="GN421" s="14"/>
      <c r="GO421" s="14"/>
      <c r="GP421" s="14"/>
      <c r="GQ421" s="14"/>
      <c r="GR421" s="14"/>
      <c r="GS421" s="14"/>
      <c r="GT421" s="14"/>
      <c r="GU421" s="14"/>
      <c r="GV421" s="14"/>
      <c r="GW421" s="14"/>
      <c r="GX421" s="14"/>
      <c r="GY421" s="14"/>
      <c r="GZ421" s="14"/>
      <c r="HA421" s="14"/>
      <c r="HB421" s="14"/>
      <c r="HC421" s="14"/>
      <c r="HD421" s="14"/>
      <c r="HE421" s="14"/>
      <c r="HF421" s="14"/>
      <c r="HG421" s="14"/>
      <c r="HH421" s="14"/>
      <c r="HI421" s="14"/>
      <c r="HJ421" s="14"/>
      <c r="HK421" s="14"/>
      <c r="HL421" s="14"/>
      <c r="HM421" s="14"/>
      <c r="HN421" s="14"/>
      <c r="HO421" s="14"/>
      <c r="HP421" s="14"/>
      <c r="HQ421" s="14"/>
      <c r="HR421" s="14"/>
      <c r="HS421" s="14"/>
      <c r="HT421" s="14"/>
      <c r="HU421" s="14"/>
      <c r="HV421" s="14"/>
      <c r="HW421" s="14"/>
      <c r="HX421" s="14"/>
      <c r="HY421" s="14"/>
      <c r="HZ421" s="14"/>
      <c r="IA421" s="14"/>
      <c r="IB421" s="14"/>
      <c r="IC421" s="14"/>
      <c r="ID421" s="14"/>
      <c r="IE421" s="14"/>
      <c r="IF421" s="14"/>
      <c r="IG421" s="14"/>
      <c r="IH421" s="14"/>
      <c r="II421" s="14"/>
      <c r="IJ421" s="14"/>
      <c r="IK421" s="14"/>
      <c r="IL421" s="14"/>
      <c r="IM421" s="14"/>
      <c r="IN421" s="14"/>
      <c r="IO421" s="14"/>
      <c r="IP421" s="14"/>
      <c r="IQ421" s="14"/>
      <c r="IR421" s="14"/>
      <c r="IS421" s="14"/>
      <c r="IT421" s="14"/>
      <c r="IU421" s="14"/>
      <c r="IV421" s="14"/>
    </row>
    <row r="422" spans="1:256" s="27" customFormat="1" ht="25.5" customHeight="1">
      <c r="A422" s="127" t="s">
        <v>920</v>
      </c>
      <c r="B422" s="124">
        <v>6113</v>
      </c>
      <c r="C422" s="115" t="s">
        <v>931</v>
      </c>
      <c r="D422" s="149">
        <v>39349</v>
      </c>
      <c r="E422" s="149">
        <v>44508</v>
      </c>
      <c r="F422" s="287">
        <v>8176</v>
      </c>
      <c r="G422" s="150">
        <f>F422/E422*100</f>
        <v>18.3697312842635</v>
      </c>
      <c r="O422" s="68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  <c r="ES422" s="14"/>
      <c r="ET422" s="14"/>
      <c r="EU422" s="14"/>
      <c r="EV422" s="14"/>
      <c r="EW422" s="14"/>
      <c r="EX422" s="14"/>
      <c r="EY422" s="14"/>
      <c r="EZ422" s="14"/>
      <c r="FA422" s="14"/>
      <c r="FB422" s="14"/>
      <c r="FC422" s="14"/>
      <c r="FD422" s="14"/>
      <c r="FE422" s="14"/>
      <c r="FF422" s="14"/>
      <c r="FG422" s="14"/>
      <c r="FH422" s="14"/>
      <c r="FI422" s="14"/>
      <c r="FJ422" s="14"/>
      <c r="FK422" s="14"/>
      <c r="FL422" s="14"/>
      <c r="FM422" s="14"/>
      <c r="FN422" s="14"/>
      <c r="FO422" s="14"/>
      <c r="FP422" s="14"/>
      <c r="FQ422" s="14"/>
      <c r="FR422" s="14"/>
      <c r="FS422" s="14"/>
      <c r="FT422" s="14"/>
      <c r="FU422" s="14"/>
      <c r="FV422" s="14"/>
      <c r="FW422" s="14"/>
      <c r="FX422" s="14"/>
      <c r="FY422" s="14"/>
      <c r="FZ422" s="14"/>
      <c r="GA422" s="14"/>
      <c r="GB422" s="14"/>
      <c r="GC422" s="14"/>
      <c r="GD422" s="14"/>
      <c r="GE422" s="14"/>
      <c r="GF422" s="14"/>
      <c r="GG422" s="14"/>
      <c r="GH422" s="14"/>
      <c r="GI422" s="14"/>
      <c r="GJ422" s="14"/>
      <c r="GK422" s="14"/>
      <c r="GL422" s="14"/>
      <c r="GM422" s="14"/>
      <c r="GN422" s="14"/>
      <c r="GO422" s="14"/>
      <c r="GP422" s="14"/>
      <c r="GQ422" s="14"/>
      <c r="GR422" s="14"/>
      <c r="GS422" s="14"/>
      <c r="GT422" s="14"/>
      <c r="GU422" s="14"/>
      <c r="GV422" s="14"/>
      <c r="GW422" s="14"/>
      <c r="GX422" s="14"/>
      <c r="GY422" s="14"/>
      <c r="GZ422" s="14"/>
      <c r="HA422" s="14"/>
      <c r="HB422" s="14"/>
      <c r="HC422" s="14"/>
      <c r="HD422" s="14"/>
      <c r="HE422" s="14"/>
      <c r="HF422" s="14"/>
      <c r="HG422" s="14"/>
      <c r="HH422" s="14"/>
      <c r="HI422" s="14"/>
      <c r="HJ422" s="14"/>
      <c r="HK422" s="14"/>
      <c r="HL422" s="14"/>
      <c r="HM422" s="14"/>
      <c r="HN422" s="14"/>
      <c r="HO422" s="14"/>
      <c r="HP422" s="14"/>
      <c r="HQ422" s="14"/>
      <c r="HR422" s="14"/>
      <c r="HS422" s="14"/>
      <c r="HT422" s="14"/>
      <c r="HU422" s="14"/>
      <c r="HV422" s="14"/>
      <c r="HW422" s="14"/>
      <c r="HX422" s="14"/>
      <c r="HY422" s="14"/>
      <c r="HZ422" s="14"/>
      <c r="IA422" s="14"/>
      <c r="IB422" s="14"/>
      <c r="IC422" s="14"/>
      <c r="ID422" s="14"/>
      <c r="IE422" s="14"/>
      <c r="IF422" s="14"/>
      <c r="IG422" s="14"/>
      <c r="IH422" s="14"/>
      <c r="II422" s="14"/>
      <c r="IJ422" s="14"/>
      <c r="IK422" s="14"/>
      <c r="IL422" s="14"/>
      <c r="IM422" s="14"/>
      <c r="IN422" s="14"/>
      <c r="IO422" s="14"/>
      <c r="IP422" s="14"/>
      <c r="IQ422" s="14"/>
      <c r="IR422" s="14"/>
      <c r="IS422" s="14"/>
      <c r="IT422" s="14"/>
      <c r="IU422" s="14"/>
      <c r="IV422" s="14"/>
    </row>
    <row r="423" spans="1:256" s="27" customFormat="1" ht="14.25" customHeight="1">
      <c r="A423" s="127" t="s">
        <v>920</v>
      </c>
      <c r="B423" s="124">
        <v>6113</v>
      </c>
      <c r="C423" s="115" t="s">
        <v>693</v>
      </c>
      <c r="D423" s="149">
        <v>1000</v>
      </c>
      <c r="E423" s="149">
        <v>1000</v>
      </c>
      <c r="F423" s="287">
        <v>0</v>
      </c>
      <c r="G423" s="150">
        <f>F423/E423*100</f>
        <v>0</v>
      </c>
      <c r="O423" s="68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  <c r="ES423" s="14"/>
      <c r="ET423" s="14"/>
      <c r="EU423" s="14"/>
      <c r="EV423" s="14"/>
      <c r="EW423" s="14"/>
      <c r="EX423" s="14"/>
      <c r="EY423" s="14"/>
      <c r="EZ423" s="14"/>
      <c r="FA423" s="14"/>
      <c r="FB423" s="14"/>
      <c r="FC423" s="14"/>
      <c r="FD423" s="14"/>
      <c r="FE423" s="14"/>
      <c r="FF423" s="14"/>
      <c r="FG423" s="14"/>
      <c r="FH423" s="14"/>
      <c r="FI423" s="14"/>
      <c r="FJ423" s="14"/>
      <c r="FK423" s="14"/>
      <c r="FL423" s="14"/>
      <c r="FM423" s="14"/>
      <c r="FN423" s="14"/>
      <c r="FO423" s="14"/>
      <c r="FP423" s="14"/>
      <c r="FQ423" s="14"/>
      <c r="FR423" s="14"/>
      <c r="FS423" s="14"/>
      <c r="FT423" s="14"/>
      <c r="FU423" s="14"/>
      <c r="FV423" s="14"/>
      <c r="FW423" s="14"/>
      <c r="FX423" s="14"/>
      <c r="FY423" s="14"/>
      <c r="FZ423" s="14"/>
      <c r="GA423" s="14"/>
      <c r="GB423" s="14"/>
      <c r="GC423" s="14"/>
      <c r="GD423" s="14"/>
      <c r="GE423" s="14"/>
      <c r="GF423" s="14"/>
      <c r="GG423" s="14"/>
      <c r="GH423" s="14"/>
      <c r="GI423" s="14"/>
      <c r="GJ423" s="14"/>
      <c r="GK423" s="14"/>
      <c r="GL423" s="14"/>
      <c r="GM423" s="14"/>
      <c r="GN423" s="14"/>
      <c r="GO423" s="14"/>
      <c r="GP423" s="14"/>
      <c r="GQ423" s="14"/>
      <c r="GR423" s="14"/>
      <c r="GS423" s="14"/>
      <c r="GT423" s="14"/>
      <c r="GU423" s="14"/>
      <c r="GV423" s="14"/>
      <c r="GW423" s="14"/>
      <c r="GX423" s="14"/>
      <c r="GY423" s="14"/>
      <c r="GZ423" s="14"/>
      <c r="HA423" s="14"/>
      <c r="HB423" s="14"/>
      <c r="HC423" s="14"/>
      <c r="HD423" s="14"/>
      <c r="HE423" s="14"/>
      <c r="HF423" s="14"/>
      <c r="HG423" s="14"/>
      <c r="HH423" s="14"/>
      <c r="HI423" s="14"/>
      <c r="HJ423" s="14"/>
      <c r="HK423" s="14"/>
      <c r="HL423" s="14"/>
      <c r="HM423" s="14"/>
      <c r="HN423" s="14"/>
      <c r="HO423" s="14"/>
      <c r="HP423" s="14"/>
      <c r="HQ423" s="14"/>
      <c r="HR423" s="14"/>
      <c r="HS423" s="14"/>
      <c r="HT423" s="14"/>
      <c r="HU423" s="14"/>
      <c r="HV423" s="14"/>
      <c r="HW423" s="14"/>
      <c r="HX423" s="14"/>
      <c r="HY423" s="14"/>
      <c r="HZ423" s="14"/>
      <c r="IA423" s="14"/>
      <c r="IB423" s="14"/>
      <c r="IC423" s="14"/>
      <c r="ID423" s="14"/>
      <c r="IE423" s="14"/>
      <c r="IF423" s="14"/>
      <c r="IG423" s="14"/>
      <c r="IH423" s="14"/>
      <c r="II423" s="14"/>
      <c r="IJ423" s="14"/>
      <c r="IK423" s="14"/>
      <c r="IL423" s="14"/>
      <c r="IM423" s="14"/>
      <c r="IN423" s="14"/>
      <c r="IO423" s="14"/>
      <c r="IP423" s="14"/>
      <c r="IQ423" s="14"/>
      <c r="IR423" s="14"/>
      <c r="IS423" s="14"/>
      <c r="IT423" s="14"/>
      <c r="IU423" s="14"/>
      <c r="IV423" s="14"/>
    </row>
    <row r="424" spans="1:256" s="27" customFormat="1" ht="26.25" customHeight="1">
      <c r="A424" s="127" t="s">
        <v>920</v>
      </c>
      <c r="B424" s="124">
        <v>6223</v>
      </c>
      <c r="C424" s="115" t="s">
        <v>694</v>
      </c>
      <c r="D424" s="149">
        <v>6300</v>
      </c>
      <c r="E424" s="149">
        <v>6300</v>
      </c>
      <c r="F424" s="287">
        <v>291</v>
      </c>
      <c r="G424" s="150">
        <f>F424/E424*100</f>
        <v>4.6190476190476195</v>
      </c>
      <c r="O424" s="68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14"/>
      <c r="EV424" s="14"/>
      <c r="EW424" s="14"/>
      <c r="EX424" s="14"/>
      <c r="EY424" s="14"/>
      <c r="EZ424" s="14"/>
      <c r="FA424" s="14"/>
      <c r="FB424" s="14"/>
      <c r="FC424" s="14"/>
      <c r="FD424" s="14"/>
      <c r="FE424" s="14"/>
      <c r="FF424" s="14"/>
      <c r="FG424" s="14"/>
      <c r="FH424" s="14"/>
      <c r="FI424" s="14"/>
      <c r="FJ424" s="14"/>
      <c r="FK424" s="14"/>
      <c r="FL424" s="14"/>
      <c r="FM424" s="14"/>
      <c r="FN424" s="14"/>
      <c r="FO424" s="14"/>
      <c r="FP424" s="14"/>
      <c r="FQ424" s="14"/>
      <c r="FR424" s="14"/>
      <c r="FS424" s="14"/>
      <c r="FT424" s="14"/>
      <c r="FU424" s="14"/>
      <c r="FV424" s="14"/>
      <c r="FW424" s="14"/>
      <c r="FX424" s="14"/>
      <c r="FY424" s="14"/>
      <c r="FZ424" s="14"/>
      <c r="GA424" s="14"/>
      <c r="GB424" s="14"/>
      <c r="GC424" s="14"/>
      <c r="GD424" s="14"/>
      <c r="GE424" s="14"/>
      <c r="GF424" s="14"/>
      <c r="GG424" s="14"/>
      <c r="GH424" s="14"/>
      <c r="GI424" s="14"/>
      <c r="GJ424" s="14"/>
      <c r="GK424" s="14"/>
      <c r="GL424" s="14"/>
      <c r="GM424" s="14"/>
      <c r="GN424" s="14"/>
      <c r="GO424" s="14"/>
      <c r="GP424" s="14"/>
      <c r="GQ424" s="14"/>
      <c r="GR424" s="14"/>
      <c r="GS424" s="14"/>
      <c r="GT424" s="14"/>
      <c r="GU424" s="14"/>
      <c r="GV424" s="14"/>
      <c r="GW424" s="14"/>
      <c r="GX424" s="14"/>
      <c r="GY424" s="14"/>
      <c r="GZ424" s="14"/>
      <c r="HA424" s="14"/>
      <c r="HB424" s="14"/>
      <c r="HC424" s="14"/>
      <c r="HD424" s="14"/>
      <c r="HE424" s="14"/>
      <c r="HF424" s="14"/>
      <c r="HG424" s="14"/>
      <c r="HH424" s="14"/>
      <c r="HI424" s="14"/>
      <c r="HJ424" s="14"/>
      <c r="HK424" s="14"/>
      <c r="HL424" s="14"/>
      <c r="HM424" s="14"/>
      <c r="HN424" s="14"/>
      <c r="HO424" s="14"/>
      <c r="HP424" s="14"/>
      <c r="HQ424" s="14"/>
      <c r="HR424" s="14"/>
      <c r="HS424" s="14"/>
      <c r="HT424" s="14"/>
      <c r="HU424" s="14"/>
      <c r="HV424" s="14"/>
      <c r="HW424" s="14"/>
      <c r="HX424" s="14"/>
      <c r="HY424" s="14"/>
      <c r="HZ424" s="14"/>
      <c r="IA424" s="14"/>
      <c r="IB424" s="14"/>
      <c r="IC424" s="14"/>
      <c r="ID424" s="14"/>
      <c r="IE424" s="14"/>
      <c r="IF424" s="14"/>
      <c r="IG424" s="14"/>
      <c r="IH424" s="14"/>
      <c r="II424" s="14"/>
      <c r="IJ424" s="14"/>
      <c r="IK424" s="14"/>
      <c r="IL424" s="14"/>
      <c r="IM424" s="14"/>
      <c r="IN424" s="14"/>
      <c r="IO424" s="14"/>
      <c r="IP424" s="14"/>
      <c r="IQ424" s="14"/>
      <c r="IR424" s="14"/>
      <c r="IS424" s="14"/>
      <c r="IT424" s="14"/>
      <c r="IU424" s="14"/>
      <c r="IV424" s="14"/>
    </row>
    <row r="425" spans="1:256" s="27" customFormat="1" ht="14.25" customHeight="1">
      <c r="A425" s="172"/>
      <c r="B425" s="188"/>
      <c r="C425" s="187" t="s">
        <v>478</v>
      </c>
      <c r="D425" s="175">
        <f>SUM(D422:D424)</f>
        <v>46649</v>
      </c>
      <c r="E425" s="175">
        <f>SUM(E422:E424)</f>
        <v>51808</v>
      </c>
      <c r="F425" s="175">
        <f>SUM(F422:F424)</f>
        <v>8467</v>
      </c>
      <c r="G425" s="200">
        <f>F425/E425*100</f>
        <v>16.343035824583076</v>
      </c>
      <c r="O425" s="68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14"/>
      <c r="EV425" s="14"/>
      <c r="EW425" s="14"/>
      <c r="EX425" s="14"/>
      <c r="EY425" s="14"/>
      <c r="EZ425" s="14"/>
      <c r="FA425" s="14"/>
      <c r="FB425" s="14"/>
      <c r="FC425" s="14"/>
      <c r="FD425" s="14"/>
      <c r="FE425" s="14"/>
      <c r="FF425" s="14"/>
      <c r="FG425" s="14"/>
      <c r="FH425" s="14"/>
      <c r="FI425" s="14"/>
      <c r="FJ425" s="14"/>
      <c r="FK425" s="14"/>
      <c r="FL425" s="14"/>
      <c r="FM425" s="14"/>
      <c r="FN425" s="14"/>
      <c r="FO425" s="14"/>
      <c r="FP425" s="14"/>
      <c r="FQ425" s="14"/>
      <c r="FR425" s="14"/>
      <c r="FS425" s="14"/>
      <c r="FT425" s="14"/>
      <c r="FU425" s="14"/>
      <c r="FV425" s="14"/>
      <c r="FW425" s="14"/>
      <c r="FX425" s="14"/>
      <c r="FY425" s="14"/>
      <c r="FZ425" s="14"/>
      <c r="GA425" s="14"/>
      <c r="GB425" s="14"/>
      <c r="GC425" s="14"/>
      <c r="GD425" s="14"/>
      <c r="GE425" s="14"/>
      <c r="GF425" s="14"/>
      <c r="GG425" s="14"/>
      <c r="GH425" s="14"/>
      <c r="GI425" s="14"/>
      <c r="GJ425" s="14"/>
      <c r="GK425" s="14"/>
      <c r="GL425" s="14"/>
      <c r="GM425" s="14"/>
      <c r="GN425" s="14"/>
      <c r="GO425" s="14"/>
      <c r="GP425" s="14"/>
      <c r="GQ425" s="14"/>
      <c r="GR425" s="14"/>
      <c r="GS425" s="14"/>
      <c r="GT425" s="14"/>
      <c r="GU425" s="14"/>
      <c r="GV425" s="14"/>
      <c r="GW425" s="14"/>
      <c r="GX425" s="14"/>
      <c r="GY425" s="14"/>
      <c r="GZ425" s="14"/>
      <c r="HA425" s="14"/>
      <c r="HB425" s="14"/>
      <c r="HC425" s="14"/>
      <c r="HD425" s="14"/>
      <c r="HE425" s="14"/>
      <c r="HF425" s="14"/>
      <c r="HG425" s="14"/>
      <c r="HH425" s="14"/>
      <c r="HI425" s="14"/>
      <c r="HJ425" s="14"/>
      <c r="HK425" s="14"/>
      <c r="HL425" s="14"/>
      <c r="HM425" s="14"/>
      <c r="HN425" s="14"/>
      <c r="HO425" s="14"/>
      <c r="HP425" s="14"/>
      <c r="HQ425" s="14"/>
      <c r="HR425" s="14"/>
      <c r="HS425" s="14"/>
      <c r="HT425" s="14"/>
      <c r="HU425" s="14"/>
      <c r="HV425" s="14"/>
      <c r="HW425" s="14"/>
      <c r="HX425" s="14"/>
      <c r="HY425" s="14"/>
      <c r="HZ425" s="14"/>
      <c r="IA425" s="14"/>
      <c r="IB425" s="14"/>
      <c r="IC425" s="14"/>
      <c r="ID425" s="14"/>
      <c r="IE425" s="14"/>
      <c r="IF425" s="14"/>
      <c r="IG425" s="14"/>
      <c r="IH425" s="14"/>
      <c r="II425" s="14"/>
      <c r="IJ425" s="14"/>
      <c r="IK425" s="14"/>
      <c r="IL425" s="14"/>
      <c r="IM425" s="14"/>
      <c r="IN425" s="14"/>
      <c r="IO425" s="14"/>
      <c r="IP425" s="14"/>
      <c r="IQ425" s="14"/>
      <c r="IR425" s="14"/>
      <c r="IS425" s="14"/>
      <c r="IT425" s="14"/>
      <c r="IU425" s="14"/>
      <c r="IV425" s="14"/>
    </row>
    <row r="426" spans="1:256" s="27" customFormat="1" ht="14.25" customHeight="1">
      <c r="A426" s="857"/>
      <c r="B426" s="857"/>
      <c r="C426" s="857"/>
      <c r="D426" s="322"/>
      <c r="E426" s="322"/>
      <c r="F426" s="60"/>
      <c r="G426" s="69"/>
      <c r="O426" s="68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  <c r="ES426" s="14"/>
      <c r="ET426" s="14"/>
      <c r="EU426" s="14"/>
      <c r="EV426" s="14"/>
      <c r="EW426" s="14"/>
      <c r="EX426" s="14"/>
      <c r="EY426" s="14"/>
      <c r="EZ426" s="14"/>
      <c r="FA426" s="14"/>
      <c r="FB426" s="14"/>
      <c r="FC426" s="14"/>
      <c r="FD426" s="14"/>
      <c r="FE426" s="14"/>
      <c r="FF426" s="14"/>
      <c r="FG426" s="14"/>
      <c r="FH426" s="14"/>
      <c r="FI426" s="14"/>
      <c r="FJ426" s="14"/>
      <c r="FK426" s="14"/>
      <c r="FL426" s="14"/>
      <c r="FM426" s="14"/>
      <c r="FN426" s="14"/>
      <c r="FO426" s="14"/>
      <c r="FP426" s="14"/>
      <c r="FQ426" s="14"/>
      <c r="FR426" s="14"/>
      <c r="FS426" s="14"/>
      <c r="FT426" s="14"/>
      <c r="FU426" s="14"/>
      <c r="FV426" s="14"/>
      <c r="FW426" s="14"/>
      <c r="FX426" s="14"/>
      <c r="FY426" s="14"/>
      <c r="FZ426" s="14"/>
      <c r="GA426" s="14"/>
      <c r="GB426" s="14"/>
      <c r="GC426" s="14"/>
      <c r="GD426" s="14"/>
      <c r="GE426" s="14"/>
      <c r="GF426" s="14"/>
      <c r="GG426" s="14"/>
      <c r="GH426" s="14"/>
      <c r="GI426" s="14"/>
      <c r="GJ426" s="14"/>
      <c r="GK426" s="14"/>
      <c r="GL426" s="14"/>
      <c r="GM426" s="14"/>
      <c r="GN426" s="14"/>
      <c r="GO426" s="14"/>
      <c r="GP426" s="14"/>
      <c r="GQ426" s="14"/>
      <c r="GR426" s="14"/>
      <c r="GS426" s="14"/>
      <c r="GT426" s="14"/>
      <c r="GU426" s="14"/>
      <c r="GV426" s="14"/>
      <c r="GW426" s="14"/>
      <c r="GX426" s="14"/>
      <c r="GY426" s="14"/>
      <c r="GZ426" s="14"/>
      <c r="HA426" s="14"/>
      <c r="HB426" s="14"/>
      <c r="HC426" s="14"/>
      <c r="HD426" s="14"/>
      <c r="HE426" s="14"/>
      <c r="HF426" s="14"/>
      <c r="HG426" s="14"/>
      <c r="HH426" s="14"/>
      <c r="HI426" s="14"/>
      <c r="HJ426" s="14"/>
      <c r="HK426" s="14"/>
      <c r="HL426" s="14"/>
      <c r="HM426" s="14"/>
      <c r="HN426" s="14"/>
      <c r="HO426" s="14"/>
      <c r="HP426" s="14"/>
      <c r="HQ426" s="14"/>
      <c r="HR426" s="14"/>
      <c r="HS426" s="14"/>
      <c r="HT426" s="14"/>
      <c r="HU426" s="14"/>
      <c r="HV426" s="14"/>
      <c r="HW426" s="14"/>
      <c r="HX426" s="14"/>
      <c r="HY426" s="14"/>
      <c r="HZ426" s="14"/>
      <c r="IA426" s="14"/>
      <c r="IB426" s="14"/>
      <c r="IC426" s="14"/>
      <c r="ID426" s="14"/>
      <c r="IE426" s="14"/>
      <c r="IF426" s="14"/>
      <c r="IG426" s="14"/>
      <c r="IH426" s="14"/>
      <c r="II426" s="14"/>
      <c r="IJ426" s="14"/>
      <c r="IK426" s="14"/>
      <c r="IL426" s="14"/>
      <c r="IM426" s="14"/>
      <c r="IN426" s="14"/>
      <c r="IO426" s="14"/>
      <c r="IP426" s="14"/>
      <c r="IQ426" s="14"/>
      <c r="IR426" s="14"/>
      <c r="IS426" s="14"/>
      <c r="IT426" s="14"/>
      <c r="IU426" s="14"/>
      <c r="IV426" s="14"/>
    </row>
    <row r="427" spans="1:6" s="171" customFormat="1" ht="14.25" customHeight="1">
      <c r="A427" s="818" t="s">
        <v>905</v>
      </c>
      <c r="B427" s="819"/>
      <c r="C427" s="819"/>
      <c r="D427" s="816"/>
      <c r="E427" s="816"/>
      <c r="F427" s="246"/>
    </row>
    <row r="428" spans="1:6" s="171" customFormat="1" ht="14.25" customHeight="1">
      <c r="A428" s="39"/>
      <c r="B428" s="19"/>
      <c r="C428" s="19"/>
      <c r="D428" s="302"/>
      <c r="E428" s="302"/>
      <c r="F428" s="246"/>
    </row>
    <row r="429" spans="1:256" s="27" customFormat="1" ht="25.5" customHeight="1">
      <c r="A429" s="6" t="s">
        <v>162</v>
      </c>
      <c r="B429" s="6" t="s">
        <v>163</v>
      </c>
      <c r="C429" s="4" t="s">
        <v>166</v>
      </c>
      <c r="D429" s="43" t="s">
        <v>287</v>
      </c>
      <c r="E429" s="50" t="s">
        <v>288</v>
      </c>
      <c r="F429" s="4" t="s">
        <v>137</v>
      </c>
      <c r="G429" s="42" t="s">
        <v>289</v>
      </c>
      <c r="O429" s="68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  <c r="FH429" s="14"/>
      <c r="FI429" s="14"/>
      <c r="FJ429" s="14"/>
      <c r="FK429" s="14"/>
      <c r="FL429" s="14"/>
      <c r="FM429" s="14"/>
      <c r="FN429" s="14"/>
      <c r="FO429" s="14"/>
      <c r="FP429" s="14"/>
      <c r="FQ429" s="14"/>
      <c r="FR429" s="14"/>
      <c r="FS429" s="14"/>
      <c r="FT429" s="14"/>
      <c r="FU429" s="14"/>
      <c r="FV429" s="14"/>
      <c r="FW429" s="14"/>
      <c r="FX429" s="14"/>
      <c r="FY429" s="14"/>
      <c r="FZ429" s="14"/>
      <c r="GA429" s="14"/>
      <c r="GB429" s="14"/>
      <c r="GC429" s="14"/>
      <c r="GD429" s="14"/>
      <c r="GE429" s="14"/>
      <c r="GF429" s="14"/>
      <c r="GG429" s="14"/>
      <c r="GH429" s="14"/>
      <c r="GI429" s="14"/>
      <c r="GJ429" s="14"/>
      <c r="GK429" s="14"/>
      <c r="GL429" s="14"/>
      <c r="GM429" s="14"/>
      <c r="GN429" s="14"/>
      <c r="GO429" s="14"/>
      <c r="GP429" s="14"/>
      <c r="GQ429" s="14"/>
      <c r="GR429" s="14"/>
      <c r="GS429" s="14"/>
      <c r="GT429" s="14"/>
      <c r="GU429" s="14"/>
      <c r="GV429" s="14"/>
      <c r="GW429" s="14"/>
      <c r="GX429" s="14"/>
      <c r="GY429" s="14"/>
      <c r="GZ429" s="14"/>
      <c r="HA429" s="14"/>
      <c r="HB429" s="14"/>
      <c r="HC429" s="14"/>
      <c r="HD429" s="14"/>
      <c r="HE429" s="14"/>
      <c r="HF429" s="14"/>
      <c r="HG429" s="14"/>
      <c r="HH429" s="14"/>
      <c r="HI429" s="14"/>
      <c r="HJ429" s="14"/>
      <c r="HK429" s="14"/>
      <c r="HL429" s="14"/>
      <c r="HM429" s="14"/>
      <c r="HN429" s="14"/>
      <c r="HO429" s="14"/>
      <c r="HP429" s="14"/>
      <c r="HQ429" s="14"/>
      <c r="HR429" s="14"/>
      <c r="HS429" s="14"/>
      <c r="HT429" s="14"/>
      <c r="HU429" s="14"/>
      <c r="HV429" s="14"/>
      <c r="HW429" s="14"/>
      <c r="HX429" s="14"/>
      <c r="HY429" s="14"/>
      <c r="HZ429" s="14"/>
      <c r="IA429" s="14"/>
      <c r="IB429" s="14"/>
      <c r="IC429" s="14"/>
      <c r="ID429" s="14"/>
      <c r="IE429" s="14"/>
      <c r="IF429" s="14"/>
      <c r="IG429" s="14"/>
      <c r="IH429" s="14"/>
      <c r="II429" s="14"/>
      <c r="IJ429" s="14"/>
      <c r="IK429" s="14"/>
      <c r="IL429" s="14"/>
      <c r="IM429" s="14"/>
      <c r="IN429" s="14"/>
      <c r="IO429" s="14"/>
      <c r="IP429" s="14"/>
      <c r="IQ429" s="14"/>
      <c r="IR429" s="14"/>
      <c r="IS429" s="14"/>
      <c r="IT429" s="14"/>
      <c r="IU429" s="14"/>
      <c r="IV429" s="14"/>
    </row>
    <row r="430" spans="1:256" s="27" customFormat="1" ht="38.25" customHeight="1">
      <c r="A430" s="127" t="s">
        <v>920</v>
      </c>
      <c r="B430" s="124" t="s">
        <v>611</v>
      </c>
      <c r="C430" s="115" t="s">
        <v>891</v>
      </c>
      <c r="D430" s="368">
        <v>4100</v>
      </c>
      <c r="E430" s="149">
        <v>4323</v>
      </c>
      <c r="F430" s="287">
        <v>509</v>
      </c>
      <c r="G430" s="150">
        <f>F430/E430*100</f>
        <v>11.774230858200324</v>
      </c>
      <c r="O430" s="68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  <c r="FR430" s="14"/>
      <c r="FS430" s="14"/>
      <c r="FT430" s="14"/>
      <c r="FU430" s="14"/>
      <c r="FV430" s="14"/>
      <c r="FW430" s="14"/>
      <c r="FX430" s="14"/>
      <c r="FY430" s="14"/>
      <c r="FZ430" s="14"/>
      <c r="GA430" s="14"/>
      <c r="GB430" s="14"/>
      <c r="GC430" s="14"/>
      <c r="GD430" s="14"/>
      <c r="GE430" s="14"/>
      <c r="GF430" s="14"/>
      <c r="GG430" s="14"/>
      <c r="GH430" s="14"/>
      <c r="GI430" s="14"/>
      <c r="GJ430" s="14"/>
      <c r="GK430" s="14"/>
      <c r="GL430" s="14"/>
      <c r="GM430" s="14"/>
      <c r="GN430" s="14"/>
      <c r="GO430" s="14"/>
      <c r="GP430" s="14"/>
      <c r="GQ430" s="14"/>
      <c r="GR430" s="14"/>
      <c r="GS430" s="14"/>
      <c r="GT430" s="14"/>
      <c r="GU430" s="14"/>
      <c r="GV430" s="14"/>
      <c r="GW430" s="14"/>
      <c r="GX430" s="14"/>
      <c r="GY430" s="14"/>
      <c r="GZ430" s="14"/>
      <c r="HA430" s="14"/>
      <c r="HB430" s="14"/>
      <c r="HC430" s="14"/>
      <c r="HD430" s="14"/>
      <c r="HE430" s="14"/>
      <c r="HF430" s="14"/>
      <c r="HG430" s="14"/>
      <c r="HH430" s="14"/>
      <c r="HI430" s="14"/>
      <c r="HJ430" s="14"/>
      <c r="HK430" s="14"/>
      <c r="HL430" s="14"/>
      <c r="HM430" s="14"/>
      <c r="HN430" s="14"/>
      <c r="HO430" s="14"/>
      <c r="HP430" s="14"/>
      <c r="HQ430" s="14"/>
      <c r="HR430" s="14"/>
      <c r="HS430" s="14"/>
      <c r="HT430" s="14"/>
      <c r="HU430" s="14"/>
      <c r="HV430" s="14"/>
      <c r="HW430" s="14"/>
      <c r="HX430" s="14"/>
      <c r="HY430" s="14"/>
      <c r="HZ430" s="14"/>
      <c r="IA430" s="14"/>
      <c r="IB430" s="14"/>
      <c r="IC430" s="14"/>
      <c r="ID430" s="14"/>
      <c r="IE430" s="14"/>
      <c r="IF430" s="14"/>
      <c r="IG430" s="14"/>
      <c r="IH430" s="14"/>
      <c r="II430" s="14"/>
      <c r="IJ430" s="14"/>
      <c r="IK430" s="14"/>
      <c r="IL430" s="14"/>
      <c r="IM430" s="14"/>
      <c r="IN430" s="14"/>
      <c r="IO430" s="14"/>
      <c r="IP430" s="14"/>
      <c r="IQ430" s="14"/>
      <c r="IR430" s="14"/>
      <c r="IS430" s="14"/>
      <c r="IT430" s="14"/>
      <c r="IU430" s="14"/>
      <c r="IV430" s="14"/>
    </row>
    <row r="431" spans="1:256" s="27" customFormat="1" ht="14.25" customHeight="1">
      <c r="A431" s="172"/>
      <c r="B431" s="188"/>
      <c r="C431" s="187" t="s">
        <v>231</v>
      </c>
      <c r="D431" s="175">
        <f>SUM(D430:D430)</f>
        <v>4100</v>
      </c>
      <c r="E431" s="175">
        <f>SUM(E430:E430)</f>
        <v>4323</v>
      </c>
      <c r="F431" s="202">
        <f>SUM(F430:F430)</f>
        <v>509</v>
      </c>
      <c r="G431" s="200">
        <f>F431/E431*100</f>
        <v>11.774230858200324</v>
      </c>
      <c r="O431" s="68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  <c r="FT431" s="14"/>
      <c r="FU431" s="14"/>
      <c r="FV431" s="14"/>
      <c r="FW431" s="14"/>
      <c r="FX431" s="14"/>
      <c r="FY431" s="14"/>
      <c r="FZ431" s="14"/>
      <c r="GA431" s="14"/>
      <c r="GB431" s="14"/>
      <c r="GC431" s="14"/>
      <c r="GD431" s="14"/>
      <c r="GE431" s="14"/>
      <c r="GF431" s="14"/>
      <c r="GG431" s="14"/>
      <c r="GH431" s="14"/>
      <c r="GI431" s="14"/>
      <c r="GJ431" s="14"/>
      <c r="GK431" s="14"/>
      <c r="GL431" s="14"/>
      <c r="GM431" s="14"/>
      <c r="GN431" s="14"/>
      <c r="GO431" s="14"/>
      <c r="GP431" s="14"/>
      <c r="GQ431" s="14"/>
      <c r="GR431" s="14"/>
      <c r="GS431" s="14"/>
      <c r="GT431" s="14"/>
      <c r="GU431" s="14"/>
      <c r="GV431" s="14"/>
      <c r="GW431" s="14"/>
      <c r="GX431" s="14"/>
      <c r="GY431" s="14"/>
      <c r="GZ431" s="14"/>
      <c r="HA431" s="14"/>
      <c r="HB431" s="14"/>
      <c r="HC431" s="14"/>
      <c r="HD431" s="14"/>
      <c r="HE431" s="14"/>
      <c r="HF431" s="14"/>
      <c r="HG431" s="14"/>
      <c r="HH431" s="14"/>
      <c r="HI431" s="14"/>
      <c r="HJ431" s="14"/>
      <c r="HK431" s="14"/>
      <c r="HL431" s="14"/>
      <c r="HM431" s="14"/>
      <c r="HN431" s="14"/>
      <c r="HO431" s="14"/>
      <c r="HP431" s="14"/>
      <c r="HQ431" s="14"/>
      <c r="HR431" s="14"/>
      <c r="HS431" s="14"/>
      <c r="HT431" s="14"/>
      <c r="HU431" s="14"/>
      <c r="HV431" s="14"/>
      <c r="HW431" s="14"/>
      <c r="HX431" s="14"/>
      <c r="HY431" s="14"/>
      <c r="HZ431" s="14"/>
      <c r="IA431" s="14"/>
      <c r="IB431" s="14"/>
      <c r="IC431" s="14"/>
      <c r="ID431" s="14"/>
      <c r="IE431" s="14"/>
      <c r="IF431" s="14"/>
      <c r="IG431" s="14"/>
      <c r="IH431" s="14"/>
      <c r="II431" s="14"/>
      <c r="IJ431" s="14"/>
      <c r="IK431" s="14"/>
      <c r="IL431" s="14"/>
      <c r="IM431" s="14"/>
      <c r="IN431" s="14"/>
      <c r="IO431" s="14"/>
      <c r="IP431" s="14"/>
      <c r="IQ431" s="14"/>
      <c r="IR431" s="14"/>
      <c r="IS431" s="14"/>
      <c r="IT431" s="14"/>
      <c r="IU431" s="14"/>
      <c r="IV431" s="14"/>
    </row>
    <row r="432" spans="1:6" s="171" customFormat="1" ht="14.25" customHeight="1">
      <c r="A432" s="39"/>
      <c r="B432" s="19"/>
      <c r="C432" s="19"/>
      <c r="D432" s="302"/>
      <c r="E432" s="302"/>
      <c r="F432" s="246"/>
    </row>
    <row r="433" spans="1:6" s="171" customFormat="1" ht="14.25" customHeight="1">
      <c r="A433" s="818" t="s">
        <v>204</v>
      </c>
      <c r="B433" s="853"/>
      <c r="C433" s="853"/>
      <c r="D433" s="302"/>
      <c r="E433" s="302"/>
      <c r="F433" s="246"/>
    </row>
    <row r="434" spans="1:6" s="171" customFormat="1" ht="15" customHeight="1">
      <c r="A434" s="430"/>
      <c r="B434" s="431"/>
      <c r="C434" s="431"/>
      <c r="D434" s="302"/>
      <c r="E434" s="302"/>
      <c r="F434" s="246"/>
    </row>
    <row r="435" spans="1:7" ht="24.75" customHeight="1">
      <c r="A435" s="6" t="s">
        <v>162</v>
      </c>
      <c r="B435" s="6" t="s">
        <v>163</v>
      </c>
      <c r="C435" s="4" t="s">
        <v>166</v>
      </c>
      <c r="D435" s="43" t="s">
        <v>287</v>
      </c>
      <c r="E435" s="50" t="s">
        <v>288</v>
      </c>
      <c r="F435" s="4" t="s">
        <v>137</v>
      </c>
      <c r="G435" s="42" t="s">
        <v>289</v>
      </c>
    </row>
    <row r="436" spans="1:7" ht="25.5">
      <c r="A436" s="127" t="s">
        <v>921</v>
      </c>
      <c r="B436" s="124">
        <v>3636</v>
      </c>
      <c r="C436" s="115" t="s">
        <v>215</v>
      </c>
      <c r="D436" s="149">
        <v>720</v>
      </c>
      <c r="E436" s="149">
        <v>720</v>
      </c>
      <c r="F436" s="287">
        <v>0</v>
      </c>
      <c r="G436" s="150">
        <f>F436/E436*100</f>
        <v>0</v>
      </c>
    </row>
    <row r="437" spans="1:256" s="103" customFormat="1" ht="12.75">
      <c r="A437" s="15"/>
      <c r="B437" s="58"/>
      <c r="C437" s="59"/>
      <c r="D437" s="60"/>
      <c r="E437" s="61"/>
      <c r="F437" s="45"/>
      <c r="G437" s="228"/>
      <c r="H437" s="107"/>
      <c r="I437" s="27"/>
      <c r="J437" s="27"/>
      <c r="K437" s="27"/>
      <c r="L437" s="27"/>
      <c r="M437" s="27"/>
      <c r="N437" s="27"/>
      <c r="O437" s="68"/>
      <c r="P437" s="68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/>
      <c r="ES437" s="14"/>
      <c r="ET437" s="14"/>
      <c r="EU437" s="14"/>
      <c r="EV437" s="14"/>
      <c r="EW437" s="14"/>
      <c r="EX437" s="14"/>
      <c r="EY437" s="14"/>
      <c r="EZ437" s="14"/>
      <c r="FA437" s="14"/>
      <c r="FB437" s="14"/>
      <c r="FC437" s="14"/>
      <c r="FD437" s="14"/>
      <c r="FE437" s="14"/>
      <c r="FF437" s="14"/>
      <c r="FG437" s="14"/>
      <c r="FH437" s="14"/>
      <c r="FI437" s="14"/>
      <c r="FJ437" s="14"/>
      <c r="FK437" s="14"/>
      <c r="FL437" s="14"/>
      <c r="FM437" s="14"/>
      <c r="FN437" s="14"/>
      <c r="FO437" s="14"/>
      <c r="FP437" s="14"/>
      <c r="FQ437" s="14"/>
      <c r="FR437" s="14"/>
      <c r="FS437" s="14"/>
      <c r="FT437" s="14"/>
      <c r="FU437" s="14"/>
      <c r="FV437" s="14"/>
      <c r="FW437" s="14"/>
      <c r="FX437" s="14"/>
      <c r="FY437" s="14"/>
      <c r="FZ437" s="14"/>
      <c r="GA437" s="14"/>
      <c r="GB437" s="14"/>
      <c r="GC437" s="14"/>
      <c r="GD437" s="14"/>
      <c r="GE437" s="14"/>
      <c r="GF437" s="14"/>
      <c r="GG437" s="14"/>
      <c r="GH437" s="14"/>
      <c r="GI437" s="14"/>
      <c r="GJ437" s="14"/>
      <c r="GK437" s="14"/>
      <c r="GL437" s="14"/>
      <c r="GM437" s="14"/>
      <c r="GN437" s="14"/>
      <c r="GO437" s="14"/>
      <c r="GP437" s="14"/>
      <c r="GQ437" s="14"/>
      <c r="GR437" s="14"/>
      <c r="GS437" s="14"/>
      <c r="GT437" s="14"/>
      <c r="GU437" s="14"/>
      <c r="GV437" s="14"/>
      <c r="GW437" s="14"/>
      <c r="GX437" s="14"/>
      <c r="GY437" s="14"/>
      <c r="GZ437" s="14"/>
      <c r="HA437" s="14"/>
      <c r="HB437" s="14"/>
      <c r="HC437" s="14"/>
      <c r="HD437" s="14"/>
      <c r="HE437" s="14"/>
      <c r="HF437" s="14"/>
      <c r="HG437" s="14"/>
      <c r="HH437" s="14"/>
      <c r="HI437" s="14"/>
      <c r="HJ437" s="14"/>
      <c r="HK437" s="14"/>
      <c r="HL437" s="14"/>
      <c r="HM437" s="14"/>
      <c r="HN437" s="14"/>
      <c r="HO437" s="14"/>
      <c r="HP437" s="14"/>
      <c r="HQ437" s="14"/>
      <c r="HR437" s="14"/>
      <c r="HS437" s="14"/>
      <c r="HT437" s="14"/>
      <c r="HU437" s="14"/>
      <c r="HV437" s="14"/>
      <c r="HW437" s="14"/>
      <c r="HX437" s="14"/>
      <c r="HY437" s="14"/>
      <c r="HZ437" s="14"/>
      <c r="IA437" s="14"/>
      <c r="IB437" s="14"/>
      <c r="IC437" s="14"/>
      <c r="ID437" s="14"/>
      <c r="IE437" s="14"/>
      <c r="IF437" s="14"/>
      <c r="IG437" s="14"/>
      <c r="IH437" s="14"/>
      <c r="II437" s="14"/>
      <c r="IJ437" s="14"/>
      <c r="IK437" s="14"/>
      <c r="IL437" s="14"/>
      <c r="IM437" s="14"/>
      <c r="IN437" s="14"/>
      <c r="IO437" s="14"/>
      <c r="IP437" s="14"/>
      <c r="IQ437" s="14"/>
      <c r="IR437" s="14"/>
      <c r="IS437" s="14"/>
      <c r="IT437" s="14"/>
      <c r="IU437" s="14"/>
      <c r="IV437" s="14"/>
    </row>
    <row r="438" spans="1:7" ht="12.75">
      <c r="A438" s="181"/>
      <c r="B438" s="190"/>
      <c r="C438" s="189" t="s">
        <v>497</v>
      </c>
      <c r="D438" s="182">
        <f>D425+D431+D436</f>
        <v>51469</v>
      </c>
      <c r="E438" s="182">
        <f>E425+E431+E436</f>
        <v>56851</v>
      </c>
      <c r="F438" s="182">
        <f>F425+F431+F436</f>
        <v>8976</v>
      </c>
      <c r="G438" s="193">
        <f>F438/E438*100</f>
        <v>15.788640481258026</v>
      </c>
    </row>
    <row r="439" spans="1:256" s="27" customFormat="1" ht="13.5" customHeight="1">
      <c r="A439" s="57"/>
      <c r="B439" s="13"/>
      <c r="C439"/>
      <c r="D439" s="68"/>
      <c r="E439" s="68"/>
      <c r="F439" s="68"/>
      <c r="G439"/>
      <c r="O439" s="68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  <c r="EB439" s="14"/>
      <c r="EC439" s="14"/>
      <c r="ED439" s="14"/>
      <c r="EE439" s="14"/>
      <c r="EF439" s="14"/>
      <c r="EG439" s="14"/>
      <c r="EH439" s="14"/>
      <c r="EI439" s="14"/>
      <c r="EJ439" s="14"/>
      <c r="EK439" s="14"/>
      <c r="EL439" s="14"/>
      <c r="EM439" s="14"/>
      <c r="EN439" s="14"/>
      <c r="EO439" s="14"/>
      <c r="EP439" s="14"/>
      <c r="EQ439" s="14"/>
      <c r="ER439" s="14"/>
      <c r="ES439" s="14"/>
      <c r="ET439" s="14"/>
      <c r="EU439" s="14"/>
      <c r="EV439" s="14"/>
      <c r="EW439" s="14"/>
      <c r="EX439" s="14"/>
      <c r="EY439" s="14"/>
      <c r="EZ439" s="14"/>
      <c r="FA439" s="14"/>
      <c r="FB439" s="14"/>
      <c r="FC439" s="14"/>
      <c r="FD439" s="14"/>
      <c r="FE439" s="14"/>
      <c r="FF439" s="14"/>
      <c r="FG439" s="14"/>
      <c r="FH439" s="14"/>
      <c r="FI439" s="14"/>
      <c r="FJ439" s="14"/>
      <c r="FK439" s="14"/>
      <c r="FL439" s="14"/>
      <c r="FM439" s="14"/>
      <c r="FN439" s="14"/>
      <c r="FO439" s="14"/>
      <c r="FP439" s="14"/>
      <c r="FQ439" s="14"/>
      <c r="FR439" s="14"/>
      <c r="FS439" s="14"/>
      <c r="FT439" s="14"/>
      <c r="FU439" s="14"/>
      <c r="FV439" s="14"/>
      <c r="FW439" s="14"/>
      <c r="FX439" s="14"/>
      <c r="FY439" s="14"/>
      <c r="FZ439" s="14"/>
      <c r="GA439" s="14"/>
      <c r="GB439" s="14"/>
      <c r="GC439" s="14"/>
      <c r="GD439" s="14"/>
      <c r="GE439" s="14"/>
      <c r="GF439" s="14"/>
      <c r="GG439" s="14"/>
      <c r="GH439" s="14"/>
      <c r="GI439" s="14"/>
      <c r="GJ439" s="14"/>
      <c r="GK439" s="14"/>
      <c r="GL439" s="14"/>
      <c r="GM439" s="14"/>
      <c r="GN439" s="14"/>
      <c r="GO439" s="14"/>
      <c r="GP439" s="14"/>
      <c r="GQ439" s="14"/>
      <c r="GR439" s="14"/>
      <c r="GS439" s="14"/>
      <c r="GT439" s="14"/>
      <c r="GU439" s="14"/>
      <c r="GV439" s="14"/>
      <c r="GW439" s="14"/>
      <c r="GX439" s="14"/>
      <c r="GY439" s="14"/>
      <c r="GZ439" s="14"/>
      <c r="HA439" s="14"/>
      <c r="HB439" s="14"/>
      <c r="HC439" s="14"/>
      <c r="HD439" s="14"/>
      <c r="HE439" s="14"/>
      <c r="HF439" s="14"/>
      <c r="HG439" s="14"/>
      <c r="HH439" s="14"/>
      <c r="HI439" s="14"/>
      <c r="HJ439" s="14"/>
      <c r="HK439" s="14"/>
      <c r="HL439" s="14"/>
      <c r="HM439" s="14"/>
      <c r="HN439" s="14"/>
      <c r="HO439" s="14"/>
      <c r="HP439" s="14"/>
      <c r="HQ439" s="14"/>
      <c r="HR439" s="14"/>
      <c r="HS439" s="14"/>
      <c r="HT439" s="14"/>
      <c r="HU439" s="14"/>
      <c r="HV439" s="14"/>
      <c r="HW439" s="14"/>
      <c r="HX439" s="14"/>
      <c r="HY439" s="14"/>
      <c r="HZ439" s="14"/>
      <c r="IA439" s="14"/>
      <c r="IB439" s="14"/>
      <c r="IC439" s="14"/>
      <c r="ID439" s="14"/>
      <c r="IE439" s="14"/>
      <c r="IF439" s="14"/>
      <c r="IG439" s="14"/>
      <c r="IH439" s="14"/>
      <c r="II439" s="14"/>
      <c r="IJ439" s="14"/>
      <c r="IK439" s="14"/>
      <c r="IL439" s="14"/>
      <c r="IM439" s="14"/>
      <c r="IN439" s="14"/>
      <c r="IO439" s="14"/>
      <c r="IP439" s="14"/>
      <c r="IQ439" s="14"/>
      <c r="IR439" s="14"/>
      <c r="IS439" s="14"/>
      <c r="IT439" s="14"/>
      <c r="IU439" s="14"/>
      <c r="IV439" s="14"/>
    </row>
    <row r="440" spans="1:256" s="27" customFormat="1" ht="15.75">
      <c r="A440" s="129" t="s">
        <v>252</v>
      </c>
      <c r="B440" s="57"/>
      <c r="D440" s="68"/>
      <c r="E440" s="68"/>
      <c r="F440" s="68"/>
      <c r="O440" s="68" t="s">
        <v>398</v>
      </c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  <c r="EL440" s="14"/>
      <c r="EM440" s="14"/>
      <c r="EN440" s="14"/>
      <c r="EO440" s="14"/>
      <c r="EP440" s="14"/>
      <c r="EQ440" s="14"/>
      <c r="ER440" s="14"/>
      <c r="ES440" s="14"/>
      <c r="ET440" s="14"/>
      <c r="EU440" s="14"/>
      <c r="EV440" s="14"/>
      <c r="EW440" s="14"/>
      <c r="EX440" s="14"/>
      <c r="EY440" s="14"/>
      <c r="EZ440" s="14"/>
      <c r="FA440" s="14"/>
      <c r="FB440" s="14"/>
      <c r="FC440" s="14"/>
      <c r="FD440" s="14"/>
      <c r="FE440" s="14"/>
      <c r="FF440" s="14"/>
      <c r="FG440" s="14"/>
      <c r="FH440" s="14"/>
      <c r="FI440" s="14"/>
      <c r="FJ440" s="14"/>
      <c r="FK440" s="14"/>
      <c r="FL440" s="14"/>
      <c r="FM440" s="14"/>
      <c r="FN440" s="14"/>
      <c r="FO440" s="14"/>
      <c r="FP440" s="14"/>
      <c r="FQ440" s="14"/>
      <c r="FR440" s="14"/>
      <c r="FS440" s="14"/>
      <c r="FT440" s="14"/>
      <c r="FU440" s="14"/>
      <c r="FV440" s="14"/>
      <c r="FW440" s="14"/>
      <c r="FX440" s="14"/>
      <c r="FY440" s="14"/>
      <c r="FZ440" s="14"/>
      <c r="GA440" s="14"/>
      <c r="GB440" s="14"/>
      <c r="GC440" s="14"/>
      <c r="GD440" s="14"/>
      <c r="GE440" s="14"/>
      <c r="GF440" s="14"/>
      <c r="GG440" s="14"/>
      <c r="GH440" s="14"/>
      <c r="GI440" s="14"/>
      <c r="GJ440" s="14"/>
      <c r="GK440" s="14"/>
      <c r="GL440" s="14"/>
      <c r="GM440" s="14"/>
      <c r="GN440" s="14"/>
      <c r="GO440" s="14"/>
      <c r="GP440" s="14"/>
      <c r="GQ440" s="14"/>
      <c r="GR440" s="14"/>
      <c r="GS440" s="14"/>
      <c r="GT440" s="14"/>
      <c r="GU440" s="14"/>
      <c r="GV440" s="14"/>
      <c r="GW440" s="14"/>
      <c r="GX440" s="14"/>
      <c r="GY440" s="14"/>
      <c r="GZ440" s="14"/>
      <c r="HA440" s="14"/>
      <c r="HB440" s="14"/>
      <c r="HC440" s="14"/>
      <c r="HD440" s="14"/>
      <c r="HE440" s="14"/>
      <c r="HF440" s="14"/>
      <c r="HG440" s="14"/>
      <c r="HH440" s="14"/>
      <c r="HI440" s="14"/>
      <c r="HJ440" s="14"/>
      <c r="HK440" s="14"/>
      <c r="HL440" s="14"/>
      <c r="HM440" s="14"/>
      <c r="HN440" s="14"/>
      <c r="HO440" s="14"/>
      <c r="HP440" s="14"/>
      <c r="HQ440" s="14"/>
      <c r="HR440" s="14"/>
      <c r="HS440" s="14"/>
      <c r="HT440" s="14"/>
      <c r="HU440" s="14"/>
      <c r="HV440" s="14"/>
      <c r="HW440" s="14"/>
      <c r="HX440" s="14"/>
      <c r="HY440" s="14"/>
      <c r="HZ440" s="14"/>
      <c r="IA440" s="14"/>
      <c r="IB440" s="14"/>
      <c r="IC440" s="14"/>
      <c r="ID440" s="14"/>
      <c r="IE440" s="14"/>
      <c r="IF440" s="14"/>
      <c r="IG440" s="14"/>
      <c r="IH440" s="14"/>
      <c r="II440" s="14"/>
      <c r="IJ440" s="14"/>
      <c r="IK440" s="14"/>
      <c r="IL440" s="14"/>
      <c r="IM440" s="14"/>
      <c r="IN440" s="14"/>
      <c r="IO440" s="14"/>
      <c r="IP440" s="14"/>
      <c r="IQ440" s="14"/>
      <c r="IR440" s="14"/>
      <c r="IS440" s="14"/>
      <c r="IT440" s="14"/>
      <c r="IU440" s="14"/>
      <c r="IV440" s="14"/>
    </row>
    <row r="441" spans="1:256" s="27" customFormat="1" ht="13.5" customHeight="1">
      <c r="A441" s="57"/>
      <c r="B441" s="13"/>
      <c r="C441"/>
      <c r="D441" s="68"/>
      <c r="E441" s="68"/>
      <c r="F441" s="68"/>
      <c r="G441"/>
      <c r="O441" s="68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14"/>
      <c r="EV441" s="14"/>
      <c r="EW441" s="14"/>
      <c r="EX441" s="14"/>
      <c r="EY441" s="14"/>
      <c r="EZ441" s="14"/>
      <c r="FA441" s="14"/>
      <c r="FB441" s="14"/>
      <c r="FC441" s="14"/>
      <c r="FD441" s="14"/>
      <c r="FE441" s="14"/>
      <c r="FF441" s="14"/>
      <c r="FG441" s="14"/>
      <c r="FH441" s="14"/>
      <c r="FI441" s="14"/>
      <c r="FJ441" s="14"/>
      <c r="FK441" s="14"/>
      <c r="FL441" s="14"/>
      <c r="FM441" s="14"/>
      <c r="FN441" s="14"/>
      <c r="FO441" s="14"/>
      <c r="FP441" s="14"/>
      <c r="FQ441" s="14"/>
      <c r="FR441" s="14"/>
      <c r="FS441" s="14"/>
      <c r="FT441" s="14"/>
      <c r="FU441" s="14"/>
      <c r="FV441" s="14"/>
      <c r="FW441" s="14"/>
      <c r="FX441" s="14"/>
      <c r="FY441" s="14"/>
      <c r="FZ441" s="14"/>
      <c r="GA441" s="14"/>
      <c r="GB441" s="14"/>
      <c r="GC441" s="14"/>
      <c r="GD441" s="14"/>
      <c r="GE441" s="14"/>
      <c r="GF441" s="14"/>
      <c r="GG441" s="14"/>
      <c r="GH441" s="14"/>
      <c r="GI441" s="14"/>
      <c r="GJ441" s="14"/>
      <c r="GK441" s="14"/>
      <c r="GL441" s="14"/>
      <c r="GM441" s="14"/>
      <c r="GN441" s="14"/>
      <c r="GO441" s="14"/>
      <c r="GP441" s="14"/>
      <c r="GQ441" s="14"/>
      <c r="GR441" s="14"/>
      <c r="GS441" s="14"/>
      <c r="GT441" s="14"/>
      <c r="GU441" s="14"/>
      <c r="GV441" s="14"/>
      <c r="GW441" s="14"/>
      <c r="GX441" s="14"/>
      <c r="GY441" s="14"/>
      <c r="GZ441" s="14"/>
      <c r="HA441" s="14"/>
      <c r="HB441" s="14"/>
      <c r="HC441" s="14"/>
      <c r="HD441" s="14"/>
      <c r="HE441" s="14"/>
      <c r="HF441" s="14"/>
      <c r="HG441" s="14"/>
      <c r="HH441" s="14"/>
      <c r="HI441" s="14"/>
      <c r="HJ441" s="14"/>
      <c r="HK441" s="14"/>
      <c r="HL441" s="14"/>
      <c r="HM441" s="14"/>
      <c r="HN441" s="14"/>
      <c r="HO441" s="14"/>
      <c r="HP441" s="14"/>
      <c r="HQ441" s="14"/>
      <c r="HR441" s="14"/>
      <c r="HS441" s="14"/>
      <c r="HT441" s="14"/>
      <c r="HU441" s="14"/>
      <c r="HV441" s="14"/>
      <c r="HW441" s="14"/>
      <c r="HX441" s="14"/>
      <c r="HY441" s="14"/>
      <c r="HZ441" s="14"/>
      <c r="IA441" s="14"/>
      <c r="IB441" s="14"/>
      <c r="IC441" s="14"/>
      <c r="ID441" s="14"/>
      <c r="IE441" s="14"/>
      <c r="IF441" s="14"/>
      <c r="IG441" s="14"/>
      <c r="IH441" s="14"/>
      <c r="II441" s="14"/>
      <c r="IJ441" s="14"/>
      <c r="IK441" s="14"/>
      <c r="IL441" s="14"/>
      <c r="IM441" s="14"/>
      <c r="IN441" s="14"/>
      <c r="IO441" s="14"/>
      <c r="IP441" s="14"/>
      <c r="IQ441" s="14"/>
      <c r="IR441" s="14"/>
      <c r="IS441" s="14"/>
      <c r="IT441" s="14"/>
      <c r="IU441" s="14"/>
      <c r="IV441" s="14"/>
    </row>
    <row r="442" spans="1:6" ht="15" customHeight="1">
      <c r="A442" s="65" t="s">
        <v>240</v>
      </c>
      <c r="B442" s="13"/>
      <c r="D442" s="68"/>
      <c r="E442" s="68"/>
      <c r="F442" s="68"/>
    </row>
    <row r="443" spans="1:6" ht="13.5" customHeight="1">
      <c r="A443" s="57"/>
      <c r="B443" s="13"/>
      <c r="D443" s="68" t="s">
        <v>481</v>
      </c>
      <c r="E443" s="68"/>
      <c r="F443" s="68"/>
    </row>
    <row r="444" spans="1:256" s="27" customFormat="1" ht="26.25" customHeight="1">
      <c r="A444" s="6" t="s">
        <v>162</v>
      </c>
      <c r="B444" s="6" t="s">
        <v>163</v>
      </c>
      <c r="C444" s="4" t="s">
        <v>166</v>
      </c>
      <c r="D444" s="43" t="s">
        <v>287</v>
      </c>
      <c r="E444" s="50" t="s">
        <v>288</v>
      </c>
      <c r="F444" s="4" t="s">
        <v>137</v>
      </c>
      <c r="G444" s="42" t="s">
        <v>289</v>
      </c>
      <c r="O444" s="68" t="s">
        <v>405</v>
      </c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4"/>
      <c r="FE444" s="14"/>
      <c r="FF444" s="14"/>
      <c r="FG444" s="14"/>
      <c r="FH444" s="14"/>
      <c r="FI444" s="14"/>
      <c r="FJ444" s="14"/>
      <c r="FK444" s="14"/>
      <c r="FL444" s="14"/>
      <c r="FM444" s="14"/>
      <c r="FN444" s="14"/>
      <c r="FO444" s="14"/>
      <c r="FP444" s="14"/>
      <c r="FQ444" s="14"/>
      <c r="FR444" s="14"/>
      <c r="FS444" s="14"/>
      <c r="FT444" s="14"/>
      <c r="FU444" s="14"/>
      <c r="FV444" s="14"/>
      <c r="FW444" s="14"/>
      <c r="FX444" s="14"/>
      <c r="FY444" s="14"/>
      <c r="FZ444" s="14"/>
      <c r="GA444" s="14"/>
      <c r="GB444" s="14"/>
      <c r="GC444" s="14"/>
      <c r="GD444" s="14"/>
      <c r="GE444" s="14"/>
      <c r="GF444" s="14"/>
      <c r="GG444" s="14"/>
      <c r="GH444" s="14"/>
      <c r="GI444" s="14"/>
      <c r="GJ444" s="14"/>
      <c r="GK444" s="14"/>
      <c r="GL444" s="14"/>
      <c r="GM444" s="14"/>
      <c r="GN444" s="14"/>
      <c r="GO444" s="14"/>
      <c r="GP444" s="14"/>
      <c r="GQ444" s="14"/>
      <c r="GR444" s="14"/>
      <c r="GS444" s="14"/>
      <c r="GT444" s="14"/>
      <c r="GU444" s="14"/>
      <c r="GV444" s="14"/>
      <c r="GW444" s="14"/>
      <c r="GX444" s="14"/>
      <c r="GY444" s="14"/>
      <c r="GZ444" s="14"/>
      <c r="HA444" s="14"/>
      <c r="HB444" s="14"/>
      <c r="HC444" s="14"/>
      <c r="HD444" s="14"/>
      <c r="HE444" s="14"/>
      <c r="HF444" s="14"/>
      <c r="HG444" s="14"/>
      <c r="HH444" s="14"/>
      <c r="HI444" s="14"/>
      <c r="HJ444" s="14"/>
      <c r="HK444" s="14"/>
      <c r="HL444" s="14"/>
      <c r="HM444" s="14"/>
      <c r="HN444" s="14"/>
      <c r="HO444" s="14"/>
      <c r="HP444" s="14"/>
      <c r="HQ444" s="14"/>
      <c r="HR444" s="14"/>
      <c r="HS444" s="14"/>
      <c r="HT444" s="14"/>
      <c r="HU444" s="14"/>
      <c r="HV444" s="14"/>
      <c r="HW444" s="14"/>
      <c r="HX444" s="14"/>
      <c r="HY444" s="14"/>
      <c r="HZ444" s="14"/>
      <c r="IA444" s="14"/>
      <c r="IB444" s="14"/>
      <c r="IC444" s="14"/>
      <c r="ID444" s="14"/>
      <c r="IE444" s="14"/>
      <c r="IF444" s="14"/>
      <c r="IG444" s="14"/>
      <c r="IH444" s="14"/>
      <c r="II444" s="14"/>
      <c r="IJ444" s="14"/>
      <c r="IK444" s="14"/>
      <c r="IL444" s="14"/>
      <c r="IM444" s="14"/>
      <c r="IN444" s="14"/>
      <c r="IO444" s="14"/>
      <c r="IP444" s="14"/>
      <c r="IQ444" s="14"/>
      <c r="IR444" s="14"/>
      <c r="IS444" s="14"/>
      <c r="IT444" s="14"/>
      <c r="IU444" s="14"/>
      <c r="IV444" s="14"/>
    </row>
    <row r="445" spans="1:256" s="27" customFormat="1" ht="25.5">
      <c r="A445" s="127" t="s">
        <v>912</v>
      </c>
      <c r="B445" s="124">
        <v>6172</v>
      </c>
      <c r="C445" s="115" t="s">
        <v>599</v>
      </c>
      <c r="D445" s="149">
        <v>264386</v>
      </c>
      <c r="E445" s="149">
        <v>264386</v>
      </c>
      <c r="F445" s="287">
        <v>41269</v>
      </c>
      <c r="G445" s="150">
        <f>F445/E445*100</f>
        <v>15.609374172611258</v>
      </c>
      <c r="O445" s="68"/>
      <c r="P445" s="14"/>
      <c r="Q445" s="14"/>
      <c r="R445" s="14"/>
      <c r="S445" s="14"/>
      <c r="T445" s="14"/>
      <c r="U445" s="131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14"/>
      <c r="EV445" s="14"/>
      <c r="EW445" s="14"/>
      <c r="EX445" s="14"/>
      <c r="EY445" s="14"/>
      <c r="EZ445" s="14"/>
      <c r="FA445" s="14"/>
      <c r="FB445" s="14"/>
      <c r="FC445" s="14"/>
      <c r="FD445" s="14"/>
      <c r="FE445" s="14"/>
      <c r="FF445" s="14"/>
      <c r="FG445" s="14"/>
      <c r="FH445" s="14"/>
      <c r="FI445" s="14"/>
      <c r="FJ445" s="14"/>
      <c r="FK445" s="14"/>
      <c r="FL445" s="14"/>
      <c r="FM445" s="14"/>
      <c r="FN445" s="14"/>
      <c r="FO445" s="14"/>
      <c r="FP445" s="14"/>
      <c r="FQ445" s="14"/>
      <c r="FR445" s="14"/>
      <c r="FS445" s="14"/>
      <c r="FT445" s="14"/>
      <c r="FU445" s="14"/>
      <c r="FV445" s="14"/>
      <c r="FW445" s="14"/>
      <c r="FX445" s="14"/>
      <c r="FY445" s="14"/>
      <c r="FZ445" s="14"/>
      <c r="GA445" s="14"/>
      <c r="GB445" s="14"/>
      <c r="GC445" s="14"/>
      <c r="GD445" s="14"/>
      <c r="GE445" s="14"/>
      <c r="GF445" s="14"/>
      <c r="GG445" s="14"/>
      <c r="GH445" s="14"/>
      <c r="GI445" s="14"/>
      <c r="GJ445" s="14"/>
      <c r="GK445" s="14"/>
      <c r="GL445" s="14"/>
      <c r="GM445" s="14"/>
      <c r="GN445" s="14"/>
      <c r="GO445" s="14"/>
      <c r="GP445" s="14"/>
      <c r="GQ445" s="14"/>
      <c r="GR445" s="14"/>
      <c r="GS445" s="14"/>
      <c r="GT445" s="14"/>
      <c r="GU445" s="14"/>
      <c r="GV445" s="14"/>
      <c r="GW445" s="14"/>
      <c r="GX445" s="14"/>
      <c r="GY445" s="14"/>
      <c r="GZ445" s="14"/>
      <c r="HA445" s="14"/>
      <c r="HB445" s="14"/>
      <c r="HC445" s="14"/>
      <c r="HD445" s="14"/>
      <c r="HE445" s="14"/>
      <c r="HF445" s="14"/>
      <c r="HG445" s="14"/>
      <c r="HH445" s="14"/>
      <c r="HI445" s="14"/>
      <c r="HJ445" s="14"/>
      <c r="HK445" s="14"/>
      <c r="HL445" s="14"/>
      <c r="HM445" s="14"/>
      <c r="HN445" s="14"/>
      <c r="HO445" s="14"/>
      <c r="HP445" s="14"/>
      <c r="HQ445" s="14"/>
      <c r="HR445" s="14"/>
      <c r="HS445" s="14"/>
      <c r="HT445" s="14"/>
      <c r="HU445" s="14"/>
      <c r="HV445" s="14"/>
      <c r="HW445" s="14"/>
      <c r="HX445" s="14"/>
      <c r="HY445" s="14"/>
      <c r="HZ445" s="14"/>
      <c r="IA445" s="14"/>
      <c r="IB445" s="14"/>
      <c r="IC445" s="14"/>
      <c r="ID445" s="14"/>
      <c r="IE445" s="14"/>
      <c r="IF445" s="14"/>
      <c r="IG445" s="14"/>
      <c r="IH445" s="14"/>
      <c r="II445" s="14"/>
      <c r="IJ445" s="14"/>
      <c r="IK445" s="14"/>
      <c r="IL445" s="14"/>
      <c r="IM445" s="14"/>
      <c r="IN445" s="14"/>
      <c r="IO445" s="14"/>
      <c r="IP445" s="14"/>
      <c r="IQ445" s="14"/>
      <c r="IR445" s="14"/>
      <c r="IS445" s="14"/>
      <c r="IT445" s="14"/>
      <c r="IU445" s="14"/>
      <c r="IV445" s="14"/>
    </row>
    <row r="446" spans="1:256" s="27" customFormat="1" ht="12.75">
      <c r="A446" s="127" t="s">
        <v>345</v>
      </c>
      <c r="B446" s="124">
        <v>6115</v>
      </c>
      <c r="C446" s="115" t="s">
        <v>232</v>
      </c>
      <c r="D446" s="149">
        <v>0</v>
      </c>
      <c r="E446" s="149">
        <v>30</v>
      </c>
      <c r="F446" s="287">
        <v>0</v>
      </c>
      <c r="G446" s="150">
        <v>0</v>
      </c>
      <c r="O446" s="68"/>
      <c r="P446" s="14"/>
      <c r="Q446" s="14"/>
      <c r="R446" s="14"/>
      <c r="S446" s="14"/>
      <c r="T446" s="14"/>
      <c r="U446" s="131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  <c r="ES446" s="14"/>
      <c r="ET446" s="14"/>
      <c r="EU446" s="14"/>
      <c r="EV446" s="14"/>
      <c r="EW446" s="14"/>
      <c r="EX446" s="14"/>
      <c r="EY446" s="14"/>
      <c r="EZ446" s="14"/>
      <c r="FA446" s="14"/>
      <c r="FB446" s="14"/>
      <c r="FC446" s="14"/>
      <c r="FD446" s="14"/>
      <c r="FE446" s="14"/>
      <c r="FF446" s="14"/>
      <c r="FG446" s="14"/>
      <c r="FH446" s="14"/>
      <c r="FI446" s="14"/>
      <c r="FJ446" s="14"/>
      <c r="FK446" s="14"/>
      <c r="FL446" s="14"/>
      <c r="FM446" s="14"/>
      <c r="FN446" s="14"/>
      <c r="FO446" s="14"/>
      <c r="FP446" s="14"/>
      <c r="FQ446" s="14"/>
      <c r="FR446" s="14"/>
      <c r="FS446" s="14"/>
      <c r="FT446" s="14"/>
      <c r="FU446" s="14"/>
      <c r="FV446" s="14"/>
      <c r="FW446" s="14"/>
      <c r="FX446" s="14"/>
      <c r="FY446" s="14"/>
      <c r="FZ446" s="14"/>
      <c r="GA446" s="14"/>
      <c r="GB446" s="14"/>
      <c r="GC446" s="14"/>
      <c r="GD446" s="14"/>
      <c r="GE446" s="14"/>
      <c r="GF446" s="14"/>
      <c r="GG446" s="14"/>
      <c r="GH446" s="14"/>
      <c r="GI446" s="14"/>
      <c r="GJ446" s="14"/>
      <c r="GK446" s="14"/>
      <c r="GL446" s="14"/>
      <c r="GM446" s="14"/>
      <c r="GN446" s="14"/>
      <c r="GO446" s="14"/>
      <c r="GP446" s="14"/>
      <c r="GQ446" s="14"/>
      <c r="GR446" s="14"/>
      <c r="GS446" s="14"/>
      <c r="GT446" s="14"/>
      <c r="GU446" s="14"/>
      <c r="GV446" s="14"/>
      <c r="GW446" s="14"/>
      <c r="GX446" s="14"/>
      <c r="GY446" s="14"/>
      <c r="GZ446" s="14"/>
      <c r="HA446" s="14"/>
      <c r="HB446" s="14"/>
      <c r="HC446" s="14"/>
      <c r="HD446" s="14"/>
      <c r="HE446" s="14"/>
      <c r="HF446" s="14"/>
      <c r="HG446" s="14"/>
      <c r="HH446" s="14"/>
      <c r="HI446" s="14"/>
      <c r="HJ446" s="14"/>
      <c r="HK446" s="14"/>
      <c r="HL446" s="14"/>
      <c r="HM446" s="14"/>
      <c r="HN446" s="14"/>
      <c r="HO446" s="14"/>
      <c r="HP446" s="14"/>
      <c r="HQ446" s="14"/>
      <c r="HR446" s="14"/>
      <c r="HS446" s="14"/>
      <c r="HT446" s="14"/>
      <c r="HU446" s="14"/>
      <c r="HV446" s="14"/>
      <c r="HW446" s="14"/>
      <c r="HX446" s="14"/>
      <c r="HY446" s="14"/>
      <c r="HZ446" s="14"/>
      <c r="IA446" s="14"/>
      <c r="IB446" s="14"/>
      <c r="IC446" s="14"/>
      <c r="ID446" s="14"/>
      <c r="IE446" s="14"/>
      <c r="IF446" s="14"/>
      <c r="IG446" s="14"/>
      <c r="IH446" s="14"/>
      <c r="II446" s="14"/>
      <c r="IJ446" s="14"/>
      <c r="IK446" s="14"/>
      <c r="IL446" s="14"/>
      <c r="IM446" s="14"/>
      <c r="IN446" s="14"/>
      <c r="IO446" s="14"/>
      <c r="IP446" s="14"/>
      <c r="IQ446" s="14"/>
      <c r="IR446" s="14"/>
      <c r="IS446" s="14"/>
      <c r="IT446" s="14"/>
      <c r="IU446" s="14"/>
      <c r="IV446" s="14"/>
    </row>
    <row r="447" spans="1:7" ht="14.25" customHeight="1">
      <c r="A447" s="172"/>
      <c r="B447" s="188"/>
      <c r="C447" s="187" t="s">
        <v>478</v>
      </c>
      <c r="D447" s="173">
        <f>SUM(D445:D445)</f>
        <v>264386</v>
      </c>
      <c r="E447" s="174">
        <f>SUM(E445:E446)</f>
        <v>264416</v>
      </c>
      <c r="F447" s="174">
        <f>SUM(F445:F446)</f>
        <v>41269</v>
      </c>
      <c r="G447" s="94">
        <f>F447/E447*100</f>
        <v>15.607603170761225</v>
      </c>
    </row>
    <row r="448" spans="1:18" ht="13.5" customHeight="1">
      <c r="A448" s="15"/>
      <c r="B448" s="58"/>
      <c r="C448" s="176"/>
      <c r="D448" s="177"/>
      <c r="E448" s="178"/>
      <c r="F448" s="179"/>
      <c r="G448" s="28"/>
      <c r="R448" s="131"/>
    </row>
    <row r="449" spans="1:18" ht="15" customHeight="1">
      <c r="A449" s="39" t="s">
        <v>241</v>
      </c>
      <c r="B449" s="18"/>
      <c r="C449" s="38"/>
      <c r="D449" s="48"/>
      <c r="E449" s="51"/>
      <c r="F449" s="45"/>
      <c r="G449" s="34"/>
      <c r="R449" s="131"/>
    </row>
    <row r="450" spans="1:18" ht="13.5" customHeight="1">
      <c r="A450" s="15"/>
      <c r="B450" s="18"/>
      <c r="C450" s="38"/>
      <c r="D450" s="48"/>
      <c r="E450" s="51"/>
      <c r="F450" s="45"/>
      <c r="G450" s="34"/>
      <c r="R450" s="131"/>
    </row>
    <row r="451" spans="1:256" s="27" customFormat="1" ht="24.75" customHeight="1">
      <c r="A451" s="6" t="s">
        <v>162</v>
      </c>
      <c r="B451" s="6" t="s">
        <v>163</v>
      </c>
      <c r="C451" s="4" t="s">
        <v>166</v>
      </c>
      <c r="D451" s="43" t="s">
        <v>287</v>
      </c>
      <c r="E451" s="50" t="s">
        <v>288</v>
      </c>
      <c r="F451" s="4" t="s">
        <v>137</v>
      </c>
      <c r="G451" s="42" t="s">
        <v>289</v>
      </c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  <c r="EA451" s="14"/>
      <c r="EB451" s="14"/>
      <c r="EC451" s="14"/>
      <c r="ED451" s="14"/>
      <c r="EE451" s="14"/>
      <c r="EF451" s="14"/>
      <c r="EG451" s="14"/>
      <c r="EH451" s="14"/>
      <c r="EI451" s="14"/>
      <c r="EJ451" s="14"/>
      <c r="EK451" s="14"/>
      <c r="EL451" s="14"/>
      <c r="EM451" s="14"/>
      <c r="EN451" s="14"/>
      <c r="EO451" s="14"/>
      <c r="EP451" s="14"/>
      <c r="EQ451" s="14"/>
      <c r="ER451" s="14"/>
      <c r="ES451" s="14"/>
      <c r="ET451" s="14"/>
      <c r="EU451" s="14"/>
      <c r="EV451" s="14"/>
      <c r="EW451" s="14"/>
      <c r="EX451" s="14"/>
      <c r="EY451" s="14"/>
      <c r="EZ451" s="14"/>
      <c r="FA451" s="14"/>
      <c r="FB451" s="14"/>
      <c r="FC451" s="14"/>
      <c r="FD451" s="14"/>
      <c r="FE451" s="14"/>
      <c r="FF451" s="14"/>
      <c r="FG451" s="14"/>
      <c r="FH451" s="14"/>
      <c r="FI451" s="14"/>
      <c r="FJ451" s="14"/>
      <c r="FK451" s="14"/>
      <c r="FL451" s="14"/>
      <c r="FM451" s="14"/>
      <c r="FN451" s="14"/>
      <c r="FO451" s="14"/>
      <c r="FP451" s="14"/>
      <c r="FQ451" s="14"/>
      <c r="FR451" s="14"/>
      <c r="FS451" s="14"/>
      <c r="FT451" s="14"/>
      <c r="FU451" s="14"/>
      <c r="FV451" s="14"/>
      <c r="FW451" s="14"/>
      <c r="FX451" s="14"/>
      <c r="FY451" s="14"/>
      <c r="FZ451" s="14"/>
      <c r="GA451" s="14"/>
      <c r="GB451" s="14"/>
      <c r="GC451" s="14"/>
      <c r="GD451" s="14"/>
      <c r="GE451" s="14"/>
      <c r="GF451" s="14"/>
      <c r="GG451" s="14"/>
      <c r="GH451" s="14"/>
      <c r="GI451" s="14"/>
      <c r="GJ451" s="14"/>
      <c r="GK451" s="14"/>
      <c r="GL451" s="14"/>
      <c r="GM451" s="14"/>
      <c r="GN451" s="14"/>
      <c r="GO451" s="14"/>
      <c r="GP451" s="14"/>
      <c r="GQ451" s="14"/>
      <c r="GR451" s="14"/>
      <c r="GS451" s="14"/>
      <c r="GT451" s="14"/>
      <c r="GU451" s="14"/>
      <c r="GV451" s="14"/>
      <c r="GW451" s="14"/>
      <c r="GX451" s="14"/>
      <c r="GY451" s="14"/>
      <c r="GZ451" s="14"/>
      <c r="HA451" s="14"/>
      <c r="HB451" s="14"/>
      <c r="HC451" s="14"/>
      <c r="HD451" s="14"/>
      <c r="HE451" s="14"/>
      <c r="HF451" s="14"/>
      <c r="HG451" s="14"/>
      <c r="HH451" s="14"/>
      <c r="HI451" s="14"/>
      <c r="HJ451" s="14"/>
      <c r="HK451" s="14"/>
      <c r="HL451" s="14"/>
      <c r="HM451" s="14"/>
      <c r="HN451" s="14"/>
      <c r="HO451" s="14"/>
      <c r="HP451" s="14"/>
      <c r="HQ451" s="14"/>
      <c r="HR451" s="14"/>
      <c r="HS451" s="14"/>
      <c r="HT451" s="14"/>
      <c r="HU451" s="14"/>
      <c r="HV451" s="14"/>
      <c r="HW451" s="14"/>
      <c r="HX451" s="14"/>
      <c r="HY451" s="14"/>
      <c r="HZ451" s="14"/>
      <c r="IA451" s="14"/>
      <c r="IB451" s="14"/>
      <c r="IC451" s="14"/>
      <c r="ID451" s="14"/>
      <c r="IE451" s="14"/>
      <c r="IF451" s="14"/>
      <c r="IG451" s="14"/>
      <c r="IH451" s="14"/>
      <c r="II451" s="14"/>
      <c r="IJ451" s="14"/>
      <c r="IK451" s="14"/>
      <c r="IL451" s="14"/>
      <c r="IM451" s="14"/>
      <c r="IN451" s="14"/>
      <c r="IO451" s="14"/>
      <c r="IP451" s="14"/>
      <c r="IQ451" s="14"/>
      <c r="IR451" s="14"/>
      <c r="IS451" s="14"/>
      <c r="IT451" s="14"/>
      <c r="IU451" s="14"/>
      <c r="IV451" s="14"/>
    </row>
    <row r="452" spans="1:7" ht="14.25" customHeight="1">
      <c r="A452" s="127" t="s">
        <v>912</v>
      </c>
      <c r="B452" s="124">
        <v>6172</v>
      </c>
      <c r="C452" s="115" t="s">
        <v>746</v>
      </c>
      <c r="D452" s="149">
        <v>1000</v>
      </c>
      <c r="E452" s="149">
        <v>1000</v>
      </c>
      <c r="F452" s="287">
        <v>0</v>
      </c>
      <c r="G452" s="150">
        <f>F452/E452*100</f>
        <v>0</v>
      </c>
    </row>
    <row r="453" spans="1:7" ht="12.75">
      <c r="A453" s="172"/>
      <c r="B453" s="188"/>
      <c r="C453" s="187" t="s">
        <v>479</v>
      </c>
      <c r="D453" s="173">
        <f>SUM(D452:D452)</f>
        <v>1000</v>
      </c>
      <c r="E453" s="174">
        <f>SUM(E452:E452)</f>
        <v>1000</v>
      </c>
      <c r="F453" s="202">
        <f>SUM(F452:F452)</f>
        <v>0</v>
      </c>
      <c r="G453" s="102">
        <f>F453/E453*100</f>
        <v>0</v>
      </c>
    </row>
    <row r="454" spans="1:7" ht="14.25" customHeight="1">
      <c r="A454" s="48"/>
      <c r="B454" s="51"/>
      <c r="C454" s="33"/>
      <c r="D454" s="34"/>
      <c r="E454" s="48"/>
      <c r="F454" s="51"/>
      <c r="G454" s="33"/>
    </row>
    <row r="455" spans="1:256" s="27" customFormat="1" ht="12" customHeight="1">
      <c r="A455" s="181"/>
      <c r="B455" s="190"/>
      <c r="C455" s="189" t="s">
        <v>497</v>
      </c>
      <c r="D455" s="182">
        <f>D447+D453</f>
        <v>265386</v>
      </c>
      <c r="E455" s="182">
        <f>E447+E453</f>
        <v>265416</v>
      </c>
      <c r="F455" s="182">
        <f>F447+F453</f>
        <v>41269</v>
      </c>
      <c r="G455" s="193">
        <f>F455/E455*100</f>
        <v>15.548798866684752</v>
      </c>
      <c r="H455" s="107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  <c r="Z455" s="68"/>
      <c r="AA455" s="68"/>
      <c r="AB455" s="68"/>
      <c r="AC455" s="68"/>
      <c r="AD455" s="68"/>
      <c r="AE455" s="68"/>
      <c r="AF455" s="68"/>
      <c r="AG455" s="68"/>
      <c r="AH455" s="68"/>
      <c r="AI455" s="68"/>
      <c r="AJ455" s="68"/>
      <c r="AK455" s="68"/>
      <c r="AL455" s="68"/>
      <c r="AM455" s="68"/>
      <c r="AN455" s="68"/>
      <c r="AO455" s="68"/>
      <c r="AP455" s="68"/>
      <c r="AQ455" s="68"/>
      <c r="AR455" s="68"/>
      <c r="AS455" s="68"/>
      <c r="AT455" s="68"/>
      <c r="AU455" s="68"/>
      <c r="AV455" s="68"/>
      <c r="AW455" s="68"/>
      <c r="AX455" s="68"/>
      <c r="AY455" s="68"/>
      <c r="AZ455" s="68"/>
      <c r="BA455" s="68"/>
      <c r="BB455" s="68"/>
      <c r="BC455" s="68"/>
      <c r="BD455" s="68"/>
      <c r="BE455" s="68"/>
      <c r="BF455" s="68"/>
      <c r="BG455" s="68"/>
      <c r="BH455" s="68"/>
      <c r="BI455" s="68"/>
      <c r="BJ455" s="68"/>
      <c r="BK455" s="68"/>
      <c r="BL455" s="68"/>
      <c r="BM455" s="68"/>
      <c r="BN455" s="68"/>
      <c r="BO455" s="68"/>
      <c r="BP455" s="68"/>
      <c r="BQ455" s="68"/>
      <c r="BR455" s="68"/>
      <c r="BS455" s="68"/>
      <c r="BT455" s="68"/>
      <c r="BU455" s="68"/>
      <c r="BV455" s="68"/>
      <c r="BW455" s="68"/>
      <c r="BX455" s="68"/>
      <c r="BY455" s="68"/>
      <c r="BZ455" s="68"/>
      <c r="CA455" s="68"/>
      <c r="CB455" s="68"/>
      <c r="CC455" s="68"/>
      <c r="CD455" s="68"/>
      <c r="CE455" s="68"/>
      <c r="CF455" s="68"/>
      <c r="CG455" s="68"/>
      <c r="CH455" s="68"/>
      <c r="CI455" s="68"/>
      <c r="CJ455" s="68"/>
      <c r="CK455" s="68"/>
      <c r="CL455" s="68"/>
      <c r="CM455" s="68"/>
      <c r="CN455" s="68"/>
      <c r="CO455" s="68"/>
      <c r="CP455" s="68"/>
      <c r="CQ455" s="68"/>
      <c r="CR455" s="68"/>
      <c r="CS455" s="68"/>
      <c r="CT455" s="68"/>
      <c r="CU455" s="68"/>
      <c r="CV455" s="68"/>
      <c r="CW455" s="68"/>
      <c r="CX455" s="68"/>
      <c r="CY455" s="68"/>
      <c r="CZ455" s="68"/>
      <c r="DA455" s="68"/>
      <c r="DB455" s="68"/>
      <c r="DC455" s="68"/>
      <c r="DD455" s="68"/>
      <c r="DE455" s="68"/>
      <c r="DF455" s="68"/>
      <c r="DG455" s="68"/>
      <c r="DH455" s="68"/>
      <c r="DI455" s="68"/>
      <c r="DJ455" s="68"/>
      <c r="DK455" s="68"/>
      <c r="DL455" s="68"/>
      <c r="DM455" s="68"/>
      <c r="DN455" s="68"/>
      <c r="DO455" s="68"/>
      <c r="DP455" s="68"/>
      <c r="DQ455" s="68"/>
      <c r="DR455" s="68"/>
      <c r="DS455" s="68"/>
      <c r="DT455" s="68"/>
      <c r="DU455" s="68"/>
      <c r="DV455" s="68"/>
      <c r="DW455" s="68"/>
      <c r="DX455" s="68"/>
      <c r="DY455" s="68"/>
      <c r="DZ455" s="68"/>
      <c r="EA455" s="68"/>
      <c r="EB455" s="68"/>
      <c r="EC455" s="68"/>
      <c r="ED455" s="68"/>
      <c r="EE455" s="68"/>
      <c r="EF455" s="68"/>
      <c r="EG455" s="68"/>
      <c r="EH455" s="68"/>
      <c r="EI455" s="68"/>
      <c r="EJ455" s="68"/>
      <c r="EK455" s="68"/>
      <c r="EL455" s="68"/>
      <c r="EM455" s="68"/>
      <c r="EN455" s="68"/>
      <c r="EO455" s="68"/>
      <c r="EP455" s="68"/>
      <c r="EQ455" s="68"/>
      <c r="ER455" s="68"/>
      <c r="ES455" s="68"/>
      <c r="ET455" s="68"/>
      <c r="EU455" s="68"/>
      <c r="EV455" s="68"/>
      <c r="EW455" s="68"/>
      <c r="EX455" s="68"/>
      <c r="EY455" s="68"/>
      <c r="EZ455" s="68"/>
      <c r="FA455" s="68"/>
      <c r="FB455" s="68"/>
      <c r="FC455" s="68"/>
      <c r="FD455" s="68"/>
      <c r="FE455" s="68"/>
      <c r="FF455" s="68"/>
      <c r="FG455" s="68"/>
      <c r="FH455" s="68"/>
      <c r="FI455" s="68"/>
      <c r="FJ455" s="68"/>
      <c r="FK455" s="68"/>
      <c r="FL455" s="68"/>
      <c r="FM455" s="68"/>
      <c r="FN455" s="68"/>
      <c r="FO455" s="68"/>
      <c r="FP455" s="68"/>
      <c r="FQ455" s="68"/>
      <c r="FR455" s="68"/>
      <c r="FS455" s="68"/>
      <c r="FT455" s="68"/>
      <c r="FU455" s="68"/>
      <c r="FV455" s="68"/>
      <c r="FW455" s="68"/>
      <c r="FX455" s="68"/>
      <c r="FY455" s="68"/>
      <c r="FZ455" s="68"/>
      <c r="GA455" s="68"/>
      <c r="GB455" s="68"/>
      <c r="GC455" s="68"/>
      <c r="GD455" s="68"/>
      <c r="GE455" s="68"/>
      <c r="GF455" s="68"/>
      <c r="GG455" s="68"/>
      <c r="GH455" s="68"/>
      <c r="GI455" s="68"/>
      <c r="GJ455" s="68"/>
      <c r="GK455" s="68"/>
      <c r="GL455" s="68"/>
      <c r="GM455" s="68"/>
      <c r="GN455" s="68"/>
      <c r="GO455" s="68"/>
      <c r="GP455" s="68"/>
      <c r="GQ455" s="68"/>
      <c r="GR455" s="68"/>
      <c r="GS455" s="68"/>
      <c r="GT455" s="68"/>
      <c r="GU455" s="68"/>
      <c r="GV455" s="68"/>
      <c r="GW455" s="68"/>
      <c r="GX455" s="68"/>
      <c r="GY455" s="68"/>
      <c r="GZ455" s="68"/>
      <c r="HA455" s="68"/>
      <c r="HB455" s="68"/>
      <c r="HC455" s="68"/>
      <c r="HD455" s="68"/>
      <c r="HE455" s="68"/>
      <c r="HF455" s="68"/>
      <c r="HG455" s="68"/>
      <c r="HH455" s="68"/>
      <c r="HI455" s="68"/>
      <c r="HJ455" s="68"/>
      <c r="HK455" s="68"/>
      <c r="HL455" s="68"/>
      <c r="HM455" s="68"/>
      <c r="HN455" s="68"/>
      <c r="HO455" s="68"/>
      <c r="HP455" s="68"/>
      <c r="HQ455" s="68"/>
      <c r="HR455" s="68"/>
      <c r="HS455" s="68"/>
      <c r="HT455" s="68"/>
      <c r="HU455" s="68"/>
      <c r="HV455" s="68"/>
      <c r="HW455" s="68"/>
      <c r="HX455" s="68"/>
      <c r="HY455" s="68"/>
      <c r="HZ455" s="68"/>
      <c r="IA455" s="68"/>
      <c r="IB455" s="68"/>
      <c r="IC455" s="68"/>
      <c r="ID455" s="68"/>
      <c r="IE455" s="68"/>
      <c r="IF455" s="68"/>
      <c r="IG455" s="68"/>
      <c r="IH455" s="68"/>
      <c r="II455" s="68"/>
      <c r="IJ455" s="68"/>
      <c r="IK455" s="68"/>
      <c r="IL455" s="68"/>
      <c r="IM455" s="68"/>
      <c r="IN455" s="68"/>
      <c r="IO455" s="68"/>
      <c r="IP455" s="68"/>
      <c r="IQ455" s="68"/>
      <c r="IR455" s="68"/>
      <c r="IS455" s="68"/>
      <c r="IT455" s="68"/>
      <c r="IU455" s="68"/>
      <c r="IV455" s="68"/>
    </row>
    <row r="456" spans="1:256" s="104" customFormat="1" ht="11.25" customHeight="1">
      <c r="A456" s="221"/>
      <c r="B456" s="222"/>
      <c r="C456" s="223"/>
      <c r="D456" s="224"/>
      <c r="E456" s="224"/>
      <c r="F456" s="224"/>
      <c r="G456" s="226"/>
      <c r="H456" s="229"/>
      <c r="O456" s="131"/>
      <c r="P456" s="131"/>
      <c r="Q456" s="131"/>
      <c r="R456" s="131"/>
      <c r="S456" s="131"/>
      <c r="T456" s="131"/>
      <c r="U456" s="131"/>
      <c r="V456" s="131"/>
      <c r="W456" s="131"/>
      <c r="X456" s="131"/>
      <c r="Y456" s="131"/>
      <c r="Z456" s="131"/>
      <c r="AA456" s="131"/>
      <c r="AB456" s="131"/>
      <c r="AC456" s="131"/>
      <c r="AD456" s="131"/>
      <c r="AE456" s="131"/>
      <c r="AF456" s="131"/>
      <c r="AG456" s="131"/>
      <c r="AH456" s="131"/>
      <c r="AI456" s="131"/>
      <c r="AJ456" s="131"/>
      <c r="AK456" s="131"/>
      <c r="AL456" s="131"/>
      <c r="AM456" s="131"/>
      <c r="AN456" s="131"/>
      <c r="AO456" s="131"/>
      <c r="AP456" s="131"/>
      <c r="AQ456" s="131"/>
      <c r="AR456" s="131"/>
      <c r="AS456" s="131"/>
      <c r="AT456" s="131"/>
      <c r="AU456" s="131"/>
      <c r="AV456" s="131"/>
      <c r="AW456" s="131"/>
      <c r="AX456" s="131"/>
      <c r="AY456" s="131"/>
      <c r="AZ456" s="131"/>
      <c r="BA456" s="131"/>
      <c r="BB456" s="131"/>
      <c r="BC456" s="131"/>
      <c r="BD456" s="131"/>
      <c r="BE456" s="131"/>
      <c r="BF456" s="131"/>
      <c r="BG456" s="131"/>
      <c r="BH456" s="131"/>
      <c r="BI456" s="131"/>
      <c r="BJ456" s="131"/>
      <c r="BK456" s="131"/>
      <c r="BL456" s="131"/>
      <c r="BM456" s="131"/>
      <c r="BN456" s="131"/>
      <c r="BO456" s="131"/>
      <c r="BP456" s="131"/>
      <c r="BQ456" s="131"/>
      <c r="BR456" s="131"/>
      <c r="BS456" s="131"/>
      <c r="BT456" s="131"/>
      <c r="BU456" s="131"/>
      <c r="BV456" s="131"/>
      <c r="BW456" s="131"/>
      <c r="BX456" s="131"/>
      <c r="BY456" s="131"/>
      <c r="BZ456" s="131"/>
      <c r="CA456" s="131"/>
      <c r="CB456" s="131"/>
      <c r="CC456" s="131"/>
      <c r="CD456" s="131"/>
      <c r="CE456" s="131"/>
      <c r="CF456" s="131"/>
      <c r="CG456" s="131"/>
      <c r="CH456" s="131"/>
      <c r="CI456" s="131"/>
      <c r="CJ456" s="131"/>
      <c r="CK456" s="131"/>
      <c r="CL456" s="131"/>
      <c r="CM456" s="131"/>
      <c r="CN456" s="131"/>
      <c r="CO456" s="131"/>
      <c r="CP456" s="131"/>
      <c r="CQ456" s="131"/>
      <c r="CR456" s="131"/>
      <c r="CS456" s="131"/>
      <c r="CT456" s="131"/>
      <c r="CU456" s="131"/>
      <c r="CV456" s="131"/>
      <c r="CW456" s="131"/>
      <c r="CX456" s="131"/>
      <c r="CY456" s="131"/>
      <c r="CZ456" s="131"/>
      <c r="DA456" s="131"/>
      <c r="DB456" s="131"/>
      <c r="DC456" s="131"/>
      <c r="DD456" s="131"/>
      <c r="DE456" s="131"/>
      <c r="DF456" s="131"/>
      <c r="DG456" s="131"/>
      <c r="DH456" s="131"/>
      <c r="DI456" s="131"/>
      <c r="DJ456" s="131"/>
      <c r="DK456" s="131"/>
      <c r="DL456" s="131"/>
      <c r="DM456" s="131"/>
      <c r="DN456" s="131"/>
      <c r="DO456" s="131"/>
      <c r="DP456" s="131"/>
      <c r="DQ456" s="131"/>
      <c r="DR456" s="131"/>
      <c r="DS456" s="131"/>
      <c r="DT456" s="131"/>
      <c r="DU456" s="131"/>
      <c r="DV456" s="131"/>
      <c r="DW456" s="131"/>
      <c r="DX456" s="131"/>
      <c r="DY456" s="131"/>
      <c r="DZ456" s="131"/>
      <c r="EA456" s="131"/>
      <c r="EB456" s="131"/>
      <c r="EC456" s="131"/>
      <c r="ED456" s="131"/>
      <c r="EE456" s="131"/>
      <c r="EF456" s="131"/>
      <c r="EG456" s="131"/>
      <c r="EH456" s="131"/>
      <c r="EI456" s="131"/>
      <c r="EJ456" s="131"/>
      <c r="EK456" s="131"/>
      <c r="EL456" s="131"/>
      <c r="EM456" s="131"/>
      <c r="EN456" s="131"/>
      <c r="EO456" s="131"/>
      <c r="EP456" s="131"/>
      <c r="EQ456" s="131"/>
      <c r="ER456" s="131"/>
      <c r="ES456" s="131"/>
      <c r="ET456" s="131"/>
      <c r="EU456" s="131"/>
      <c r="EV456" s="131"/>
      <c r="EW456" s="131"/>
      <c r="EX456" s="131"/>
      <c r="EY456" s="131"/>
      <c r="EZ456" s="131"/>
      <c r="FA456" s="131"/>
      <c r="FB456" s="131"/>
      <c r="FC456" s="131"/>
      <c r="FD456" s="131"/>
      <c r="FE456" s="131"/>
      <c r="FF456" s="131"/>
      <c r="FG456" s="131"/>
      <c r="FH456" s="131"/>
      <c r="FI456" s="131"/>
      <c r="FJ456" s="131"/>
      <c r="FK456" s="131"/>
      <c r="FL456" s="131"/>
      <c r="FM456" s="131"/>
      <c r="FN456" s="131"/>
      <c r="FO456" s="131"/>
      <c r="FP456" s="131"/>
      <c r="FQ456" s="131"/>
      <c r="FR456" s="131"/>
      <c r="FS456" s="131"/>
      <c r="FT456" s="131"/>
      <c r="FU456" s="131"/>
      <c r="FV456" s="131"/>
      <c r="FW456" s="131"/>
      <c r="FX456" s="131"/>
      <c r="FY456" s="131"/>
      <c r="FZ456" s="131"/>
      <c r="GA456" s="131"/>
      <c r="GB456" s="131"/>
      <c r="GC456" s="131"/>
      <c r="GD456" s="131"/>
      <c r="GE456" s="131"/>
      <c r="GF456" s="131"/>
      <c r="GG456" s="131"/>
      <c r="GH456" s="131"/>
      <c r="GI456" s="131"/>
      <c r="GJ456" s="131"/>
      <c r="GK456" s="131"/>
      <c r="GL456" s="131"/>
      <c r="GM456" s="131"/>
      <c r="GN456" s="131"/>
      <c r="GO456" s="131"/>
      <c r="GP456" s="131"/>
      <c r="GQ456" s="131"/>
      <c r="GR456" s="131"/>
      <c r="GS456" s="131"/>
      <c r="GT456" s="131"/>
      <c r="GU456" s="131"/>
      <c r="GV456" s="131"/>
      <c r="GW456" s="131"/>
      <c r="GX456" s="131"/>
      <c r="GY456" s="131"/>
      <c r="GZ456" s="131"/>
      <c r="HA456" s="131"/>
      <c r="HB456" s="131"/>
      <c r="HC456" s="131"/>
      <c r="HD456" s="131"/>
      <c r="HE456" s="131"/>
      <c r="HF456" s="131"/>
      <c r="HG456" s="131"/>
      <c r="HH456" s="131"/>
      <c r="HI456" s="131"/>
      <c r="HJ456" s="131"/>
      <c r="HK456" s="131"/>
      <c r="HL456" s="131"/>
      <c r="HM456" s="131"/>
      <c r="HN456" s="131"/>
      <c r="HO456" s="131"/>
      <c r="HP456" s="131"/>
      <c r="HQ456" s="131"/>
      <c r="HR456" s="131"/>
      <c r="HS456" s="131"/>
      <c r="HT456" s="131"/>
      <c r="HU456" s="131"/>
      <c r="HV456" s="131"/>
      <c r="HW456" s="131"/>
      <c r="HX456" s="131"/>
      <c r="HY456" s="131"/>
      <c r="HZ456" s="131"/>
      <c r="IA456" s="131"/>
      <c r="IB456" s="131"/>
      <c r="IC456" s="131"/>
      <c r="ID456" s="131"/>
      <c r="IE456" s="131"/>
      <c r="IF456" s="131"/>
      <c r="IG456" s="131"/>
      <c r="IH456" s="131"/>
      <c r="II456" s="131"/>
      <c r="IJ456" s="131"/>
      <c r="IK456" s="131"/>
      <c r="IL456" s="131"/>
      <c r="IM456" s="131"/>
      <c r="IN456" s="131"/>
      <c r="IO456" s="131"/>
      <c r="IP456" s="131"/>
      <c r="IQ456" s="131"/>
      <c r="IR456" s="131"/>
      <c r="IS456" s="131"/>
      <c r="IT456" s="131"/>
      <c r="IU456" s="131"/>
      <c r="IV456" s="131"/>
    </row>
    <row r="457" spans="1:256" s="27" customFormat="1" ht="15.75">
      <c r="A457" s="63" t="s">
        <v>246</v>
      </c>
      <c r="D457" s="68"/>
      <c r="E457" s="68"/>
      <c r="F457" s="68"/>
      <c r="O457" s="68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  <c r="ES457" s="14"/>
      <c r="ET457" s="14"/>
      <c r="EU457" s="14"/>
      <c r="EV457" s="14"/>
      <c r="EW457" s="14"/>
      <c r="EX457" s="14"/>
      <c r="EY457" s="14"/>
      <c r="EZ457" s="14"/>
      <c r="FA457" s="14"/>
      <c r="FB457" s="14"/>
      <c r="FC457" s="14"/>
      <c r="FD457" s="14"/>
      <c r="FE457" s="14"/>
      <c r="FF457" s="14"/>
      <c r="FG457" s="14"/>
      <c r="FH457" s="14"/>
      <c r="FI457" s="14"/>
      <c r="FJ457" s="14"/>
      <c r="FK457" s="14"/>
      <c r="FL457" s="14"/>
      <c r="FM457" s="14"/>
      <c r="FN457" s="14"/>
      <c r="FO457" s="14"/>
      <c r="FP457" s="14"/>
      <c r="FQ457" s="14"/>
      <c r="FR457" s="14"/>
      <c r="FS457" s="14"/>
      <c r="FT457" s="14"/>
      <c r="FU457" s="14"/>
      <c r="FV457" s="14"/>
      <c r="FW457" s="14"/>
      <c r="FX457" s="14"/>
      <c r="FY457" s="14"/>
      <c r="FZ457" s="14"/>
      <c r="GA457" s="14"/>
      <c r="GB457" s="14"/>
      <c r="GC457" s="14"/>
      <c r="GD457" s="14"/>
      <c r="GE457" s="14"/>
      <c r="GF457" s="14"/>
      <c r="GG457" s="14"/>
      <c r="GH457" s="14"/>
      <c r="GI457" s="14"/>
      <c r="GJ457" s="14"/>
      <c r="GK457" s="14"/>
      <c r="GL457" s="14"/>
      <c r="GM457" s="14"/>
      <c r="GN457" s="14"/>
      <c r="GO457" s="14"/>
      <c r="GP457" s="14"/>
      <c r="GQ457" s="14"/>
      <c r="GR457" s="14"/>
      <c r="GS457" s="14"/>
      <c r="GT457" s="14"/>
      <c r="GU457" s="14"/>
      <c r="GV457" s="14"/>
      <c r="GW457" s="14"/>
      <c r="GX457" s="14"/>
      <c r="GY457" s="14"/>
      <c r="GZ457" s="14"/>
      <c r="HA457" s="14"/>
      <c r="HB457" s="14"/>
      <c r="HC457" s="14"/>
      <c r="HD457" s="14"/>
      <c r="HE457" s="14"/>
      <c r="HF457" s="14"/>
      <c r="HG457" s="14"/>
      <c r="HH457" s="14"/>
      <c r="HI457" s="14"/>
      <c r="HJ457" s="14"/>
      <c r="HK457" s="14"/>
      <c r="HL457" s="14"/>
      <c r="HM457" s="14"/>
      <c r="HN457" s="14"/>
      <c r="HO457" s="14"/>
      <c r="HP457" s="14"/>
      <c r="HQ457" s="14"/>
      <c r="HR457" s="14"/>
      <c r="HS457" s="14"/>
      <c r="HT457" s="14"/>
      <c r="HU457" s="14"/>
      <c r="HV457" s="14"/>
      <c r="HW457" s="14"/>
      <c r="HX457" s="14"/>
      <c r="HY457" s="14"/>
      <c r="HZ457" s="14"/>
      <c r="IA457" s="14"/>
      <c r="IB457" s="14"/>
      <c r="IC457" s="14"/>
      <c r="ID457" s="14"/>
      <c r="IE457" s="14"/>
      <c r="IF457" s="14"/>
      <c r="IG457" s="14"/>
      <c r="IH457" s="14"/>
      <c r="II457" s="14"/>
      <c r="IJ457" s="14"/>
      <c r="IK457" s="14"/>
      <c r="IL457" s="14"/>
      <c r="IM457" s="14"/>
      <c r="IN457" s="14"/>
      <c r="IO457" s="14"/>
      <c r="IP457" s="14"/>
      <c r="IQ457" s="14"/>
      <c r="IR457" s="14"/>
      <c r="IS457" s="14"/>
      <c r="IT457" s="14"/>
      <c r="IU457" s="14"/>
      <c r="IV457" s="14"/>
    </row>
    <row r="458" spans="2:256" s="27" customFormat="1" ht="12" customHeight="1">
      <c r="B458"/>
      <c r="C458"/>
      <c r="D458" s="14"/>
      <c r="E458" s="14"/>
      <c r="F458" s="14"/>
      <c r="G458"/>
      <c r="O458" s="68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  <c r="ES458" s="14"/>
      <c r="ET458" s="14"/>
      <c r="EU458" s="14"/>
      <c r="EV458" s="14"/>
      <c r="EW458" s="14"/>
      <c r="EX458" s="14"/>
      <c r="EY458" s="14"/>
      <c r="EZ458" s="14"/>
      <c r="FA458" s="14"/>
      <c r="FB458" s="14"/>
      <c r="FC458" s="14"/>
      <c r="FD458" s="14"/>
      <c r="FE458" s="14"/>
      <c r="FF458" s="14"/>
      <c r="FG458" s="14"/>
      <c r="FH458" s="14"/>
      <c r="FI458" s="14"/>
      <c r="FJ458" s="14"/>
      <c r="FK458" s="14"/>
      <c r="FL458" s="14"/>
      <c r="FM458" s="14"/>
      <c r="FN458" s="14"/>
      <c r="FO458" s="14"/>
      <c r="FP458" s="14"/>
      <c r="FQ458" s="14"/>
      <c r="FR458" s="14"/>
      <c r="FS458" s="14"/>
      <c r="FT458" s="14"/>
      <c r="FU458" s="14"/>
      <c r="FV458" s="14"/>
      <c r="FW458" s="14"/>
      <c r="FX458" s="14"/>
      <c r="FY458" s="14"/>
      <c r="FZ458" s="14"/>
      <c r="GA458" s="14"/>
      <c r="GB458" s="14"/>
      <c r="GC458" s="14"/>
      <c r="GD458" s="14"/>
      <c r="GE458" s="14"/>
      <c r="GF458" s="14"/>
      <c r="GG458" s="14"/>
      <c r="GH458" s="14"/>
      <c r="GI458" s="14"/>
      <c r="GJ458" s="14"/>
      <c r="GK458" s="14"/>
      <c r="GL458" s="14"/>
      <c r="GM458" s="14"/>
      <c r="GN458" s="14"/>
      <c r="GO458" s="14"/>
      <c r="GP458" s="14"/>
      <c r="GQ458" s="14"/>
      <c r="GR458" s="14"/>
      <c r="GS458" s="14"/>
      <c r="GT458" s="14"/>
      <c r="GU458" s="14"/>
      <c r="GV458" s="14"/>
      <c r="GW458" s="14"/>
      <c r="GX458" s="14"/>
      <c r="GY458" s="14"/>
      <c r="GZ458" s="14"/>
      <c r="HA458" s="14"/>
      <c r="HB458" s="14"/>
      <c r="HC458" s="14"/>
      <c r="HD458" s="14"/>
      <c r="HE458" s="14"/>
      <c r="HF458" s="14"/>
      <c r="HG458" s="14"/>
      <c r="HH458" s="14"/>
      <c r="HI458" s="14"/>
      <c r="HJ458" s="14"/>
      <c r="HK458" s="14"/>
      <c r="HL458" s="14"/>
      <c r="HM458" s="14"/>
      <c r="HN458" s="14"/>
      <c r="HO458" s="14"/>
      <c r="HP458" s="14"/>
      <c r="HQ458" s="14"/>
      <c r="HR458" s="14"/>
      <c r="HS458" s="14"/>
      <c r="HT458" s="14"/>
      <c r="HU458" s="14"/>
      <c r="HV458" s="14"/>
      <c r="HW458" s="14"/>
      <c r="HX458" s="14"/>
      <c r="HY458" s="14"/>
      <c r="HZ458" s="14"/>
      <c r="IA458" s="14"/>
      <c r="IB458" s="14"/>
      <c r="IC458" s="14"/>
      <c r="ID458" s="14"/>
      <c r="IE458" s="14"/>
      <c r="IF458" s="14"/>
      <c r="IG458" s="14"/>
      <c r="IH458" s="14"/>
      <c r="II458" s="14"/>
      <c r="IJ458" s="14"/>
      <c r="IK458" s="14"/>
      <c r="IL458" s="14"/>
      <c r="IM458" s="14"/>
      <c r="IN458" s="14"/>
      <c r="IO458" s="14"/>
      <c r="IP458" s="14"/>
      <c r="IQ458" s="14"/>
      <c r="IR458" s="14"/>
      <c r="IS458" s="14"/>
      <c r="IT458" s="14"/>
      <c r="IU458" s="14"/>
      <c r="IV458" s="14"/>
    </row>
    <row r="459" spans="1:256" s="27" customFormat="1" ht="15.75" customHeight="1">
      <c r="A459" s="54" t="s">
        <v>695</v>
      </c>
      <c r="B459"/>
      <c r="C459"/>
      <c r="D459" s="14"/>
      <c r="E459" s="14"/>
      <c r="F459" s="14"/>
      <c r="G459"/>
      <c r="O459" s="68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  <c r="EA459" s="14"/>
      <c r="EB459" s="14"/>
      <c r="EC459" s="14"/>
      <c r="ED459" s="14"/>
      <c r="EE459" s="14"/>
      <c r="EF459" s="14"/>
      <c r="EG459" s="14"/>
      <c r="EH459" s="14"/>
      <c r="EI459" s="14"/>
      <c r="EJ459" s="14"/>
      <c r="EK459" s="14"/>
      <c r="EL459" s="14"/>
      <c r="EM459" s="14"/>
      <c r="EN459" s="14"/>
      <c r="EO459" s="14"/>
      <c r="EP459" s="14"/>
      <c r="EQ459" s="14"/>
      <c r="ER459" s="14"/>
      <c r="ES459" s="14"/>
      <c r="ET459" s="14"/>
      <c r="EU459" s="14"/>
      <c r="EV459" s="14"/>
      <c r="EW459" s="14"/>
      <c r="EX459" s="14"/>
      <c r="EY459" s="14"/>
      <c r="EZ459" s="14"/>
      <c r="FA459" s="14"/>
      <c r="FB459" s="14"/>
      <c r="FC459" s="14"/>
      <c r="FD459" s="14"/>
      <c r="FE459" s="14"/>
      <c r="FF459" s="14"/>
      <c r="FG459" s="14"/>
      <c r="FH459" s="14"/>
      <c r="FI459" s="14"/>
      <c r="FJ459" s="14"/>
      <c r="FK459" s="14"/>
      <c r="FL459" s="14"/>
      <c r="FM459" s="14"/>
      <c r="FN459" s="14"/>
      <c r="FO459" s="14"/>
      <c r="FP459" s="14"/>
      <c r="FQ459" s="14"/>
      <c r="FR459" s="14"/>
      <c r="FS459" s="14"/>
      <c r="FT459" s="14"/>
      <c r="FU459" s="14"/>
      <c r="FV459" s="14"/>
      <c r="FW459" s="14"/>
      <c r="FX459" s="14"/>
      <c r="FY459" s="14"/>
      <c r="FZ459" s="14"/>
      <c r="GA459" s="14"/>
      <c r="GB459" s="14"/>
      <c r="GC459" s="14"/>
      <c r="GD459" s="14"/>
      <c r="GE459" s="14"/>
      <c r="GF459" s="14"/>
      <c r="GG459" s="14"/>
      <c r="GH459" s="14"/>
      <c r="GI459" s="14"/>
      <c r="GJ459" s="14"/>
      <c r="GK459" s="14"/>
      <c r="GL459" s="14"/>
      <c r="GM459" s="14"/>
      <c r="GN459" s="14"/>
      <c r="GO459" s="14"/>
      <c r="GP459" s="14"/>
      <c r="GQ459" s="14"/>
      <c r="GR459" s="14"/>
      <c r="GS459" s="14"/>
      <c r="GT459" s="14"/>
      <c r="GU459" s="14"/>
      <c r="GV459" s="14"/>
      <c r="GW459" s="14"/>
      <c r="GX459" s="14"/>
      <c r="GY459" s="14"/>
      <c r="GZ459" s="14"/>
      <c r="HA459" s="14"/>
      <c r="HB459" s="14"/>
      <c r="HC459" s="14"/>
      <c r="HD459" s="14"/>
      <c r="HE459" s="14"/>
      <c r="HF459" s="14"/>
      <c r="HG459" s="14"/>
      <c r="HH459" s="14"/>
      <c r="HI459" s="14"/>
      <c r="HJ459" s="14"/>
      <c r="HK459" s="14"/>
      <c r="HL459" s="14"/>
      <c r="HM459" s="14"/>
      <c r="HN459" s="14"/>
      <c r="HO459" s="14"/>
      <c r="HP459" s="14"/>
      <c r="HQ459" s="14"/>
      <c r="HR459" s="14"/>
      <c r="HS459" s="14"/>
      <c r="HT459" s="14"/>
      <c r="HU459" s="14"/>
      <c r="HV459" s="14"/>
      <c r="HW459" s="14"/>
      <c r="HX459" s="14"/>
      <c r="HY459" s="14"/>
      <c r="HZ459" s="14"/>
      <c r="IA459" s="14"/>
      <c r="IB459" s="14"/>
      <c r="IC459" s="14"/>
      <c r="ID459" s="14"/>
      <c r="IE459" s="14"/>
      <c r="IF459" s="14"/>
      <c r="IG459" s="14"/>
      <c r="IH459" s="14"/>
      <c r="II459" s="14"/>
      <c r="IJ459" s="14"/>
      <c r="IK459" s="14"/>
      <c r="IL459" s="14"/>
      <c r="IM459" s="14"/>
      <c r="IN459" s="14"/>
      <c r="IO459" s="14"/>
      <c r="IP459" s="14"/>
      <c r="IQ459" s="14"/>
      <c r="IR459" s="14"/>
      <c r="IS459" s="14"/>
      <c r="IT459" s="14"/>
      <c r="IU459" s="14"/>
      <c r="IV459" s="14"/>
    </row>
    <row r="460" spans="1:256" s="27" customFormat="1" ht="12.75" customHeight="1">
      <c r="A460" s="54"/>
      <c r="B460"/>
      <c r="C460"/>
      <c r="D460" s="14"/>
      <c r="E460" s="14"/>
      <c r="F460" s="14"/>
      <c r="G460"/>
      <c r="O460" s="68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  <c r="EA460" s="14"/>
      <c r="EB460" s="14"/>
      <c r="EC460" s="14"/>
      <c r="ED460" s="14"/>
      <c r="EE460" s="14"/>
      <c r="EF460" s="14"/>
      <c r="EG460" s="14"/>
      <c r="EH460" s="14"/>
      <c r="EI460" s="14"/>
      <c r="EJ460" s="14"/>
      <c r="EK460" s="14"/>
      <c r="EL460" s="14"/>
      <c r="EM460" s="14"/>
      <c r="EN460" s="14"/>
      <c r="EO460" s="14"/>
      <c r="EP460" s="14"/>
      <c r="EQ460" s="14"/>
      <c r="ER460" s="14"/>
      <c r="ES460" s="14"/>
      <c r="ET460" s="14"/>
      <c r="EU460" s="14"/>
      <c r="EV460" s="14"/>
      <c r="EW460" s="14"/>
      <c r="EX460" s="14"/>
      <c r="EY460" s="14"/>
      <c r="EZ460" s="14"/>
      <c r="FA460" s="14"/>
      <c r="FB460" s="14"/>
      <c r="FC460" s="14"/>
      <c r="FD460" s="14"/>
      <c r="FE460" s="14"/>
      <c r="FF460" s="14"/>
      <c r="FG460" s="14"/>
      <c r="FH460" s="14"/>
      <c r="FI460" s="14"/>
      <c r="FJ460" s="14"/>
      <c r="FK460" s="14"/>
      <c r="FL460" s="14"/>
      <c r="FM460" s="14"/>
      <c r="FN460" s="14"/>
      <c r="FO460" s="14"/>
      <c r="FP460" s="14"/>
      <c r="FQ460" s="14"/>
      <c r="FR460" s="14"/>
      <c r="FS460" s="14"/>
      <c r="FT460" s="14"/>
      <c r="FU460" s="14"/>
      <c r="FV460" s="14"/>
      <c r="FW460" s="14"/>
      <c r="FX460" s="14"/>
      <c r="FY460" s="14"/>
      <c r="FZ460" s="14"/>
      <c r="GA460" s="14"/>
      <c r="GB460" s="14"/>
      <c r="GC460" s="14"/>
      <c r="GD460" s="14"/>
      <c r="GE460" s="14"/>
      <c r="GF460" s="14"/>
      <c r="GG460" s="14"/>
      <c r="GH460" s="14"/>
      <c r="GI460" s="14"/>
      <c r="GJ460" s="14"/>
      <c r="GK460" s="14"/>
      <c r="GL460" s="14"/>
      <c r="GM460" s="14"/>
      <c r="GN460" s="14"/>
      <c r="GO460" s="14"/>
      <c r="GP460" s="14"/>
      <c r="GQ460" s="14"/>
      <c r="GR460" s="14"/>
      <c r="GS460" s="14"/>
      <c r="GT460" s="14"/>
      <c r="GU460" s="14"/>
      <c r="GV460" s="14"/>
      <c r="GW460" s="14"/>
      <c r="GX460" s="14"/>
      <c r="GY460" s="14"/>
      <c r="GZ460" s="14"/>
      <c r="HA460" s="14"/>
      <c r="HB460" s="14"/>
      <c r="HC460" s="14"/>
      <c r="HD460" s="14"/>
      <c r="HE460" s="14"/>
      <c r="HF460" s="14"/>
      <c r="HG460" s="14"/>
      <c r="HH460" s="14"/>
      <c r="HI460" s="14"/>
      <c r="HJ460" s="14"/>
      <c r="HK460" s="14"/>
      <c r="HL460" s="14"/>
      <c r="HM460" s="14"/>
      <c r="HN460" s="14"/>
      <c r="HO460" s="14"/>
      <c r="HP460" s="14"/>
      <c r="HQ460" s="14"/>
      <c r="HR460" s="14"/>
      <c r="HS460" s="14"/>
      <c r="HT460" s="14"/>
      <c r="HU460" s="14"/>
      <c r="HV460" s="14"/>
      <c r="HW460" s="14"/>
      <c r="HX460" s="14"/>
      <c r="HY460" s="14"/>
      <c r="HZ460" s="14"/>
      <c r="IA460" s="14"/>
      <c r="IB460" s="14"/>
      <c r="IC460" s="14"/>
      <c r="ID460" s="14"/>
      <c r="IE460" s="14"/>
      <c r="IF460" s="14"/>
      <c r="IG460" s="14"/>
      <c r="IH460" s="14"/>
      <c r="II460" s="14"/>
      <c r="IJ460" s="14"/>
      <c r="IK460" s="14"/>
      <c r="IL460" s="14"/>
      <c r="IM460" s="14"/>
      <c r="IN460" s="14"/>
      <c r="IO460" s="14"/>
      <c r="IP460" s="14"/>
      <c r="IQ460" s="14"/>
      <c r="IR460" s="14"/>
      <c r="IS460" s="14"/>
      <c r="IT460" s="14"/>
      <c r="IU460" s="14"/>
      <c r="IV460" s="14"/>
    </row>
    <row r="461" spans="1:256" s="27" customFormat="1" ht="27.75" customHeight="1">
      <c r="A461" s="6" t="s">
        <v>162</v>
      </c>
      <c r="B461" s="6" t="s">
        <v>163</v>
      </c>
      <c r="C461" s="4" t="s">
        <v>166</v>
      </c>
      <c r="D461" s="43" t="s">
        <v>287</v>
      </c>
      <c r="E461" s="50" t="s">
        <v>288</v>
      </c>
      <c r="F461" s="4" t="s">
        <v>137</v>
      </c>
      <c r="G461" s="42" t="s">
        <v>289</v>
      </c>
      <c r="O461" s="68" t="s">
        <v>399</v>
      </c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  <c r="EA461" s="14"/>
      <c r="EB461" s="14"/>
      <c r="EC461" s="14"/>
      <c r="ED461" s="14"/>
      <c r="EE461" s="14"/>
      <c r="EF461" s="14"/>
      <c r="EG461" s="14"/>
      <c r="EH461" s="14"/>
      <c r="EI461" s="14"/>
      <c r="EJ461" s="14"/>
      <c r="EK461" s="14"/>
      <c r="EL461" s="14"/>
      <c r="EM461" s="14"/>
      <c r="EN461" s="14"/>
      <c r="EO461" s="14"/>
      <c r="EP461" s="14"/>
      <c r="EQ461" s="14"/>
      <c r="ER461" s="14"/>
      <c r="ES461" s="14"/>
      <c r="ET461" s="14"/>
      <c r="EU461" s="14"/>
      <c r="EV461" s="14"/>
      <c r="EW461" s="14"/>
      <c r="EX461" s="14"/>
      <c r="EY461" s="14"/>
      <c r="EZ461" s="14"/>
      <c r="FA461" s="14"/>
      <c r="FB461" s="14"/>
      <c r="FC461" s="14"/>
      <c r="FD461" s="14"/>
      <c r="FE461" s="14"/>
      <c r="FF461" s="14"/>
      <c r="FG461" s="14"/>
      <c r="FH461" s="14"/>
      <c r="FI461" s="14"/>
      <c r="FJ461" s="14"/>
      <c r="FK461" s="14"/>
      <c r="FL461" s="14"/>
      <c r="FM461" s="14"/>
      <c r="FN461" s="14"/>
      <c r="FO461" s="14"/>
      <c r="FP461" s="14"/>
      <c r="FQ461" s="14"/>
      <c r="FR461" s="14"/>
      <c r="FS461" s="14"/>
      <c r="FT461" s="14"/>
      <c r="FU461" s="14"/>
      <c r="FV461" s="14"/>
      <c r="FW461" s="14"/>
      <c r="FX461" s="14"/>
      <c r="FY461" s="14"/>
      <c r="FZ461" s="14"/>
      <c r="GA461" s="14"/>
      <c r="GB461" s="14"/>
      <c r="GC461" s="14"/>
      <c r="GD461" s="14"/>
      <c r="GE461" s="14"/>
      <c r="GF461" s="14"/>
      <c r="GG461" s="14"/>
      <c r="GH461" s="14"/>
      <c r="GI461" s="14"/>
      <c r="GJ461" s="14"/>
      <c r="GK461" s="14"/>
      <c r="GL461" s="14"/>
      <c r="GM461" s="14"/>
      <c r="GN461" s="14"/>
      <c r="GO461" s="14"/>
      <c r="GP461" s="14"/>
      <c r="GQ461" s="14"/>
      <c r="GR461" s="14"/>
      <c r="GS461" s="14"/>
      <c r="GT461" s="14"/>
      <c r="GU461" s="14"/>
      <c r="GV461" s="14"/>
      <c r="GW461" s="14"/>
      <c r="GX461" s="14"/>
      <c r="GY461" s="14"/>
      <c r="GZ461" s="14"/>
      <c r="HA461" s="14"/>
      <c r="HB461" s="14"/>
      <c r="HC461" s="14"/>
      <c r="HD461" s="14"/>
      <c r="HE461" s="14"/>
      <c r="HF461" s="14"/>
      <c r="HG461" s="14"/>
      <c r="HH461" s="14"/>
      <c r="HI461" s="14"/>
      <c r="HJ461" s="14"/>
      <c r="HK461" s="14"/>
      <c r="HL461" s="14"/>
      <c r="HM461" s="14"/>
      <c r="HN461" s="14"/>
      <c r="HO461" s="14"/>
      <c r="HP461" s="14"/>
      <c r="HQ461" s="14"/>
      <c r="HR461" s="14"/>
      <c r="HS461" s="14"/>
      <c r="HT461" s="14"/>
      <c r="HU461" s="14"/>
      <c r="HV461" s="14"/>
      <c r="HW461" s="14"/>
      <c r="HX461" s="14"/>
      <c r="HY461" s="14"/>
      <c r="HZ461" s="14"/>
      <c r="IA461" s="14"/>
      <c r="IB461" s="14"/>
      <c r="IC461" s="14"/>
      <c r="ID461" s="14"/>
      <c r="IE461" s="14"/>
      <c r="IF461" s="14"/>
      <c r="IG461" s="14"/>
      <c r="IH461" s="14"/>
      <c r="II461" s="14"/>
      <c r="IJ461" s="14"/>
      <c r="IK461" s="14"/>
      <c r="IL461" s="14"/>
      <c r="IM461" s="14"/>
      <c r="IN461" s="14"/>
      <c r="IO461" s="14"/>
      <c r="IP461" s="14"/>
      <c r="IQ461" s="14"/>
      <c r="IR461" s="14"/>
      <c r="IS461" s="14"/>
      <c r="IT461" s="14"/>
      <c r="IU461" s="14"/>
      <c r="IV461" s="14"/>
    </row>
    <row r="462" spans="1:256" s="27" customFormat="1" ht="24" customHeight="1">
      <c r="A462" s="127" t="s">
        <v>922</v>
      </c>
      <c r="B462" s="124">
        <v>2115</v>
      </c>
      <c r="C462" s="354" t="s">
        <v>53</v>
      </c>
      <c r="D462" s="149">
        <v>1000</v>
      </c>
      <c r="E462" s="256">
        <v>1000</v>
      </c>
      <c r="F462" s="612">
        <v>0</v>
      </c>
      <c r="G462" s="258">
        <f>F462/E462*100</f>
        <v>0</v>
      </c>
      <c r="O462" s="68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  <c r="EA462" s="14"/>
      <c r="EB462" s="14"/>
      <c r="EC462" s="14"/>
      <c r="ED462" s="14"/>
      <c r="EE462" s="14"/>
      <c r="EF462" s="14"/>
      <c r="EG462" s="14"/>
      <c r="EH462" s="14"/>
      <c r="EI462" s="14"/>
      <c r="EJ462" s="14"/>
      <c r="EK462" s="14"/>
      <c r="EL462" s="14"/>
      <c r="EM462" s="14"/>
      <c r="EN462" s="14"/>
      <c r="EO462" s="14"/>
      <c r="EP462" s="14"/>
      <c r="EQ462" s="14"/>
      <c r="ER462" s="14"/>
      <c r="ES462" s="14"/>
      <c r="ET462" s="14"/>
      <c r="EU462" s="14"/>
      <c r="EV462" s="14"/>
      <c r="EW462" s="14"/>
      <c r="EX462" s="14"/>
      <c r="EY462" s="14"/>
      <c r="EZ462" s="14"/>
      <c r="FA462" s="14"/>
      <c r="FB462" s="14"/>
      <c r="FC462" s="14"/>
      <c r="FD462" s="14"/>
      <c r="FE462" s="14"/>
      <c r="FF462" s="14"/>
      <c r="FG462" s="14"/>
      <c r="FH462" s="14"/>
      <c r="FI462" s="14"/>
      <c r="FJ462" s="14"/>
      <c r="FK462" s="14"/>
      <c r="FL462" s="14"/>
      <c r="FM462" s="14"/>
      <c r="FN462" s="14"/>
      <c r="FO462" s="14"/>
      <c r="FP462" s="14"/>
      <c r="FQ462" s="14"/>
      <c r="FR462" s="14"/>
      <c r="FS462" s="14"/>
      <c r="FT462" s="14"/>
      <c r="FU462" s="14"/>
      <c r="FV462" s="14"/>
      <c r="FW462" s="14"/>
      <c r="FX462" s="14"/>
      <c r="FY462" s="14"/>
      <c r="FZ462" s="14"/>
      <c r="GA462" s="14"/>
      <c r="GB462" s="14"/>
      <c r="GC462" s="14"/>
      <c r="GD462" s="14"/>
      <c r="GE462" s="14"/>
      <c r="GF462" s="14"/>
      <c r="GG462" s="14"/>
      <c r="GH462" s="14"/>
      <c r="GI462" s="14"/>
      <c r="GJ462" s="14"/>
      <c r="GK462" s="14"/>
      <c r="GL462" s="14"/>
      <c r="GM462" s="14"/>
      <c r="GN462" s="14"/>
      <c r="GO462" s="14"/>
      <c r="GP462" s="14"/>
      <c r="GQ462" s="14"/>
      <c r="GR462" s="14"/>
      <c r="GS462" s="14"/>
      <c r="GT462" s="14"/>
      <c r="GU462" s="14"/>
      <c r="GV462" s="14"/>
      <c r="GW462" s="14"/>
      <c r="GX462" s="14"/>
      <c r="GY462" s="14"/>
      <c r="GZ462" s="14"/>
      <c r="HA462" s="14"/>
      <c r="HB462" s="14"/>
      <c r="HC462" s="14"/>
      <c r="HD462" s="14"/>
      <c r="HE462" s="14"/>
      <c r="HF462" s="14"/>
      <c r="HG462" s="14"/>
      <c r="HH462" s="14"/>
      <c r="HI462" s="14"/>
      <c r="HJ462" s="14"/>
      <c r="HK462" s="14"/>
      <c r="HL462" s="14"/>
      <c r="HM462" s="14"/>
      <c r="HN462" s="14"/>
      <c r="HO462" s="14"/>
      <c r="HP462" s="14"/>
      <c r="HQ462" s="14"/>
      <c r="HR462" s="14"/>
      <c r="HS462" s="14"/>
      <c r="HT462" s="14"/>
      <c r="HU462" s="14"/>
      <c r="HV462" s="14"/>
      <c r="HW462" s="14"/>
      <c r="HX462" s="14"/>
      <c r="HY462" s="14"/>
      <c r="HZ462" s="14"/>
      <c r="IA462" s="14"/>
      <c r="IB462" s="14"/>
      <c r="IC462" s="14"/>
      <c r="ID462" s="14"/>
      <c r="IE462" s="14"/>
      <c r="IF462" s="14"/>
      <c r="IG462" s="14"/>
      <c r="IH462" s="14"/>
      <c r="II462" s="14"/>
      <c r="IJ462" s="14"/>
      <c r="IK462" s="14"/>
      <c r="IL462" s="14"/>
      <c r="IM462" s="14"/>
      <c r="IN462" s="14"/>
      <c r="IO462" s="14"/>
      <c r="IP462" s="14"/>
      <c r="IQ462" s="14"/>
      <c r="IR462" s="14"/>
      <c r="IS462" s="14"/>
      <c r="IT462" s="14"/>
      <c r="IU462" s="14"/>
      <c r="IV462" s="14"/>
    </row>
    <row r="463" spans="1:15" ht="36">
      <c r="A463" s="127" t="s">
        <v>922</v>
      </c>
      <c r="B463" s="124">
        <v>2139</v>
      </c>
      <c r="C463" s="354" t="s">
        <v>54</v>
      </c>
      <c r="D463" s="149">
        <v>800</v>
      </c>
      <c r="E463" s="256">
        <v>800</v>
      </c>
      <c r="F463" s="612">
        <v>4</v>
      </c>
      <c r="G463" s="258">
        <f aca="true" t="shared" si="10" ref="G463:G473">F463/E463*100</f>
        <v>0.5</v>
      </c>
      <c r="H463" s="27"/>
      <c r="O463" s="131"/>
    </row>
    <row r="464" spans="1:15" ht="24">
      <c r="A464" s="127" t="s">
        <v>922</v>
      </c>
      <c r="B464" s="124">
        <v>2141</v>
      </c>
      <c r="C464" s="354" t="s">
        <v>703</v>
      </c>
      <c r="D464" s="149">
        <v>600</v>
      </c>
      <c r="E464" s="256">
        <v>600</v>
      </c>
      <c r="F464" s="612">
        <v>0</v>
      </c>
      <c r="G464" s="258">
        <f>F464/E464*100</f>
        <v>0</v>
      </c>
      <c r="H464" s="27"/>
      <c r="O464" s="131"/>
    </row>
    <row r="465" spans="1:15" ht="24">
      <c r="A465" s="127" t="s">
        <v>922</v>
      </c>
      <c r="B465" s="124">
        <v>2143</v>
      </c>
      <c r="C465" s="354" t="s">
        <v>744</v>
      </c>
      <c r="D465" s="149">
        <v>335</v>
      </c>
      <c r="E465" s="256">
        <v>335</v>
      </c>
      <c r="F465" s="612">
        <v>250</v>
      </c>
      <c r="G465" s="258">
        <f t="shared" si="10"/>
        <v>74.6268656716418</v>
      </c>
      <c r="H465" s="27"/>
      <c r="O465" s="131"/>
    </row>
    <row r="466" spans="1:256" s="12" customFormat="1" ht="25.5">
      <c r="A466" s="127" t="s">
        <v>922</v>
      </c>
      <c r="B466" s="124">
        <v>2199</v>
      </c>
      <c r="C466" s="115" t="s">
        <v>55</v>
      </c>
      <c r="D466" s="149">
        <v>220</v>
      </c>
      <c r="E466" s="148">
        <v>220</v>
      </c>
      <c r="F466" s="256">
        <v>15</v>
      </c>
      <c r="G466" s="258">
        <f t="shared" si="10"/>
        <v>6.8181818181818175</v>
      </c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  <c r="ES466" s="14"/>
      <c r="ET466" s="14"/>
      <c r="EU466" s="14"/>
      <c r="EV466" s="14"/>
      <c r="EW466" s="14"/>
      <c r="EX466" s="14"/>
      <c r="EY466" s="14"/>
      <c r="EZ466" s="14"/>
      <c r="FA466" s="14"/>
      <c r="FB466" s="14"/>
      <c r="FC466" s="14"/>
      <c r="FD466" s="14"/>
      <c r="FE466" s="14"/>
      <c r="FF466" s="14"/>
      <c r="FG466" s="14"/>
      <c r="FH466" s="14"/>
      <c r="FI466" s="14"/>
      <c r="FJ466" s="14"/>
      <c r="FK466" s="14"/>
      <c r="FL466" s="14"/>
      <c r="FM466" s="14"/>
      <c r="FN466" s="14"/>
      <c r="FO466" s="14"/>
      <c r="FP466" s="14"/>
      <c r="FQ466" s="14"/>
      <c r="FR466" s="14"/>
      <c r="FS466" s="14"/>
      <c r="FT466" s="14"/>
      <c r="FU466" s="14"/>
      <c r="FV466" s="14"/>
      <c r="FW466" s="14"/>
      <c r="FX466" s="14"/>
      <c r="FY466" s="14"/>
      <c r="FZ466" s="14"/>
      <c r="GA466" s="14"/>
      <c r="GB466" s="14"/>
      <c r="GC466" s="14"/>
      <c r="GD466" s="14"/>
      <c r="GE466" s="14"/>
      <c r="GF466" s="14"/>
      <c r="GG466" s="14"/>
      <c r="GH466" s="14"/>
      <c r="GI466" s="14"/>
      <c r="GJ466" s="14"/>
      <c r="GK466" s="14"/>
      <c r="GL466" s="14"/>
      <c r="GM466" s="14"/>
      <c r="GN466" s="14"/>
      <c r="GO466" s="14"/>
      <c r="GP466" s="14"/>
      <c r="GQ466" s="14"/>
      <c r="GR466" s="14"/>
      <c r="GS466" s="14"/>
      <c r="GT466" s="14"/>
      <c r="GU466" s="14"/>
      <c r="GV466" s="14"/>
      <c r="GW466" s="14"/>
      <c r="GX466" s="14"/>
      <c r="GY466" s="14"/>
      <c r="GZ466" s="14"/>
      <c r="HA466" s="14"/>
      <c r="HB466" s="14"/>
      <c r="HC466" s="14"/>
      <c r="HD466" s="14"/>
      <c r="HE466" s="14"/>
      <c r="HF466" s="14"/>
      <c r="HG466" s="14"/>
      <c r="HH466" s="14"/>
      <c r="HI466" s="14"/>
      <c r="HJ466" s="14"/>
      <c r="HK466" s="14"/>
      <c r="HL466" s="14"/>
      <c r="HM466" s="14"/>
      <c r="HN466" s="14"/>
      <c r="HO466" s="14"/>
      <c r="HP466" s="14"/>
      <c r="HQ466" s="14"/>
      <c r="HR466" s="14"/>
      <c r="HS466" s="14"/>
      <c r="HT466" s="14"/>
      <c r="HU466" s="14"/>
      <c r="HV466" s="14"/>
      <c r="HW466" s="14"/>
      <c r="HX466" s="14"/>
      <c r="HY466" s="14"/>
      <c r="HZ466" s="14"/>
      <c r="IA466" s="14"/>
      <c r="IB466" s="14"/>
      <c r="IC466" s="14"/>
      <c r="ID466" s="14"/>
      <c r="IE466" s="14"/>
      <c r="IF466" s="14"/>
      <c r="IG466" s="14"/>
      <c r="IH466" s="14"/>
      <c r="II466" s="14"/>
      <c r="IJ466" s="14"/>
      <c r="IK466" s="14"/>
      <c r="IL466" s="14"/>
      <c r="IM466" s="14"/>
      <c r="IN466" s="14"/>
      <c r="IO466" s="14"/>
      <c r="IP466" s="14"/>
      <c r="IQ466" s="14"/>
      <c r="IR466" s="14"/>
      <c r="IS466" s="14"/>
      <c r="IT466" s="14"/>
      <c r="IU466" s="14"/>
      <c r="IV466" s="14"/>
    </row>
    <row r="467" spans="1:256" s="12" customFormat="1" ht="36">
      <c r="A467" s="127" t="s">
        <v>922</v>
      </c>
      <c r="B467" s="124">
        <v>3299</v>
      </c>
      <c r="C467" s="354" t="s">
        <v>57</v>
      </c>
      <c r="D467" s="149">
        <v>100</v>
      </c>
      <c r="E467" s="256">
        <v>156</v>
      </c>
      <c r="F467" s="612">
        <v>0</v>
      </c>
      <c r="G467" s="258">
        <f t="shared" si="10"/>
        <v>0</v>
      </c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  <c r="DT467" s="14"/>
      <c r="DU467" s="14"/>
      <c r="DV467" s="14"/>
      <c r="DW467" s="14"/>
      <c r="DX467" s="14"/>
      <c r="DY467" s="14"/>
      <c r="DZ467" s="14"/>
      <c r="EA467" s="14"/>
      <c r="EB467" s="14"/>
      <c r="EC467" s="14"/>
      <c r="ED467" s="14"/>
      <c r="EE467" s="14"/>
      <c r="EF467" s="14"/>
      <c r="EG467" s="14"/>
      <c r="EH467" s="14"/>
      <c r="EI467" s="14"/>
      <c r="EJ467" s="14"/>
      <c r="EK467" s="14"/>
      <c r="EL467" s="14"/>
      <c r="EM467" s="14"/>
      <c r="EN467" s="14"/>
      <c r="EO467" s="14"/>
      <c r="EP467" s="14"/>
      <c r="EQ467" s="14"/>
      <c r="ER467" s="14"/>
      <c r="ES467" s="14"/>
      <c r="ET467" s="14"/>
      <c r="EU467" s="14"/>
      <c r="EV467" s="14"/>
      <c r="EW467" s="14"/>
      <c r="EX467" s="14"/>
      <c r="EY467" s="14"/>
      <c r="EZ467" s="14"/>
      <c r="FA467" s="14"/>
      <c r="FB467" s="14"/>
      <c r="FC467" s="14"/>
      <c r="FD467" s="14"/>
      <c r="FE467" s="14"/>
      <c r="FF467" s="14"/>
      <c r="FG467" s="14"/>
      <c r="FH467" s="14"/>
      <c r="FI467" s="14"/>
      <c r="FJ467" s="14"/>
      <c r="FK467" s="14"/>
      <c r="FL467" s="14"/>
      <c r="FM467" s="14"/>
      <c r="FN467" s="14"/>
      <c r="FO467" s="14"/>
      <c r="FP467" s="14"/>
      <c r="FQ467" s="14"/>
      <c r="FR467" s="14"/>
      <c r="FS467" s="14"/>
      <c r="FT467" s="14"/>
      <c r="FU467" s="14"/>
      <c r="FV467" s="14"/>
      <c r="FW467" s="14"/>
      <c r="FX467" s="14"/>
      <c r="FY467" s="14"/>
      <c r="FZ467" s="14"/>
      <c r="GA467" s="14"/>
      <c r="GB467" s="14"/>
      <c r="GC467" s="14"/>
      <c r="GD467" s="14"/>
      <c r="GE467" s="14"/>
      <c r="GF467" s="14"/>
      <c r="GG467" s="14"/>
      <c r="GH467" s="14"/>
      <c r="GI467" s="14"/>
      <c r="GJ467" s="14"/>
      <c r="GK467" s="14"/>
      <c r="GL467" s="14"/>
      <c r="GM467" s="14"/>
      <c r="GN467" s="14"/>
      <c r="GO467" s="14"/>
      <c r="GP467" s="14"/>
      <c r="GQ467" s="14"/>
      <c r="GR467" s="14"/>
      <c r="GS467" s="14"/>
      <c r="GT467" s="14"/>
      <c r="GU467" s="14"/>
      <c r="GV467" s="14"/>
      <c r="GW467" s="14"/>
      <c r="GX467" s="14"/>
      <c r="GY467" s="14"/>
      <c r="GZ467" s="14"/>
      <c r="HA467" s="14"/>
      <c r="HB467" s="14"/>
      <c r="HC467" s="14"/>
      <c r="HD467" s="14"/>
      <c r="HE467" s="14"/>
      <c r="HF467" s="14"/>
      <c r="HG467" s="14"/>
      <c r="HH467" s="14"/>
      <c r="HI467" s="14"/>
      <c r="HJ467" s="14"/>
      <c r="HK467" s="14"/>
      <c r="HL467" s="14"/>
      <c r="HM467" s="14"/>
      <c r="HN467" s="14"/>
      <c r="HO467" s="14"/>
      <c r="HP467" s="14"/>
      <c r="HQ467" s="14"/>
      <c r="HR467" s="14"/>
      <c r="HS467" s="14"/>
      <c r="HT467" s="14"/>
      <c r="HU467" s="14"/>
      <c r="HV467" s="14"/>
      <c r="HW467" s="14"/>
      <c r="HX467" s="14"/>
      <c r="HY467" s="14"/>
      <c r="HZ467" s="14"/>
      <c r="IA467" s="14"/>
      <c r="IB467" s="14"/>
      <c r="IC467" s="14"/>
      <c r="ID467" s="14"/>
      <c r="IE467" s="14"/>
      <c r="IF467" s="14"/>
      <c r="IG467" s="14"/>
      <c r="IH467" s="14"/>
      <c r="II467" s="14"/>
      <c r="IJ467" s="14"/>
      <c r="IK467" s="14"/>
      <c r="IL467" s="14"/>
      <c r="IM467" s="14"/>
      <c r="IN467" s="14"/>
      <c r="IO467" s="14"/>
      <c r="IP467" s="14"/>
      <c r="IQ467" s="14"/>
      <c r="IR467" s="14"/>
      <c r="IS467" s="14"/>
      <c r="IT467" s="14"/>
      <c r="IU467" s="14"/>
      <c r="IV467" s="14"/>
    </row>
    <row r="468" spans="1:256" s="12" customFormat="1" ht="25.5">
      <c r="A468" s="127" t="s">
        <v>922</v>
      </c>
      <c r="B468" s="124">
        <v>3699</v>
      </c>
      <c r="C468" s="115" t="s">
        <v>60</v>
      </c>
      <c r="D468" s="242">
        <v>69000</v>
      </c>
      <c r="E468" s="263">
        <v>69000</v>
      </c>
      <c r="F468" s="263">
        <v>0</v>
      </c>
      <c r="G468" s="258">
        <f>F468/E468*100</f>
        <v>0</v>
      </c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4"/>
      <c r="DY468" s="14"/>
      <c r="DZ468" s="14"/>
      <c r="EA468" s="14"/>
      <c r="EB468" s="14"/>
      <c r="EC468" s="14"/>
      <c r="ED468" s="14"/>
      <c r="EE468" s="14"/>
      <c r="EF468" s="14"/>
      <c r="EG468" s="14"/>
      <c r="EH468" s="14"/>
      <c r="EI468" s="14"/>
      <c r="EJ468" s="14"/>
      <c r="EK468" s="14"/>
      <c r="EL468" s="14"/>
      <c r="EM468" s="14"/>
      <c r="EN468" s="14"/>
      <c r="EO468" s="14"/>
      <c r="EP468" s="14"/>
      <c r="EQ468" s="14"/>
      <c r="ER468" s="14"/>
      <c r="ES468" s="14"/>
      <c r="ET468" s="14"/>
      <c r="EU468" s="14"/>
      <c r="EV468" s="14"/>
      <c r="EW468" s="14"/>
      <c r="EX468" s="14"/>
      <c r="EY468" s="14"/>
      <c r="EZ468" s="14"/>
      <c r="FA468" s="14"/>
      <c r="FB468" s="14"/>
      <c r="FC468" s="14"/>
      <c r="FD468" s="14"/>
      <c r="FE468" s="14"/>
      <c r="FF468" s="14"/>
      <c r="FG468" s="14"/>
      <c r="FH468" s="14"/>
      <c r="FI468" s="14"/>
      <c r="FJ468" s="14"/>
      <c r="FK468" s="14"/>
      <c r="FL468" s="14"/>
      <c r="FM468" s="14"/>
      <c r="FN468" s="14"/>
      <c r="FO468" s="14"/>
      <c r="FP468" s="14"/>
      <c r="FQ468" s="14"/>
      <c r="FR468" s="14"/>
      <c r="FS468" s="14"/>
      <c r="FT468" s="14"/>
      <c r="FU468" s="14"/>
      <c r="FV468" s="14"/>
      <c r="FW468" s="14"/>
      <c r="FX468" s="14"/>
      <c r="FY468" s="14"/>
      <c r="FZ468" s="14"/>
      <c r="GA468" s="14"/>
      <c r="GB468" s="14"/>
      <c r="GC468" s="14"/>
      <c r="GD468" s="14"/>
      <c r="GE468" s="14"/>
      <c r="GF468" s="14"/>
      <c r="GG468" s="14"/>
      <c r="GH468" s="14"/>
      <c r="GI468" s="14"/>
      <c r="GJ468" s="14"/>
      <c r="GK468" s="14"/>
      <c r="GL468" s="14"/>
      <c r="GM468" s="14"/>
      <c r="GN468" s="14"/>
      <c r="GO468" s="14"/>
      <c r="GP468" s="14"/>
      <c r="GQ468" s="14"/>
      <c r="GR468" s="14"/>
      <c r="GS468" s="14"/>
      <c r="GT468" s="14"/>
      <c r="GU468" s="14"/>
      <c r="GV468" s="14"/>
      <c r="GW468" s="14"/>
      <c r="GX468" s="14"/>
      <c r="GY468" s="14"/>
      <c r="GZ468" s="14"/>
      <c r="HA468" s="14"/>
      <c r="HB468" s="14"/>
      <c r="HC468" s="14"/>
      <c r="HD468" s="14"/>
      <c r="HE468" s="14"/>
      <c r="HF468" s="14"/>
      <c r="HG468" s="14"/>
      <c r="HH468" s="14"/>
      <c r="HI468" s="14"/>
      <c r="HJ468" s="14"/>
      <c r="HK468" s="14"/>
      <c r="HL468" s="14"/>
      <c r="HM468" s="14"/>
      <c r="HN468" s="14"/>
      <c r="HO468" s="14"/>
      <c r="HP468" s="14"/>
      <c r="HQ468" s="14"/>
      <c r="HR468" s="14"/>
      <c r="HS468" s="14"/>
      <c r="HT468" s="14"/>
      <c r="HU468" s="14"/>
      <c r="HV468" s="14"/>
      <c r="HW468" s="14"/>
      <c r="HX468" s="14"/>
      <c r="HY468" s="14"/>
      <c r="HZ468" s="14"/>
      <c r="IA468" s="14"/>
      <c r="IB468" s="14"/>
      <c r="IC468" s="14"/>
      <c r="ID468" s="14"/>
      <c r="IE468" s="14"/>
      <c r="IF468" s="14"/>
      <c r="IG468" s="14"/>
      <c r="IH468" s="14"/>
      <c r="II468" s="14"/>
      <c r="IJ468" s="14"/>
      <c r="IK468" s="14"/>
      <c r="IL468" s="14"/>
      <c r="IM468" s="14"/>
      <c r="IN468" s="14"/>
      <c r="IO468" s="14"/>
      <c r="IP468" s="14"/>
      <c r="IQ468" s="14"/>
      <c r="IR468" s="14"/>
      <c r="IS468" s="14"/>
      <c r="IT468" s="14"/>
      <c r="IU468" s="14"/>
      <c r="IV468" s="14"/>
    </row>
    <row r="469" spans="1:256" s="12" customFormat="1" ht="26.25" customHeight="1">
      <c r="A469" s="127" t="s">
        <v>922</v>
      </c>
      <c r="B469" s="124">
        <v>3699</v>
      </c>
      <c r="C469" s="115" t="s">
        <v>43</v>
      </c>
      <c r="D469" s="149">
        <v>2500</v>
      </c>
      <c r="E469" s="256">
        <v>2500</v>
      </c>
      <c r="F469" s="612">
        <v>0</v>
      </c>
      <c r="G469" s="258">
        <f t="shared" si="10"/>
        <v>0</v>
      </c>
      <c r="O469" s="14"/>
      <c r="P469" s="14"/>
      <c r="Q469" s="14"/>
      <c r="R469" s="14"/>
      <c r="S469" s="14"/>
      <c r="T469" s="14"/>
      <c r="U469" s="131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  <c r="EA469" s="14"/>
      <c r="EB469" s="14"/>
      <c r="EC469" s="14"/>
      <c r="ED469" s="14"/>
      <c r="EE469" s="14"/>
      <c r="EF469" s="14"/>
      <c r="EG469" s="14"/>
      <c r="EH469" s="14"/>
      <c r="EI469" s="14"/>
      <c r="EJ469" s="14"/>
      <c r="EK469" s="14"/>
      <c r="EL469" s="14"/>
      <c r="EM469" s="14"/>
      <c r="EN469" s="14"/>
      <c r="EO469" s="14"/>
      <c r="EP469" s="14"/>
      <c r="EQ469" s="14"/>
      <c r="ER469" s="14"/>
      <c r="ES469" s="14"/>
      <c r="ET469" s="14"/>
      <c r="EU469" s="14"/>
      <c r="EV469" s="14"/>
      <c r="EW469" s="14"/>
      <c r="EX469" s="14"/>
      <c r="EY469" s="14"/>
      <c r="EZ469" s="14"/>
      <c r="FA469" s="14"/>
      <c r="FB469" s="14"/>
      <c r="FC469" s="14"/>
      <c r="FD469" s="14"/>
      <c r="FE469" s="14"/>
      <c r="FF469" s="14"/>
      <c r="FG469" s="14"/>
      <c r="FH469" s="14"/>
      <c r="FI469" s="14"/>
      <c r="FJ469" s="14"/>
      <c r="FK469" s="14"/>
      <c r="FL469" s="14"/>
      <c r="FM469" s="14"/>
      <c r="FN469" s="14"/>
      <c r="FO469" s="14"/>
      <c r="FP469" s="14"/>
      <c r="FQ469" s="14"/>
      <c r="FR469" s="14"/>
      <c r="FS469" s="14"/>
      <c r="FT469" s="14"/>
      <c r="FU469" s="14"/>
      <c r="FV469" s="14"/>
      <c r="FW469" s="14"/>
      <c r="FX469" s="14"/>
      <c r="FY469" s="14"/>
      <c r="FZ469" s="14"/>
      <c r="GA469" s="14"/>
      <c r="GB469" s="14"/>
      <c r="GC469" s="14"/>
      <c r="GD469" s="14"/>
      <c r="GE469" s="14"/>
      <c r="GF469" s="14"/>
      <c r="GG469" s="14"/>
      <c r="GH469" s="14"/>
      <c r="GI469" s="14"/>
      <c r="GJ469" s="14"/>
      <c r="GK469" s="14"/>
      <c r="GL469" s="14"/>
      <c r="GM469" s="14"/>
      <c r="GN469" s="14"/>
      <c r="GO469" s="14"/>
      <c r="GP469" s="14"/>
      <c r="GQ469" s="14"/>
      <c r="GR469" s="14"/>
      <c r="GS469" s="14"/>
      <c r="GT469" s="14"/>
      <c r="GU469" s="14"/>
      <c r="GV469" s="14"/>
      <c r="GW469" s="14"/>
      <c r="GX469" s="14"/>
      <c r="GY469" s="14"/>
      <c r="GZ469" s="14"/>
      <c r="HA469" s="14"/>
      <c r="HB469" s="14"/>
      <c r="HC469" s="14"/>
      <c r="HD469" s="14"/>
      <c r="HE469" s="14"/>
      <c r="HF469" s="14"/>
      <c r="HG469" s="14"/>
      <c r="HH469" s="14"/>
      <c r="HI469" s="14"/>
      <c r="HJ469" s="14"/>
      <c r="HK469" s="14"/>
      <c r="HL469" s="14"/>
      <c r="HM469" s="14"/>
      <c r="HN469" s="14"/>
      <c r="HO469" s="14"/>
      <c r="HP469" s="14"/>
      <c r="HQ469" s="14"/>
      <c r="HR469" s="14"/>
      <c r="HS469" s="14"/>
      <c r="HT469" s="14"/>
      <c r="HU469" s="14"/>
      <c r="HV469" s="14"/>
      <c r="HW469" s="14"/>
      <c r="HX469" s="14"/>
      <c r="HY469" s="14"/>
      <c r="HZ469" s="14"/>
      <c r="IA469" s="14"/>
      <c r="IB469" s="14"/>
      <c r="IC469" s="14"/>
      <c r="ID469" s="14"/>
      <c r="IE469" s="14"/>
      <c r="IF469" s="14"/>
      <c r="IG469" s="14"/>
      <c r="IH469" s="14"/>
      <c r="II469" s="14"/>
      <c r="IJ469" s="14"/>
      <c r="IK469" s="14"/>
      <c r="IL469" s="14"/>
      <c r="IM469" s="14"/>
      <c r="IN469" s="14"/>
      <c r="IO469" s="14"/>
      <c r="IP469" s="14"/>
      <c r="IQ469" s="14"/>
      <c r="IR469" s="14"/>
      <c r="IS469" s="14"/>
      <c r="IT469" s="14"/>
      <c r="IU469" s="14"/>
      <c r="IV469" s="14"/>
    </row>
    <row r="470" spans="1:256" s="12" customFormat="1" ht="25.5" customHeight="1">
      <c r="A470" s="127" t="s">
        <v>922</v>
      </c>
      <c r="B470" s="124">
        <v>3699</v>
      </c>
      <c r="C470" s="512" t="s">
        <v>44</v>
      </c>
      <c r="D470" s="242">
        <v>275</v>
      </c>
      <c r="E470" s="263">
        <v>275</v>
      </c>
      <c r="F470" s="263">
        <v>274</v>
      </c>
      <c r="G470" s="258">
        <f t="shared" si="10"/>
        <v>99.63636363636364</v>
      </c>
      <c r="O470" s="14"/>
      <c r="P470" s="14"/>
      <c r="Q470" s="14"/>
      <c r="R470" s="14"/>
      <c r="S470" s="14"/>
      <c r="T470" s="14"/>
      <c r="U470" s="131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4"/>
      <c r="DY470" s="14"/>
      <c r="DZ470" s="14"/>
      <c r="EA470" s="14"/>
      <c r="EB470" s="14"/>
      <c r="EC470" s="14"/>
      <c r="ED470" s="14"/>
      <c r="EE470" s="14"/>
      <c r="EF470" s="14"/>
      <c r="EG470" s="14"/>
      <c r="EH470" s="14"/>
      <c r="EI470" s="14"/>
      <c r="EJ470" s="14"/>
      <c r="EK470" s="14"/>
      <c r="EL470" s="14"/>
      <c r="EM470" s="14"/>
      <c r="EN470" s="14"/>
      <c r="EO470" s="14"/>
      <c r="EP470" s="14"/>
      <c r="EQ470" s="14"/>
      <c r="ER470" s="14"/>
      <c r="ES470" s="14"/>
      <c r="ET470" s="14"/>
      <c r="EU470" s="14"/>
      <c r="EV470" s="14"/>
      <c r="EW470" s="14"/>
      <c r="EX470" s="14"/>
      <c r="EY470" s="14"/>
      <c r="EZ470" s="14"/>
      <c r="FA470" s="14"/>
      <c r="FB470" s="14"/>
      <c r="FC470" s="14"/>
      <c r="FD470" s="14"/>
      <c r="FE470" s="14"/>
      <c r="FF470" s="14"/>
      <c r="FG470" s="14"/>
      <c r="FH470" s="14"/>
      <c r="FI470" s="14"/>
      <c r="FJ470" s="14"/>
      <c r="FK470" s="14"/>
      <c r="FL470" s="14"/>
      <c r="FM470" s="14"/>
      <c r="FN470" s="14"/>
      <c r="FO470" s="14"/>
      <c r="FP470" s="14"/>
      <c r="FQ470" s="14"/>
      <c r="FR470" s="14"/>
      <c r="FS470" s="14"/>
      <c r="FT470" s="14"/>
      <c r="FU470" s="14"/>
      <c r="FV470" s="14"/>
      <c r="FW470" s="14"/>
      <c r="FX470" s="14"/>
      <c r="FY470" s="14"/>
      <c r="FZ470" s="14"/>
      <c r="GA470" s="14"/>
      <c r="GB470" s="14"/>
      <c r="GC470" s="14"/>
      <c r="GD470" s="14"/>
      <c r="GE470" s="14"/>
      <c r="GF470" s="14"/>
      <c r="GG470" s="14"/>
      <c r="GH470" s="14"/>
      <c r="GI470" s="14"/>
      <c r="GJ470" s="14"/>
      <c r="GK470" s="14"/>
      <c r="GL470" s="14"/>
      <c r="GM470" s="14"/>
      <c r="GN470" s="14"/>
      <c r="GO470" s="14"/>
      <c r="GP470" s="14"/>
      <c r="GQ470" s="14"/>
      <c r="GR470" s="14"/>
      <c r="GS470" s="14"/>
      <c r="GT470" s="14"/>
      <c r="GU470" s="14"/>
      <c r="GV470" s="14"/>
      <c r="GW470" s="14"/>
      <c r="GX470" s="14"/>
      <c r="GY470" s="14"/>
      <c r="GZ470" s="14"/>
      <c r="HA470" s="14"/>
      <c r="HB470" s="14"/>
      <c r="HC470" s="14"/>
      <c r="HD470" s="14"/>
      <c r="HE470" s="14"/>
      <c r="HF470" s="14"/>
      <c r="HG470" s="14"/>
      <c r="HH470" s="14"/>
      <c r="HI470" s="14"/>
      <c r="HJ470" s="14"/>
      <c r="HK470" s="14"/>
      <c r="HL470" s="14"/>
      <c r="HM470" s="14"/>
      <c r="HN470" s="14"/>
      <c r="HO470" s="14"/>
      <c r="HP470" s="14"/>
      <c r="HQ470" s="14"/>
      <c r="HR470" s="14"/>
      <c r="HS470" s="14"/>
      <c r="HT470" s="14"/>
      <c r="HU470" s="14"/>
      <c r="HV470" s="14"/>
      <c r="HW470" s="14"/>
      <c r="HX470" s="14"/>
      <c r="HY470" s="14"/>
      <c r="HZ470" s="14"/>
      <c r="IA470" s="14"/>
      <c r="IB470" s="14"/>
      <c r="IC470" s="14"/>
      <c r="ID470" s="14"/>
      <c r="IE470" s="14"/>
      <c r="IF470" s="14"/>
      <c r="IG470" s="14"/>
      <c r="IH470" s="14"/>
      <c r="II470" s="14"/>
      <c r="IJ470" s="14"/>
      <c r="IK470" s="14"/>
      <c r="IL470" s="14"/>
      <c r="IM470" s="14"/>
      <c r="IN470" s="14"/>
      <c r="IO470" s="14"/>
      <c r="IP470" s="14"/>
      <c r="IQ470" s="14"/>
      <c r="IR470" s="14"/>
      <c r="IS470" s="14"/>
      <c r="IT470" s="14"/>
      <c r="IU470" s="14"/>
      <c r="IV470" s="14"/>
    </row>
    <row r="471" spans="1:256" s="12" customFormat="1" ht="51" customHeight="1">
      <c r="A471" s="127" t="s">
        <v>922</v>
      </c>
      <c r="B471" s="124">
        <v>3699</v>
      </c>
      <c r="C471" s="512" t="s">
        <v>45</v>
      </c>
      <c r="D471" s="242">
        <v>7475</v>
      </c>
      <c r="E471" s="263">
        <v>8975</v>
      </c>
      <c r="F471" s="263">
        <v>259</v>
      </c>
      <c r="G471" s="258">
        <f t="shared" si="10"/>
        <v>2.885793871866295</v>
      </c>
      <c r="O471" s="14"/>
      <c r="P471" s="14"/>
      <c r="Q471" s="14"/>
      <c r="R471" s="14"/>
      <c r="S471" s="14"/>
      <c r="T471" s="14"/>
      <c r="U471" s="131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4"/>
      <c r="DY471" s="14"/>
      <c r="DZ471" s="14"/>
      <c r="EA471" s="14"/>
      <c r="EB471" s="14"/>
      <c r="EC471" s="14"/>
      <c r="ED471" s="14"/>
      <c r="EE471" s="14"/>
      <c r="EF471" s="14"/>
      <c r="EG471" s="14"/>
      <c r="EH471" s="14"/>
      <c r="EI471" s="14"/>
      <c r="EJ471" s="14"/>
      <c r="EK471" s="14"/>
      <c r="EL471" s="14"/>
      <c r="EM471" s="14"/>
      <c r="EN471" s="14"/>
      <c r="EO471" s="14"/>
      <c r="EP471" s="14"/>
      <c r="EQ471" s="14"/>
      <c r="ER471" s="14"/>
      <c r="ES471" s="14"/>
      <c r="ET471" s="14"/>
      <c r="EU471" s="14"/>
      <c r="EV471" s="14"/>
      <c r="EW471" s="14"/>
      <c r="EX471" s="14"/>
      <c r="EY471" s="14"/>
      <c r="EZ471" s="14"/>
      <c r="FA471" s="14"/>
      <c r="FB471" s="14"/>
      <c r="FC471" s="14"/>
      <c r="FD471" s="14"/>
      <c r="FE471" s="14"/>
      <c r="FF471" s="14"/>
      <c r="FG471" s="14"/>
      <c r="FH471" s="14"/>
      <c r="FI471" s="14"/>
      <c r="FJ471" s="14"/>
      <c r="FK471" s="14"/>
      <c r="FL471" s="14"/>
      <c r="FM471" s="14"/>
      <c r="FN471" s="14"/>
      <c r="FO471" s="14"/>
      <c r="FP471" s="14"/>
      <c r="FQ471" s="14"/>
      <c r="FR471" s="14"/>
      <c r="FS471" s="14"/>
      <c r="FT471" s="14"/>
      <c r="FU471" s="14"/>
      <c r="FV471" s="14"/>
      <c r="FW471" s="14"/>
      <c r="FX471" s="14"/>
      <c r="FY471" s="14"/>
      <c r="FZ471" s="14"/>
      <c r="GA471" s="14"/>
      <c r="GB471" s="14"/>
      <c r="GC471" s="14"/>
      <c r="GD471" s="14"/>
      <c r="GE471" s="14"/>
      <c r="GF471" s="14"/>
      <c r="GG471" s="14"/>
      <c r="GH471" s="14"/>
      <c r="GI471" s="14"/>
      <c r="GJ471" s="14"/>
      <c r="GK471" s="14"/>
      <c r="GL471" s="14"/>
      <c r="GM471" s="14"/>
      <c r="GN471" s="14"/>
      <c r="GO471" s="14"/>
      <c r="GP471" s="14"/>
      <c r="GQ471" s="14"/>
      <c r="GR471" s="14"/>
      <c r="GS471" s="14"/>
      <c r="GT471" s="14"/>
      <c r="GU471" s="14"/>
      <c r="GV471" s="14"/>
      <c r="GW471" s="14"/>
      <c r="GX471" s="14"/>
      <c r="GY471" s="14"/>
      <c r="GZ471" s="14"/>
      <c r="HA471" s="14"/>
      <c r="HB471" s="14"/>
      <c r="HC471" s="14"/>
      <c r="HD471" s="14"/>
      <c r="HE471" s="14"/>
      <c r="HF471" s="14"/>
      <c r="HG471" s="14"/>
      <c r="HH471" s="14"/>
      <c r="HI471" s="14"/>
      <c r="HJ471" s="14"/>
      <c r="HK471" s="14"/>
      <c r="HL471" s="14"/>
      <c r="HM471" s="14"/>
      <c r="HN471" s="14"/>
      <c r="HO471" s="14"/>
      <c r="HP471" s="14"/>
      <c r="HQ471" s="14"/>
      <c r="HR471" s="14"/>
      <c r="HS471" s="14"/>
      <c r="HT471" s="14"/>
      <c r="HU471" s="14"/>
      <c r="HV471" s="14"/>
      <c r="HW471" s="14"/>
      <c r="HX471" s="14"/>
      <c r="HY471" s="14"/>
      <c r="HZ471" s="14"/>
      <c r="IA471" s="14"/>
      <c r="IB471" s="14"/>
      <c r="IC471" s="14"/>
      <c r="ID471" s="14"/>
      <c r="IE471" s="14"/>
      <c r="IF471" s="14"/>
      <c r="IG471" s="14"/>
      <c r="IH471" s="14"/>
      <c r="II471" s="14"/>
      <c r="IJ471" s="14"/>
      <c r="IK471" s="14"/>
      <c r="IL471" s="14"/>
      <c r="IM471" s="14"/>
      <c r="IN471" s="14"/>
      <c r="IO471" s="14"/>
      <c r="IP471" s="14"/>
      <c r="IQ471" s="14"/>
      <c r="IR471" s="14"/>
      <c r="IS471" s="14"/>
      <c r="IT471" s="14"/>
      <c r="IU471" s="14"/>
      <c r="IV471" s="14"/>
    </row>
    <row r="472" spans="1:256" s="12" customFormat="1" ht="16.5" customHeight="1">
      <c r="A472" s="127" t="s">
        <v>922</v>
      </c>
      <c r="B472" s="124">
        <v>3699</v>
      </c>
      <c r="C472" s="512" t="s">
        <v>40</v>
      </c>
      <c r="D472" s="242">
        <v>0</v>
      </c>
      <c r="E472" s="263">
        <v>0</v>
      </c>
      <c r="F472" s="263">
        <v>102</v>
      </c>
      <c r="G472" s="258" t="s">
        <v>477</v>
      </c>
      <c r="O472" s="14"/>
      <c r="P472" s="14"/>
      <c r="Q472" s="14"/>
      <c r="R472" s="14"/>
      <c r="S472" s="14"/>
      <c r="T472" s="14"/>
      <c r="U472" s="131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  <c r="EA472" s="14"/>
      <c r="EB472" s="14"/>
      <c r="EC472" s="14"/>
      <c r="ED472" s="14"/>
      <c r="EE472" s="14"/>
      <c r="EF472" s="14"/>
      <c r="EG472" s="14"/>
      <c r="EH472" s="14"/>
      <c r="EI472" s="14"/>
      <c r="EJ472" s="14"/>
      <c r="EK472" s="14"/>
      <c r="EL472" s="14"/>
      <c r="EM472" s="14"/>
      <c r="EN472" s="14"/>
      <c r="EO472" s="14"/>
      <c r="EP472" s="14"/>
      <c r="EQ472" s="14"/>
      <c r="ER472" s="14"/>
      <c r="ES472" s="14"/>
      <c r="ET472" s="14"/>
      <c r="EU472" s="14"/>
      <c r="EV472" s="14"/>
      <c r="EW472" s="14"/>
      <c r="EX472" s="14"/>
      <c r="EY472" s="14"/>
      <c r="EZ472" s="14"/>
      <c r="FA472" s="14"/>
      <c r="FB472" s="14"/>
      <c r="FC472" s="14"/>
      <c r="FD472" s="14"/>
      <c r="FE472" s="14"/>
      <c r="FF472" s="14"/>
      <c r="FG472" s="14"/>
      <c r="FH472" s="14"/>
      <c r="FI472" s="14"/>
      <c r="FJ472" s="14"/>
      <c r="FK472" s="14"/>
      <c r="FL472" s="14"/>
      <c r="FM472" s="14"/>
      <c r="FN472" s="14"/>
      <c r="FO472" s="14"/>
      <c r="FP472" s="14"/>
      <c r="FQ472" s="14"/>
      <c r="FR472" s="14"/>
      <c r="FS472" s="14"/>
      <c r="FT472" s="14"/>
      <c r="FU472" s="14"/>
      <c r="FV472" s="14"/>
      <c r="FW472" s="14"/>
      <c r="FX472" s="14"/>
      <c r="FY472" s="14"/>
      <c r="FZ472" s="14"/>
      <c r="GA472" s="14"/>
      <c r="GB472" s="14"/>
      <c r="GC472" s="14"/>
      <c r="GD472" s="14"/>
      <c r="GE472" s="14"/>
      <c r="GF472" s="14"/>
      <c r="GG472" s="14"/>
      <c r="GH472" s="14"/>
      <c r="GI472" s="14"/>
      <c r="GJ472" s="14"/>
      <c r="GK472" s="14"/>
      <c r="GL472" s="14"/>
      <c r="GM472" s="14"/>
      <c r="GN472" s="14"/>
      <c r="GO472" s="14"/>
      <c r="GP472" s="14"/>
      <c r="GQ472" s="14"/>
      <c r="GR472" s="14"/>
      <c r="GS472" s="14"/>
      <c r="GT472" s="14"/>
      <c r="GU472" s="14"/>
      <c r="GV472" s="14"/>
      <c r="GW472" s="14"/>
      <c r="GX472" s="14"/>
      <c r="GY472" s="14"/>
      <c r="GZ472" s="14"/>
      <c r="HA472" s="14"/>
      <c r="HB472" s="14"/>
      <c r="HC472" s="14"/>
      <c r="HD472" s="14"/>
      <c r="HE472" s="14"/>
      <c r="HF472" s="14"/>
      <c r="HG472" s="14"/>
      <c r="HH472" s="14"/>
      <c r="HI472" s="14"/>
      <c r="HJ472" s="14"/>
      <c r="HK472" s="14"/>
      <c r="HL472" s="14"/>
      <c r="HM472" s="14"/>
      <c r="HN472" s="14"/>
      <c r="HO472" s="14"/>
      <c r="HP472" s="14"/>
      <c r="HQ472" s="14"/>
      <c r="HR472" s="14"/>
      <c r="HS472" s="14"/>
      <c r="HT472" s="14"/>
      <c r="HU472" s="14"/>
      <c r="HV472" s="14"/>
      <c r="HW472" s="14"/>
      <c r="HX472" s="14"/>
      <c r="HY472" s="14"/>
      <c r="HZ472" s="14"/>
      <c r="IA472" s="14"/>
      <c r="IB472" s="14"/>
      <c r="IC472" s="14"/>
      <c r="ID472" s="14"/>
      <c r="IE472" s="14"/>
      <c r="IF472" s="14"/>
      <c r="IG472" s="14"/>
      <c r="IH472" s="14"/>
      <c r="II472" s="14"/>
      <c r="IJ472" s="14"/>
      <c r="IK472" s="14"/>
      <c r="IL472" s="14"/>
      <c r="IM472" s="14"/>
      <c r="IN472" s="14"/>
      <c r="IO472" s="14"/>
      <c r="IP472" s="14"/>
      <c r="IQ472" s="14"/>
      <c r="IR472" s="14"/>
      <c r="IS472" s="14"/>
      <c r="IT472" s="14"/>
      <c r="IU472" s="14"/>
      <c r="IV472" s="14"/>
    </row>
    <row r="473" spans="1:7" ht="13.5" customHeight="1">
      <c r="A473" s="172"/>
      <c r="B473" s="188"/>
      <c r="C473" s="187" t="s">
        <v>632</v>
      </c>
      <c r="D473" s="173">
        <f>SUM(D462:D472)</f>
        <v>82305</v>
      </c>
      <c r="E473" s="173">
        <f>SUM(E462:E472)</f>
        <v>83861</v>
      </c>
      <c r="F473" s="333">
        <f>SUM(F462:F472)</f>
        <v>904</v>
      </c>
      <c r="G473" s="94">
        <f t="shared" si="10"/>
        <v>1.077974266941725</v>
      </c>
    </row>
    <row r="474" spans="1:7" ht="12.75">
      <c r="A474" s="15"/>
      <c r="B474" s="58"/>
      <c r="C474" s="176"/>
      <c r="D474" s="177"/>
      <c r="E474" s="178"/>
      <c r="F474" s="220"/>
      <c r="G474" s="97"/>
    </row>
    <row r="475" spans="1:7" ht="12.75">
      <c r="A475" s="847" t="s">
        <v>702</v>
      </c>
      <c r="B475" s="852"/>
      <c r="C475" s="852"/>
      <c r="D475" s="852"/>
      <c r="E475" s="852"/>
      <c r="F475" s="852"/>
      <c r="G475" s="852"/>
    </row>
    <row r="476" spans="1:7" ht="12.75">
      <c r="A476" s="15"/>
      <c r="B476" s="58"/>
      <c r="C476" s="176"/>
      <c r="D476" s="177"/>
      <c r="E476" s="178"/>
      <c r="F476" s="220"/>
      <c r="G476" s="97"/>
    </row>
    <row r="477" spans="1:16" ht="24.75" customHeight="1">
      <c r="A477" s="6" t="s">
        <v>162</v>
      </c>
      <c r="B477" s="6" t="s">
        <v>163</v>
      </c>
      <c r="C477" s="4" t="s">
        <v>166</v>
      </c>
      <c r="D477" s="43" t="s">
        <v>287</v>
      </c>
      <c r="E477" s="50" t="s">
        <v>288</v>
      </c>
      <c r="F477" s="4" t="s">
        <v>137</v>
      </c>
      <c r="G477" s="42" t="s">
        <v>289</v>
      </c>
      <c r="P477" s="131"/>
    </row>
    <row r="478" spans="1:16" ht="24" customHeight="1">
      <c r="A478" s="127" t="s">
        <v>922</v>
      </c>
      <c r="B478" s="124">
        <v>6223</v>
      </c>
      <c r="C478" s="504" t="s">
        <v>58</v>
      </c>
      <c r="D478" s="149">
        <v>2000</v>
      </c>
      <c r="E478" s="256">
        <v>2000</v>
      </c>
      <c r="F478" s="612">
        <v>118</v>
      </c>
      <c r="G478" s="258">
        <f>F478/E478*100</f>
        <v>5.8999999999999995</v>
      </c>
      <c r="P478" s="131"/>
    </row>
    <row r="479" spans="1:7" ht="12.75">
      <c r="A479" s="157"/>
      <c r="B479" s="158"/>
      <c r="C479" s="364"/>
      <c r="D479" s="436"/>
      <c r="E479" s="436"/>
      <c r="F479" s="437"/>
      <c r="G479" s="438"/>
    </row>
    <row r="480" spans="1:7" ht="12.75">
      <c r="A480" s="330" t="s">
        <v>899</v>
      </c>
      <c r="B480" s="177"/>
      <c r="C480" s="178"/>
      <c r="D480" s="220"/>
      <c r="E480" s="178"/>
      <c r="F480" s="443"/>
      <c r="G480" s="97"/>
    </row>
    <row r="481" spans="1:7" ht="12.75">
      <c r="A481" s="330"/>
      <c r="B481" s="177"/>
      <c r="C481" s="178"/>
      <c r="D481" s="220"/>
      <c r="E481" s="178"/>
      <c r="F481" s="443"/>
      <c r="G481" s="97"/>
    </row>
    <row r="482" spans="1:7" ht="27" customHeight="1">
      <c r="A482" s="6" t="s">
        <v>162</v>
      </c>
      <c r="B482" s="6" t="s">
        <v>163</v>
      </c>
      <c r="C482" s="4" t="s">
        <v>166</v>
      </c>
      <c r="D482" s="43" t="s">
        <v>287</v>
      </c>
      <c r="E482" s="50" t="s">
        <v>288</v>
      </c>
      <c r="F482" s="4" t="s">
        <v>137</v>
      </c>
      <c r="G482" s="42" t="s">
        <v>289</v>
      </c>
    </row>
    <row r="483" spans="1:7" ht="27" customHeight="1">
      <c r="A483" s="127" t="s">
        <v>922</v>
      </c>
      <c r="B483" s="124">
        <v>2143</v>
      </c>
      <c r="C483" s="115" t="s">
        <v>59</v>
      </c>
      <c r="D483" s="149">
        <v>4410</v>
      </c>
      <c r="E483" s="149">
        <v>4410</v>
      </c>
      <c r="F483" s="287">
        <v>1103</v>
      </c>
      <c r="G483" s="150">
        <f>F483/E483*100</f>
        <v>25.011337868480727</v>
      </c>
    </row>
    <row r="484" spans="1:7" ht="39.75" customHeight="1">
      <c r="A484" s="127" t="s">
        <v>922</v>
      </c>
      <c r="B484" s="124">
        <v>2143</v>
      </c>
      <c r="C484" s="115" t="s">
        <v>56</v>
      </c>
      <c r="D484" s="149">
        <v>14300</v>
      </c>
      <c r="E484" s="149">
        <v>15663</v>
      </c>
      <c r="F484" s="287">
        <v>2000</v>
      </c>
      <c r="G484" s="150">
        <f>F484/E484*100</f>
        <v>12.768945923514014</v>
      </c>
    </row>
    <row r="485" spans="1:7" ht="39" customHeight="1">
      <c r="A485" s="127" t="s">
        <v>922</v>
      </c>
      <c r="B485" s="124">
        <v>2143</v>
      </c>
      <c r="C485" s="115" t="s">
        <v>756</v>
      </c>
      <c r="D485" s="149">
        <v>0</v>
      </c>
      <c r="E485" s="149">
        <v>1601</v>
      </c>
      <c r="F485" s="287">
        <v>1601</v>
      </c>
      <c r="G485" s="150">
        <f>F485/E485*100</f>
        <v>100</v>
      </c>
    </row>
    <row r="486" spans="1:7" ht="12.75">
      <c r="A486" s="15"/>
      <c r="B486" s="58"/>
      <c r="C486" s="176"/>
      <c r="D486" s="421"/>
      <c r="E486" s="421"/>
      <c r="F486" s="443"/>
      <c r="G486" s="97"/>
    </row>
    <row r="487" spans="1:7" ht="12.75">
      <c r="A487" s="330" t="s">
        <v>742</v>
      </c>
      <c r="B487" s="177"/>
      <c r="C487" s="178"/>
      <c r="D487" s="220"/>
      <c r="E487" s="178"/>
      <c r="F487" s="443"/>
      <c r="G487" s="97"/>
    </row>
    <row r="488" spans="1:7" ht="12.75">
      <c r="A488" s="330"/>
      <c r="B488" s="177"/>
      <c r="C488" s="178"/>
      <c r="D488" s="220"/>
      <c r="E488" s="178"/>
      <c r="F488" s="443"/>
      <c r="G488" s="97"/>
    </row>
    <row r="489" spans="1:7" ht="27" customHeight="1">
      <c r="A489" s="6" t="s">
        <v>162</v>
      </c>
      <c r="B489" s="6" t="s">
        <v>163</v>
      </c>
      <c r="C489" s="4" t="s">
        <v>166</v>
      </c>
      <c r="D489" s="43" t="s">
        <v>287</v>
      </c>
      <c r="E489" s="50" t="s">
        <v>288</v>
      </c>
      <c r="F489" s="4" t="s">
        <v>137</v>
      </c>
      <c r="G489" s="42" t="s">
        <v>289</v>
      </c>
    </row>
    <row r="490" spans="1:7" ht="36">
      <c r="A490" s="127" t="s">
        <v>922</v>
      </c>
      <c r="B490" s="124">
        <v>3636</v>
      </c>
      <c r="C490" s="354" t="s">
        <v>41</v>
      </c>
      <c r="D490" s="149">
        <v>18000</v>
      </c>
      <c r="E490" s="256">
        <v>18000</v>
      </c>
      <c r="F490" s="612">
        <v>0</v>
      </c>
      <c r="G490" s="258">
        <f>F490/E490*100</f>
        <v>0</v>
      </c>
    </row>
    <row r="491" spans="1:7" ht="12.75">
      <c r="A491" s="227"/>
      <c r="B491" s="309"/>
      <c r="C491" s="439"/>
      <c r="D491" s="440"/>
      <c r="E491" s="440"/>
      <c r="F491" s="441"/>
      <c r="G491" s="442"/>
    </row>
    <row r="492" spans="1:7" ht="12.75">
      <c r="A492" s="181"/>
      <c r="B492" s="190"/>
      <c r="C492" s="189" t="s">
        <v>480</v>
      </c>
      <c r="D492" s="182">
        <f>D473+D478+D485+D483+D490+D484</f>
        <v>121015</v>
      </c>
      <c r="E492" s="182">
        <f>E473+E478+E485+E483+E490+E484</f>
        <v>125535</v>
      </c>
      <c r="F492" s="182">
        <f>F473+F478+F485+F483+F490+F484</f>
        <v>5726</v>
      </c>
      <c r="G492" s="25">
        <f>F492/E492*100</f>
        <v>4.5612777313099935</v>
      </c>
    </row>
    <row r="493" spans="1:256" s="104" customFormat="1" ht="13.5" customHeight="1">
      <c r="A493" s="221"/>
      <c r="B493" s="222"/>
      <c r="C493" s="223"/>
      <c r="D493" s="224"/>
      <c r="E493" s="224"/>
      <c r="F493" s="224"/>
      <c r="G493" s="226"/>
      <c r="H493" s="229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  <c r="Y493" s="131"/>
      <c r="Z493" s="131"/>
      <c r="AA493" s="131"/>
      <c r="AB493" s="131"/>
      <c r="AC493" s="131"/>
      <c r="AD493" s="131"/>
      <c r="AE493" s="131"/>
      <c r="AF493" s="131"/>
      <c r="AG493" s="131"/>
      <c r="AH493" s="131"/>
      <c r="AI493" s="131"/>
      <c r="AJ493" s="131"/>
      <c r="AK493" s="131"/>
      <c r="AL493" s="131"/>
      <c r="AM493" s="131"/>
      <c r="AN493" s="131"/>
      <c r="AO493" s="131"/>
      <c r="AP493" s="131"/>
      <c r="AQ493" s="131"/>
      <c r="AR493" s="131"/>
      <c r="AS493" s="131"/>
      <c r="AT493" s="131"/>
      <c r="AU493" s="131"/>
      <c r="AV493" s="131"/>
      <c r="AW493" s="131"/>
      <c r="AX493" s="131"/>
      <c r="AY493" s="131"/>
      <c r="AZ493" s="131"/>
      <c r="BA493" s="131"/>
      <c r="BB493" s="131"/>
      <c r="BC493" s="131"/>
      <c r="BD493" s="131"/>
      <c r="BE493" s="131"/>
      <c r="BF493" s="131"/>
      <c r="BG493" s="131"/>
      <c r="BH493" s="131"/>
      <c r="BI493" s="131"/>
      <c r="BJ493" s="131"/>
      <c r="BK493" s="131"/>
      <c r="BL493" s="131"/>
      <c r="BM493" s="131"/>
      <c r="BN493" s="131"/>
      <c r="BO493" s="131"/>
      <c r="BP493" s="131"/>
      <c r="BQ493" s="131"/>
      <c r="BR493" s="131"/>
      <c r="BS493" s="131"/>
      <c r="BT493" s="131"/>
      <c r="BU493" s="131"/>
      <c r="BV493" s="131"/>
      <c r="BW493" s="131"/>
      <c r="BX493" s="131"/>
      <c r="BY493" s="131"/>
      <c r="BZ493" s="131"/>
      <c r="CA493" s="131"/>
      <c r="CB493" s="131"/>
      <c r="CC493" s="131"/>
      <c r="CD493" s="131"/>
      <c r="CE493" s="131"/>
      <c r="CF493" s="131"/>
      <c r="CG493" s="131"/>
      <c r="CH493" s="131"/>
      <c r="CI493" s="131"/>
      <c r="CJ493" s="131"/>
      <c r="CK493" s="131"/>
      <c r="CL493" s="131"/>
      <c r="CM493" s="131"/>
      <c r="CN493" s="131"/>
      <c r="CO493" s="131"/>
      <c r="CP493" s="131"/>
      <c r="CQ493" s="131"/>
      <c r="CR493" s="131"/>
      <c r="CS493" s="131"/>
      <c r="CT493" s="131"/>
      <c r="CU493" s="131"/>
      <c r="CV493" s="131"/>
      <c r="CW493" s="131"/>
      <c r="CX493" s="131"/>
      <c r="CY493" s="131"/>
      <c r="CZ493" s="131"/>
      <c r="DA493" s="131"/>
      <c r="DB493" s="131"/>
      <c r="DC493" s="131"/>
      <c r="DD493" s="131"/>
      <c r="DE493" s="131"/>
      <c r="DF493" s="131"/>
      <c r="DG493" s="131"/>
      <c r="DH493" s="131"/>
      <c r="DI493" s="131"/>
      <c r="DJ493" s="131"/>
      <c r="DK493" s="131"/>
      <c r="DL493" s="131"/>
      <c r="DM493" s="131"/>
      <c r="DN493" s="131"/>
      <c r="DO493" s="131"/>
      <c r="DP493" s="131"/>
      <c r="DQ493" s="131"/>
      <c r="DR493" s="131"/>
      <c r="DS493" s="131"/>
      <c r="DT493" s="131"/>
      <c r="DU493" s="131"/>
      <c r="DV493" s="131"/>
      <c r="DW493" s="131"/>
      <c r="DX493" s="131"/>
      <c r="DY493" s="131"/>
      <c r="DZ493" s="131"/>
      <c r="EA493" s="131"/>
      <c r="EB493" s="131"/>
      <c r="EC493" s="131"/>
      <c r="ED493" s="131"/>
      <c r="EE493" s="131"/>
      <c r="EF493" s="131"/>
      <c r="EG493" s="131"/>
      <c r="EH493" s="131"/>
      <c r="EI493" s="131"/>
      <c r="EJ493" s="131"/>
      <c r="EK493" s="131"/>
      <c r="EL493" s="131"/>
      <c r="EM493" s="131"/>
      <c r="EN493" s="131"/>
      <c r="EO493" s="131"/>
      <c r="EP493" s="131"/>
      <c r="EQ493" s="131"/>
      <c r="ER493" s="131"/>
      <c r="ES493" s="131"/>
      <c r="ET493" s="131"/>
      <c r="EU493" s="131"/>
      <c r="EV493" s="131"/>
      <c r="EW493" s="131"/>
      <c r="EX493" s="131"/>
      <c r="EY493" s="131"/>
      <c r="EZ493" s="131"/>
      <c r="FA493" s="131"/>
      <c r="FB493" s="131"/>
      <c r="FC493" s="131"/>
      <c r="FD493" s="131"/>
      <c r="FE493" s="131"/>
      <c r="FF493" s="131"/>
      <c r="FG493" s="131"/>
      <c r="FH493" s="131"/>
      <c r="FI493" s="131"/>
      <c r="FJ493" s="131"/>
      <c r="FK493" s="131"/>
      <c r="FL493" s="131"/>
      <c r="FM493" s="131"/>
      <c r="FN493" s="131"/>
      <c r="FO493" s="131"/>
      <c r="FP493" s="131"/>
      <c r="FQ493" s="131"/>
      <c r="FR493" s="131"/>
      <c r="FS493" s="131"/>
      <c r="FT493" s="131"/>
      <c r="FU493" s="131"/>
      <c r="FV493" s="131"/>
      <c r="FW493" s="131"/>
      <c r="FX493" s="131"/>
      <c r="FY493" s="131"/>
      <c r="FZ493" s="131"/>
      <c r="GA493" s="131"/>
      <c r="GB493" s="131"/>
      <c r="GC493" s="131"/>
      <c r="GD493" s="131"/>
      <c r="GE493" s="131"/>
      <c r="GF493" s="131"/>
      <c r="GG493" s="131"/>
      <c r="GH493" s="131"/>
      <c r="GI493" s="131"/>
      <c r="GJ493" s="131"/>
      <c r="GK493" s="131"/>
      <c r="GL493" s="131"/>
      <c r="GM493" s="131"/>
      <c r="GN493" s="131"/>
      <c r="GO493" s="131"/>
      <c r="GP493" s="131"/>
      <c r="GQ493" s="131"/>
      <c r="GR493" s="131"/>
      <c r="GS493" s="131"/>
      <c r="GT493" s="131"/>
      <c r="GU493" s="131"/>
      <c r="GV493" s="131"/>
      <c r="GW493" s="131"/>
      <c r="GX493" s="131"/>
      <c r="GY493" s="131"/>
      <c r="GZ493" s="131"/>
      <c r="HA493" s="131"/>
      <c r="HB493" s="131"/>
      <c r="HC493" s="131"/>
      <c r="HD493" s="131"/>
      <c r="HE493" s="131"/>
      <c r="HF493" s="131"/>
      <c r="HG493" s="131"/>
      <c r="HH493" s="131"/>
      <c r="HI493" s="131"/>
      <c r="HJ493" s="131"/>
      <c r="HK493" s="131"/>
      <c r="HL493" s="131"/>
      <c r="HM493" s="131"/>
      <c r="HN493" s="131"/>
      <c r="HO493" s="131"/>
      <c r="HP493" s="131"/>
      <c r="HQ493" s="131"/>
      <c r="HR493" s="131"/>
      <c r="HS493" s="131"/>
      <c r="HT493" s="131"/>
      <c r="HU493" s="131"/>
      <c r="HV493" s="131"/>
      <c r="HW493" s="131"/>
      <c r="HX493" s="131"/>
      <c r="HY493" s="131"/>
      <c r="HZ493" s="131"/>
      <c r="IA493" s="131"/>
      <c r="IB493" s="131"/>
      <c r="IC493" s="131"/>
      <c r="ID493" s="131"/>
      <c r="IE493" s="131"/>
      <c r="IF493" s="131"/>
      <c r="IG493" s="131"/>
      <c r="IH493" s="131"/>
      <c r="II493" s="131"/>
      <c r="IJ493" s="131"/>
      <c r="IK493" s="131"/>
      <c r="IL493" s="131"/>
      <c r="IM493" s="131"/>
      <c r="IN493" s="131"/>
      <c r="IO493" s="131"/>
      <c r="IP493" s="131"/>
      <c r="IQ493" s="131"/>
      <c r="IR493" s="131"/>
      <c r="IS493" s="131"/>
      <c r="IT493" s="131"/>
      <c r="IU493" s="131"/>
      <c r="IV493" s="131"/>
    </row>
    <row r="494" spans="1:256" s="27" customFormat="1" ht="18" customHeight="1">
      <c r="A494" s="129" t="s">
        <v>292</v>
      </c>
      <c r="B494" s="58"/>
      <c r="C494" s="38"/>
      <c r="D494" s="60"/>
      <c r="E494" s="61"/>
      <c r="F494" s="45"/>
      <c r="G494" s="62"/>
      <c r="O494" s="68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  <c r="DS494" s="14"/>
      <c r="DT494" s="14"/>
      <c r="DU494" s="14"/>
      <c r="DV494" s="14"/>
      <c r="DW494" s="14"/>
      <c r="DX494" s="14"/>
      <c r="DY494" s="14"/>
      <c r="DZ494" s="14"/>
      <c r="EA494" s="14"/>
      <c r="EB494" s="14"/>
      <c r="EC494" s="14"/>
      <c r="ED494" s="14"/>
      <c r="EE494" s="14"/>
      <c r="EF494" s="14"/>
      <c r="EG494" s="14"/>
      <c r="EH494" s="14"/>
      <c r="EI494" s="14"/>
      <c r="EJ494" s="14"/>
      <c r="EK494" s="14"/>
      <c r="EL494" s="14"/>
      <c r="EM494" s="14"/>
      <c r="EN494" s="14"/>
      <c r="EO494" s="14"/>
      <c r="EP494" s="14"/>
      <c r="EQ494" s="14"/>
      <c r="ER494" s="14"/>
      <c r="ES494" s="14"/>
      <c r="ET494" s="14"/>
      <c r="EU494" s="14"/>
      <c r="EV494" s="14"/>
      <c r="EW494" s="14"/>
      <c r="EX494" s="14"/>
      <c r="EY494" s="14"/>
      <c r="EZ494" s="14"/>
      <c r="FA494" s="14"/>
      <c r="FB494" s="14"/>
      <c r="FC494" s="14"/>
      <c r="FD494" s="14"/>
      <c r="FE494" s="14"/>
      <c r="FF494" s="14"/>
      <c r="FG494" s="14"/>
      <c r="FH494" s="14"/>
      <c r="FI494" s="14"/>
      <c r="FJ494" s="14"/>
      <c r="FK494" s="14"/>
      <c r="FL494" s="14"/>
      <c r="FM494" s="14"/>
      <c r="FN494" s="14"/>
      <c r="FO494" s="14"/>
      <c r="FP494" s="14"/>
      <c r="FQ494" s="14"/>
      <c r="FR494" s="14"/>
      <c r="FS494" s="14"/>
      <c r="FT494" s="14"/>
      <c r="FU494" s="14"/>
      <c r="FV494" s="14"/>
      <c r="FW494" s="14"/>
      <c r="FX494" s="14"/>
      <c r="FY494" s="14"/>
      <c r="FZ494" s="14"/>
      <c r="GA494" s="14"/>
      <c r="GB494" s="14"/>
      <c r="GC494" s="14"/>
      <c r="GD494" s="14"/>
      <c r="GE494" s="14"/>
      <c r="GF494" s="14"/>
      <c r="GG494" s="14"/>
      <c r="GH494" s="14"/>
      <c r="GI494" s="14"/>
      <c r="GJ494" s="14"/>
      <c r="GK494" s="14"/>
      <c r="GL494" s="14"/>
      <c r="GM494" s="14"/>
      <c r="GN494" s="14"/>
      <c r="GO494" s="14"/>
      <c r="GP494" s="14"/>
      <c r="GQ494" s="14"/>
      <c r="GR494" s="14"/>
      <c r="GS494" s="14"/>
      <c r="GT494" s="14"/>
      <c r="GU494" s="14"/>
      <c r="GV494" s="14"/>
      <c r="GW494" s="14"/>
      <c r="GX494" s="14"/>
      <c r="GY494" s="14"/>
      <c r="GZ494" s="14"/>
      <c r="HA494" s="14"/>
      <c r="HB494" s="14"/>
      <c r="HC494" s="14"/>
      <c r="HD494" s="14"/>
      <c r="HE494" s="14"/>
      <c r="HF494" s="14"/>
      <c r="HG494" s="14"/>
      <c r="HH494" s="14"/>
      <c r="HI494" s="14"/>
      <c r="HJ494" s="14"/>
      <c r="HK494" s="14"/>
      <c r="HL494" s="14"/>
      <c r="HM494" s="14"/>
      <c r="HN494" s="14"/>
      <c r="HO494" s="14"/>
      <c r="HP494" s="14"/>
      <c r="HQ494" s="14"/>
      <c r="HR494" s="14"/>
      <c r="HS494" s="14"/>
      <c r="HT494" s="14"/>
      <c r="HU494" s="14"/>
      <c r="HV494" s="14"/>
      <c r="HW494" s="14"/>
      <c r="HX494" s="14"/>
      <c r="HY494" s="14"/>
      <c r="HZ494" s="14"/>
      <c r="IA494" s="14"/>
      <c r="IB494" s="14"/>
      <c r="IC494" s="14"/>
      <c r="ID494" s="14"/>
      <c r="IE494" s="14"/>
      <c r="IF494" s="14"/>
      <c r="IG494" s="14"/>
      <c r="IH494" s="14"/>
      <c r="II494" s="14"/>
      <c r="IJ494" s="14"/>
      <c r="IK494" s="14"/>
      <c r="IL494" s="14"/>
      <c r="IM494" s="14"/>
      <c r="IN494" s="14"/>
      <c r="IO494" s="14"/>
      <c r="IP494" s="14"/>
      <c r="IQ494" s="14"/>
      <c r="IR494" s="14"/>
      <c r="IS494" s="14"/>
      <c r="IT494" s="14"/>
      <c r="IU494" s="14"/>
      <c r="IV494" s="14"/>
    </row>
    <row r="495" spans="1:256" s="27" customFormat="1" ht="14.25" customHeight="1">
      <c r="A495" s="66"/>
      <c r="B495" s="18"/>
      <c r="C495" s="59"/>
      <c r="D495" s="48"/>
      <c r="E495" s="51"/>
      <c r="F495" s="367"/>
      <c r="G495" s="34"/>
      <c r="O495" s="68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  <c r="DS495" s="14"/>
      <c r="DT495" s="14"/>
      <c r="DU495" s="14"/>
      <c r="DV495" s="14"/>
      <c r="DW495" s="14"/>
      <c r="DX495" s="14"/>
      <c r="DY495" s="14"/>
      <c r="DZ495" s="14"/>
      <c r="EA495" s="14"/>
      <c r="EB495" s="14"/>
      <c r="EC495" s="14"/>
      <c r="ED495" s="14"/>
      <c r="EE495" s="14"/>
      <c r="EF495" s="14"/>
      <c r="EG495" s="14"/>
      <c r="EH495" s="14"/>
      <c r="EI495" s="14"/>
      <c r="EJ495" s="14"/>
      <c r="EK495" s="14"/>
      <c r="EL495" s="14"/>
      <c r="EM495" s="14"/>
      <c r="EN495" s="14"/>
      <c r="EO495" s="14"/>
      <c r="EP495" s="14"/>
      <c r="EQ495" s="14"/>
      <c r="ER495" s="14"/>
      <c r="ES495" s="14"/>
      <c r="ET495" s="14"/>
      <c r="EU495" s="14"/>
      <c r="EV495" s="14"/>
      <c r="EW495" s="14"/>
      <c r="EX495" s="14"/>
      <c r="EY495" s="14"/>
      <c r="EZ495" s="14"/>
      <c r="FA495" s="14"/>
      <c r="FB495" s="14"/>
      <c r="FC495" s="14"/>
      <c r="FD495" s="14"/>
      <c r="FE495" s="14"/>
      <c r="FF495" s="14"/>
      <c r="FG495" s="14"/>
      <c r="FH495" s="14"/>
      <c r="FI495" s="14"/>
      <c r="FJ495" s="14"/>
      <c r="FK495" s="14"/>
      <c r="FL495" s="14"/>
      <c r="FM495" s="14"/>
      <c r="FN495" s="14"/>
      <c r="FO495" s="14"/>
      <c r="FP495" s="14"/>
      <c r="FQ495" s="14"/>
      <c r="FR495" s="14"/>
      <c r="FS495" s="14"/>
      <c r="FT495" s="14"/>
      <c r="FU495" s="14"/>
      <c r="FV495" s="14"/>
      <c r="FW495" s="14"/>
      <c r="FX495" s="14"/>
      <c r="FY495" s="14"/>
      <c r="FZ495" s="14"/>
      <c r="GA495" s="14"/>
      <c r="GB495" s="14"/>
      <c r="GC495" s="14"/>
      <c r="GD495" s="14"/>
      <c r="GE495" s="14"/>
      <c r="GF495" s="14"/>
      <c r="GG495" s="14"/>
      <c r="GH495" s="14"/>
      <c r="GI495" s="14"/>
      <c r="GJ495" s="14"/>
      <c r="GK495" s="14"/>
      <c r="GL495" s="14"/>
      <c r="GM495" s="14"/>
      <c r="GN495" s="14"/>
      <c r="GO495" s="14"/>
      <c r="GP495" s="14"/>
      <c r="GQ495" s="14"/>
      <c r="GR495" s="14"/>
      <c r="GS495" s="14"/>
      <c r="GT495" s="14"/>
      <c r="GU495" s="14"/>
      <c r="GV495" s="14"/>
      <c r="GW495" s="14"/>
      <c r="GX495" s="14"/>
      <c r="GY495" s="14"/>
      <c r="GZ495" s="14"/>
      <c r="HA495" s="14"/>
      <c r="HB495" s="14"/>
      <c r="HC495" s="14"/>
      <c r="HD495" s="14"/>
      <c r="HE495" s="14"/>
      <c r="HF495" s="14"/>
      <c r="HG495" s="14"/>
      <c r="HH495" s="14"/>
      <c r="HI495" s="14"/>
      <c r="HJ495" s="14"/>
      <c r="HK495" s="14"/>
      <c r="HL495" s="14"/>
      <c r="HM495" s="14"/>
      <c r="HN495" s="14"/>
      <c r="HO495" s="14"/>
      <c r="HP495" s="14"/>
      <c r="HQ495" s="14"/>
      <c r="HR495" s="14"/>
      <c r="HS495" s="14"/>
      <c r="HT495" s="14"/>
      <c r="HU495" s="14"/>
      <c r="HV495" s="14"/>
      <c r="HW495" s="14"/>
      <c r="HX495" s="14"/>
      <c r="HY495" s="14"/>
      <c r="HZ495" s="14"/>
      <c r="IA495" s="14"/>
      <c r="IB495" s="14"/>
      <c r="IC495" s="14"/>
      <c r="ID495" s="14"/>
      <c r="IE495" s="14"/>
      <c r="IF495" s="14"/>
      <c r="IG495" s="14"/>
      <c r="IH495" s="14"/>
      <c r="II495" s="14"/>
      <c r="IJ495" s="14"/>
      <c r="IK495" s="14"/>
      <c r="IL495" s="14"/>
      <c r="IM495" s="14"/>
      <c r="IN495" s="14"/>
      <c r="IO495" s="14"/>
      <c r="IP495" s="14"/>
      <c r="IQ495" s="14"/>
      <c r="IR495" s="14"/>
      <c r="IS495" s="14"/>
      <c r="IT495" s="14"/>
      <c r="IU495" s="14"/>
      <c r="IV495" s="14"/>
    </row>
    <row r="496" spans="1:256" s="27" customFormat="1" ht="15" customHeight="1">
      <c r="A496" s="54" t="s">
        <v>695</v>
      </c>
      <c r="B496"/>
      <c r="C496" s="38"/>
      <c r="D496" s="14"/>
      <c r="E496" s="14"/>
      <c r="F496" s="14"/>
      <c r="G496"/>
      <c r="O496" s="68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  <c r="DS496" s="14"/>
      <c r="DT496" s="14"/>
      <c r="DU496" s="14"/>
      <c r="DV496" s="14"/>
      <c r="DW496" s="14"/>
      <c r="DX496" s="14"/>
      <c r="DY496" s="14"/>
      <c r="DZ496" s="14"/>
      <c r="EA496" s="14"/>
      <c r="EB496" s="14"/>
      <c r="EC496" s="14"/>
      <c r="ED496" s="14"/>
      <c r="EE496" s="14"/>
      <c r="EF496" s="14"/>
      <c r="EG496" s="14"/>
      <c r="EH496" s="14"/>
      <c r="EI496" s="14"/>
      <c r="EJ496" s="14"/>
      <c r="EK496" s="14"/>
      <c r="EL496" s="14"/>
      <c r="EM496" s="14"/>
      <c r="EN496" s="14"/>
      <c r="EO496" s="14"/>
      <c r="EP496" s="14"/>
      <c r="EQ496" s="14"/>
      <c r="ER496" s="14"/>
      <c r="ES496" s="14"/>
      <c r="ET496" s="14"/>
      <c r="EU496" s="14"/>
      <c r="EV496" s="14"/>
      <c r="EW496" s="14"/>
      <c r="EX496" s="14"/>
      <c r="EY496" s="14"/>
      <c r="EZ496" s="14"/>
      <c r="FA496" s="14"/>
      <c r="FB496" s="14"/>
      <c r="FC496" s="14"/>
      <c r="FD496" s="14"/>
      <c r="FE496" s="14"/>
      <c r="FF496" s="14"/>
      <c r="FG496" s="14"/>
      <c r="FH496" s="14"/>
      <c r="FI496" s="14"/>
      <c r="FJ496" s="14"/>
      <c r="FK496" s="14"/>
      <c r="FL496" s="14"/>
      <c r="FM496" s="14"/>
      <c r="FN496" s="14"/>
      <c r="FO496" s="14"/>
      <c r="FP496" s="14"/>
      <c r="FQ496" s="14"/>
      <c r="FR496" s="14"/>
      <c r="FS496" s="14"/>
      <c r="FT496" s="14"/>
      <c r="FU496" s="14"/>
      <c r="FV496" s="14"/>
      <c r="FW496" s="14"/>
      <c r="FX496" s="14"/>
      <c r="FY496" s="14"/>
      <c r="FZ496" s="14"/>
      <c r="GA496" s="14"/>
      <c r="GB496" s="14"/>
      <c r="GC496" s="14"/>
      <c r="GD496" s="14"/>
      <c r="GE496" s="14"/>
      <c r="GF496" s="14"/>
      <c r="GG496" s="14"/>
      <c r="GH496" s="14"/>
      <c r="GI496" s="14"/>
      <c r="GJ496" s="14"/>
      <c r="GK496" s="14"/>
      <c r="GL496" s="14"/>
      <c r="GM496" s="14"/>
      <c r="GN496" s="14"/>
      <c r="GO496" s="14"/>
      <c r="GP496" s="14"/>
      <c r="GQ496" s="14"/>
      <c r="GR496" s="14"/>
      <c r="GS496" s="14"/>
      <c r="GT496" s="14"/>
      <c r="GU496" s="14"/>
      <c r="GV496" s="14"/>
      <c r="GW496" s="14"/>
      <c r="GX496" s="14"/>
      <c r="GY496" s="14"/>
      <c r="GZ496" s="14"/>
      <c r="HA496" s="14"/>
      <c r="HB496" s="14"/>
      <c r="HC496" s="14"/>
      <c r="HD496" s="14"/>
      <c r="HE496" s="14"/>
      <c r="HF496" s="14"/>
      <c r="HG496" s="14"/>
      <c r="HH496" s="14"/>
      <c r="HI496" s="14"/>
      <c r="HJ496" s="14"/>
      <c r="HK496" s="14"/>
      <c r="HL496" s="14"/>
      <c r="HM496" s="14"/>
      <c r="HN496" s="14"/>
      <c r="HO496" s="14"/>
      <c r="HP496" s="14"/>
      <c r="HQ496" s="14"/>
      <c r="HR496" s="14"/>
      <c r="HS496" s="14"/>
      <c r="HT496" s="14"/>
      <c r="HU496" s="14"/>
      <c r="HV496" s="14"/>
      <c r="HW496" s="14"/>
      <c r="HX496" s="14"/>
      <c r="HY496" s="14"/>
      <c r="HZ496" s="14"/>
      <c r="IA496" s="14"/>
      <c r="IB496" s="14"/>
      <c r="IC496" s="14"/>
      <c r="ID496" s="14"/>
      <c r="IE496" s="14"/>
      <c r="IF496" s="14"/>
      <c r="IG496" s="14"/>
      <c r="IH496" s="14"/>
      <c r="II496" s="14"/>
      <c r="IJ496" s="14"/>
      <c r="IK496" s="14"/>
      <c r="IL496" s="14"/>
      <c r="IM496" s="14"/>
      <c r="IN496" s="14"/>
      <c r="IO496" s="14"/>
      <c r="IP496" s="14"/>
      <c r="IQ496" s="14"/>
      <c r="IR496" s="14"/>
      <c r="IS496" s="14"/>
      <c r="IT496" s="14"/>
      <c r="IU496" s="14"/>
      <c r="IV496" s="14"/>
    </row>
    <row r="497" spans="1:256" s="27" customFormat="1" ht="12" customHeight="1">
      <c r="A497" s="54"/>
      <c r="B497"/>
      <c r="C497" s="38"/>
      <c r="D497" s="14"/>
      <c r="E497" s="14"/>
      <c r="F497" s="14"/>
      <c r="G497"/>
      <c r="O497" s="68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  <c r="DS497" s="14"/>
      <c r="DT497" s="14"/>
      <c r="DU497" s="14"/>
      <c r="DV497" s="14"/>
      <c r="DW497" s="14"/>
      <c r="DX497" s="14"/>
      <c r="DY497" s="14"/>
      <c r="DZ497" s="14"/>
      <c r="EA497" s="14"/>
      <c r="EB497" s="14"/>
      <c r="EC497" s="14"/>
      <c r="ED497" s="14"/>
      <c r="EE497" s="14"/>
      <c r="EF497" s="14"/>
      <c r="EG497" s="14"/>
      <c r="EH497" s="14"/>
      <c r="EI497" s="14"/>
      <c r="EJ497" s="14"/>
      <c r="EK497" s="14"/>
      <c r="EL497" s="14"/>
      <c r="EM497" s="14"/>
      <c r="EN497" s="14"/>
      <c r="EO497" s="14"/>
      <c r="EP497" s="14"/>
      <c r="EQ497" s="14"/>
      <c r="ER497" s="14"/>
      <c r="ES497" s="14"/>
      <c r="ET497" s="14"/>
      <c r="EU497" s="14"/>
      <c r="EV497" s="14"/>
      <c r="EW497" s="14"/>
      <c r="EX497" s="14"/>
      <c r="EY497" s="14"/>
      <c r="EZ497" s="14"/>
      <c r="FA497" s="14"/>
      <c r="FB497" s="14"/>
      <c r="FC497" s="14"/>
      <c r="FD497" s="14"/>
      <c r="FE497" s="14"/>
      <c r="FF497" s="14"/>
      <c r="FG497" s="14"/>
      <c r="FH497" s="14"/>
      <c r="FI497" s="14"/>
      <c r="FJ497" s="14"/>
      <c r="FK497" s="14"/>
      <c r="FL497" s="14"/>
      <c r="FM497" s="14"/>
      <c r="FN497" s="14"/>
      <c r="FO497" s="14"/>
      <c r="FP497" s="14"/>
      <c r="FQ497" s="14"/>
      <c r="FR497" s="14"/>
      <c r="FS497" s="14"/>
      <c r="FT497" s="14"/>
      <c r="FU497" s="14"/>
      <c r="FV497" s="14"/>
      <c r="FW497" s="14"/>
      <c r="FX497" s="14"/>
      <c r="FY497" s="14"/>
      <c r="FZ497" s="14"/>
      <c r="GA497" s="14"/>
      <c r="GB497" s="14"/>
      <c r="GC497" s="14"/>
      <c r="GD497" s="14"/>
      <c r="GE497" s="14"/>
      <c r="GF497" s="14"/>
      <c r="GG497" s="14"/>
      <c r="GH497" s="14"/>
      <c r="GI497" s="14"/>
      <c r="GJ497" s="14"/>
      <c r="GK497" s="14"/>
      <c r="GL497" s="14"/>
      <c r="GM497" s="14"/>
      <c r="GN497" s="14"/>
      <c r="GO497" s="14"/>
      <c r="GP497" s="14"/>
      <c r="GQ497" s="14"/>
      <c r="GR497" s="14"/>
      <c r="GS497" s="14"/>
      <c r="GT497" s="14"/>
      <c r="GU497" s="14"/>
      <c r="GV497" s="14"/>
      <c r="GW497" s="14"/>
      <c r="GX497" s="14"/>
      <c r="GY497" s="14"/>
      <c r="GZ497" s="14"/>
      <c r="HA497" s="14"/>
      <c r="HB497" s="14"/>
      <c r="HC497" s="14"/>
      <c r="HD497" s="14"/>
      <c r="HE497" s="14"/>
      <c r="HF497" s="14"/>
      <c r="HG497" s="14"/>
      <c r="HH497" s="14"/>
      <c r="HI497" s="14"/>
      <c r="HJ497" s="14"/>
      <c r="HK497" s="14"/>
      <c r="HL497" s="14"/>
      <c r="HM497" s="14"/>
      <c r="HN497" s="14"/>
      <c r="HO497" s="14"/>
      <c r="HP497" s="14"/>
      <c r="HQ497" s="14"/>
      <c r="HR497" s="14"/>
      <c r="HS497" s="14"/>
      <c r="HT497" s="14"/>
      <c r="HU497" s="14"/>
      <c r="HV497" s="14"/>
      <c r="HW497" s="14"/>
      <c r="HX497" s="14"/>
      <c r="HY497" s="14"/>
      <c r="HZ497" s="14"/>
      <c r="IA497" s="14"/>
      <c r="IB497" s="14"/>
      <c r="IC497" s="14"/>
      <c r="ID497" s="14"/>
      <c r="IE497" s="14"/>
      <c r="IF497" s="14"/>
      <c r="IG497" s="14"/>
      <c r="IH497" s="14"/>
      <c r="II497" s="14"/>
      <c r="IJ497" s="14"/>
      <c r="IK497" s="14"/>
      <c r="IL497" s="14"/>
      <c r="IM497" s="14"/>
      <c r="IN497" s="14"/>
      <c r="IO497" s="14"/>
      <c r="IP497" s="14"/>
      <c r="IQ497" s="14"/>
      <c r="IR497" s="14"/>
      <c r="IS497" s="14"/>
      <c r="IT497" s="14"/>
      <c r="IU497" s="14"/>
      <c r="IV497" s="14"/>
    </row>
    <row r="498" spans="1:16" ht="26.25" customHeight="1">
      <c r="A498" s="70" t="s">
        <v>162</v>
      </c>
      <c r="B498" s="6" t="s">
        <v>163</v>
      </c>
      <c r="C498" s="4" t="s">
        <v>166</v>
      </c>
      <c r="D498" s="43" t="s">
        <v>287</v>
      </c>
      <c r="E498" s="50" t="s">
        <v>288</v>
      </c>
      <c r="F498" s="4" t="s">
        <v>137</v>
      </c>
      <c r="G498" s="42" t="s">
        <v>289</v>
      </c>
      <c r="P498" s="68"/>
    </row>
    <row r="499" spans="1:23" ht="38.25">
      <c r="A499" s="127" t="s">
        <v>605</v>
      </c>
      <c r="B499" s="130" t="s">
        <v>611</v>
      </c>
      <c r="C499" s="125" t="s">
        <v>716</v>
      </c>
      <c r="D499" s="149">
        <v>5350</v>
      </c>
      <c r="E499" s="287">
        <v>5350</v>
      </c>
      <c r="F499" s="613">
        <v>1601</v>
      </c>
      <c r="G499" s="258">
        <f aca="true" t="shared" si="11" ref="G499:G505">F499/E499*100</f>
        <v>29.925233644859812</v>
      </c>
      <c r="P499" s="168"/>
      <c r="W499" s="14" t="s">
        <v>301</v>
      </c>
    </row>
    <row r="500" spans="1:21" ht="25.5">
      <c r="A500" s="127" t="s">
        <v>605</v>
      </c>
      <c r="B500" s="124">
        <v>3639</v>
      </c>
      <c r="C500" s="125" t="s">
        <v>892</v>
      </c>
      <c r="D500" s="192">
        <v>3000</v>
      </c>
      <c r="E500" s="400">
        <v>3000</v>
      </c>
      <c r="F500" s="612">
        <v>899</v>
      </c>
      <c r="G500" s="258">
        <f t="shared" si="11"/>
        <v>29.96666666666667</v>
      </c>
      <c r="P500" s="168"/>
      <c r="U500" s="131"/>
    </row>
    <row r="501" spans="1:21" ht="26.25" customHeight="1">
      <c r="A501" s="127" t="s">
        <v>606</v>
      </c>
      <c r="B501" s="130" t="s">
        <v>611</v>
      </c>
      <c r="C501" s="115" t="s">
        <v>719</v>
      </c>
      <c r="D501" s="149">
        <v>100300</v>
      </c>
      <c r="E501" s="287">
        <v>100300</v>
      </c>
      <c r="F501" s="613">
        <v>841</v>
      </c>
      <c r="G501" s="258">
        <f t="shared" si="11"/>
        <v>0.8384845463609172</v>
      </c>
      <c r="P501" s="131"/>
      <c r="U501" s="131"/>
    </row>
    <row r="502" spans="1:21" ht="25.5">
      <c r="A502" s="127" t="s">
        <v>607</v>
      </c>
      <c r="B502" s="124" t="s">
        <v>611</v>
      </c>
      <c r="C502" s="115" t="s">
        <v>214</v>
      </c>
      <c r="D502" s="149">
        <v>6300</v>
      </c>
      <c r="E502" s="287">
        <v>6300</v>
      </c>
      <c r="F502" s="612">
        <v>0</v>
      </c>
      <c r="G502" s="258">
        <f t="shared" si="11"/>
        <v>0</v>
      </c>
      <c r="P502" s="68"/>
      <c r="R502" s="159"/>
      <c r="U502" s="131"/>
    </row>
    <row r="503" spans="1:21" ht="15" customHeight="1">
      <c r="A503" s="127" t="s">
        <v>168</v>
      </c>
      <c r="B503" s="124" t="s">
        <v>611</v>
      </c>
      <c r="C503" s="115" t="s">
        <v>721</v>
      </c>
      <c r="D503" s="149">
        <v>48300</v>
      </c>
      <c r="E503" s="287">
        <v>48300</v>
      </c>
      <c r="F503" s="612">
        <v>3914</v>
      </c>
      <c r="G503" s="258">
        <f t="shared" si="11"/>
        <v>8.103519668737059</v>
      </c>
      <c r="P503" s="68"/>
      <c r="R503" s="159"/>
      <c r="U503" s="131"/>
    </row>
    <row r="504" spans="1:21" ht="15" customHeight="1">
      <c r="A504" s="127" t="s">
        <v>608</v>
      </c>
      <c r="B504" s="124" t="s">
        <v>611</v>
      </c>
      <c r="C504" s="115" t="s">
        <v>722</v>
      </c>
      <c r="D504" s="149">
        <v>100000</v>
      </c>
      <c r="E504" s="287">
        <v>101500</v>
      </c>
      <c r="F504" s="612">
        <v>8956</v>
      </c>
      <c r="G504" s="258">
        <f t="shared" si="11"/>
        <v>8.823645320197045</v>
      </c>
      <c r="P504" s="68"/>
      <c r="R504" s="159"/>
      <c r="U504" s="131"/>
    </row>
    <row r="505" spans="1:21" ht="15" customHeight="1">
      <c r="A505" s="127" t="s">
        <v>169</v>
      </c>
      <c r="B505" s="124" t="s">
        <v>611</v>
      </c>
      <c r="C505" s="115" t="s">
        <v>723</v>
      </c>
      <c r="D505" s="149">
        <v>15000</v>
      </c>
      <c r="E505" s="287">
        <v>17428</v>
      </c>
      <c r="F505" s="612">
        <v>9782</v>
      </c>
      <c r="G505" s="258">
        <f t="shared" si="11"/>
        <v>56.12806977277943</v>
      </c>
      <c r="P505" s="68"/>
      <c r="R505" s="159"/>
      <c r="U505" s="131"/>
    </row>
    <row r="506" spans="1:21" ht="27.75" customHeight="1">
      <c r="A506" s="127" t="s">
        <v>212</v>
      </c>
      <c r="B506" s="124" t="s">
        <v>611</v>
      </c>
      <c r="C506" s="115" t="s">
        <v>213</v>
      </c>
      <c r="D506" s="192">
        <v>30800</v>
      </c>
      <c r="E506" s="400">
        <v>30800</v>
      </c>
      <c r="F506" s="612">
        <v>213</v>
      </c>
      <c r="G506" s="258">
        <f>F506/E506*100</f>
        <v>0.6915584415584416</v>
      </c>
      <c r="P506" s="68"/>
      <c r="R506" s="159"/>
      <c r="U506" s="131"/>
    </row>
    <row r="507" spans="1:21" ht="15" customHeight="1">
      <c r="A507" s="127" t="s">
        <v>209</v>
      </c>
      <c r="B507" s="124" t="s">
        <v>611</v>
      </c>
      <c r="C507" s="115" t="s">
        <v>211</v>
      </c>
      <c r="D507" s="192">
        <v>43000</v>
      </c>
      <c r="E507" s="400">
        <v>45504</v>
      </c>
      <c r="F507" s="612">
        <v>14859</v>
      </c>
      <c r="G507" s="258">
        <f>F507/E507*100</f>
        <v>32.65427215189873</v>
      </c>
      <c r="P507" s="68"/>
      <c r="R507" s="159"/>
      <c r="U507" s="131"/>
    </row>
    <row r="508" spans="1:21" ht="16.5" customHeight="1">
      <c r="A508" s="127" t="s">
        <v>208</v>
      </c>
      <c r="B508" s="124">
        <v>6172</v>
      </c>
      <c r="C508" s="125" t="s">
        <v>210</v>
      </c>
      <c r="D508" s="192">
        <v>27000</v>
      </c>
      <c r="E508" s="400">
        <v>25500</v>
      </c>
      <c r="F508" s="612">
        <v>2166</v>
      </c>
      <c r="G508" s="258">
        <f>F508/E508*100</f>
        <v>8.494117647058824</v>
      </c>
      <c r="P508" s="68"/>
      <c r="R508" s="159"/>
      <c r="U508" s="131"/>
    </row>
    <row r="509" spans="1:256" s="27" customFormat="1" ht="13.5" customHeight="1">
      <c r="A509" s="172"/>
      <c r="B509" s="188"/>
      <c r="C509" s="187" t="s">
        <v>632</v>
      </c>
      <c r="D509" s="236">
        <f>SUM(D499:D508)</f>
        <v>379050</v>
      </c>
      <c r="E509" s="236">
        <f>SUM(E499:E508)</f>
        <v>383982</v>
      </c>
      <c r="F509" s="236">
        <f>SUM(F499:F508)</f>
        <v>43231</v>
      </c>
      <c r="G509" s="194">
        <f>F509/E509*100</f>
        <v>11.258600663572773</v>
      </c>
      <c r="O509" s="68"/>
      <c r="P509" s="14"/>
      <c r="Q509" s="14"/>
      <c r="R509" s="14"/>
      <c r="S509" s="14"/>
      <c r="T509" s="14"/>
      <c r="U509" s="14"/>
      <c r="V509" s="131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  <c r="DS509" s="14"/>
      <c r="DT509" s="14"/>
      <c r="DU509" s="14"/>
      <c r="DV509" s="14"/>
      <c r="DW509" s="14"/>
      <c r="DX509" s="14"/>
      <c r="DY509" s="14"/>
      <c r="DZ509" s="14"/>
      <c r="EA509" s="14"/>
      <c r="EB509" s="14"/>
      <c r="EC509" s="14"/>
      <c r="ED509" s="14"/>
      <c r="EE509" s="14"/>
      <c r="EF509" s="14"/>
      <c r="EG509" s="14"/>
      <c r="EH509" s="14"/>
      <c r="EI509" s="14"/>
      <c r="EJ509" s="14"/>
      <c r="EK509" s="14"/>
      <c r="EL509" s="14"/>
      <c r="EM509" s="14"/>
      <c r="EN509" s="14"/>
      <c r="EO509" s="14"/>
      <c r="EP509" s="14"/>
      <c r="EQ509" s="14"/>
      <c r="ER509" s="14"/>
      <c r="ES509" s="14"/>
      <c r="ET509" s="14"/>
      <c r="EU509" s="14"/>
      <c r="EV509" s="14"/>
      <c r="EW509" s="14"/>
      <c r="EX509" s="14"/>
      <c r="EY509" s="14"/>
      <c r="EZ509" s="14"/>
      <c r="FA509" s="14"/>
      <c r="FB509" s="14"/>
      <c r="FC509" s="14"/>
      <c r="FD509" s="14"/>
      <c r="FE509" s="14"/>
      <c r="FF509" s="14"/>
      <c r="FG509" s="14"/>
      <c r="FH509" s="14"/>
      <c r="FI509" s="14"/>
      <c r="FJ509" s="14"/>
      <c r="FK509" s="14"/>
      <c r="FL509" s="14"/>
      <c r="FM509" s="14"/>
      <c r="FN509" s="14"/>
      <c r="FO509" s="14"/>
      <c r="FP509" s="14"/>
      <c r="FQ509" s="14"/>
      <c r="FR509" s="14"/>
      <c r="FS509" s="14"/>
      <c r="FT509" s="14"/>
      <c r="FU509" s="14"/>
      <c r="FV509" s="14"/>
      <c r="FW509" s="14"/>
      <c r="FX509" s="14"/>
      <c r="FY509" s="14"/>
      <c r="FZ509" s="14"/>
      <c r="GA509" s="14"/>
      <c r="GB509" s="14"/>
      <c r="GC509" s="14"/>
      <c r="GD509" s="14"/>
      <c r="GE509" s="14"/>
      <c r="GF509" s="14"/>
      <c r="GG509" s="14"/>
      <c r="GH509" s="14"/>
      <c r="GI509" s="14"/>
      <c r="GJ509" s="14"/>
      <c r="GK509" s="14"/>
      <c r="GL509" s="14"/>
      <c r="GM509" s="14"/>
      <c r="GN509" s="14"/>
      <c r="GO509" s="14"/>
      <c r="GP509" s="14"/>
      <c r="GQ509" s="14"/>
      <c r="GR509" s="14"/>
      <c r="GS509" s="14"/>
      <c r="GT509" s="14"/>
      <c r="GU509" s="14"/>
      <c r="GV509" s="14"/>
      <c r="GW509" s="14"/>
      <c r="GX509" s="14"/>
      <c r="GY509" s="14"/>
      <c r="GZ509" s="14"/>
      <c r="HA509" s="14"/>
      <c r="HB509" s="14"/>
      <c r="HC509" s="14"/>
      <c r="HD509" s="14"/>
      <c r="HE509" s="14"/>
      <c r="HF509" s="14"/>
      <c r="HG509" s="14"/>
      <c r="HH509" s="14"/>
      <c r="HI509" s="14"/>
      <c r="HJ509" s="14"/>
      <c r="HK509" s="14"/>
      <c r="HL509" s="14"/>
      <c r="HM509" s="14"/>
      <c r="HN509" s="14"/>
      <c r="HO509" s="14"/>
      <c r="HP509" s="14"/>
      <c r="HQ509" s="14"/>
      <c r="HR509" s="14"/>
      <c r="HS509" s="14"/>
      <c r="HT509" s="14"/>
      <c r="HU509" s="14"/>
      <c r="HV509" s="14"/>
      <c r="HW509" s="14"/>
      <c r="HX509" s="14"/>
      <c r="HY509" s="14"/>
      <c r="HZ509" s="14"/>
      <c r="IA509" s="14"/>
      <c r="IB509" s="14"/>
      <c r="IC509" s="14"/>
      <c r="ID509" s="14"/>
      <c r="IE509" s="14"/>
      <c r="IF509" s="14"/>
      <c r="IG509" s="14"/>
      <c r="IH509" s="14"/>
      <c r="II509" s="14"/>
      <c r="IJ509" s="14"/>
      <c r="IK509" s="14"/>
      <c r="IL509" s="14"/>
      <c r="IM509" s="14"/>
      <c r="IN509" s="14"/>
      <c r="IO509" s="14"/>
      <c r="IP509" s="14"/>
      <c r="IQ509" s="14"/>
      <c r="IR509" s="14"/>
      <c r="IS509" s="14"/>
      <c r="IT509" s="14"/>
      <c r="IU509" s="14"/>
      <c r="IV509" s="14"/>
    </row>
    <row r="510" spans="1:256" s="27" customFormat="1" ht="13.5" customHeight="1">
      <c r="A510" s="157"/>
      <c r="B510" s="158"/>
      <c r="C510" s="364"/>
      <c r="D510" s="318"/>
      <c r="E510" s="319"/>
      <c r="F510" s="320"/>
      <c r="G510" s="321"/>
      <c r="O510" s="68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  <c r="DS510" s="14"/>
      <c r="DT510" s="14"/>
      <c r="DU510" s="14"/>
      <c r="DV510" s="14"/>
      <c r="DW510" s="14"/>
      <c r="DX510" s="14"/>
      <c r="DY510" s="14"/>
      <c r="DZ510" s="14"/>
      <c r="EA510" s="14"/>
      <c r="EB510" s="14"/>
      <c r="EC510" s="14"/>
      <c r="ED510" s="14"/>
      <c r="EE510" s="14"/>
      <c r="EF510" s="14"/>
      <c r="EG510" s="14"/>
      <c r="EH510" s="14"/>
      <c r="EI510" s="14"/>
      <c r="EJ510" s="14"/>
      <c r="EK510" s="14"/>
      <c r="EL510" s="14"/>
      <c r="EM510" s="14"/>
      <c r="EN510" s="14"/>
      <c r="EO510" s="14"/>
      <c r="EP510" s="14"/>
      <c r="EQ510" s="14"/>
      <c r="ER510" s="14"/>
      <c r="ES510" s="14"/>
      <c r="ET510" s="14"/>
      <c r="EU510" s="14"/>
      <c r="EV510" s="14"/>
      <c r="EW510" s="14"/>
      <c r="EX510" s="14"/>
      <c r="EY510" s="14"/>
      <c r="EZ510" s="14"/>
      <c r="FA510" s="14"/>
      <c r="FB510" s="14"/>
      <c r="FC510" s="14"/>
      <c r="FD510" s="14"/>
      <c r="FE510" s="14"/>
      <c r="FF510" s="14"/>
      <c r="FG510" s="14"/>
      <c r="FH510" s="14"/>
      <c r="FI510" s="14"/>
      <c r="FJ510" s="14"/>
      <c r="FK510" s="14"/>
      <c r="FL510" s="14"/>
      <c r="FM510" s="14"/>
      <c r="FN510" s="14"/>
      <c r="FO510" s="14"/>
      <c r="FP510" s="14"/>
      <c r="FQ510" s="14"/>
      <c r="FR510" s="14"/>
      <c r="FS510" s="14"/>
      <c r="FT510" s="14"/>
      <c r="FU510" s="14"/>
      <c r="FV510" s="14"/>
      <c r="FW510" s="14"/>
      <c r="FX510" s="14"/>
      <c r="FY510" s="14"/>
      <c r="FZ510" s="14"/>
      <c r="GA510" s="14"/>
      <c r="GB510" s="14"/>
      <c r="GC510" s="14"/>
      <c r="GD510" s="14"/>
      <c r="GE510" s="14"/>
      <c r="GF510" s="14"/>
      <c r="GG510" s="14"/>
      <c r="GH510" s="14"/>
      <c r="GI510" s="14"/>
      <c r="GJ510" s="14"/>
      <c r="GK510" s="14"/>
      <c r="GL510" s="14"/>
      <c r="GM510" s="14"/>
      <c r="GN510" s="14"/>
      <c r="GO510" s="14"/>
      <c r="GP510" s="14"/>
      <c r="GQ510" s="14"/>
      <c r="GR510" s="14"/>
      <c r="GS510" s="14"/>
      <c r="GT510" s="14"/>
      <c r="GU510" s="14"/>
      <c r="GV510" s="14"/>
      <c r="GW510" s="14"/>
      <c r="GX510" s="14"/>
      <c r="GY510" s="14"/>
      <c r="GZ510" s="14"/>
      <c r="HA510" s="14"/>
      <c r="HB510" s="14"/>
      <c r="HC510" s="14"/>
      <c r="HD510" s="14"/>
      <c r="HE510" s="14"/>
      <c r="HF510" s="14"/>
      <c r="HG510" s="14"/>
      <c r="HH510" s="14"/>
      <c r="HI510" s="14"/>
      <c r="HJ510" s="14"/>
      <c r="HK510" s="14"/>
      <c r="HL510" s="14"/>
      <c r="HM510" s="14"/>
      <c r="HN510" s="14"/>
      <c r="HO510" s="14"/>
      <c r="HP510" s="14"/>
      <c r="HQ510" s="14"/>
      <c r="HR510" s="14"/>
      <c r="HS510" s="14"/>
      <c r="HT510" s="14"/>
      <c r="HU510" s="14"/>
      <c r="HV510" s="14"/>
      <c r="HW510" s="14"/>
      <c r="HX510" s="14"/>
      <c r="HY510" s="14"/>
      <c r="HZ510" s="14"/>
      <c r="IA510" s="14"/>
      <c r="IB510" s="14"/>
      <c r="IC510" s="14"/>
      <c r="ID510" s="14"/>
      <c r="IE510" s="14"/>
      <c r="IF510" s="14"/>
      <c r="IG510" s="14"/>
      <c r="IH510" s="14"/>
      <c r="II510" s="14"/>
      <c r="IJ510" s="14"/>
      <c r="IK510" s="14"/>
      <c r="IL510" s="14"/>
      <c r="IM510" s="14"/>
      <c r="IN510" s="14"/>
      <c r="IO510" s="14"/>
      <c r="IP510" s="14"/>
      <c r="IQ510" s="14"/>
      <c r="IR510" s="14"/>
      <c r="IS510" s="14"/>
      <c r="IT510" s="14"/>
      <c r="IU510" s="14"/>
      <c r="IV510" s="14"/>
    </row>
    <row r="511" spans="1:256" s="27" customFormat="1" ht="14.25" customHeight="1">
      <c r="A511" s="181"/>
      <c r="B511" s="190"/>
      <c r="C511" s="189" t="s">
        <v>480</v>
      </c>
      <c r="D511" s="184">
        <f>D509</f>
        <v>379050</v>
      </c>
      <c r="E511" s="184">
        <f>E509</f>
        <v>383982</v>
      </c>
      <c r="F511" s="184">
        <f>F509</f>
        <v>43231</v>
      </c>
      <c r="G511" s="195">
        <f>F511/E511*100</f>
        <v>11.258600663572773</v>
      </c>
      <c r="H511" s="107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  <c r="Z511" s="68"/>
      <c r="AA511" s="68"/>
      <c r="AB511" s="68"/>
      <c r="AC511" s="68"/>
      <c r="AD511" s="68"/>
      <c r="AE511" s="68"/>
      <c r="AF511" s="68"/>
      <c r="AG511" s="68"/>
      <c r="AH511" s="68"/>
      <c r="AI511" s="68"/>
      <c r="AJ511" s="68"/>
      <c r="AK511" s="68"/>
      <c r="AL511" s="68"/>
      <c r="AM511" s="68"/>
      <c r="AN511" s="68"/>
      <c r="AO511" s="68"/>
      <c r="AP511" s="68"/>
      <c r="AQ511" s="68"/>
      <c r="AR511" s="68"/>
      <c r="AS511" s="68"/>
      <c r="AT511" s="68"/>
      <c r="AU511" s="68"/>
      <c r="AV511" s="68"/>
      <c r="AW511" s="68"/>
      <c r="AX511" s="68"/>
      <c r="AY511" s="68"/>
      <c r="AZ511" s="68"/>
      <c r="BA511" s="68"/>
      <c r="BB511" s="68"/>
      <c r="BC511" s="68"/>
      <c r="BD511" s="68"/>
      <c r="BE511" s="68"/>
      <c r="BF511" s="68"/>
      <c r="BG511" s="68"/>
      <c r="BH511" s="68"/>
      <c r="BI511" s="68"/>
      <c r="BJ511" s="68"/>
      <c r="BK511" s="68"/>
      <c r="BL511" s="68"/>
      <c r="BM511" s="68"/>
      <c r="BN511" s="68"/>
      <c r="BO511" s="68"/>
      <c r="BP511" s="68"/>
      <c r="BQ511" s="68"/>
      <c r="BR511" s="68"/>
      <c r="BS511" s="68"/>
      <c r="BT511" s="68"/>
      <c r="BU511" s="68"/>
      <c r="BV511" s="68"/>
      <c r="BW511" s="68"/>
      <c r="BX511" s="68"/>
      <c r="BY511" s="68"/>
      <c r="BZ511" s="68"/>
      <c r="CA511" s="68"/>
      <c r="CB511" s="68"/>
      <c r="CC511" s="68"/>
      <c r="CD511" s="68"/>
      <c r="CE511" s="68"/>
      <c r="CF511" s="68"/>
      <c r="CG511" s="68"/>
      <c r="CH511" s="68"/>
      <c r="CI511" s="68"/>
      <c r="CJ511" s="68"/>
      <c r="CK511" s="68"/>
      <c r="CL511" s="68"/>
      <c r="CM511" s="68"/>
      <c r="CN511" s="68"/>
      <c r="CO511" s="68"/>
      <c r="CP511" s="68"/>
      <c r="CQ511" s="68"/>
      <c r="CR511" s="68"/>
      <c r="CS511" s="68"/>
      <c r="CT511" s="68"/>
      <c r="CU511" s="68"/>
      <c r="CV511" s="68"/>
      <c r="CW511" s="68"/>
      <c r="CX511" s="68"/>
      <c r="CY511" s="68"/>
      <c r="CZ511" s="68"/>
      <c r="DA511" s="68"/>
      <c r="DB511" s="68"/>
      <c r="DC511" s="68"/>
      <c r="DD511" s="68"/>
      <c r="DE511" s="68"/>
      <c r="DF511" s="68"/>
      <c r="DG511" s="68"/>
      <c r="DH511" s="68"/>
      <c r="DI511" s="68"/>
      <c r="DJ511" s="68"/>
      <c r="DK511" s="68"/>
      <c r="DL511" s="68"/>
      <c r="DM511" s="68"/>
      <c r="DN511" s="68"/>
      <c r="DO511" s="68"/>
      <c r="DP511" s="68"/>
      <c r="DQ511" s="68"/>
      <c r="DR511" s="68"/>
      <c r="DS511" s="68"/>
      <c r="DT511" s="68"/>
      <c r="DU511" s="68"/>
      <c r="DV511" s="68"/>
      <c r="DW511" s="68"/>
      <c r="DX511" s="68"/>
      <c r="DY511" s="68"/>
      <c r="DZ511" s="68"/>
      <c r="EA511" s="68"/>
      <c r="EB511" s="68"/>
      <c r="EC511" s="68"/>
      <c r="ED511" s="68"/>
      <c r="EE511" s="68"/>
      <c r="EF511" s="68"/>
      <c r="EG511" s="68"/>
      <c r="EH511" s="68"/>
      <c r="EI511" s="68"/>
      <c r="EJ511" s="68"/>
      <c r="EK511" s="68"/>
      <c r="EL511" s="68"/>
      <c r="EM511" s="68"/>
      <c r="EN511" s="68"/>
      <c r="EO511" s="68"/>
      <c r="EP511" s="68"/>
      <c r="EQ511" s="68"/>
      <c r="ER511" s="68"/>
      <c r="ES511" s="68"/>
      <c r="ET511" s="68"/>
      <c r="EU511" s="68"/>
      <c r="EV511" s="68"/>
      <c r="EW511" s="68"/>
      <c r="EX511" s="68"/>
      <c r="EY511" s="68"/>
      <c r="EZ511" s="68"/>
      <c r="FA511" s="68"/>
      <c r="FB511" s="68"/>
      <c r="FC511" s="68"/>
      <c r="FD511" s="68"/>
      <c r="FE511" s="68"/>
      <c r="FF511" s="68"/>
      <c r="FG511" s="68"/>
      <c r="FH511" s="68"/>
      <c r="FI511" s="68"/>
      <c r="FJ511" s="68"/>
      <c r="FK511" s="68"/>
      <c r="FL511" s="68"/>
      <c r="FM511" s="68"/>
      <c r="FN511" s="68"/>
      <c r="FO511" s="68"/>
      <c r="FP511" s="68"/>
      <c r="FQ511" s="68"/>
      <c r="FR511" s="68"/>
      <c r="FS511" s="68"/>
      <c r="FT511" s="68"/>
      <c r="FU511" s="68"/>
      <c r="FV511" s="68"/>
      <c r="FW511" s="68"/>
      <c r="FX511" s="68"/>
      <c r="FY511" s="68"/>
      <c r="FZ511" s="68"/>
      <c r="GA511" s="68"/>
      <c r="GB511" s="68"/>
      <c r="GC511" s="68"/>
      <c r="GD511" s="68"/>
      <c r="GE511" s="68"/>
      <c r="GF511" s="68"/>
      <c r="GG511" s="68"/>
      <c r="GH511" s="68"/>
      <c r="GI511" s="68"/>
      <c r="GJ511" s="68"/>
      <c r="GK511" s="68"/>
      <c r="GL511" s="68"/>
      <c r="GM511" s="68"/>
      <c r="GN511" s="68"/>
      <c r="GO511" s="68"/>
      <c r="GP511" s="68"/>
      <c r="GQ511" s="68"/>
      <c r="GR511" s="68"/>
      <c r="GS511" s="68"/>
      <c r="GT511" s="68"/>
      <c r="GU511" s="68"/>
      <c r="GV511" s="68"/>
      <c r="GW511" s="68"/>
      <c r="GX511" s="68"/>
      <c r="GY511" s="68"/>
      <c r="GZ511" s="68"/>
      <c r="HA511" s="68"/>
      <c r="HB511" s="68"/>
      <c r="HC511" s="68"/>
      <c r="HD511" s="68"/>
      <c r="HE511" s="68"/>
      <c r="HF511" s="68"/>
      <c r="HG511" s="68"/>
      <c r="HH511" s="68"/>
      <c r="HI511" s="68"/>
      <c r="HJ511" s="68"/>
      <c r="HK511" s="68"/>
      <c r="HL511" s="68"/>
      <c r="HM511" s="68"/>
      <c r="HN511" s="68"/>
      <c r="HO511" s="68"/>
      <c r="HP511" s="68"/>
      <c r="HQ511" s="68"/>
      <c r="HR511" s="68"/>
      <c r="HS511" s="68"/>
      <c r="HT511" s="68"/>
      <c r="HU511" s="68"/>
      <c r="HV511" s="68"/>
      <c r="HW511" s="68"/>
      <c r="HX511" s="68"/>
      <c r="HY511" s="68"/>
      <c r="HZ511" s="68"/>
      <c r="IA511" s="68"/>
      <c r="IB511" s="68"/>
      <c r="IC511" s="68"/>
      <c r="ID511" s="68"/>
      <c r="IE511" s="68"/>
      <c r="IF511" s="68"/>
      <c r="IG511" s="68"/>
      <c r="IH511" s="68"/>
      <c r="II511" s="68"/>
      <c r="IJ511" s="68"/>
      <c r="IK511" s="68"/>
      <c r="IL511" s="68"/>
      <c r="IM511" s="68"/>
      <c r="IN511" s="68"/>
      <c r="IO511" s="68"/>
      <c r="IP511" s="68"/>
      <c r="IQ511" s="68"/>
      <c r="IR511" s="68"/>
      <c r="IS511" s="68"/>
      <c r="IT511" s="68"/>
      <c r="IU511" s="68"/>
      <c r="IV511" s="68"/>
    </row>
    <row r="512" spans="1:256" s="27" customFormat="1" ht="14.25" customHeight="1">
      <c r="A512" s="15"/>
      <c r="B512" s="58"/>
      <c r="C512" s="176"/>
      <c r="D512" s="177"/>
      <c r="E512" s="68"/>
      <c r="F512" s="179"/>
      <c r="G512" s="28"/>
      <c r="O512" s="68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  <c r="DS512" s="14"/>
      <c r="DT512" s="14"/>
      <c r="DU512" s="14"/>
      <c r="DV512" s="14"/>
      <c r="DW512" s="14"/>
      <c r="DX512" s="14"/>
      <c r="DY512" s="14"/>
      <c r="DZ512" s="14"/>
      <c r="EA512" s="14"/>
      <c r="EB512" s="14"/>
      <c r="EC512" s="14"/>
      <c r="ED512" s="14"/>
      <c r="EE512" s="14"/>
      <c r="EF512" s="14"/>
      <c r="EG512" s="14"/>
      <c r="EH512" s="14"/>
      <c r="EI512" s="14"/>
      <c r="EJ512" s="14"/>
      <c r="EK512" s="14"/>
      <c r="EL512" s="14"/>
      <c r="EM512" s="14"/>
      <c r="EN512" s="14"/>
      <c r="EO512" s="14"/>
      <c r="EP512" s="14"/>
      <c r="EQ512" s="14"/>
      <c r="ER512" s="14"/>
      <c r="ES512" s="14"/>
      <c r="ET512" s="14"/>
      <c r="EU512" s="14"/>
      <c r="EV512" s="14"/>
      <c r="EW512" s="14"/>
      <c r="EX512" s="14"/>
      <c r="EY512" s="14"/>
      <c r="EZ512" s="14"/>
      <c r="FA512" s="14"/>
      <c r="FB512" s="14"/>
      <c r="FC512" s="14"/>
      <c r="FD512" s="14"/>
      <c r="FE512" s="14"/>
      <c r="FF512" s="14"/>
      <c r="FG512" s="14"/>
      <c r="FH512" s="14"/>
      <c r="FI512" s="14"/>
      <c r="FJ512" s="14"/>
      <c r="FK512" s="14"/>
      <c r="FL512" s="14"/>
      <c r="FM512" s="14"/>
      <c r="FN512" s="14"/>
      <c r="FO512" s="14"/>
      <c r="FP512" s="14"/>
      <c r="FQ512" s="14"/>
      <c r="FR512" s="14"/>
      <c r="FS512" s="14"/>
      <c r="FT512" s="14"/>
      <c r="FU512" s="14"/>
      <c r="FV512" s="14"/>
      <c r="FW512" s="14"/>
      <c r="FX512" s="14"/>
      <c r="FY512" s="14"/>
      <c r="FZ512" s="14"/>
      <c r="GA512" s="14"/>
      <c r="GB512" s="14"/>
      <c r="GC512" s="14"/>
      <c r="GD512" s="14"/>
      <c r="GE512" s="14"/>
      <c r="GF512" s="14"/>
      <c r="GG512" s="14"/>
      <c r="GH512" s="14"/>
      <c r="GI512" s="14"/>
      <c r="GJ512" s="14"/>
      <c r="GK512" s="14"/>
      <c r="GL512" s="14"/>
      <c r="GM512" s="14"/>
      <c r="GN512" s="14"/>
      <c r="GO512" s="14"/>
      <c r="GP512" s="14"/>
      <c r="GQ512" s="14"/>
      <c r="GR512" s="14"/>
      <c r="GS512" s="14"/>
      <c r="GT512" s="14"/>
      <c r="GU512" s="14"/>
      <c r="GV512" s="14"/>
      <c r="GW512" s="14"/>
      <c r="GX512" s="14"/>
      <c r="GY512" s="14"/>
      <c r="GZ512" s="14"/>
      <c r="HA512" s="14"/>
      <c r="HB512" s="14"/>
      <c r="HC512" s="14"/>
      <c r="HD512" s="14"/>
      <c r="HE512" s="14"/>
      <c r="HF512" s="14"/>
      <c r="HG512" s="14"/>
      <c r="HH512" s="14"/>
      <c r="HI512" s="14"/>
      <c r="HJ512" s="14"/>
      <c r="HK512" s="14"/>
      <c r="HL512" s="14"/>
      <c r="HM512" s="14"/>
      <c r="HN512" s="14"/>
      <c r="HO512" s="14"/>
      <c r="HP512" s="14"/>
      <c r="HQ512" s="14"/>
      <c r="HR512" s="14"/>
      <c r="HS512" s="14"/>
      <c r="HT512" s="14"/>
      <c r="HU512" s="14"/>
      <c r="HV512" s="14"/>
      <c r="HW512" s="14"/>
      <c r="HX512" s="14"/>
      <c r="HY512" s="14"/>
      <c r="HZ512" s="14"/>
      <c r="IA512" s="14"/>
      <c r="IB512" s="14"/>
      <c r="IC512" s="14"/>
      <c r="ID512" s="14"/>
      <c r="IE512" s="14"/>
      <c r="IF512" s="14"/>
      <c r="IG512" s="14"/>
      <c r="IH512" s="14"/>
      <c r="II512" s="14"/>
      <c r="IJ512" s="14"/>
      <c r="IK512" s="14"/>
      <c r="IL512" s="14"/>
      <c r="IM512" s="14"/>
      <c r="IN512" s="14"/>
      <c r="IO512" s="14"/>
      <c r="IP512" s="14"/>
      <c r="IQ512" s="14"/>
      <c r="IR512" s="14"/>
      <c r="IS512" s="14"/>
      <c r="IT512" s="14"/>
      <c r="IU512" s="14"/>
      <c r="IV512" s="14"/>
    </row>
    <row r="513" spans="1:7" ht="15.75">
      <c r="A513" s="63" t="s">
        <v>501</v>
      </c>
      <c r="B513" s="27"/>
      <c r="C513" s="27"/>
      <c r="G513" s="14"/>
    </row>
    <row r="514" spans="1:7" ht="12.75">
      <c r="A514" s="15"/>
      <c r="B514" s="58"/>
      <c r="C514" s="176"/>
      <c r="G514" s="14"/>
    </row>
    <row r="515" spans="1:7" ht="14.25" customHeight="1">
      <c r="A515" s="65" t="s">
        <v>240</v>
      </c>
      <c r="B515" s="13"/>
      <c r="G515" s="14"/>
    </row>
    <row r="516" spans="1:4" ht="12.75">
      <c r="A516" s="57"/>
      <c r="B516" s="13"/>
      <c r="D516" s="14" t="s">
        <v>481</v>
      </c>
    </row>
    <row r="517" spans="1:16" ht="25.5" customHeight="1">
      <c r="A517" s="6" t="s">
        <v>162</v>
      </c>
      <c r="B517" s="6" t="s">
        <v>163</v>
      </c>
      <c r="C517" s="4" t="s">
        <v>166</v>
      </c>
      <c r="D517" s="43" t="s">
        <v>287</v>
      </c>
      <c r="E517" s="50" t="s">
        <v>288</v>
      </c>
      <c r="F517" s="4" t="s">
        <v>137</v>
      </c>
      <c r="G517" s="42" t="s">
        <v>289</v>
      </c>
      <c r="P517" s="131"/>
    </row>
    <row r="518" spans="1:21" ht="39.75" customHeight="1">
      <c r="A518" s="276" t="s">
        <v>923</v>
      </c>
      <c r="B518" s="124">
        <v>3636</v>
      </c>
      <c r="C518" s="115" t="s">
        <v>267</v>
      </c>
      <c r="D518" s="149">
        <v>5690</v>
      </c>
      <c r="E518" s="149">
        <v>5797</v>
      </c>
      <c r="F518" s="256">
        <v>760</v>
      </c>
      <c r="G518" s="151">
        <f>F518/E518*100</f>
        <v>13.110229429015007</v>
      </c>
      <c r="P518" s="131"/>
      <c r="U518" s="131"/>
    </row>
    <row r="519" spans="1:16" ht="28.5" customHeight="1">
      <c r="A519" s="127" t="s">
        <v>923</v>
      </c>
      <c r="B519" s="123">
        <v>6172</v>
      </c>
      <c r="C519" s="115" t="s">
        <v>268</v>
      </c>
      <c r="D519" s="149">
        <v>17738</v>
      </c>
      <c r="E519" s="149">
        <v>19238</v>
      </c>
      <c r="F519" s="256">
        <v>3953</v>
      </c>
      <c r="G519" s="151">
        <f>F519/E519*100</f>
        <v>20.547873999376236</v>
      </c>
      <c r="P519" s="131"/>
    </row>
    <row r="520" spans="1:20" ht="12.75">
      <c r="A520" s="172"/>
      <c r="B520" s="188"/>
      <c r="C520" s="187" t="s">
        <v>478</v>
      </c>
      <c r="D520" s="254">
        <f>SUM(D518:D519)</f>
        <v>23428</v>
      </c>
      <c r="E520" s="254">
        <f>SUM(E518:E519)</f>
        <v>25035</v>
      </c>
      <c r="F520" s="284">
        <f>SUM(F518:F519)</f>
        <v>4713</v>
      </c>
      <c r="G520" s="94">
        <f>F520/E520*100</f>
        <v>18.82564409826243</v>
      </c>
      <c r="T520" s="14" t="s">
        <v>301</v>
      </c>
    </row>
    <row r="521" spans="1:7" ht="12.75">
      <c r="A521" s="15"/>
      <c r="B521" s="58"/>
      <c r="C521" s="176"/>
      <c r="D521" s="177"/>
      <c r="E521" s="178"/>
      <c r="F521" s="220"/>
      <c r="G521" s="28"/>
    </row>
    <row r="522" spans="1:7" ht="14.25" customHeight="1">
      <c r="A522" s="39" t="s">
        <v>241</v>
      </c>
      <c r="B522" s="18"/>
      <c r="C522" s="38"/>
      <c r="D522" s="48"/>
      <c r="E522" s="51"/>
      <c r="F522" s="45"/>
      <c r="G522" s="34"/>
    </row>
    <row r="523" spans="1:7" ht="12.75">
      <c r="A523" s="15"/>
      <c r="B523" s="18"/>
      <c r="C523" s="38"/>
      <c r="D523" s="48"/>
      <c r="E523" s="51"/>
      <c r="F523" s="45"/>
      <c r="G523" s="34"/>
    </row>
    <row r="524" spans="1:7" ht="26.25" customHeight="1">
      <c r="A524" s="6" t="s">
        <v>162</v>
      </c>
      <c r="B524" s="6" t="s">
        <v>163</v>
      </c>
      <c r="C524" s="4" t="s">
        <v>166</v>
      </c>
      <c r="D524" s="43" t="s">
        <v>287</v>
      </c>
      <c r="E524" s="50" t="s">
        <v>288</v>
      </c>
      <c r="F524" s="4" t="s">
        <v>137</v>
      </c>
      <c r="G524" s="42" t="s">
        <v>289</v>
      </c>
    </row>
    <row r="525" spans="1:7" ht="76.5" customHeight="1">
      <c r="A525" s="127" t="s">
        <v>923</v>
      </c>
      <c r="B525" s="123">
        <v>3636</v>
      </c>
      <c r="C525" s="128" t="s">
        <v>270</v>
      </c>
      <c r="D525" s="149">
        <v>6800</v>
      </c>
      <c r="E525" s="149">
        <v>8800</v>
      </c>
      <c r="F525" s="256">
        <v>170</v>
      </c>
      <c r="G525" s="151">
        <f>F525/E525*100</f>
        <v>1.9318181818181817</v>
      </c>
    </row>
    <row r="526" spans="1:7" ht="26.25" customHeight="1">
      <c r="A526" s="127" t="s">
        <v>923</v>
      </c>
      <c r="B526" s="123">
        <v>6172</v>
      </c>
      <c r="C526" s="115" t="s">
        <v>266</v>
      </c>
      <c r="D526" s="149">
        <v>3630</v>
      </c>
      <c r="E526" s="149">
        <v>3630</v>
      </c>
      <c r="F526" s="256">
        <v>419</v>
      </c>
      <c r="G526" s="151">
        <f>F526/E526*100</f>
        <v>11.542699724517906</v>
      </c>
    </row>
    <row r="527" spans="1:7" ht="12.75">
      <c r="A527" s="172"/>
      <c r="B527" s="188"/>
      <c r="C527" s="238" t="s">
        <v>479</v>
      </c>
      <c r="D527" s="236">
        <f>SUM(D525:D526)</f>
        <v>10430</v>
      </c>
      <c r="E527" s="237">
        <f>SUM(E525:E526)</f>
        <v>12430</v>
      </c>
      <c r="F527" s="237">
        <f>SUM(F525:F526)</f>
        <v>589</v>
      </c>
      <c r="G527" s="194">
        <f>F527/E527*100</f>
        <v>4.738535800482703</v>
      </c>
    </row>
    <row r="528" spans="1:22" ht="12.75">
      <c r="A528" s="15"/>
      <c r="B528" s="58"/>
      <c r="C528" s="176"/>
      <c r="D528" s="177"/>
      <c r="E528" s="178"/>
      <c r="F528" s="220"/>
      <c r="G528" s="97"/>
      <c r="V528" s="358"/>
    </row>
    <row r="529" spans="1:256" s="12" customFormat="1" ht="12.75">
      <c r="A529" s="181"/>
      <c r="B529" s="190"/>
      <c r="C529" s="189" t="s">
        <v>480</v>
      </c>
      <c r="D529" s="182">
        <f>D520+D527</f>
        <v>33858</v>
      </c>
      <c r="E529" s="183">
        <f>E520+E527</f>
        <v>37465</v>
      </c>
      <c r="F529" s="184">
        <f>F520+F527</f>
        <v>5302</v>
      </c>
      <c r="G529" s="25">
        <f>F529/E529*100</f>
        <v>14.151875083411184</v>
      </c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  <c r="DS529" s="14"/>
      <c r="DT529" s="14"/>
      <c r="DU529" s="14"/>
      <c r="DV529" s="14"/>
      <c r="DW529" s="14"/>
      <c r="DX529" s="14"/>
      <c r="DY529" s="14"/>
      <c r="DZ529" s="14"/>
      <c r="EA529" s="14"/>
      <c r="EB529" s="14"/>
      <c r="EC529" s="14"/>
      <c r="ED529" s="14"/>
      <c r="EE529" s="14"/>
      <c r="EF529" s="14"/>
      <c r="EG529" s="14"/>
      <c r="EH529" s="14"/>
      <c r="EI529" s="14"/>
      <c r="EJ529" s="14"/>
      <c r="EK529" s="14"/>
      <c r="EL529" s="14"/>
      <c r="EM529" s="14"/>
      <c r="EN529" s="14"/>
      <c r="EO529" s="14"/>
      <c r="EP529" s="14"/>
      <c r="EQ529" s="14"/>
      <c r="ER529" s="14"/>
      <c r="ES529" s="14"/>
      <c r="ET529" s="14"/>
      <c r="EU529" s="14"/>
      <c r="EV529" s="14"/>
      <c r="EW529" s="14"/>
      <c r="EX529" s="14"/>
      <c r="EY529" s="14"/>
      <c r="EZ529" s="14"/>
      <c r="FA529" s="14"/>
      <c r="FB529" s="14"/>
      <c r="FC529" s="14"/>
      <c r="FD529" s="14"/>
      <c r="FE529" s="14"/>
      <c r="FF529" s="14"/>
      <c r="FG529" s="14"/>
      <c r="FH529" s="14"/>
      <c r="FI529" s="14"/>
      <c r="FJ529" s="14"/>
      <c r="FK529" s="14"/>
      <c r="FL529" s="14"/>
      <c r="FM529" s="14"/>
      <c r="FN529" s="14"/>
      <c r="FO529" s="14"/>
      <c r="FP529" s="14"/>
      <c r="FQ529" s="14"/>
      <c r="FR529" s="14"/>
      <c r="FS529" s="14"/>
      <c r="FT529" s="14"/>
      <c r="FU529" s="14"/>
      <c r="FV529" s="14"/>
      <c r="FW529" s="14"/>
      <c r="FX529" s="14"/>
      <c r="FY529" s="14"/>
      <c r="FZ529" s="14"/>
      <c r="GA529" s="14"/>
      <c r="GB529" s="14"/>
      <c r="GC529" s="14"/>
      <c r="GD529" s="14"/>
      <c r="GE529" s="14"/>
      <c r="GF529" s="14"/>
      <c r="GG529" s="14"/>
      <c r="GH529" s="14"/>
      <c r="GI529" s="14"/>
      <c r="GJ529" s="14"/>
      <c r="GK529" s="14"/>
      <c r="GL529" s="14"/>
      <c r="GM529" s="14"/>
      <c r="GN529" s="14"/>
      <c r="GO529" s="14"/>
      <c r="GP529" s="14"/>
      <c r="GQ529" s="14"/>
      <c r="GR529" s="14"/>
      <c r="GS529" s="14"/>
      <c r="GT529" s="14"/>
      <c r="GU529" s="14"/>
      <c r="GV529" s="14"/>
      <c r="GW529" s="14"/>
      <c r="GX529" s="14"/>
      <c r="GY529" s="14"/>
      <c r="GZ529" s="14"/>
      <c r="HA529" s="14"/>
      <c r="HB529" s="14"/>
      <c r="HC529" s="14"/>
      <c r="HD529" s="14"/>
      <c r="HE529" s="14"/>
      <c r="HF529" s="14"/>
      <c r="HG529" s="14"/>
      <c r="HH529" s="14"/>
      <c r="HI529" s="14"/>
      <c r="HJ529" s="14"/>
      <c r="HK529" s="14"/>
      <c r="HL529" s="14"/>
      <c r="HM529" s="14"/>
      <c r="HN529" s="14"/>
      <c r="HO529" s="14"/>
      <c r="HP529" s="14"/>
      <c r="HQ529" s="14"/>
      <c r="HR529" s="14"/>
      <c r="HS529" s="14"/>
      <c r="HT529" s="14"/>
      <c r="HU529" s="14"/>
      <c r="HV529" s="14"/>
      <c r="HW529" s="14"/>
      <c r="HX529" s="14"/>
      <c r="HY529" s="14"/>
      <c r="HZ529" s="14"/>
      <c r="IA529" s="14"/>
      <c r="IB529" s="14"/>
      <c r="IC529" s="14"/>
      <c r="ID529" s="14"/>
      <c r="IE529" s="14"/>
      <c r="IF529" s="14"/>
      <c r="IG529" s="14"/>
      <c r="IH529" s="14"/>
      <c r="II529" s="14"/>
      <c r="IJ529" s="14"/>
      <c r="IK529" s="14"/>
      <c r="IL529" s="14"/>
      <c r="IM529" s="14"/>
      <c r="IN529" s="14"/>
      <c r="IO529" s="14"/>
      <c r="IP529" s="14"/>
      <c r="IQ529" s="14"/>
      <c r="IR529" s="14"/>
      <c r="IS529" s="14"/>
      <c r="IT529" s="14"/>
      <c r="IU529" s="14"/>
      <c r="IV529" s="14"/>
    </row>
    <row r="530" spans="1:256" s="12" customFormat="1" ht="12.75">
      <c r="A530" s="14"/>
      <c r="B530" s="14"/>
      <c r="C530" s="14"/>
      <c r="D530" s="14"/>
      <c r="E530" s="14"/>
      <c r="F530" s="14"/>
      <c r="G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  <c r="DS530" s="14"/>
      <c r="DT530" s="14"/>
      <c r="DU530" s="14"/>
      <c r="DV530" s="14"/>
      <c r="DW530" s="14"/>
      <c r="DX530" s="14"/>
      <c r="DY530" s="14"/>
      <c r="DZ530" s="14"/>
      <c r="EA530" s="14"/>
      <c r="EB530" s="14"/>
      <c r="EC530" s="14"/>
      <c r="ED530" s="14"/>
      <c r="EE530" s="14"/>
      <c r="EF530" s="14"/>
      <c r="EG530" s="14"/>
      <c r="EH530" s="14"/>
      <c r="EI530" s="14"/>
      <c r="EJ530" s="14"/>
      <c r="EK530" s="14"/>
      <c r="EL530" s="14"/>
      <c r="EM530" s="14"/>
      <c r="EN530" s="14"/>
      <c r="EO530" s="14"/>
      <c r="EP530" s="14"/>
      <c r="EQ530" s="14"/>
      <c r="ER530" s="14"/>
      <c r="ES530" s="14"/>
      <c r="ET530" s="14"/>
      <c r="EU530" s="14"/>
      <c r="EV530" s="14"/>
      <c r="EW530" s="14"/>
      <c r="EX530" s="14"/>
      <c r="EY530" s="14"/>
      <c r="EZ530" s="14"/>
      <c r="FA530" s="14"/>
      <c r="FB530" s="14"/>
      <c r="FC530" s="14"/>
      <c r="FD530" s="14"/>
      <c r="FE530" s="14"/>
      <c r="FF530" s="14"/>
      <c r="FG530" s="14"/>
      <c r="FH530" s="14"/>
      <c r="FI530" s="14"/>
      <c r="FJ530" s="14"/>
      <c r="FK530" s="14"/>
      <c r="FL530" s="14"/>
      <c r="FM530" s="14"/>
      <c r="FN530" s="14"/>
      <c r="FO530" s="14"/>
      <c r="FP530" s="14"/>
      <c r="FQ530" s="14"/>
      <c r="FR530" s="14"/>
      <c r="FS530" s="14"/>
      <c r="FT530" s="14"/>
      <c r="FU530" s="14"/>
      <c r="FV530" s="14"/>
      <c r="FW530" s="14"/>
      <c r="FX530" s="14"/>
      <c r="FY530" s="14"/>
      <c r="FZ530" s="14"/>
      <c r="GA530" s="14"/>
      <c r="GB530" s="14"/>
      <c r="GC530" s="14"/>
      <c r="GD530" s="14"/>
      <c r="GE530" s="14"/>
      <c r="GF530" s="14"/>
      <c r="GG530" s="14"/>
      <c r="GH530" s="14"/>
      <c r="GI530" s="14"/>
      <c r="GJ530" s="14"/>
      <c r="GK530" s="14"/>
      <c r="GL530" s="14"/>
      <c r="GM530" s="14"/>
      <c r="GN530" s="14"/>
      <c r="GO530" s="14"/>
      <c r="GP530" s="14"/>
      <c r="GQ530" s="14"/>
      <c r="GR530" s="14"/>
      <c r="GS530" s="14"/>
      <c r="GT530" s="14"/>
      <c r="GU530" s="14"/>
      <c r="GV530" s="14"/>
      <c r="GW530" s="14"/>
      <c r="GX530" s="14"/>
      <c r="GY530" s="14"/>
      <c r="GZ530" s="14"/>
      <c r="HA530" s="14"/>
      <c r="HB530" s="14"/>
      <c r="HC530" s="14"/>
      <c r="HD530" s="14"/>
      <c r="HE530" s="14"/>
      <c r="HF530" s="14"/>
      <c r="HG530" s="14"/>
      <c r="HH530" s="14"/>
      <c r="HI530" s="14"/>
      <c r="HJ530" s="14"/>
      <c r="HK530" s="14"/>
      <c r="HL530" s="14"/>
      <c r="HM530" s="14"/>
      <c r="HN530" s="14"/>
      <c r="HO530" s="14"/>
      <c r="HP530" s="14"/>
      <c r="HQ530" s="14"/>
      <c r="HR530" s="14"/>
      <c r="HS530" s="14"/>
      <c r="HT530" s="14"/>
      <c r="HU530" s="14"/>
      <c r="HV530" s="14"/>
      <c r="HW530" s="14"/>
      <c r="HX530" s="14"/>
      <c r="HY530" s="14"/>
      <c r="HZ530" s="14"/>
      <c r="IA530" s="14"/>
      <c r="IB530" s="14"/>
      <c r="IC530" s="14"/>
      <c r="ID530" s="14"/>
      <c r="IE530" s="14"/>
      <c r="IF530" s="14"/>
      <c r="IG530" s="14"/>
      <c r="IH530" s="14"/>
      <c r="II530" s="14"/>
      <c r="IJ530" s="14"/>
      <c r="IK530" s="14"/>
      <c r="IL530" s="14"/>
      <c r="IM530" s="14"/>
      <c r="IN530" s="14"/>
      <c r="IO530" s="14"/>
      <c r="IP530" s="14"/>
      <c r="IQ530" s="14"/>
      <c r="IR530" s="14"/>
      <c r="IS530" s="14"/>
      <c r="IT530" s="14"/>
      <c r="IU530" s="14"/>
      <c r="IV530" s="14"/>
    </row>
    <row r="531" spans="1:256" s="27" customFormat="1" ht="17.25" customHeight="1">
      <c r="A531" s="63" t="s">
        <v>253</v>
      </c>
      <c r="D531" s="68"/>
      <c r="E531" s="68"/>
      <c r="F531" s="68"/>
      <c r="O531" s="68"/>
      <c r="P531" s="14"/>
      <c r="Q531" s="14"/>
      <c r="R531" s="131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  <c r="DS531" s="14"/>
      <c r="DT531" s="14"/>
      <c r="DU531" s="14"/>
      <c r="DV531" s="14"/>
      <c r="DW531" s="14"/>
      <c r="DX531" s="14"/>
      <c r="DY531" s="14"/>
      <c r="DZ531" s="14"/>
      <c r="EA531" s="14"/>
      <c r="EB531" s="14"/>
      <c r="EC531" s="14"/>
      <c r="ED531" s="14"/>
      <c r="EE531" s="14"/>
      <c r="EF531" s="14"/>
      <c r="EG531" s="14"/>
      <c r="EH531" s="14"/>
      <c r="EI531" s="14"/>
      <c r="EJ531" s="14"/>
      <c r="EK531" s="14"/>
      <c r="EL531" s="14"/>
      <c r="EM531" s="14"/>
      <c r="EN531" s="14"/>
      <c r="EO531" s="14"/>
      <c r="EP531" s="14"/>
      <c r="EQ531" s="14"/>
      <c r="ER531" s="14"/>
      <c r="ES531" s="14"/>
      <c r="ET531" s="14"/>
      <c r="EU531" s="14"/>
      <c r="EV531" s="14"/>
      <c r="EW531" s="14"/>
      <c r="EX531" s="14"/>
      <c r="EY531" s="14"/>
      <c r="EZ531" s="14"/>
      <c r="FA531" s="14"/>
      <c r="FB531" s="14"/>
      <c r="FC531" s="14"/>
      <c r="FD531" s="14"/>
      <c r="FE531" s="14"/>
      <c r="FF531" s="14"/>
      <c r="FG531" s="14"/>
      <c r="FH531" s="14"/>
      <c r="FI531" s="14"/>
      <c r="FJ531" s="14"/>
      <c r="FK531" s="14"/>
      <c r="FL531" s="14"/>
      <c r="FM531" s="14"/>
      <c r="FN531" s="14"/>
      <c r="FO531" s="14"/>
      <c r="FP531" s="14"/>
      <c r="FQ531" s="14"/>
      <c r="FR531" s="14"/>
      <c r="FS531" s="14"/>
      <c r="FT531" s="14"/>
      <c r="FU531" s="14"/>
      <c r="FV531" s="14"/>
      <c r="FW531" s="14"/>
      <c r="FX531" s="14"/>
      <c r="FY531" s="14"/>
      <c r="FZ531" s="14"/>
      <c r="GA531" s="14"/>
      <c r="GB531" s="14"/>
      <c r="GC531" s="14"/>
      <c r="GD531" s="14"/>
      <c r="GE531" s="14"/>
      <c r="GF531" s="14"/>
      <c r="GG531" s="14"/>
      <c r="GH531" s="14"/>
      <c r="GI531" s="14"/>
      <c r="GJ531" s="14"/>
      <c r="GK531" s="14"/>
      <c r="GL531" s="14"/>
      <c r="GM531" s="14"/>
      <c r="GN531" s="14"/>
      <c r="GO531" s="14"/>
      <c r="GP531" s="14"/>
      <c r="GQ531" s="14"/>
      <c r="GR531" s="14"/>
      <c r="GS531" s="14"/>
      <c r="GT531" s="14"/>
      <c r="GU531" s="14"/>
      <c r="GV531" s="14"/>
      <c r="GW531" s="14"/>
      <c r="GX531" s="14"/>
      <c r="GY531" s="14"/>
      <c r="GZ531" s="14"/>
      <c r="HA531" s="14"/>
      <c r="HB531" s="14"/>
      <c r="HC531" s="14"/>
      <c r="HD531" s="14"/>
      <c r="HE531" s="14"/>
      <c r="HF531" s="14"/>
      <c r="HG531" s="14"/>
      <c r="HH531" s="14"/>
      <c r="HI531" s="14"/>
      <c r="HJ531" s="14"/>
      <c r="HK531" s="14"/>
      <c r="HL531" s="14"/>
      <c r="HM531" s="14"/>
      <c r="HN531" s="14"/>
      <c r="HO531" s="14"/>
      <c r="HP531" s="14"/>
      <c r="HQ531" s="14"/>
      <c r="HR531" s="14"/>
      <c r="HS531" s="14"/>
      <c r="HT531" s="14"/>
      <c r="HU531" s="14"/>
      <c r="HV531" s="14"/>
      <c r="HW531" s="14"/>
      <c r="HX531" s="14"/>
      <c r="HY531" s="14"/>
      <c r="HZ531" s="14"/>
      <c r="IA531" s="14"/>
      <c r="IB531" s="14"/>
      <c r="IC531" s="14"/>
      <c r="ID531" s="14"/>
      <c r="IE531" s="14"/>
      <c r="IF531" s="14"/>
      <c r="IG531" s="14"/>
      <c r="IH531" s="14"/>
      <c r="II531" s="14"/>
      <c r="IJ531" s="14"/>
      <c r="IK531" s="14"/>
      <c r="IL531" s="14"/>
      <c r="IM531" s="14"/>
      <c r="IN531" s="14"/>
      <c r="IO531" s="14"/>
      <c r="IP531" s="14"/>
      <c r="IQ531" s="14"/>
      <c r="IR531" s="14"/>
      <c r="IS531" s="14"/>
      <c r="IT531" s="14"/>
      <c r="IU531" s="14"/>
      <c r="IV531" s="14"/>
    </row>
    <row r="532" ht="12.75">
      <c r="R532" s="131"/>
    </row>
    <row r="533" spans="1:7" ht="24.75" customHeight="1">
      <c r="A533" s="6" t="s">
        <v>162</v>
      </c>
      <c r="B533" s="6" t="s">
        <v>163</v>
      </c>
      <c r="C533" s="4" t="s">
        <v>166</v>
      </c>
      <c r="D533" s="43" t="s">
        <v>287</v>
      </c>
      <c r="E533" s="50" t="s">
        <v>288</v>
      </c>
      <c r="F533" s="4" t="s">
        <v>137</v>
      </c>
      <c r="G533" s="42" t="s">
        <v>289</v>
      </c>
    </row>
    <row r="534" spans="1:7" ht="16.5" customHeight="1">
      <c r="A534" s="127" t="s">
        <v>917</v>
      </c>
      <c r="B534" s="124">
        <v>6409</v>
      </c>
      <c r="C534" s="125" t="s">
        <v>900</v>
      </c>
      <c r="D534" s="400">
        <v>100000</v>
      </c>
      <c r="E534" s="416">
        <v>100000</v>
      </c>
      <c r="F534" s="258" t="s">
        <v>477</v>
      </c>
      <c r="G534" s="258" t="s">
        <v>477</v>
      </c>
    </row>
    <row r="535" spans="1:7" ht="25.5">
      <c r="A535" s="127" t="s">
        <v>917</v>
      </c>
      <c r="B535" s="124">
        <v>6409</v>
      </c>
      <c r="C535" s="125" t="s">
        <v>903</v>
      </c>
      <c r="D535" s="400">
        <v>40000</v>
      </c>
      <c r="E535" s="416">
        <v>14065</v>
      </c>
      <c r="F535" s="258" t="s">
        <v>477</v>
      </c>
      <c r="G535" s="258" t="s">
        <v>477</v>
      </c>
    </row>
    <row r="536" spans="1:7" ht="25.5" customHeight="1">
      <c r="A536" s="127" t="s">
        <v>917</v>
      </c>
      <c r="B536" s="124">
        <v>6409</v>
      </c>
      <c r="C536" s="125" t="s">
        <v>904</v>
      </c>
      <c r="D536" s="400">
        <v>5000</v>
      </c>
      <c r="E536" s="416">
        <v>5000</v>
      </c>
      <c r="F536" s="258" t="s">
        <v>477</v>
      </c>
      <c r="G536" s="258" t="s">
        <v>477</v>
      </c>
    </row>
    <row r="537" spans="1:7" ht="12.75">
      <c r="A537" s="181"/>
      <c r="B537" s="190"/>
      <c r="C537" s="189" t="s">
        <v>480</v>
      </c>
      <c r="D537" s="182">
        <f>SUM(D534:D536)</f>
        <v>145000</v>
      </c>
      <c r="E537" s="183">
        <f>SUM(E534:E536)</f>
        <v>119065</v>
      </c>
      <c r="F537" s="184">
        <f>SUM(F534:F536)</f>
        <v>0</v>
      </c>
      <c r="G537" s="25">
        <f>F537/E537*100</f>
        <v>0</v>
      </c>
    </row>
    <row r="538" ht="12.75" customHeight="1"/>
    <row r="539" spans="1:3" ht="15.75">
      <c r="A539" s="560" t="s">
        <v>230</v>
      </c>
      <c r="B539" s="554"/>
      <c r="C539" s="554"/>
    </row>
    <row r="540" spans="1:19" ht="13.5" customHeight="1">
      <c r="A540" s="63"/>
      <c r="B540" s="2"/>
      <c r="C540" s="2"/>
      <c r="S540" s="131"/>
    </row>
    <row r="541" spans="1:7" ht="27" customHeight="1">
      <c r="A541" s="6" t="s">
        <v>162</v>
      </c>
      <c r="B541" s="6" t="s">
        <v>163</v>
      </c>
      <c r="C541" s="4" t="s">
        <v>166</v>
      </c>
      <c r="D541" s="43" t="s">
        <v>287</v>
      </c>
      <c r="E541" s="50" t="s">
        <v>288</v>
      </c>
      <c r="F541" s="4" t="s">
        <v>137</v>
      </c>
      <c r="G541" s="42" t="s">
        <v>289</v>
      </c>
    </row>
    <row r="542" spans="1:7" ht="27" customHeight="1">
      <c r="A542" s="127">
        <v>1700</v>
      </c>
      <c r="B542" s="124">
        <v>6330</v>
      </c>
      <c r="C542" s="125" t="s">
        <v>271</v>
      </c>
      <c r="D542" s="400">
        <v>310</v>
      </c>
      <c r="E542" s="416">
        <v>310</v>
      </c>
      <c r="F542" s="256">
        <v>78</v>
      </c>
      <c r="G542" s="258">
        <f>F542/E542*100</f>
        <v>25.161290322580644</v>
      </c>
    </row>
    <row r="543" spans="1:7" ht="27" customHeight="1">
      <c r="A543" s="127">
        <v>1700</v>
      </c>
      <c r="B543" s="124">
        <v>6330</v>
      </c>
      <c r="C543" s="125" t="s">
        <v>273</v>
      </c>
      <c r="D543" s="400">
        <v>4797</v>
      </c>
      <c r="E543" s="416">
        <v>4797</v>
      </c>
      <c r="F543" s="256">
        <v>1199</v>
      </c>
      <c r="G543" s="258">
        <f>F543/E543*100</f>
        <v>24.994788409422554</v>
      </c>
    </row>
    <row r="544" spans="1:7" ht="27" customHeight="1">
      <c r="A544" s="127">
        <v>1700</v>
      </c>
      <c r="B544" s="124">
        <v>6399</v>
      </c>
      <c r="C544" s="125" t="s">
        <v>707</v>
      </c>
      <c r="D544" s="400">
        <v>40000</v>
      </c>
      <c r="E544" s="416">
        <v>40000</v>
      </c>
      <c r="F544" s="256">
        <v>-18934</v>
      </c>
      <c r="G544" s="258">
        <f>F544/E544*100</f>
        <v>-47.335</v>
      </c>
    </row>
    <row r="545" spans="1:7" ht="15" customHeight="1">
      <c r="A545" s="127">
        <v>1700</v>
      </c>
      <c r="B545" s="124">
        <v>6399</v>
      </c>
      <c r="C545" s="125" t="s">
        <v>708</v>
      </c>
      <c r="D545" s="400">
        <v>5000</v>
      </c>
      <c r="E545" s="416">
        <v>5000</v>
      </c>
      <c r="F545" s="256">
        <v>0</v>
      </c>
      <c r="G545" s="258">
        <f>F545/E545*100</f>
        <v>0</v>
      </c>
    </row>
    <row r="546" spans="1:7" ht="15" customHeight="1">
      <c r="A546" s="127" t="s">
        <v>917</v>
      </c>
      <c r="B546" s="124">
        <v>6310</v>
      </c>
      <c r="C546" s="115" t="s">
        <v>200</v>
      </c>
      <c r="D546" s="400">
        <v>20000</v>
      </c>
      <c r="E546" s="416">
        <v>20000</v>
      </c>
      <c r="F546" s="256">
        <v>4451</v>
      </c>
      <c r="G546" s="258">
        <f>F546/E546*100</f>
        <v>22.255</v>
      </c>
    </row>
    <row r="547" spans="1:7" ht="15" customHeight="1">
      <c r="A547" s="127" t="s">
        <v>917</v>
      </c>
      <c r="B547" s="124">
        <v>6402</v>
      </c>
      <c r="C547" s="125" t="s">
        <v>178</v>
      </c>
      <c r="D547" s="149">
        <v>0</v>
      </c>
      <c r="E547" s="256">
        <v>0</v>
      </c>
      <c r="F547" s="263">
        <v>883</v>
      </c>
      <c r="G547" s="151" t="s">
        <v>477</v>
      </c>
    </row>
    <row r="548" spans="1:7" ht="15" customHeight="1">
      <c r="A548" s="127" t="s">
        <v>611</v>
      </c>
      <c r="B548" s="124">
        <v>6172</v>
      </c>
      <c r="C548" s="125" t="s">
        <v>686</v>
      </c>
      <c r="D548" s="149">
        <v>0</v>
      </c>
      <c r="E548" s="256">
        <v>0</v>
      </c>
      <c r="F548" s="263">
        <v>344</v>
      </c>
      <c r="G548" s="151" t="s">
        <v>477</v>
      </c>
    </row>
    <row r="549" spans="1:7" ht="15.75" customHeight="1">
      <c r="A549" s="697"/>
      <c r="B549" s="698"/>
      <c r="C549" s="696" t="s">
        <v>480</v>
      </c>
      <c r="D549" s="699">
        <f>SUM(D542:D548)</f>
        <v>70107</v>
      </c>
      <c r="E549" s="699">
        <f>SUM(E542:E548)</f>
        <v>70107</v>
      </c>
      <c r="F549" s="699">
        <f>SUM(F542:F548)</f>
        <v>-11979</v>
      </c>
      <c r="G549" s="25" t="s">
        <v>477</v>
      </c>
    </row>
    <row r="550" ht="17.25" customHeight="1"/>
    <row r="551" spans="1:7" ht="15.75" customHeight="1">
      <c r="A551" s="785" t="s">
        <v>229</v>
      </c>
      <c r="B551" s="848"/>
      <c r="C551" s="849"/>
      <c r="D551" s="183">
        <f>SUM(D5:D20)</f>
        <v>7236198</v>
      </c>
      <c r="E551" s="183">
        <f>SUM(E5:E20)</f>
        <v>7435779</v>
      </c>
      <c r="F551" s="183">
        <f>SUM(F5:F20)</f>
        <v>1748391</v>
      </c>
      <c r="G551" s="25">
        <f>F551/E551*100</f>
        <v>23.513218991581113</v>
      </c>
    </row>
    <row r="552" ht="12.75" customHeight="1"/>
    <row r="553" spans="1:7" ht="15.75">
      <c r="A553" s="700" t="s">
        <v>220</v>
      </c>
      <c r="B553" s="700"/>
      <c r="C553" s="700"/>
      <c r="D553" s="225"/>
      <c r="E553" s="225"/>
      <c r="F553" s="225"/>
      <c r="G553" s="250"/>
    </row>
    <row r="554" spans="1:7" ht="12.75">
      <c r="A554" s="652"/>
      <c r="B554" s="652"/>
      <c r="C554" s="652"/>
      <c r="D554" s="225"/>
      <c r="E554" s="225"/>
      <c r="F554" s="225"/>
      <c r="G554" s="250"/>
    </row>
    <row r="555" spans="1:7" ht="25.5">
      <c r="A555" s="6" t="s">
        <v>162</v>
      </c>
      <c r="B555" s="6" t="s">
        <v>163</v>
      </c>
      <c r="C555" s="4" t="s">
        <v>166</v>
      </c>
      <c r="D555" s="43" t="s">
        <v>287</v>
      </c>
      <c r="E555" s="50" t="s">
        <v>288</v>
      </c>
      <c r="F555" s="4" t="s">
        <v>137</v>
      </c>
      <c r="G555" s="42" t="s">
        <v>289</v>
      </c>
    </row>
    <row r="556" spans="1:7" ht="12.75" customHeight="1">
      <c r="A556" s="127" t="s">
        <v>611</v>
      </c>
      <c r="B556" s="124" t="s">
        <v>611</v>
      </c>
      <c r="C556" s="125" t="s">
        <v>767</v>
      </c>
      <c r="D556" s="400">
        <v>1025062</v>
      </c>
      <c r="E556" s="416">
        <v>1281869</v>
      </c>
      <c r="F556" s="256">
        <v>158476</v>
      </c>
      <c r="G556" s="258">
        <f>F556/E556*100</f>
        <v>12.36288575509666</v>
      </c>
    </row>
    <row r="557" spans="1:7" ht="12.75">
      <c r="A557" s="444"/>
      <c r="B557" s="445"/>
      <c r="C557" s="446"/>
      <c r="D557" s="447"/>
      <c r="E557" s="358"/>
      <c r="F557" s="448"/>
      <c r="G557" s="365"/>
    </row>
    <row r="558" spans="1:7" ht="14.25" customHeight="1">
      <c r="A558" s="785" t="s">
        <v>762</v>
      </c>
      <c r="B558" s="848"/>
      <c r="C558" s="849"/>
      <c r="D558" s="183">
        <f>D551+D556</f>
        <v>8261260</v>
      </c>
      <c r="E558" s="183">
        <f>E551+E556</f>
        <v>8717648</v>
      </c>
      <c r="F558" s="183">
        <f>F551+F556</f>
        <v>1906867</v>
      </c>
      <c r="G558" s="25">
        <f>F558/E558*100</f>
        <v>21.873640688405864</v>
      </c>
    </row>
    <row r="559" spans="1:7" ht="14.25" customHeight="1">
      <c r="A559" s="652"/>
      <c r="B559" s="652"/>
      <c r="C559" s="652"/>
      <c r="D559" s="225"/>
      <c r="E559" s="225"/>
      <c r="F559" s="225"/>
      <c r="G559" s="250"/>
    </row>
    <row r="560" spans="1:7" ht="14.25" customHeight="1">
      <c r="A560" s="652"/>
      <c r="B560" s="652"/>
      <c r="C560" s="652"/>
      <c r="D560" s="225"/>
      <c r="E560" s="225"/>
      <c r="F560" s="225"/>
      <c r="G560" s="250"/>
    </row>
    <row r="561" spans="1:7" ht="9" customHeight="1">
      <c r="A561" s="444"/>
      <c r="B561" s="445"/>
      <c r="C561" s="446"/>
      <c r="D561" s="447"/>
      <c r="E561" s="358"/>
      <c r="F561" s="448"/>
      <c r="G561" s="365"/>
    </row>
    <row r="562" spans="1:7" ht="15" customHeight="1">
      <c r="A562" s="63" t="s">
        <v>668</v>
      </c>
      <c r="B562" s="2"/>
      <c r="C562" s="2"/>
      <c r="D562" s="447"/>
      <c r="E562" s="358"/>
      <c r="F562" s="448"/>
      <c r="G562" s="365"/>
    </row>
    <row r="563" spans="1:7" ht="12" customHeight="1">
      <c r="A563" s="444"/>
      <c r="B563" s="445"/>
      <c r="C563" s="446"/>
      <c r="D563" s="447"/>
      <c r="E563" s="358"/>
      <c r="F563" s="448"/>
      <c r="G563" s="365"/>
    </row>
    <row r="564" spans="1:7" ht="27.75" customHeight="1">
      <c r="A564" s="839" t="s">
        <v>102</v>
      </c>
      <c r="B564" s="840"/>
      <c r="C564" s="841"/>
      <c r="D564" s="41" t="s">
        <v>287</v>
      </c>
      <c r="E564" s="50" t="s">
        <v>288</v>
      </c>
      <c r="F564" s="4" t="s">
        <v>137</v>
      </c>
      <c r="G564" s="42" t="s">
        <v>289</v>
      </c>
    </row>
    <row r="565" spans="1:7" ht="17.25" customHeight="1">
      <c r="A565" s="842" t="s">
        <v>224</v>
      </c>
      <c r="B565" s="843"/>
      <c r="C565" s="844"/>
      <c r="D565" s="400">
        <v>24400</v>
      </c>
      <c r="E565" s="416">
        <v>24400</v>
      </c>
      <c r="F565" s="256">
        <v>12195</v>
      </c>
      <c r="G565" s="258">
        <f>F565/E565*100</f>
        <v>49.97950819672131</v>
      </c>
    </row>
    <row r="566" spans="1:7" ht="20.25" customHeight="1">
      <c r="A566" s="854" t="s">
        <v>701</v>
      </c>
      <c r="B566" s="855"/>
      <c r="C566" s="856"/>
      <c r="D566" s="503">
        <f>SUM(D565:D565)</f>
        <v>24400</v>
      </c>
      <c r="E566" s="503">
        <f>SUM(E565:E565)</f>
        <v>24400</v>
      </c>
      <c r="F566" s="503">
        <f>SUM(F565:F565)</f>
        <v>12195</v>
      </c>
      <c r="G566" s="194">
        <f>F566/E566*100</f>
        <v>49.97950819672131</v>
      </c>
    </row>
    <row r="567" spans="1:7" ht="13.5" customHeight="1">
      <c r="A567" s="444"/>
      <c r="B567" s="445"/>
      <c r="C567" s="446"/>
      <c r="D567" s="447"/>
      <c r="E567" s="358"/>
      <c r="F567" s="448"/>
      <c r="G567" s="365"/>
    </row>
    <row r="568" spans="1:7" ht="12.75">
      <c r="A568" s="652" t="s">
        <v>220</v>
      </c>
      <c r="B568" s="652"/>
      <c r="C568" s="652"/>
      <c r="D568" s="225"/>
      <c r="E568" s="225"/>
      <c r="F568" s="225"/>
      <c r="G568" s="250"/>
    </row>
    <row r="569" spans="1:7" ht="25.5">
      <c r="A569" s="839" t="s">
        <v>763</v>
      </c>
      <c r="B569" s="840"/>
      <c r="C569" s="841"/>
      <c r="D569" s="41" t="s">
        <v>287</v>
      </c>
      <c r="E569" s="50" t="s">
        <v>288</v>
      </c>
      <c r="F569" s="4" t="s">
        <v>137</v>
      </c>
      <c r="G569" s="42" t="s">
        <v>289</v>
      </c>
    </row>
    <row r="570" spans="1:7" ht="14.25" customHeight="1">
      <c r="A570" s="842" t="s">
        <v>764</v>
      </c>
      <c r="B570" s="843"/>
      <c r="C570" s="844"/>
      <c r="D570" s="400">
        <v>0</v>
      </c>
      <c r="E570" s="416">
        <v>1181258</v>
      </c>
      <c r="F570" s="256">
        <v>622302</v>
      </c>
      <c r="G570" s="258">
        <f>F570/E570*100</f>
        <v>52.68129401028395</v>
      </c>
    </row>
    <row r="571" spans="1:7" ht="12.75">
      <c r="A571" s="774"/>
      <c r="B571" s="774"/>
      <c r="C571" s="774"/>
      <c r="D571" s="532"/>
      <c r="E571" s="775"/>
      <c r="F571" s="358"/>
      <c r="G571" s="776"/>
    </row>
    <row r="572" spans="1:7" ht="12.75">
      <c r="A572" s="652"/>
      <c r="B572" s="652"/>
      <c r="C572" s="652"/>
      <c r="D572" s="225"/>
      <c r="E572" s="225"/>
      <c r="F572" s="225"/>
      <c r="G572" s="250"/>
    </row>
    <row r="573" spans="1:7" ht="13.5" customHeight="1">
      <c r="A573" s="785" t="s">
        <v>784</v>
      </c>
      <c r="B573" s="848"/>
      <c r="C573" s="849"/>
      <c r="D573" s="183">
        <f>D558+D566+D570</f>
        <v>8285660</v>
      </c>
      <c r="E573" s="183">
        <f>E558+E566+E570</f>
        <v>9923306</v>
      </c>
      <c r="F573" s="183">
        <f>F558+F566+F570</f>
        <v>2541364</v>
      </c>
      <c r="G573" s="25">
        <f>F573/E573*100</f>
        <v>25.610053746201118</v>
      </c>
    </row>
    <row r="575" ht="14.25" customHeight="1"/>
    <row r="576" ht="14.25" customHeight="1"/>
    <row r="577" ht="12.75">
      <c r="F577" s="132"/>
    </row>
  </sheetData>
  <mergeCells count="67">
    <mergeCell ref="A573:C573"/>
    <mergeCell ref="A18:C18"/>
    <mergeCell ref="A215:C215"/>
    <mergeCell ref="A249:C249"/>
    <mergeCell ref="A433:C433"/>
    <mergeCell ref="A558:C558"/>
    <mergeCell ref="A566:C566"/>
    <mergeCell ref="A564:C564"/>
    <mergeCell ref="A475:G475"/>
    <mergeCell ref="A426:C426"/>
    <mergeCell ref="A379:C379"/>
    <mergeCell ref="A175:C175"/>
    <mergeCell ref="A551:C551"/>
    <mergeCell ref="A182:E182"/>
    <mergeCell ref="A177:G177"/>
    <mergeCell ref="A60:B60"/>
    <mergeCell ref="A378:C378"/>
    <mergeCell ref="A43:C43"/>
    <mergeCell ref="A50:C50"/>
    <mergeCell ref="A331:C331"/>
    <mergeCell ref="A285:C285"/>
    <mergeCell ref="A324:C324"/>
    <mergeCell ref="A75:C75"/>
    <mergeCell ref="A133:C133"/>
    <mergeCell ref="A96:C96"/>
    <mergeCell ref="A64:A74"/>
    <mergeCell ref="A168:C168"/>
    <mergeCell ref="A1:G1"/>
    <mergeCell ref="A22:C22"/>
    <mergeCell ref="A25:C25"/>
    <mergeCell ref="A4:C4"/>
    <mergeCell ref="A5:C5"/>
    <mergeCell ref="A6:C6"/>
    <mergeCell ref="A7:C7"/>
    <mergeCell ref="A17:C17"/>
    <mergeCell ref="A11:C11"/>
    <mergeCell ref="A8:C8"/>
    <mergeCell ref="A9:C9"/>
    <mergeCell ref="A15:C15"/>
    <mergeCell ref="A12:C12"/>
    <mergeCell ref="A10:C10"/>
    <mergeCell ref="A14:C14"/>
    <mergeCell ref="A13:C13"/>
    <mergeCell ref="A20:C20"/>
    <mergeCell ref="A21:C21"/>
    <mergeCell ref="A16:C16"/>
    <mergeCell ref="A23:C23"/>
    <mergeCell ref="A24:C24"/>
    <mergeCell ref="A80:A95"/>
    <mergeCell ref="T172:V172"/>
    <mergeCell ref="A154:C154"/>
    <mergeCell ref="A160:C160"/>
    <mergeCell ref="A162:C162"/>
    <mergeCell ref="A113:C113"/>
    <mergeCell ref="A101:A112"/>
    <mergeCell ref="A98:G98"/>
    <mergeCell ref="A30:B30"/>
    <mergeCell ref="A569:C569"/>
    <mergeCell ref="A570:C570"/>
    <mergeCell ref="A97:G97"/>
    <mergeCell ref="A380:C380"/>
    <mergeCell ref="A345:C345"/>
    <mergeCell ref="A207:G207"/>
    <mergeCell ref="A565:C565"/>
    <mergeCell ref="A427:E427"/>
    <mergeCell ref="A410:E410"/>
    <mergeCell ref="A336:E336"/>
  </mergeCells>
  <printOptions horizontalCentered="1"/>
  <pageMargins left="0.3937007874015748" right="0.3937007874015748" top="0.5905511811023623" bottom="0.5905511811023623" header="0.5118110236220472" footer="0.5118110236220472"/>
  <pageSetup firstPageNumber="7" useFirstPageNumber="1" fitToHeight="0" horizontalDpi="600" verticalDpi="600" orientation="portrait" paperSize="9" scale="79" r:id="rId1"/>
  <headerFooter alignWithMargins="0">
    <oddFooter>&amp;C&amp;P</oddFooter>
  </headerFooter>
  <rowBreaks count="11" manualBreakCount="11">
    <brk id="56" max="6" man="1"/>
    <brk id="113" max="6" man="1"/>
    <brk id="167" max="6" man="1"/>
    <brk id="222" max="6" man="1"/>
    <brk id="262" max="6" man="1"/>
    <brk id="309" max="6" man="1"/>
    <brk id="351" max="6" man="1"/>
    <brk id="402" max="6" man="1"/>
    <brk id="447" max="6" man="1"/>
    <brk id="478" max="6" man="1"/>
    <brk id="52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61"/>
  <sheetViews>
    <sheetView workbookViewId="0" topLeftCell="A1">
      <selection activeCell="J18" sqref="J18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2" customWidth="1"/>
    <col min="6" max="6" width="10.875" style="80" customWidth="1"/>
    <col min="7" max="7" width="0" style="0" hidden="1" customWidth="1"/>
  </cols>
  <sheetData>
    <row r="1" spans="1:6" ht="18">
      <c r="A1" s="859" t="s">
        <v>282</v>
      </c>
      <c r="B1" s="859"/>
      <c r="C1" s="859"/>
      <c r="D1" s="859"/>
      <c r="E1" s="859"/>
      <c r="F1" s="859"/>
    </row>
    <row r="2" spans="1:6" ht="15.75">
      <c r="A2" s="63"/>
      <c r="B2" s="27"/>
      <c r="C2" s="27"/>
      <c r="D2" s="27"/>
      <c r="F2" s="98" t="s">
        <v>277</v>
      </c>
    </row>
    <row r="3" spans="1:7" ht="25.5" customHeight="1">
      <c r="A3" s="99" t="s">
        <v>311</v>
      </c>
      <c r="B3" s="99" t="s">
        <v>312</v>
      </c>
      <c r="C3" s="86" t="s">
        <v>287</v>
      </c>
      <c r="D3" s="87" t="s">
        <v>288</v>
      </c>
      <c r="E3" s="4" t="s">
        <v>137</v>
      </c>
      <c r="F3" s="42" t="s">
        <v>499</v>
      </c>
      <c r="G3" t="s">
        <v>400</v>
      </c>
    </row>
    <row r="4" spans="1:8" s="27" customFormat="1" ht="12.75">
      <c r="A4" s="31">
        <v>5011</v>
      </c>
      <c r="B4" s="31" t="s">
        <v>366</v>
      </c>
      <c r="C4" s="26">
        <v>159914</v>
      </c>
      <c r="D4" s="26">
        <v>159914</v>
      </c>
      <c r="E4" s="212">
        <v>22184</v>
      </c>
      <c r="F4" s="32">
        <f>E4/D4*100</f>
        <v>13.87245644533937</v>
      </c>
      <c r="G4" s="12"/>
      <c r="H4" s="169"/>
    </row>
    <row r="5" spans="1:8" s="27" customFormat="1" ht="12.75">
      <c r="A5" s="31">
        <v>5021</v>
      </c>
      <c r="B5" s="31" t="s">
        <v>367</v>
      </c>
      <c r="C5" s="26">
        <v>550</v>
      </c>
      <c r="D5" s="26">
        <v>550</v>
      </c>
      <c r="E5" s="212">
        <v>122</v>
      </c>
      <c r="F5" s="32">
        <f aca="true" t="shared" si="0" ref="F5:F50">E5/D5*100</f>
        <v>22.181818181818183</v>
      </c>
      <c r="G5" s="12"/>
      <c r="H5" s="169"/>
    </row>
    <row r="6" spans="1:8" s="27" customFormat="1" ht="12.75">
      <c r="A6" s="31">
        <v>5029</v>
      </c>
      <c r="B6" s="31" t="s">
        <v>710</v>
      </c>
      <c r="C6" s="26">
        <v>125</v>
      </c>
      <c r="D6" s="26">
        <v>125</v>
      </c>
      <c r="E6" s="212">
        <v>7</v>
      </c>
      <c r="F6" s="32">
        <f t="shared" si="0"/>
        <v>5.6000000000000005</v>
      </c>
      <c r="G6" s="12"/>
      <c r="H6" s="169"/>
    </row>
    <row r="7" spans="1:8" s="27" customFormat="1" ht="12.75">
      <c r="A7" s="31">
        <v>5031</v>
      </c>
      <c r="B7" s="31" t="s">
        <v>368</v>
      </c>
      <c r="C7" s="26">
        <v>40885</v>
      </c>
      <c r="D7" s="26">
        <v>40885</v>
      </c>
      <c r="E7" s="212">
        <v>5647</v>
      </c>
      <c r="F7" s="32">
        <f t="shared" si="0"/>
        <v>13.811911458970282</v>
      </c>
      <c r="G7" s="12"/>
      <c r="H7" s="169"/>
    </row>
    <row r="8" spans="1:8" s="27" customFormat="1" ht="12.75">
      <c r="A8" s="31">
        <v>5032</v>
      </c>
      <c r="B8" s="31" t="s">
        <v>369</v>
      </c>
      <c r="C8" s="26">
        <v>14719</v>
      </c>
      <c r="D8" s="26">
        <v>14719</v>
      </c>
      <c r="E8" s="212">
        <v>2045</v>
      </c>
      <c r="F8" s="32">
        <f t="shared" si="0"/>
        <v>13.893606902642844</v>
      </c>
      <c r="G8" s="12"/>
      <c r="H8" s="23"/>
    </row>
    <row r="9" spans="1:8" s="27" customFormat="1" ht="12.75">
      <c r="A9" s="31">
        <v>5038</v>
      </c>
      <c r="B9" s="31" t="s">
        <v>370</v>
      </c>
      <c r="C9" s="26">
        <v>687</v>
      </c>
      <c r="D9" s="26">
        <v>687</v>
      </c>
      <c r="E9" s="212">
        <v>0</v>
      </c>
      <c r="F9" s="32">
        <f t="shared" si="0"/>
        <v>0</v>
      </c>
      <c r="G9" s="12"/>
      <c r="H9" s="68"/>
    </row>
    <row r="10" spans="1:8" ht="12.75">
      <c r="A10" s="109" t="s">
        <v>319</v>
      </c>
      <c r="B10" s="109" t="s">
        <v>321</v>
      </c>
      <c r="C10" s="93">
        <f>SUM(C4:C9)</f>
        <v>216880</v>
      </c>
      <c r="D10" s="93">
        <f>SUM(D4:D9)</f>
        <v>216880</v>
      </c>
      <c r="E10" s="93">
        <f>SUM(E4:E9)</f>
        <v>30005</v>
      </c>
      <c r="F10" s="105">
        <f t="shared" si="0"/>
        <v>13.834839542604204</v>
      </c>
      <c r="G10" s="108"/>
      <c r="H10" s="104"/>
    </row>
    <row r="11" spans="1:7" s="27" customFormat="1" ht="12.75">
      <c r="A11" s="21">
        <v>5132</v>
      </c>
      <c r="B11" s="21" t="s">
        <v>371</v>
      </c>
      <c r="C11" s="24">
        <v>75</v>
      </c>
      <c r="D11" s="24">
        <v>75</v>
      </c>
      <c r="E11" s="212">
        <v>6</v>
      </c>
      <c r="F11" s="32">
        <f t="shared" si="0"/>
        <v>8</v>
      </c>
      <c r="G11" s="12"/>
    </row>
    <row r="12" spans="1:7" s="27" customFormat="1" ht="12.75">
      <c r="A12" s="21">
        <v>5133</v>
      </c>
      <c r="B12" s="21" t="s">
        <v>155</v>
      </c>
      <c r="C12" s="24">
        <v>5</v>
      </c>
      <c r="D12" s="24">
        <v>5</v>
      </c>
      <c r="E12" s="212">
        <v>3</v>
      </c>
      <c r="F12" s="32">
        <f t="shared" si="0"/>
        <v>60</v>
      </c>
      <c r="G12" s="12"/>
    </row>
    <row r="13" spans="1:7" s="27" customFormat="1" ht="12.75">
      <c r="A13" s="21">
        <v>5134</v>
      </c>
      <c r="B13" s="21" t="s">
        <v>372</v>
      </c>
      <c r="C13" s="24">
        <v>100</v>
      </c>
      <c r="D13" s="24">
        <v>100</v>
      </c>
      <c r="E13" s="212">
        <v>0</v>
      </c>
      <c r="F13" s="32">
        <f t="shared" si="0"/>
        <v>0</v>
      </c>
      <c r="G13" s="12"/>
    </row>
    <row r="14" spans="1:7" s="27" customFormat="1" ht="12.75">
      <c r="A14" s="21">
        <v>5136</v>
      </c>
      <c r="B14" s="21" t="s">
        <v>322</v>
      </c>
      <c r="C14" s="24">
        <v>400</v>
      </c>
      <c r="D14" s="24">
        <v>400</v>
      </c>
      <c r="E14" s="212">
        <v>30</v>
      </c>
      <c r="F14" s="32">
        <f t="shared" si="0"/>
        <v>7.5</v>
      </c>
      <c r="G14" s="12"/>
    </row>
    <row r="15" spans="1:9" s="27" customFormat="1" ht="12.75">
      <c r="A15" s="21">
        <v>5137</v>
      </c>
      <c r="B15" s="21" t="s">
        <v>373</v>
      </c>
      <c r="C15" s="24">
        <v>1000</v>
      </c>
      <c r="D15" s="24">
        <v>1000</v>
      </c>
      <c r="E15" s="212">
        <v>196</v>
      </c>
      <c r="F15" s="32">
        <f t="shared" si="0"/>
        <v>19.6</v>
      </c>
      <c r="G15" s="12"/>
      <c r="I15" s="27" t="s">
        <v>301</v>
      </c>
    </row>
    <row r="16" spans="1:7" s="27" customFormat="1" ht="12.75">
      <c r="A16" s="21">
        <v>5139</v>
      </c>
      <c r="B16" s="21" t="s">
        <v>374</v>
      </c>
      <c r="C16" s="24">
        <v>3000</v>
      </c>
      <c r="D16" s="24">
        <v>3000</v>
      </c>
      <c r="E16" s="212">
        <v>484</v>
      </c>
      <c r="F16" s="32">
        <f t="shared" si="0"/>
        <v>16.133333333333333</v>
      </c>
      <c r="G16" s="12"/>
    </row>
    <row r="17" spans="1:7" s="27" customFormat="1" ht="12.75">
      <c r="A17" s="21">
        <v>5142</v>
      </c>
      <c r="B17" s="21" t="s">
        <v>325</v>
      </c>
      <c r="C17" s="24">
        <v>250</v>
      </c>
      <c r="D17" s="24">
        <v>250</v>
      </c>
      <c r="E17" s="212">
        <v>1</v>
      </c>
      <c r="F17" s="32">
        <f t="shared" si="0"/>
        <v>0.4</v>
      </c>
      <c r="G17" s="12"/>
    </row>
    <row r="18" spans="1:7" s="27" customFormat="1" ht="12.75">
      <c r="A18" s="31">
        <v>5151</v>
      </c>
      <c r="B18" s="31" t="s">
        <v>375</v>
      </c>
      <c r="C18" s="24">
        <v>750</v>
      </c>
      <c r="D18" s="24">
        <v>750</v>
      </c>
      <c r="E18" s="212">
        <v>148</v>
      </c>
      <c r="F18" s="32">
        <f t="shared" si="0"/>
        <v>19.733333333333334</v>
      </c>
      <c r="G18" s="12"/>
    </row>
    <row r="19" spans="1:7" s="27" customFormat="1" ht="12.75">
      <c r="A19" s="31">
        <v>5152</v>
      </c>
      <c r="B19" s="31" t="s">
        <v>376</v>
      </c>
      <c r="C19" s="24">
        <v>160</v>
      </c>
      <c r="D19" s="24">
        <v>160</v>
      </c>
      <c r="E19" s="212">
        <v>37</v>
      </c>
      <c r="F19" s="32">
        <f t="shared" si="0"/>
        <v>23.125</v>
      </c>
      <c r="G19" s="12"/>
    </row>
    <row r="20" spans="1:7" s="27" customFormat="1" ht="12.75">
      <c r="A20" s="31">
        <v>5153</v>
      </c>
      <c r="B20" s="31" t="s">
        <v>326</v>
      </c>
      <c r="C20" s="24">
        <v>2600</v>
      </c>
      <c r="D20" s="24">
        <v>2600</v>
      </c>
      <c r="E20" s="212">
        <v>787</v>
      </c>
      <c r="F20" s="32">
        <f t="shared" si="0"/>
        <v>30.26923076923077</v>
      </c>
      <c r="G20" s="12"/>
    </row>
    <row r="21" spans="1:7" s="27" customFormat="1" ht="12.75">
      <c r="A21" s="31">
        <v>5154</v>
      </c>
      <c r="B21" s="31" t="s">
        <v>377</v>
      </c>
      <c r="C21" s="24">
        <v>4000</v>
      </c>
      <c r="D21" s="24">
        <v>4000</v>
      </c>
      <c r="E21" s="212">
        <v>3028</v>
      </c>
      <c r="F21" s="32">
        <f t="shared" si="0"/>
        <v>75.7</v>
      </c>
      <c r="G21" s="12"/>
    </row>
    <row r="22" spans="1:7" s="27" customFormat="1" ht="12.75">
      <c r="A22" s="31">
        <v>5156</v>
      </c>
      <c r="B22" s="31" t="s">
        <v>327</v>
      </c>
      <c r="C22" s="24">
        <v>1900</v>
      </c>
      <c r="D22" s="24">
        <v>1900</v>
      </c>
      <c r="E22" s="212">
        <v>331</v>
      </c>
      <c r="F22" s="32">
        <f t="shared" si="0"/>
        <v>17.42105263157895</v>
      </c>
      <c r="G22" s="12"/>
    </row>
    <row r="23" spans="1:7" s="27" customFormat="1" ht="12.75">
      <c r="A23" s="31">
        <v>5161</v>
      </c>
      <c r="B23" s="31" t="s">
        <v>328</v>
      </c>
      <c r="C23" s="24">
        <v>2600</v>
      </c>
      <c r="D23" s="24">
        <v>2600</v>
      </c>
      <c r="E23" s="212">
        <v>12</v>
      </c>
      <c r="F23" s="32">
        <f t="shared" si="0"/>
        <v>0.46153846153846156</v>
      </c>
      <c r="G23" s="12"/>
    </row>
    <row r="24" spans="1:7" s="27" customFormat="1" ht="12.75">
      <c r="A24" s="21">
        <v>5163</v>
      </c>
      <c r="B24" s="21" t="s">
        <v>330</v>
      </c>
      <c r="C24" s="24">
        <v>1650</v>
      </c>
      <c r="D24" s="24">
        <v>1650</v>
      </c>
      <c r="E24" s="212">
        <v>782</v>
      </c>
      <c r="F24" s="32">
        <f t="shared" si="0"/>
        <v>47.39393939393939</v>
      </c>
      <c r="G24" s="12"/>
    </row>
    <row r="25" spans="1:8" s="27" customFormat="1" ht="12.75">
      <c r="A25" s="21">
        <v>5164</v>
      </c>
      <c r="B25" s="21" t="s">
        <v>331</v>
      </c>
      <c r="C25" s="24">
        <v>2900</v>
      </c>
      <c r="D25" s="24">
        <v>2900</v>
      </c>
      <c r="E25" s="212">
        <v>736</v>
      </c>
      <c r="F25" s="32">
        <f t="shared" si="0"/>
        <v>25.379310344827587</v>
      </c>
      <c r="G25" s="12"/>
      <c r="H25" s="169"/>
    </row>
    <row r="26" spans="1:7" s="27" customFormat="1" ht="12.75">
      <c r="A26" s="21">
        <v>5166</v>
      </c>
      <c r="B26" s="21" t="s">
        <v>332</v>
      </c>
      <c r="C26" s="24">
        <v>500</v>
      </c>
      <c r="D26" s="24">
        <v>500</v>
      </c>
      <c r="E26" s="212">
        <v>77</v>
      </c>
      <c r="F26" s="32">
        <f t="shared" si="0"/>
        <v>15.4</v>
      </c>
      <c r="G26" s="12"/>
    </row>
    <row r="27" spans="1:7" s="27" customFormat="1" ht="12.75">
      <c r="A27" s="21">
        <v>5167</v>
      </c>
      <c r="B27" s="21" t="s">
        <v>333</v>
      </c>
      <c r="C27" s="24">
        <v>4000</v>
      </c>
      <c r="D27" s="24">
        <v>4000</v>
      </c>
      <c r="E27" s="212">
        <v>574</v>
      </c>
      <c r="F27" s="32">
        <f t="shared" si="0"/>
        <v>14.35</v>
      </c>
      <c r="G27" s="12"/>
    </row>
    <row r="28" spans="1:7" s="27" customFormat="1" ht="12.75">
      <c r="A28" s="31">
        <v>5169</v>
      </c>
      <c r="B28" s="31" t="s">
        <v>334</v>
      </c>
      <c r="C28" s="24">
        <v>8300</v>
      </c>
      <c r="D28" s="24">
        <v>8300</v>
      </c>
      <c r="E28" s="212">
        <v>2343</v>
      </c>
      <c r="F28" s="32">
        <f t="shared" si="0"/>
        <v>28.2289156626506</v>
      </c>
      <c r="G28" s="12"/>
    </row>
    <row r="29" spans="1:7" s="27" customFormat="1" ht="12.75">
      <c r="A29" s="31">
        <v>5171</v>
      </c>
      <c r="B29" s="31" t="s">
        <v>335</v>
      </c>
      <c r="C29" s="24">
        <v>1250</v>
      </c>
      <c r="D29" s="24">
        <v>1250</v>
      </c>
      <c r="E29" s="212">
        <v>195</v>
      </c>
      <c r="F29" s="32">
        <f t="shared" si="0"/>
        <v>15.6</v>
      </c>
      <c r="G29" s="12"/>
    </row>
    <row r="30" spans="1:7" s="27" customFormat="1" ht="12.75">
      <c r="A30" s="21">
        <v>5173</v>
      </c>
      <c r="B30" s="21" t="s">
        <v>473</v>
      </c>
      <c r="C30" s="24">
        <v>5000</v>
      </c>
      <c r="D30" s="24">
        <v>5000</v>
      </c>
      <c r="E30" s="212">
        <v>626</v>
      </c>
      <c r="F30" s="32">
        <f t="shared" si="0"/>
        <v>12.520000000000001</v>
      </c>
      <c r="G30" s="12"/>
    </row>
    <row r="31" spans="1:7" s="27" customFormat="1" ht="12.75">
      <c r="A31" s="21">
        <v>5175</v>
      </c>
      <c r="B31" s="21" t="s">
        <v>336</v>
      </c>
      <c r="C31" s="24">
        <v>550</v>
      </c>
      <c r="D31" s="24">
        <v>550</v>
      </c>
      <c r="E31" s="212">
        <v>186</v>
      </c>
      <c r="F31" s="32">
        <f t="shared" si="0"/>
        <v>33.81818181818182</v>
      </c>
      <c r="G31" s="12"/>
    </row>
    <row r="32" spans="1:7" s="27" customFormat="1" ht="12.75">
      <c r="A32" s="21">
        <v>5176</v>
      </c>
      <c r="B32" s="21" t="s">
        <v>337</v>
      </c>
      <c r="C32" s="24">
        <v>160</v>
      </c>
      <c r="D32" s="24">
        <v>160</v>
      </c>
      <c r="E32" s="212">
        <v>68</v>
      </c>
      <c r="F32" s="32">
        <f t="shared" si="0"/>
        <v>42.5</v>
      </c>
      <c r="G32" s="12"/>
    </row>
    <row r="33" spans="1:10" s="27" customFormat="1" ht="12.75">
      <c r="A33" s="21">
        <v>5179</v>
      </c>
      <c r="B33" s="21" t="s">
        <v>339</v>
      </c>
      <c r="C33" s="24">
        <v>3500</v>
      </c>
      <c r="D33" s="24">
        <v>3500</v>
      </c>
      <c r="E33" s="212">
        <v>465</v>
      </c>
      <c r="F33" s="32">
        <f t="shared" si="0"/>
        <v>13.285714285714286</v>
      </c>
      <c r="G33" s="12"/>
      <c r="H33" s="62"/>
      <c r="J33" s="162"/>
    </row>
    <row r="34" spans="1:10" s="27" customFormat="1" ht="12.75">
      <c r="A34" s="21">
        <v>5192</v>
      </c>
      <c r="B34" s="21" t="s">
        <v>498</v>
      </c>
      <c r="C34" s="24">
        <v>250</v>
      </c>
      <c r="D34" s="24">
        <v>250</v>
      </c>
      <c r="E34" s="212">
        <v>60</v>
      </c>
      <c r="F34" s="32">
        <f t="shared" si="0"/>
        <v>24</v>
      </c>
      <c r="G34" s="12"/>
      <c r="H34" s="62"/>
      <c r="J34" s="162"/>
    </row>
    <row r="35" spans="1:7" ht="12.75">
      <c r="A35" s="92" t="s">
        <v>341</v>
      </c>
      <c r="B35" s="96" t="s">
        <v>342</v>
      </c>
      <c r="C35" s="93">
        <f>SUM(C11:C34)</f>
        <v>44900</v>
      </c>
      <c r="D35" s="93">
        <f>SUM(D11:D34)</f>
        <v>44900</v>
      </c>
      <c r="E35" s="93">
        <f>SUM(E11:E34)</f>
        <v>11175</v>
      </c>
      <c r="F35" s="94">
        <f t="shared" si="0"/>
        <v>24.888641425389753</v>
      </c>
      <c r="G35" s="12"/>
    </row>
    <row r="36" spans="1:7" s="27" customFormat="1" ht="12.75">
      <c r="A36" s="21">
        <v>5361</v>
      </c>
      <c r="B36" s="21" t="s">
        <v>346</v>
      </c>
      <c r="C36" s="24">
        <v>50</v>
      </c>
      <c r="D36" s="24">
        <v>50</v>
      </c>
      <c r="E36" s="268">
        <v>7</v>
      </c>
      <c r="F36" s="32">
        <f t="shared" si="0"/>
        <v>14.000000000000002</v>
      </c>
      <c r="G36" s="12"/>
    </row>
    <row r="37" spans="1:7" s="27" customFormat="1" ht="12.75">
      <c r="A37" s="21">
        <v>5362</v>
      </c>
      <c r="B37" s="21" t="s">
        <v>347</v>
      </c>
      <c r="C37" s="24">
        <v>80</v>
      </c>
      <c r="D37" s="24">
        <v>80</v>
      </c>
      <c r="E37" s="212">
        <v>14</v>
      </c>
      <c r="F37" s="32">
        <f>E37/D37*100</f>
        <v>17.5</v>
      </c>
      <c r="G37" s="12"/>
    </row>
    <row r="38" spans="1:7" s="27" customFormat="1" ht="12.75">
      <c r="A38" s="92" t="s">
        <v>348</v>
      </c>
      <c r="B38" s="92" t="s">
        <v>378</v>
      </c>
      <c r="C38" s="93">
        <f>SUM(C36:C37)</f>
        <v>130</v>
      </c>
      <c r="D38" s="93">
        <f>SUM(D36:D37)</f>
        <v>130</v>
      </c>
      <c r="E38" s="257">
        <f>SUM(E36:E37)</f>
        <v>21</v>
      </c>
      <c r="F38" s="94">
        <f t="shared" si="0"/>
        <v>16.153846153846153</v>
      </c>
      <c r="G38" s="12"/>
    </row>
    <row r="39" spans="1:7" s="27" customFormat="1" ht="12.75">
      <c r="A39" s="31">
        <v>5424</v>
      </c>
      <c r="B39" s="31" t="s">
        <v>714</v>
      </c>
      <c r="C39" s="26">
        <v>920</v>
      </c>
      <c r="D39" s="26">
        <v>920</v>
      </c>
      <c r="E39" s="268">
        <v>68</v>
      </c>
      <c r="F39" s="32">
        <f>E39/D39*100</f>
        <v>7.391304347826087</v>
      </c>
      <c r="G39" s="12"/>
    </row>
    <row r="40" spans="1:7" s="27" customFormat="1" ht="12.75">
      <c r="A40" s="92" t="s">
        <v>505</v>
      </c>
      <c r="B40" s="92" t="s">
        <v>506</v>
      </c>
      <c r="C40" s="93">
        <f>C39</f>
        <v>920</v>
      </c>
      <c r="D40" s="93">
        <f>D39</f>
        <v>920</v>
      </c>
      <c r="E40" s="257">
        <f>E39</f>
        <v>68</v>
      </c>
      <c r="F40" s="94">
        <f t="shared" si="0"/>
        <v>7.391304347826087</v>
      </c>
      <c r="G40" s="12"/>
    </row>
    <row r="41" spans="1:7" s="27" customFormat="1" ht="12.75">
      <c r="A41" s="31">
        <v>5901</v>
      </c>
      <c r="B41" s="31" t="s">
        <v>350</v>
      </c>
      <c r="C41" s="244">
        <v>1556</v>
      </c>
      <c r="D41" s="244">
        <v>1556</v>
      </c>
      <c r="E41" s="540">
        <v>0</v>
      </c>
      <c r="F41" s="32" t="s">
        <v>477</v>
      </c>
      <c r="G41" s="12"/>
    </row>
    <row r="42" spans="1:12" s="27" customFormat="1" ht="12.75">
      <c r="A42" s="92" t="s">
        <v>351</v>
      </c>
      <c r="B42" s="92" t="s">
        <v>353</v>
      </c>
      <c r="C42" s="53">
        <f>C41</f>
        <v>1556</v>
      </c>
      <c r="D42" s="53">
        <f>D41</f>
        <v>1556</v>
      </c>
      <c r="E42" s="538">
        <f>E41</f>
        <v>0</v>
      </c>
      <c r="F42" s="94" t="s">
        <v>477</v>
      </c>
      <c r="G42" s="12"/>
      <c r="L42" s="161"/>
    </row>
    <row r="43" spans="1:12" s="27" customFormat="1" ht="12.75">
      <c r="A43" s="233"/>
      <c r="B43" s="234"/>
      <c r="C43" s="53"/>
      <c r="D43" s="53"/>
      <c r="E43" s="538"/>
      <c r="F43" s="94"/>
      <c r="G43" s="12"/>
      <c r="L43" s="161"/>
    </row>
    <row r="44" spans="1:7" s="27" customFormat="1" ht="12.75">
      <c r="A44" s="795" t="s">
        <v>354</v>
      </c>
      <c r="B44" s="797"/>
      <c r="C44" s="93">
        <f>C10+C35+C38+C42+C40</f>
        <v>264386</v>
      </c>
      <c r="D44" s="93">
        <f>D10+D35+D38+D42+D40</f>
        <v>264386</v>
      </c>
      <c r="E44" s="538">
        <f>E10+E35+E38+E42+E40</f>
        <v>41269</v>
      </c>
      <c r="F44" s="94">
        <f>E44/D44*100</f>
        <v>15.609374172611258</v>
      </c>
      <c r="G44" s="12"/>
    </row>
    <row r="45" spans="1:7" s="27" customFormat="1" ht="12.75">
      <c r="A45" s="231"/>
      <c r="B45" s="232"/>
      <c r="C45" s="93"/>
      <c r="D45" s="93"/>
      <c r="E45" s="257"/>
      <c r="F45" s="94"/>
      <c r="G45" s="12"/>
    </row>
    <row r="46" spans="1:7" s="27" customFormat="1" ht="12" customHeight="1">
      <c r="A46" s="21">
        <v>6121</v>
      </c>
      <c r="B46" s="21" t="s">
        <v>379</v>
      </c>
      <c r="C46" s="24">
        <v>100</v>
      </c>
      <c r="D46" s="24">
        <v>100</v>
      </c>
      <c r="E46" s="212">
        <v>0</v>
      </c>
      <c r="F46" s="32">
        <f>E46/D46*100</f>
        <v>0</v>
      </c>
      <c r="G46" s="12"/>
    </row>
    <row r="47" spans="1:7" s="27" customFormat="1" ht="12.75">
      <c r="A47" s="21">
        <v>6123</v>
      </c>
      <c r="B47" s="21" t="s">
        <v>355</v>
      </c>
      <c r="C47" s="24">
        <v>900</v>
      </c>
      <c r="D47" s="24">
        <v>900</v>
      </c>
      <c r="E47" s="212">
        <v>0</v>
      </c>
      <c r="F47" s="32">
        <f>E47/D47*100</f>
        <v>0</v>
      </c>
      <c r="G47" s="12"/>
    </row>
    <row r="48" spans="1:7" s="27" customFormat="1" ht="12.75">
      <c r="A48" s="92" t="s">
        <v>357</v>
      </c>
      <c r="B48" s="92" t="s">
        <v>358</v>
      </c>
      <c r="C48" s="93">
        <f>SUM(C46:C47)</f>
        <v>1000</v>
      </c>
      <c r="D48" s="93">
        <f>SUM(D46:D47)</f>
        <v>1000</v>
      </c>
      <c r="E48" s="93">
        <f>SUM(E46:E47)</f>
        <v>0</v>
      </c>
      <c r="F48" s="94">
        <f t="shared" si="0"/>
        <v>0</v>
      </c>
      <c r="G48" s="12"/>
    </row>
    <row r="49" spans="1:7" s="27" customFormat="1" ht="12.75">
      <c r="A49" s="233"/>
      <c r="B49" s="234"/>
      <c r="C49" s="93"/>
      <c r="D49" s="93"/>
      <c r="E49" s="93"/>
      <c r="F49" s="94"/>
      <c r="G49" s="12"/>
    </row>
    <row r="50" spans="1:7" ht="12.75">
      <c r="A50" s="860" t="s">
        <v>359</v>
      </c>
      <c r="B50" s="861"/>
      <c r="C50" s="8">
        <f>C44+C48</f>
        <v>265386</v>
      </c>
      <c r="D50" s="8">
        <f>D44+D48</f>
        <v>265386</v>
      </c>
      <c r="E50" s="8">
        <f>E44+E48</f>
        <v>41269</v>
      </c>
      <c r="F50" s="25">
        <f t="shared" si="0"/>
        <v>15.550556547820909</v>
      </c>
      <c r="G50" s="12"/>
    </row>
    <row r="51" spans="1:8" ht="12.75">
      <c r="A51" s="100"/>
      <c r="B51" s="12"/>
      <c r="C51" s="23"/>
      <c r="D51" s="23"/>
      <c r="E51" s="23"/>
      <c r="F51" s="62"/>
      <c r="G51" s="12"/>
      <c r="H51" s="27"/>
    </row>
    <row r="52" spans="1:6" ht="25.5" customHeight="1">
      <c r="A52" s="798" t="s">
        <v>360</v>
      </c>
      <c r="B52" s="779"/>
      <c r="C52" s="86" t="s">
        <v>287</v>
      </c>
      <c r="D52" s="87" t="s">
        <v>288</v>
      </c>
      <c r="E52" s="4" t="s">
        <v>137</v>
      </c>
      <c r="F52" s="42" t="s">
        <v>499</v>
      </c>
    </row>
    <row r="53" spans="1:6" ht="12.75">
      <c r="A53" s="858" t="s">
        <v>361</v>
      </c>
      <c r="B53" s="858"/>
      <c r="C53" s="24">
        <f>SUM(C4:C9)</f>
        <v>216880</v>
      </c>
      <c r="D53" s="24">
        <f>SUM(D4:D9)</f>
        <v>216880</v>
      </c>
      <c r="E53" s="24">
        <f>SUM(E4:E9)</f>
        <v>30005</v>
      </c>
      <c r="F53" s="32">
        <f>E53/E57*100</f>
        <v>72.70590515883593</v>
      </c>
    </row>
    <row r="54" spans="1:6" ht="12.75">
      <c r="A54" s="786" t="s">
        <v>362</v>
      </c>
      <c r="B54" s="788"/>
      <c r="C54" s="24">
        <f>C35+C38+C40+C42-C55</f>
        <v>30456</v>
      </c>
      <c r="D54" s="24">
        <f>D35+D38+D40+D42-D55</f>
        <v>30456</v>
      </c>
      <c r="E54" s="24">
        <f>E35+E38+E40+E42-E55</f>
        <v>7476</v>
      </c>
      <c r="F54" s="32">
        <f>E54/E57*100</f>
        <v>18.115292350190217</v>
      </c>
    </row>
    <row r="55" spans="1:6" ht="12.75">
      <c r="A55" s="786" t="s">
        <v>363</v>
      </c>
      <c r="B55" s="788"/>
      <c r="C55" s="24">
        <f>C23+C24+C26+C27+C28</f>
        <v>17050</v>
      </c>
      <c r="D55" s="24">
        <f>D23+D24+D26+D27+D28</f>
        <v>17050</v>
      </c>
      <c r="E55" s="24">
        <f>E23+E24+E26+E27+E28</f>
        <v>3788</v>
      </c>
      <c r="F55" s="32">
        <f>E55/E57*100</f>
        <v>9.178802490973855</v>
      </c>
    </row>
    <row r="56" spans="1:6" ht="12.75">
      <c r="A56" s="786" t="s">
        <v>364</v>
      </c>
      <c r="B56" s="788"/>
      <c r="C56" s="24">
        <f>C48</f>
        <v>1000</v>
      </c>
      <c r="D56" s="24">
        <f>D48</f>
        <v>1000</v>
      </c>
      <c r="E56" s="24">
        <f>E48</f>
        <v>0</v>
      </c>
      <c r="F56" s="32">
        <f>E56/E57*100</f>
        <v>0</v>
      </c>
    </row>
    <row r="57" spans="1:7" ht="12.75">
      <c r="A57" s="795" t="s">
        <v>365</v>
      </c>
      <c r="B57" s="797"/>
      <c r="C57" s="93">
        <f>SUM(C53:C56)</f>
        <v>265386</v>
      </c>
      <c r="D57" s="257">
        <f>SUM(D53:D56)</f>
        <v>265386</v>
      </c>
      <c r="E57" s="93">
        <f>SUM(E53:E56)</f>
        <v>41269</v>
      </c>
      <c r="F57" s="94">
        <f>E57/D57*100</f>
        <v>15.550556547820909</v>
      </c>
      <c r="G57" s="27"/>
    </row>
    <row r="58" spans="1:7" ht="12.75">
      <c r="A58" s="19"/>
      <c r="B58" s="19"/>
      <c r="C58" s="17"/>
      <c r="D58" s="17"/>
      <c r="E58" s="17"/>
      <c r="F58" s="97"/>
      <c r="G58" s="27"/>
    </row>
    <row r="59" spans="1:7" ht="12.75">
      <c r="A59" s="19"/>
      <c r="B59" s="19"/>
      <c r="C59" s="17"/>
      <c r="D59" s="17"/>
      <c r="E59" s="17"/>
      <c r="F59" s="97"/>
      <c r="G59" s="27"/>
    </row>
    <row r="60" spans="1:7" ht="12.75">
      <c r="A60" s="19"/>
      <c r="B60" s="19"/>
      <c r="C60" s="17"/>
      <c r="D60" s="17"/>
      <c r="E60" s="17"/>
      <c r="F60" s="97"/>
      <c r="G60" s="27"/>
    </row>
    <row r="61" spans="1:7" ht="12.75">
      <c r="A61" s="19"/>
      <c r="B61" s="19"/>
      <c r="C61" s="17"/>
      <c r="D61" s="17"/>
      <c r="E61" s="17"/>
      <c r="F61" s="97"/>
      <c r="G61" s="27"/>
    </row>
  </sheetData>
  <mergeCells count="9">
    <mergeCell ref="A1:F1"/>
    <mergeCell ref="A56:B56"/>
    <mergeCell ref="A44:B44"/>
    <mergeCell ref="A50:B50"/>
    <mergeCell ref="A57:B57"/>
    <mergeCell ref="A52:B52"/>
    <mergeCell ref="A53:B53"/>
    <mergeCell ref="A54:B54"/>
    <mergeCell ref="A55:B55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0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58"/>
  <sheetViews>
    <sheetView workbookViewId="0" topLeftCell="A1">
      <selection activeCell="J18" sqref="J18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2" customWidth="1"/>
    <col min="6" max="6" width="12.25390625" style="14" customWidth="1"/>
    <col min="7" max="7" width="0" style="80" hidden="1" customWidth="1"/>
    <col min="8" max="8" width="15.375" style="81" customWidth="1"/>
    <col min="9" max="9" width="9.125" style="82" customWidth="1"/>
  </cols>
  <sheetData>
    <row r="1" spans="1:6" ht="18">
      <c r="A1" s="859" t="s">
        <v>283</v>
      </c>
      <c r="B1" s="859"/>
      <c r="C1" s="859"/>
      <c r="D1" s="859"/>
      <c r="E1" s="859"/>
      <c r="F1" s="859"/>
    </row>
    <row r="2" spans="1:6" ht="16.5">
      <c r="A2" s="83"/>
      <c r="F2" s="84" t="s">
        <v>277</v>
      </c>
    </row>
    <row r="3" spans="1:9" ht="25.5" customHeight="1">
      <c r="A3" s="85" t="s">
        <v>311</v>
      </c>
      <c r="B3" s="85" t="s">
        <v>312</v>
      </c>
      <c r="C3" s="86" t="s">
        <v>287</v>
      </c>
      <c r="D3" s="87" t="s">
        <v>288</v>
      </c>
      <c r="E3" s="67" t="s">
        <v>137</v>
      </c>
      <c r="F3" s="88" t="s">
        <v>289</v>
      </c>
      <c r="G3" s="89" t="s">
        <v>401</v>
      </c>
      <c r="H3" s="90"/>
      <c r="I3" s="81"/>
    </row>
    <row r="4" spans="1:11" s="27" customFormat="1" ht="12.75" customHeight="1">
      <c r="A4" s="479">
        <v>5021</v>
      </c>
      <c r="B4" s="21" t="s">
        <v>313</v>
      </c>
      <c r="C4" s="26">
        <v>600</v>
      </c>
      <c r="D4" s="26">
        <v>600</v>
      </c>
      <c r="E4" s="212">
        <v>5</v>
      </c>
      <c r="F4" s="52">
        <f aca="true" t="shared" si="0" ref="F4:F49">E4/D4*100</f>
        <v>0.8333333333333334</v>
      </c>
      <c r="G4" s="110"/>
      <c r="H4" s="110"/>
      <c r="I4" s="111"/>
      <c r="K4" s="112"/>
    </row>
    <row r="5" spans="1:11" s="27" customFormat="1" ht="12.75">
      <c r="A5" s="479">
        <v>5023</v>
      </c>
      <c r="B5" s="21" t="s">
        <v>314</v>
      </c>
      <c r="C5" s="26">
        <v>12300</v>
      </c>
      <c r="D5" s="26">
        <v>12300</v>
      </c>
      <c r="E5" s="212">
        <v>1920</v>
      </c>
      <c r="F5" s="52">
        <f t="shared" si="0"/>
        <v>15.609756097560975</v>
      </c>
      <c r="G5" s="110"/>
      <c r="H5" s="110"/>
      <c r="I5" s="111"/>
      <c r="K5" s="112"/>
    </row>
    <row r="6" spans="1:11" s="27" customFormat="1" ht="12.75">
      <c r="A6" s="479">
        <v>5029</v>
      </c>
      <c r="B6" s="21" t="s">
        <v>316</v>
      </c>
      <c r="C6" s="26">
        <v>500</v>
      </c>
      <c r="D6" s="26">
        <v>500</v>
      </c>
      <c r="E6" s="212">
        <v>37</v>
      </c>
      <c r="F6" s="52">
        <f t="shared" si="0"/>
        <v>7.3999999999999995</v>
      </c>
      <c r="G6" s="110"/>
      <c r="H6" s="110"/>
      <c r="I6" s="111"/>
      <c r="K6" s="112"/>
    </row>
    <row r="7" spans="1:11" s="27" customFormat="1" ht="12.75">
      <c r="A7" s="479">
        <v>5031</v>
      </c>
      <c r="B7" s="21" t="s">
        <v>317</v>
      </c>
      <c r="C7" s="26">
        <v>2378</v>
      </c>
      <c r="D7" s="26">
        <v>2378</v>
      </c>
      <c r="E7" s="212">
        <v>397</v>
      </c>
      <c r="F7" s="52">
        <f t="shared" si="0"/>
        <v>16.69470142977292</v>
      </c>
      <c r="G7" s="110"/>
      <c r="H7" s="110"/>
      <c r="I7" s="111"/>
      <c r="K7" s="112"/>
    </row>
    <row r="8" spans="1:11" s="27" customFormat="1" ht="12.75">
      <c r="A8" s="479">
        <v>5032</v>
      </c>
      <c r="B8" s="21" t="s">
        <v>318</v>
      </c>
      <c r="C8" s="26">
        <v>1138</v>
      </c>
      <c r="D8" s="26">
        <v>1138</v>
      </c>
      <c r="E8" s="212">
        <v>181</v>
      </c>
      <c r="F8" s="52">
        <f t="shared" si="0"/>
        <v>15.905096660808434</v>
      </c>
      <c r="G8" s="110"/>
      <c r="H8" s="110"/>
      <c r="I8" s="111"/>
      <c r="K8" s="112"/>
    </row>
    <row r="9" spans="1:11" s="27" customFormat="1" ht="12.75">
      <c r="A9" s="479">
        <v>5038</v>
      </c>
      <c r="B9" s="21" t="s">
        <v>474</v>
      </c>
      <c r="C9" s="26">
        <v>30</v>
      </c>
      <c r="D9" s="26">
        <v>30</v>
      </c>
      <c r="E9" s="212">
        <v>0</v>
      </c>
      <c r="F9" s="52">
        <f t="shared" si="0"/>
        <v>0</v>
      </c>
      <c r="G9" s="110"/>
      <c r="H9" s="110"/>
      <c r="I9" s="111"/>
      <c r="K9" s="112"/>
    </row>
    <row r="10" spans="1:11" s="27" customFormat="1" ht="12.75">
      <c r="A10" s="479">
        <v>5039</v>
      </c>
      <c r="B10" s="21" t="s">
        <v>490</v>
      </c>
      <c r="C10" s="26">
        <v>175</v>
      </c>
      <c r="D10" s="26">
        <v>175</v>
      </c>
      <c r="E10" s="212">
        <v>2</v>
      </c>
      <c r="F10" s="52">
        <f t="shared" si="0"/>
        <v>1.1428571428571428</v>
      </c>
      <c r="G10" s="110"/>
      <c r="H10" s="110"/>
      <c r="I10" s="111"/>
      <c r="K10" s="112" t="s">
        <v>301</v>
      </c>
    </row>
    <row r="11" spans="1:11" s="27" customFormat="1" ht="12.75">
      <c r="A11" s="91" t="s">
        <v>66</v>
      </c>
      <c r="B11" s="92" t="s">
        <v>321</v>
      </c>
      <c r="C11" s="93">
        <f>SUM(C4:C10)</f>
        <v>17121</v>
      </c>
      <c r="D11" s="93">
        <f>SUM(D4:D10)</f>
        <v>17121</v>
      </c>
      <c r="E11" s="257">
        <f>SUM(E4:E10)</f>
        <v>2542</v>
      </c>
      <c r="F11" s="94">
        <f t="shared" si="0"/>
        <v>14.847263594416212</v>
      </c>
      <c r="G11" s="110"/>
      <c r="H11" s="110"/>
      <c r="I11" s="111"/>
      <c r="K11" s="112"/>
    </row>
    <row r="12" spans="1:11" s="27" customFormat="1" ht="12.75">
      <c r="A12" s="479">
        <v>5136</v>
      </c>
      <c r="B12" s="21" t="s">
        <v>322</v>
      </c>
      <c r="C12" s="26">
        <v>30</v>
      </c>
      <c r="D12" s="26">
        <v>30</v>
      </c>
      <c r="E12" s="212">
        <v>6</v>
      </c>
      <c r="F12" s="52">
        <f t="shared" si="0"/>
        <v>20</v>
      </c>
      <c r="G12" s="110"/>
      <c r="H12" s="113"/>
      <c r="I12" s="112"/>
      <c r="K12" s="112"/>
    </row>
    <row r="13" spans="1:11" s="27" customFormat="1" ht="12.75">
      <c r="A13" s="480">
        <v>5137</v>
      </c>
      <c r="B13" s="31" t="s">
        <v>323</v>
      </c>
      <c r="C13" s="26">
        <v>300</v>
      </c>
      <c r="D13" s="26">
        <v>5459</v>
      </c>
      <c r="E13" s="268">
        <v>3189</v>
      </c>
      <c r="F13" s="52">
        <f t="shared" si="0"/>
        <v>58.417292544422054</v>
      </c>
      <c r="G13" s="110"/>
      <c r="H13" s="113"/>
      <c r="I13" s="112"/>
      <c r="K13" s="112"/>
    </row>
    <row r="14" spans="1:11" s="27" customFormat="1" ht="12.75">
      <c r="A14" s="479">
        <v>5139</v>
      </c>
      <c r="B14" s="21" t="s">
        <v>324</v>
      </c>
      <c r="C14" s="26">
        <v>3500</v>
      </c>
      <c r="D14" s="26">
        <v>3500</v>
      </c>
      <c r="E14" s="212">
        <v>436</v>
      </c>
      <c r="F14" s="52">
        <f t="shared" si="0"/>
        <v>12.457142857142857</v>
      </c>
      <c r="G14" s="110"/>
      <c r="H14" s="113"/>
      <c r="I14" s="112"/>
      <c r="K14" s="112"/>
    </row>
    <row r="15" spans="1:11" s="27" customFormat="1" ht="12.75">
      <c r="A15" s="479">
        <v>5142</v>
      </c>
      <c r="B15" s="21" t="s">
        <v>325</v>
      </c>
      <c r="C15" s="26">
        <v>5</v>
      </c>
      <c r="D15" s="26">
        <v>5</v>
      </c>
      <c r="E15" s="212">
        <v>0</v>
      </c>
      <c r="F15" s="52">
        <f t="shared" si="0"/>
        <v>0</v>
      </c>
      <c r="G15" s="110"/>
      <c r="H15" s="113"/>
      <c r="I15" s="112"/>
      <c r="K15" s="112"/>
    </row>
    <row r="16" spans="1:11" s="27" customFormat="1" ht="12.75">
      <c r="A16" s="479">
        <v>5153</v>
      </c>
      <c r="B16" s="21" t="s">
        <v>326</v>
      </c>
      <c r="C16" s="26">
        <v>13</v>
      </c>
      <c r="D16" s="26">
        <v>13</v>
      </c>
      <c r="E16" s="212">
        <v>0</v>
      </c>
      <c r="F16" s="52">
        <f t="shared" si="0"/>
        <v>0</v>
      </c>
      <c r="G16" s="110"/>
      <c r="H16" s="113"/>
      <c r="I16" s="112"/>
      <c r="K16" s="112"/>
    </row>
    <row r="17" spans="1:11" s="27" customFormat="1" ht="12.75">
      <c r="A17" s="479">
        <v>5156</v>
      </c>
      <c r="B17" s="21" t="s">
        <v>327</v>
      </c>
      <c r="C17" s="26">
        <v>750</v>
      </c>
      <c r="D17" s="26">
        <v>750</v>
      </c>
      <c r="E17" s="212">
        <v>132</v>
      </c>
      <c r="F17" s="52">
        <f t="shared" si="0"/>
        <v>17.599999999999998</v>
      </c>
      <c r="G17" s="110"/>
      <c r="H17" s="113"/>
      <c r="I17" s="112"/>
      <c r="K17" s="112"/>
    </row>
    <row r="18" spans="1:11" s="27" customFormat="1" ht="12.75">
      <c r="A18" s="479">
        <v>5161</v>
      </c>
      <c r="B18" s="21" t="s">
        <v>328</v>
      </c>
      <c r="C18" s="26">
        <v>150</v>
      </c>
      <c r="D18" s="26">
        <v>150</v>
      </c>
      <c r="E18" s="212">
        <v>12</v>
      </c>
      <c r="F18" s="52">
        <f t="shared" si="0"/>
        <v>8</v>
      </c>
      <c r="G18" s="110"/>
      <c r="H18" s="110"/>
      <c r="I18" s="112"/>
      <c r="K18" s="112"/>
    </row>
    <row r="19" spans="1:11" s="27" customFormat="1" ht="12.75">
      <c r="A19" s="479">
        <v>5162</v>
      </c>
      <c r="B19" s="21" t="s">
        <v>329</v>
      </c>
      <c r="C19" s="26">
        <v>400</v>
      </c>
      <c r="D19" s="26">
        <v>400</v>
      </c>
      <c r="E19" s="212">
        <v>59</v>
      </c>
      <c r="F19" s="52">
        <f t="shared" si="0"/>
        <v>14.75</v>
      </c>
      <c r="G19" s="110"/>
      <c r="H19" s="113"/>
      <c r="I19" s="112"/>
      <c r="K19" s="112"/>
    </row>
    <row r="20" spans="1:11" s="27" customFormat="1" ht="12.75">
      <c r="A20" s="479">
        <v>5163</v>
      </c>
      <c r="B20" s="21" t="s">
        <v>330</v>
      </c>
      <c r="C20" s="26">
        <v>15</v>
      </c>
      <c r="D20" s="26">
        <v>35</v>
      </c>
      <c r="E20" s="212">
        <v>28</v>
      </c>
      <c r="F20" s="52">
        <f t="shared" si="0"/>
        <v>80</v>
      </c>
      <c r="G20" s="110"/>
      <c r="H20" s="113"/>
      <c r="I20" s="112"/>
      <c r="K20" s="112"/>
    </row>
    <row r="21" spans="1:11" s="27" customFormat="1" ht="12.75">
      <c r="A21" s="479">
        <v>5164</v>
      </c>
      <c r="B21" s="21" t="s">
        <v>331</v>
      </c>
      <c r="C21" s="26">
        <v>100</v>
      </c>
      <c r="D21" s="26">
        <v>100</v>
      </c>
      <c r="E21" s="212">
        <v>14</v>
      </c>
      <c r="F21" s="52">
        <f t="shared" si="0"/>
        <v>14.000000000000002</v>
      </c>
      <c r="G21" s="110"/>
      <c r="H21" s="113"/>
      <c r="I21" s="112"/>
      <c r="K21" s="112"/>
    </row>
    <row r="22" spans="1:11" s="27" customFormat="1" ht="12.75">
      <c r="A22" s="479">
        <v>5166</v>
      </c>
      <c r="B22" s="21" t="s">
        <v>332</v>
      </c>
      <c r="C22" s="26">
        <v>50</v>
      </c>
      <c r="D22" s="26">
        <v>50</v>
      </c>
      <c r="E22" s="212">
        <v>0</v>
      </c>
      <c r="F22" s="52">
        <f t="shared" si="0"/>
        <v>0</v>
      </c>
      <c r="G22" s="110"/>
      <c r="H22" s="113"/>
      <c r="I22" s="112"/>
      <c r="K22" s="112"/>
    </row>
    <row r="23" spans="1:11" s="27" customFormat="1" ht="12.75">
      <c r="A23" s="479">
        <v>5167</v>
      </c>
      <c r="B23" s="21" t="s">
        <v>333</v>
      </c>
      <c r="C23" s="26">
        <v>500</v>
      </c>
      <c r="D23" s="26">
        <v>500</v>
      </c>
      <c r="E23" s="212">
        <v>59</v>
      </c>
      <c r="F23" s="52">
        <f t="shared" si="0"/>
        <v>11.799999999999999</v>
      </c>
      <c r="G23" s="110"/>
      <c r="H23" s="113"/>
      <c r="I23" s="112"/>
      <c r="K23" s="112"/>
    </row>
    <row r="24" spans="1:11" s="27" customFormat="1" ht="12.75">
      <c r="A24" s="479">
        <v>5169</v>
      </c>
      <c r="B24" s="21" t="s">
        <v>334</v>
      </c>
      <c r="C24" s="26">
        <v>9600</v>
      </c>
      <c r="D24" s="26">
        <v>9578</v>
      </c>
      <c r="E24" s="212">
        <v>695</v>
      </c>
      <c r="F24" s="52">
        <f t="shared" si="0"/>
        <v>7.256212152850281</v>
      </c>
      <c r="G24" s="110"/>
      <c r="H24" s="113"/>
      <c r="I24" s="112"/>
      <c r="K24" s="112"/>
    </row>
    <row r="25" spans="1:11" s="27" customFormat="1" ht="12.75">
      <c r="A25" s="479">
        <v>5171</v>
      </c>
      <c r="B25" s="21" t="s">
        <v>335</v>
      </c>
      <c r="C25" s="26">
        <v>600</v>
      </c>
      <c r="D25" s="26">
        <v>600</v>
      </c>
      <c r="E25" s="212">
        <v>127</v>
      </c>
      <c r="F25" s="52">
        <f t="shared" si="0"/>
        <v>21.166666666666668</v>
      </c>
      <c r="G25" s="110"/>
      <c r="H25" s="113"/>
      <c r="I25" s="112"/>
      <c r="K25" s="112"/>
    </row>
    <row r="26" spans="1:11" s="27" customFormat="1" ht="12.75">
      <c r="A26" s="479">
        <v>5173</v>
      </c>
      <c r="B26" s="21" t="s">
        <v>475</v>
      </c>
      <c r="C26" s="26">
        <v>600</v>
      </c>
      <c r="D26" s="26">
        <v>600</v>
      </c>
      <c r="E26" s="212">
        <v>96</v>
      </c>
      <c r="F26" s="52">
        <f t="shared" si="0"/>
        <v>16</v>
      </c>
      <c r="G26" s="110"/>
      <c r="H26" s="113"/>
      <c r="I26" s="112"/>
      <c r="K26" s="112"/>
    </row>
    <row r="27" spans="1:11" s="27" customFormat="1" ht="13.5" customHeight="1">
      <c r="A27" s="479">
        <v>5175</v>
      </c>
      <c r="B27" s="21" t="s">
        <v>336</v>
      </c>
      <c r="C27" s="26">
        <v>1900</v>
      </c>
      <c r="D27" s="26">
        <v>1900</v>
      </c>
      <c r="E27" s="212">
        <v>512</v>
      </c>
      <c r="F27" s="52">
        <f t="shared" si="0"/>
        <v>26.94736842105263</v>
      </c>
      <c r="G27" s="110"/>
      <c r="H27" s="113"/>
      <c r="I27" s="112"/>
      <c r="K27" s="112"/>
    </row>
    <row r="28" spans="1:11" s="27" customFormat="1" ht="13.5" customHeight="1">
      <c r="A28" s="479">
        <v>5176</v>
      </c>
      <c r="B28" s="21" t="s">
        <v>337</v>
      </c>
      <c r="C28" s="26">
        <v>25</v>
      </c>
      <c r="D28" s="26">
        <v>25</v>
      </c>
      <c r="E28" s="212">
        <v>0</v>
      </c>
      <c r="F28" s="52">
        <f t="shared" si="0"/>
        <v>0</v>
      </c>
      <c r="G28" s="110"/>
      <c r="H28" s="113"/>
      <c r="I28" s="112"/>
      <c r="K28" s="112"/>
    </row>
    <row r="29" spans="1:11" s="27" customFormat="1" ht="12.75">
      <c r="A29" s="479">
        <v>5178</v>
      </c>
      <c r="B29" s="21" t="s">
        <v>338</v>
      </c>
      <c r="C29" s="26">
        <v>250</v>
      </c>
      <c r="D29" s="26">
        <v>250</v>
      </c>
      <c r="E29" s="212">
        <v>0</v>
      </c>
      <c r="F29" s="52">
        <f t="shared" si="0"/>
        <v>0</v>
      </c>
      <c r="G29" s="110"/>
      <c r="H29" s="113"/>
      <c r="I29" s="112"/>
      <c r="K29" s="112"/>
    </row>
    <row r="30" spans="1:11" s="27" customFormat="1" ht="12.75">
      <c r="A30" s="479">
        <v>5179</v>
      </c>
      <c r="B30" s="21" t="s">
        <v>339</v>
      </c>
      <c r="C30" s="26">
        <v>700</v>
      </c>
      <c r="D30" s="26">
        <v>700</v>
      </c>
      <c r="E30" s="212">
        <v>218</v>
      </c>
      <c r="F30" s="52">
        <f t="shared" si="0"/>
        <v>31.142857142857146</v>
      </c>
      <c r="G30" s="110"/>
      <c r="H30" s="113"/>
      <c r="I30" s="112"/>
      <c r="K30" s="112"/>
    </row>
    <row r="31" spans="1:11" s="27" customFormat="1" ht="12.75">
      <c r="A31" s="479">
        <v>5194</v>
      </c>
      <c r="B31" s="21" t="s">
        <v>340</v>
      </c>
      <c r="C31" s="26">
        <v>700</v>
      </c>
      <c r="D31" s="26">
        <v>700</v>
      </c>
      <c r="E31" s="212">
        <v>27</v>
      </c>
      <c r="F31" s="52">
        <f t="shared" si="0"/>
        <v>3.8571428571428568</v>
      </c>
      <c r="G31" s="110"/>
      <c r="H31" s="113"/>
      <c r="I31" s="112"/>
      <c r="K31" s="112"/>
    </row>
    <row r="32" spans="1:11" s="27" customFormat="1" ht="12.75">
      <c r="A32" s="91" t="s">
        <v>341</v>
      </c>
      <c r="B32" s="92" t="s">
        <v>342</v>
      </c>
      <c r="C32" s="93">
        <f>SUM(C12:C31)</f>
        <v>20188</v>
      </c>
      <c r="D32" s="93">
        <f>SUM(D12:D31)</f>
        <v>25345</v>
      </c>
      <c r="E32" s="257">
        <f>SUM(E12:E31)</f>
        <v>5610</v>
      </c>
      <c r="F32" s="94">
        <f t="shared" si="0"/>
        <v>22.134543302426515</v>
      </c>
      <c r="G32" s="110"/>
      <c r="H32" s="113"/>
      <c r="I32" s="112"/>
      <c r="K32" s="112"/>
    </row>
    <row r="33" spans="1:9" s="27" customFormat="1" ht="12.75">
      <c r="A33" s="479">
        <v>5229</v>
      </c>
      <c r="B33" s="21" t="s">
        <v>635</v>
      </c>
      <c r="C33" s="26">
        <v>1000</v>
      </c>
      <c r="D33" s="26">
        <v>1000</v>
      </c>
      <c r="E33" s="212">
        <v>0</v>
      </c>
      <c r="F33" s="52">
        <f t="shared" si="0"/>
        <v>0</v>
      </c>
      <c r="G33" s="110"/>
      <c r="H33" s="113"/>
      <c r="I33" s="112"/>
    </row>
    <row r="34" spans="1:9" s="27" customFormat="1" ht="12.75">
      <c r="A34" s="91" t="s">
        <v>344</v>
      </c>
      <c r="B34" s="92" t="s">
        <v>646</v>
      </c>
      <c r="C34" s="175">
        <f>SUM(C33:C33)</f>
        <v>1000</v>
      </c>
      <c r="D34" s="175">
        <f>SUM(D33:D33)</f>
        <v>1000</v>
      </c>
      <c r="E34" s="202">
        <f>SUM(E33:E33)</f>
        <v>0</v>
      </c>
      <c r="F34" s="374">
        <f>E34/D34*100</f>
        <v>0</v>
      </c>
      <c r="G34" s="110"/>
      <c r="H34" s="113"/>
      <c r="I34" s="112"/>
    </row>
    <row r="35" spans="1:9" s="27" customFormat="1" ht="12.75">
      <c r="A35" s="479">
        <v>5361</v>
      </c>
      <c r="B35" s="21" t="s">
        <v>346</v>
      </c>
      <c r="C35" s="26">
        <v>10</v>
      </c>
      <c r="D35" s="26">
        <v>10</v>
      </c>
      <c r="E35" s="268">
        <v>0</v>
      </c>
      <c r="F35" s="52">
        <f t="shared" si="0"/>
        <v>0</v>
      </c>
      <c r="G35" s="110"/>
      <c r="H35" s="113"/>
      <c r="I35" s="112"/>
    </row>
    <row r="36" spans="1:9" s="27" customFormat="1" ht="12.75">
      <c r="A36" s="479">
        <v>5362</v>
      </c>
      <c r="B36" s="21" t="s">
        <v>347</v>
      </c>
      <c r="C36" s="26">
        <v>10</v>
      </c>
      <c r="D36" s="26">
        <v>12</v>
      </c>
      <c r="E36" s="212">
        <v>14</v>
      </c>
      <c r="F36" s="52">
        <f>E36/D36*100</f>
        <v>116.66666666666667</v>
      </c>
      <c r="G36" s="110"/>
      <c r="H36" s="113"/>
      <c r="I36" s="112"/>
    </row>
    <row r="37" spans="1:9" s="27" customFormat="1" ht="12.75">
      <c r="A37" s="91" t="s">
        <v>348</v>
      </c>
      <c r="B37" s="92" t="s">
        <v>349</v>
      </c>
      <c r="C37" s="93">
        <f>SUM(C35:C36)</f>
        <v>20</v>
      </c>
      <c r="D37" s="93">
        <f>SUM(D35:D36)</f>
        <v>22</v>
      </c>
      <c r="E37" s="257">
        <f>SUM(E35:E36)</f>
        <v>14</v>
      </c>
      <c r="F37" s="374">
        <f>E37/D37*100</f>
        <v>63.63636363636363</v>
      </c>
      <c r="G37" s="110"/>
      <c r="H37" s="113"/>
      <c r="I37" s="112"/>
    </row>
    <row r="38" spans="1:9" s="27" customFormat="1" ht="12.75">
      <c r="A38" s="479">
        <v>5492</v>
      </c>
      <c r="B38" s="21" t="s">
        <v>491</v>
      </c>
      <c r="C38" s="26">
        <v>20</v>
      </c>
      <c r="D38" s="26">
        <v>20</v>
      </c>
      <c r="E38" s="268">
        <v>10</v>
      </c>
      <c r="F38" s="52">
        <f t="shared" si="0"/>
        <v>50</v>
      </c>
      <c r="G38" s="110"/>
      <c r="H38" s="113"/>
      <c r="I38" s="112"/>
    </row>
    <row r="39" spans="1:9" s="27" customFormat="1" ht="12.75">
      <c r="A39" s="92" t="s">
        <v>505</v>
      </c>
      <c r="B39" s="92" t="s">
        <v>506</v>
      </c>
      <c r="C39" s="93">
        <f>SUM(C38:C38)</f>
        <v>20</v>
      </c>
      <c r="D39" s="93">
        <f>SUM(D38:D38)</f>
        <v>20</v>
      </c>
      <c r="E39" s="257">
        <f>SUM(E38:E38)</f>
        <v>10</v>
      </c>
      <c r="F39" s="94">
        <f t="shared" si="0"/>
        <v>50</v>
      </c>
      <c r="G39" s="110"/>
      <c r="H39" s="113"/>
      <c r="I39" s="112"/>
    </row>
    <row r="40" spans="1:9" s="27" customFormat="1" ht="12.75">
      <c r="A40" s="480">
        <v>5901</v>
      </c>
      <c r="B40" s="31" t="s">
        <v>350</v>
      </c>
      <c r="C40" s="244">
        <v>2000</v>
      </c>
      <c r="D40" s="244">
        <v>2000</v>
      </c>
      <c r="E40" s="537">
        <v>0</v>
      </c>
      <c r="F40" s="52" t="s">
        <v>477</v>
      </c>
      <c r="G40" s="110"/>
      <c r="H40" s="113"/>
      <c r="I40" s="112"/>
    </row>
    <row r="41" spans="1:9" s="27" customFormat="1" ht="12.75">
      <c r="A41" s="91" t="s">
        <v>351</v>
      </c>
      <c r="B41" s="92" t="s">
        <v>353</v>
      </c>
      <c r="C41" s="53">
        <f>SUM(C40:C40)</f>
        <v>2000</v>
      </c>
      <c r="D41" s="53">
        <f>SUM(D40:D40)</f>
        <v>2000</v>
      </c>
      <c r="E41" s="538">
        <f>SUM(E40)</f>
        <v>0</v>
      </c>
      <c r="F41" s="94" t="s">
        <v>477</v>
      </c>
      <c r="G41" s="110"/>
      <c r="H41" s="113"/>
      <c r="I41" s="112"/>
    </row>
    <row r="42" spans="1:9" s="27" customFormat="1" ht="12.75">
      <c r="A42" s="91"/>
      <c r="B42" s="92"/>
      <c r="C42" s="93"/>
      <c r="D42" s="93"/>
      <c r="E42" s="212"/>
      <c r="F42" s="52"/>
      <c r="G42" s="110"/>
      <c r="H42" s="113"/>
      <c r="I42" s="112"/>
    </row>
    <row r="43" spans="1:9" s="27" customFormat="1" ht="12.75">
      <c r="A43" s="795" t="s">
        <v>354</v>
      </c>
      <c r="B43" s="797"/>
      <c r="C43" s="93">
        <f>C32+C37+C39+C41+C11+C34</f>
        <v>40349</v>
      </c>
      <c r="D43" s="93">
        <f>D32+D37+D39+D41+D11+D34</f>
        <v>45508</v>
      </c>
      <c r="E43" s="257">
        <f>E32+E37+E39+E41+E11+E34</f>
        <v>8176</v>
      </c>
      <c r="F43" s="94">
        <f t="shared" si="0"/>
        <v>17.966071899446252</v>
      </c>
      <c r="G43" s="110"/>
      <c r="H43" s="113"/>
      <c r="I43" s="112"/>
    </row>
    <row r="44" spans="1:9" s="27" customFormat="1" ht="12.75">
      <c r="A44" s="40"/>
      <c r="B44" s="21"/>
      <c r="C44" s="26"/>
      <c r="D44" s="21"/>
      <c r="E44" s="212"/>
      <c r="F44" s="52"/>
      <c r="G44" s="110"/>
      <c r="H44" s="113"/>
      <c r="I44" s="112"/>
    </row>
    <row r="45" spans="1:9" s="27" customFormat="1" ht="12.75">
      <c r="A45" s="479">
        <v>6123</v>
      </c>
      <c r="B45" s="21" t="s">
        <v>355</v>
      </c>
      <c r="C45" s="26">
        <v>0</v>
      </c>
      <c r="D45" s="244">
        <v>0</v>
      </c>
      <c r="E45" s="212">
        <v>0</v>
      </c>
      <c r="F45" s="52">
        <v>0</v>
      </c>
      <c r="G45" s="110"/>
      <c r="H45" s="113"/>
      <c r="I45" s="112"/>
    </row>
    <row r="46" spans="1:9" s="27" customFormat="1" ht="12.75">
      <c r="A46" s="479">
        <v>6127</v>
      </c>
      <c r="B46" s="21" t="s">
        <v>356</v>
      </c>
      <c r="C46" s="26">
        <v>0</v>
      </c>
      <c r="D46" s="26">
        <v>0</v>
      </c>
      <c r="E46" s="539">
        <v>0</v>
      </c>
      <c r="F46" s="52">
        <v>0</v>
      </c>
      <c r="G46" s="110"/>
      <c r="H46" s="113"/>
      <c r="I46" s="112"/>
    </row>
    <row r="47" spans="1:9" s="27" customFormat="1" ht="12.75">
      <c r="A47" s="91" t="s">
        <v>357</v>
      </c>
      <c r="B47" s="92" t="s">
        <v>358</v>
      </c>
      <c r="C47" s="93">
        <f>SUM(C45:C46)</f>
        <v>0</v>
      </c>
      <c r="D47" s="93">
        <f>SUM(D45:D46)</f>
        <v>0</v>
      </c>
      <c r="E47" s="257">
        <f>SUM(E45:E46)</f>
        <v>0</v>
      </c>
      <c r="F47" s="94">
        <v>0</v>
      </c>
      <c r="G47" s="110"/>
      <c r="H47" s="113"/>
      <c r="I47" s="112"/>
    </row>
    <row r="48" spans="1:9" s="27" customFormat="1" ht="12.75">
      <c r="A48" s="91"/>
      <c r="B48" s="92"/>
      <c r="C48" s="93"/>
      <c r="D48" s="93"/>
      <c r="E48" s="93"/>
      <c r="F48" s="94"/>
      <c r="G48" s="110"/>
      <c r="H48" s="113"/>
      <c r="I48" s="112"/>
    </row>
    <row r="49" spans="1:8" ht="12.75">
      <c r="A49" s="860" t="s">
        <v>359</v>
      </c>
      <c r="B49" s="861"/>
      <c r="C49" s="8">
        <f>C43+C47</f>
        <v>40349</v>
      </c>
      <c r="D49" s="8">
        <f>D43+D47</f>
        <v>45508</v>
      </c>
      <c r="E49" s="8">
        <f>E43+E47</f>
        <v>8176</v>
      </c>
      <c r="F49" s="25">
        <f t="shared" si="0"/>
        <v>17.966071899446252</v>
      </c>
      <c r="G49" s="90"/>
      <c r="H49" s="95"/>
    </row>
    <row r="50" spans="1:8" ht="12.75">
      <c r="A50" s="19"/>
      <c r="B50" s="19"/>
      <c r="C50" s="17"/>
      <c r="D50" s="17"/>
      <c r="E50" s="17"/>
      <c r="F50" s="97"/>
      <c r="G50" s="90"/>
      <c r="H50" s="95"/>
    </row>
    <row r="51" spans="1:8" ht="12.75">
      <c r="A51" s="19"/>
      <c r="B51" s="19"/>
      <c r="C51" s="17"/>
      <c r="D51" s="17"/>
      <c r="E51" s="17"/>
      <c r="F51" s="97"/>
      <c r="G51" s="90"/>
      <c r="H51" s="95"/>
    </row>
    <row r="53" spans="1:6" ht="25.5" customHeight="1">
      <c r="A53" s="798" t="s">
        <v>360</v>
      </c>
      <c r="B53" s="779"/>
      <c r="C53" s="43" t="s">
        <v>287</v>
      </c>
      <c r="D53" s="5" t="s">
        <v>288</v>
      </c>
      <c r="E53" s="4" t="s">
        <v>137</v>
      </c>
      <c r="F53" s="42" t="s">
        <v>289</v>
      </c>
    </row>
    <row r="54" spans="1:6" ht="12.75">
      <c r="A54" s="858" t="s">
        <v>361</v>
      </c>
      <c r="B54" s="858"/>
      <c r="C54" s="24">
        <f>C11</f>
        <v>17121</v>
      </c>
      <c r="D54" s="24">
        <f>D11</f>
        <v>17121</v>
      </c>
      <c r="E54" s="24">
        <f>E11</f>
        <v>2542</v>
      </c>
      <c r="F54" s="32">
        <f>E54/E58*100</f>
        <v>31.090998043052835</v>
      </c>
    </row>
    <row r="55" spans="1:6" ht="12.75">
      <c r="A55" s="786" t="s">
        <v>362</v>
      </c>
      <c r="B55" s="788"/>
      <c r="C55" s="24">
        <f>C32+C34+C39+C41+C37-C56</f>
        <v>12513</v>
      </c>
      <c r="D55" s="24">
        <f>D32+D34+D39+D41+D37-D56</f>
        <v>17674</v>
      </c>
      <c r="E55" s="24">
        <f>E32+E34+E39+E41+E37-E56</f>
        <v>4781</v>
      </c>
      <c r="F55" s="32">
        <f>E55/E58*100</f>
        <v>58.476027397260275</v>
      </c>
    </row>
    <row r="56" spans="1:6" ht="12.75">
      <c r="A56" s="786" t="s">
        <v>363</v>
      </c>
      <c r="B56" s="788"/>
      <c r="C56" s="24">
        <f>C18+C19+C20+C22+C23+C24</f>
        <v>10715</v>
      </c>
      <c r="D56" s="24">
        <f>D18+D19+D20+D22+D23+D24</f>
        <v>10713</v>
      </c>
      <c r="E56" s="24">
        <f>E18+E19+E20+E22+E23+E24</f>
        <v>853</v>
      </c>
      <c r="F56" s="32">
        <f>E56/E58*100</f>
        <v>10.432974559686889</v>
      </c>
    </row>
    <row r="57" spans="1:6" ht="12.75">
      <c r="A57" s="786" t="s">
        <v>364</v>
      </c>
      <c r="B57" s="788"/>
      <c r="C57" s="24">
        <f>C47</f>
        <v>0</v>
      </c>
      <c r="D57" s="24">
        <f>D47</f>
        <v>0</v>
      </c>
      <c r="E57" s="24">
        <f>E47</f>
        <v>0</v>
      </c>
      <c r="F57" s="32">
        <f>E57/E58*100</f>
        <v>0</v>
      </c>
    </row>
    <row r="58" spans="1:6" ht="12.75">
      <c r="A58" s="795" t="s">
        <v>365</v>
      </c>
      <c r="B58" s="797"/>
      <c r="C58" s="93">
        <f>SUM(C54:C57)</f>
        <v>40349</v>
      </c>
      <c r="D58" s="257">
        <f>SUM(D54:D57)</f>
        <v>45508</v>
      </c>
      <c r="E58" s="93">
        <f>SUM(E54:E57)</f>
        <v>8176</v>
      </c>
      <c r="F58" s="94">
        <f>E58/D58*100</f>
        <v>17.966071899446252</v>
      </c>
    </row>
  </sheetData>
  <mergeCells count="9">
    <mergeCell ref="A1:F1"/>
    <mergeCell ref="A43:B43"/>
    <mergeCell ref="A49:B49"/>
    <mergeCell ref="A53:B53"/>
    <mergeCell ref="A58:B58"/>
    <mergeCell ref="A54:B54"/>
    <mergeCell ref="A55:B55"/>
    <mergeCell ref="A56:B56"/>
    <mergeCell ref="A57:B57"/>
  </mergeCells>
  <printOptions horizontalCentered="1"/>
  <pageMargins left="0.7874015748031497" right="0.7874015748031497" top="0.7874015748031497" bottom="0.7874015748031497" header="0.5118110236220472" footer="0.5118110236220472"/>
  <pageSetup firstPageNumber="21" useFirstPageNumber="1" horizontalDpi="600" verticalDpi="600" orientation="portrait" paperSize="9" scale="89" r:id="rId2"/>
  <headerFooter alignWithMargins="0">
    <oddFooter>&amp;C&amp;P</oddFooter>
  </headerFooter>
  <rowBreaks count="1" manualBreakCount="1">
    <brk id="52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4"/>
  <sheetViews>
    <sheetView workbookViewId="0" topLeftCell="A1">
      <pane xSplit="2" ySplit="4" topLeftCell="H5" activePane="bottomRight" state="frozen"/>
      <selection pane="topLeft" activeCell="J18" sqref="J18"/>
      <selection pane="topRight" activeCell="J18" sqref="J18"/>
      <selection pane="bottomLeft" activeCell="J18" sqref="J18"/>
      <selection pane="bottomRight" activeCell="J9" sqref="J9:J26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9" width="12.375" style="0" customWidth="1"/>
    <col min="10" max="10" width="12.25390625" style="0" customWidth="1"/>
    <col min="11" max="14" width="12.375" style="0" customWidth="1"/>
  </cols>
  <sheetData>
    <row r="1" spans="1:11" ht="24" customHeight="1">
      <c r="A1" s="862" t="s">
        <v>766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</row>
    <row r="2" spans="2:14" ht="13.5" customHeight="1" hidden="1">
      <c r="B2" s="656"/>
      <c r="C2" s="656"/>
      <c r="G2" s="863" t="s">
        <v>949</v>
      </c>
      <c r="H2" s="864"/>
      <c r="I2" s="864"/>
      <c r="J2" s="865"/>
      <c r="K2" s="866" t="s">
        <v>950</v>
      </c>
      <c r="L2" s="867"/>
      <c r="M2" s="868" t="s">
        <v>951</v>
      </c>
      <c r="N2" s="869"/>
    </row>
    <row r="3" spans="2:14" ht="10.5" customHeight="1">
      <c r="B3" s="656"/>
      <c r="C3" s="656"/>
      <c r="G3" s="657"/>
      <c r="H3" s="657"/>
      <c r="I3" s="657"/>
      <c r="J3" s="658"/>
      <c r="K3" s="868" t="s">
        <v>950</v>
      </c>
      <c r="L3" s="869"/>
      <c r="M3" s="868" t="s">
        <v>951</v>
      </c>
      <c r="N3" s="869"/>
    </row>
    <row r="4" spans="1:14" ht="65.25" customHeight="1">
      <c r="A4" s="659" t="s">
        <v>132</v>
      </c>
      <c r="B4" s="659" t="s">
        <v>133</v>
      </c>
      <c r="C4" s="660" t="s">
        <v>952</v>
      </c>
      <c r="D4" s="660" t="s">
        <v>953</v>
      </c>
      <c r="E4" s="661" t="s">
        <v>954</v>
      </c>
      <c r="F4" s="661" t="s">
        <v>955</v>
      </c>
      <c r="G4" s="661" t="s">
        <v>956</v>
      </c>
      <c r="H4" s="661" t="s">
        <v>957</v>
      </c>
      <c r="I4" s="662" t="s">
        <v>958</v>
      </c>
      <c r="J4" s="662" t="s">
        <v>959</v>
      </c>
      <c r="K4" s="661" t="s">
        <v>960</v>
      </c>
      <c r="L4" s="661" t="s">
        <v>961</v>
      </c>
      <c r="M4" s="661" t="s">
        <v>962</v>
      </c>
      <c r="N4" s="661" t="s">
        <v>963</v>
      </c>
    </row>
    <row r="5" spans="1:15" ht="24" customHeight="1">
      <c r="A5" s="124" t="s">
        <v>103</v>
      </c>
      <c r="B5" s="663" t="s">
        <v>964</v>
      </c>
      <c r="C5" s="418">
        <v>778</v>
      </c>
      <c r="D5" s="418">
        <v>778</v>
      </c>
      <c r="E5" s="664">
        <v>15</v>
      </c>
      <c r="F5" s="418">
        <v>117</v>
      </c>
      <c r="G5" s="418">
        <v>795</v>
      </c>
      <c r="H5" s="24">
        <v>557</v>
      </c>
      <c r="I5" s="665">
        <v>0</v>
      </c>
      <c r="J5" s="665">
        <f>G5-H5-I5</f>
        <v>238</v>
      </c>
      <c r="K5" s="665">
        <v>649</v>
      </c>
      <c r="L5" s="93">
        <v>127</v>
      </c>
      <c r="M5" s="665">
        <v>445</v>
      </c>
      <c r="N5" s="93">
        <v>37</v>
      </c>
      <c r="O5" s="14"/>
    </row>
    <row r="6" spans="1:15" ht="24" customHeight="1">
      <c r="A6" s="124" t="s">
        <v>104</v>
      </c>
      <c r="B6" s="663" t="s">
        <v>965</v>
      </c>
      <c r="C6" s="418">
        <v>18655</v>
      </c>
      <c r="D6" s="418">
        <v>18655</v>
      </c>
      <c r="E6" s="664">
        <v>15</v>
      </c>
      <c r="F6" s="418">
        <v>2798</v>
      </c>
      <c r="G6" s="418">
        <v>19069</v>
      </c>
      <c r="H6" s="24">
        <v>14684</v>
      </c>
      <c r="I6" s="665">
        <v>0</v>
      </c>
      <c r="J6" s="665">
        <f>G6-H6-I6</f>
        <v>4385</v>
      </c>
      <c r="K6" s="665">
        <v>18736</v>
      </c>
      <c r="L6" s="93">
        <v>298</v>
      </c>
      <c r="M6" s="665">
        <v>12684</v>
      </c>
      <c r="N6" s="93">
        <v>0</v>
      </c>
      <c r="O6" s="14"/>
    </row>
    <row r="7" spans="1:15" ht="20.25" customHeight="1">
      <c r="A7" s="872" t="s">
        <v>105</v>
      </c>
      <c r="B7" s="666" t="s">
        <v>966</v>
      </c>
      <c r="C7" s="418">
        <v>245000</v>
      </c>
      <c r="D7" s="418">
        <v>125000</v>
      </c>
      <c r="E7" s="664">
        <v>37</v>
      </c>
      <c r="F7" s="418">
        <v>46250</v>
      </c>
      <c r="G7" s="418">
        <v>251000</v>
      </c>
      <c r="H7" s="24">
        <v>102083</v>
      </c>
      <c r="I7" s="665">
        <v>3097</v>
      </c>
      <c r="J7" s="665">
        <v>141903</v>
      </c>
      <c r="K7" s="665">
        <v>120701</v>
      </c>
      <c r="L7" s="93">
        <v>3360</v>
      </c>
      <c r="M7" s="665">
        <v>32544</v>
      </c>
      <c r="N7" s="93">
        <v>0</v>
      </c>
      <c r="O7" s="14"/>
    </row>
    <row r="8" spans="1:15" ht="20.25" customHeight="1">
      <c r="A8" s="873"/>
      <c r="B8" s="666" t="s">
        <v>967</v>
      </c>
      <c r="C8" s="418">
        <v>400000</v>
      </c>
      <c r="D8" s="418">
        <v>250000</v>
      </c>
      <c r="E8" s="664">
        <v>80</v>
      </c>
      <c r="F8" s="418">
        <v>200000</v>
      </c>
      <c r="G8" s="418">
        <v>10000</v>
      </c>
      <c r="H8" s="24">
        <v>3407</v>
      </c>
      <c r="I8" s="665">
        <v>0</v>
      </c>
      <c r="J8" s="665">
        <v>6593</v>
      </c>
      <c r="K8" s="665">
        <v>3407</v>
      </c>
      <c r="L8" s="93">
        <v>0</v>
      </c>
      <c r="M8" s="665">
        <v>0</v>
      </c>
      <c r="N8" s="93">
        <v>185</v>
      </c>
      <c r="O8" s="14"/>
    </row>
    <row r="9" spans="1:15" ht="21.75" customHeight="1">
      <c r="A9" s="304" t="s">
        <v>114</v>
      </c>
      <c r="B9" s="663" t="s">
        <v>968</v>
      </c>
      <c r="C9" s="418">
        <v>202163</v>
      </c>
      <c r="D9" s="418">
        <v>202163</v>
      </c>
      <c r="E9" s="667">
        <v>15</v>
      </c>
      <c r="F9" s="418">
        <v>30320</v>
      </c>
      <c r="G9" s="418">
        <v>30000</v>
      </c>
      <c r="H9" s="24">
        <v>123332</v>
      </c>
      <c r="I9" s="665">
        <v>6861</v>
      </c>
      <c r="J9" s="876">
        <v>729433</v>
      </c>
      <c r="K9" s="665">
        <v>123460</v>
      </c>
      <c r="L9" s="93">
        <v>6866</v>
      </c>
      <c r="M9" s="665">
        <v>0</v>
      </c>
      <c r="N9" s="93">
        <v>88361</v>
      </c>
      <c r="O9" s="14"/>
    </row>
    <row r="10" spans="1:15" ht="24" customHeight="1">
      <c r="A10" s="124" t="s">
        <v>111</v>
      </c>
      <c r="B10" s="666" t="s">
        <v>969</v>
      </c>
      <c r="C10" s="418">
        <v>305088</v>
      </c>
      <c r="D10" s="418">
        <v>305088</v>
      </c>
      <c r="E10" s="664">
        <v>7.5</v>
      </c>
      <c r="F10" s="418">
        <v>22882</v>
      </c>
      <c r="G10" s="874">
        <v>1400000</v>
      </c>
      <c r="H10" s="24">
        <v>17000</v>
      </c>
      <c r="I10" s="665">
        <v>0</v>
      </c>
      <c r="J10" s="877"/>
      <c r="K10" s="665">
        <v>16315</v>
      </c>
      <c r="L10" s="93">
        <v>0</v>
      </c>
      <c r="M10" s="665">
        <v>0</v>
      </c>
      <c r="N10" s="93">
        <v>0</v>
      </c>
      <c r="O10" s="14"/>
    </row>
    <row r="11" spans="1:15" ht="24" customHeight="1">
      <c r="A11" s="124" t="s">
        <v>970</v>
      </c>
      <c r="B11" s="666" t="s">
        <v>971</v>
      </c>
      <c r="C11" s="418">
        <v>20000</v>
      </c>
      <c r="D11" s="418">
        <v>0</v>
      </c>
      <c r="E11" s="664">
        <v>15</v>
      </c>
      <c r="F11" s="418">
        <v>0</v>
      </c>
      <c r="G11" s="879"/>
      <c r="H11" s="24">
        <v>2000</v>
      </c>
      <c r="I11" s="665">
        <v>0</v>
      </c>
      <c r="J11" s="877"/>
      <c r="K11" s="665">
        <v>431</v>
      </c>
      <c r="L11" s="93">
        <v>0</v>
      </c>
      <c r="M11" s="665">
        <v>0</v>
      </c>
      <c r="N11" s="93">
        <v>0</v>
      </c>
      <c r="O11" s="14"/>
    </row>
    <row r="12" spans="1:15" ht="24" customHeight="1">
      <c r="A12" s="124" t="s">
        <v>113</v>
      </c>
      <c r="B12" s="666" t="s">
        <v>972</v>
      </c>
      <c r="C12" s="418">
        <v>51792</v>
      </c>
      <c r="D12" s="418">
        <v>51792</v>
      </c>
      <c r="E12" s="664">
        <v>10</v>
      </c>
      <c r="F12" s="418">
        <v>5172</v>
      </c>
      <c r="G12" s="879"/>
      <c r="H12" s="24">
        <v>35664</v>
      </c>
      <c r="I12" s="665">
        <v>16980</v>
      </c>
      <c r="J12" s="877"/>
      <c r="K12" s="665">
        <v>35727</v>
      </c>
      <c r="L12" s="93">
        <v>16986</v>
      </c>
      <c r="M12" s="665">
        <v>0</v>
      </c>
      <c r="N12" s="93">
        <v>0</v>
      </c>
      <c r="O12" s="14"/>
    </row>
    <row r="13" spans="1:15" ht="24" customHeight="1">
      <c r="A13" s="668">
        <v>231103</v>
      </c>
      <c r="B13" s="666" t="s">
        <v>973</v>
      </c>
      <c r="C13" s="418">
        <v>140000</v>
      </c>
      <c r="D13" s="418">
        <v>140000</v>
      </c>
      <c r="E13" s="664">
        <v>7.5</v>
      </c>
      <c r="F13" s="418">
        <v>10500</v>
      </c>
      <c r="G13" s="879"/>
      <c r="H13" s="24">
        <v>7563</v>
      </c>
      <c r="I13" s="665">
        <v>4305</v>
      </c>
      <c r="J13" s="877"/>
      <c r="K13" s="665">
        <v>7573</v>
      </c>
      <c r="L13" s="93">
        <v>4307</v>
      </c>
      <c r="M13" s="665">
        <v>0</v>
      </c>
      <c r="N13" s="93">
        <v>0</v>
      </c>
      <c r="O13" s="14"/>
    </row>
    <row r="14" spans="1:15" ht="24" customHeight="1">
      <c r="A14" s="668">
        <v>231104</v>
      </c>
      <c r="B14" s="666" t="s">
        <v>974</v>
      </c>
      <c r="C14" s="418">
        <v>82000</v>
      </c>
      <c r="D14" s="418">
        <v>82000</v>
      </c>
      <c r="E14" s="664">
        <v>7.5</v>
      </c>
      <c r="F14" s="418">
        <v>6150</v>
      </c>
      <c r="G14" s="879"/>
      <c r="H14" s="24">
        <v>21494</v>
      </c>
      <c r="I14" s="665">
        <v>1595</v>
      </c>
      <c r="J14" s="877"/>
      <c r="K14" s="665">
        <v>21498</v>
      </c>
      <c r="L14" s="93">
        <v>1597</v>
      </c>
      <c r="M14" s="665">
        <v>0</v>
      </c>
      <c r="N14" s="93">
        <v>0</v>
      </c>
      <c r="O14" s="14"/>
    </row>
    <row r="15" spans="1:15" ht="24" customHeight="1">
      <c r="A15" s="668">
        <v>231105</v>
      </c>
      <c r="B15" s="666" t="s">
        <v>975</v>
      </c>
      <c r="C15" s="418">
        <v>150000</v>
      </c>
      <c r="D15" s="418">
        <v>150000</v>
      </c>
      <c r="E15" s="664">
        <v>7.5</v>
      </c>
      <c r="F15" s="418">
        <v>11250</v>
      </c>
      <c r="G15" s="879"/>
      <c r="H15" s="24">
        <v>250</v>
      </c>
      <c r="I15" s="665">
        <v>1031</v>
      </c>
      <c r="J15" s="877"/>
      <c r="K15" s="665">
        <v>220</v>
      </c>
      <c r="L15" s="93">
        <v>1061</v>
      </c>
      <c r="M15" s="665">
        <v>0</v>
      </c>
      <c r="N15" s="93">
        <v>0</v>
      </c>
      <c r="O15" s="14"/>
    </row>
    <row r="16" spans="1:15" ht="24" customHeight="1">
      <c r="A16" s="668">
        <v>231106</v>
      </c>
      <c r="B16" s="666" t="s">
        <v>976</v>
      </c>
      <c r="C16" s="418">
        <v>80000</v>
      </c>
      <c r="D16" s="418">
        <v>80000</v>
      </c>
      <c r="E16" s="664">
        <v>7.5</v>
      </c>
      <c r="F16" s="418">
        <v>6000</v>
      </c>
      <c r="G16" s="879"/>
      <c r="H16" s="24">
        <v>1430</v>
      </c>
      <c r="I16" s="665">
        <v>4934</v>
      </c>
      <c r="J16" s="877"/>
      <c r="K16" s="665">
        <v>1431</v>
      </c>
      <c r="L16" s="93">
        <v>4934</v>
      </c>
      <c r="M16" s="665">
        <v>0</v>
      </c>
      <c r="N16" s="93">
        <v>0</v>
      </c>
      <c r="O16" s="14"/>
    </row>
    <row r="17" spans="1:15" ht="24" customHeight="1">
      <c r="A17" s="668">
        <v>231107</v>
      </c>
      <c r="B17" s="666" t="s">
        <v>978</v>
      </c>
      <c r="C17" s="418">
        <v>72114</v>
      </c>
      <c r="D17" s="418">
        <v>72114</v>
      </c>
      <c r="E17" s="664">
        <v>7.5</v>
      </c>
      <c r="F17" s="418">
        <v>5409</v>
      </c>
      <c r="G17" s="879"/>
      <c r="H17" s="24">
        <v>59703</v>
      </c>
      <c r="I17" s="665">
        <v>24739</v>
      </c>
      <c r="J17" s="877"/>
      <c r="K17" s="665">
        <v>59734</v>
      </c>
      <c r="L17" s="93">
        <v>24746</v>
      </c>
      <c r="M17" s="665">
        <v>34360</v>
      </c>
      <c r="N17" s="93">
        <v>8151</v>
      </c>
      <c r="O17" s="14"/>
    </row>
    <row r="18" spans="1:15" ht="24" customHeight="1">
      <c r="A18" s="668">
        <v>231109</v>
      </c>
      <c r="B18" s="666" t="s">
        <v>979</v>
      </c>
      <c r="C18" s="418">
        <v>50000</v>
      </c>
      <c r="D18" s="418">
        <v>50000</v>
      </c>
      <c r="E18" s="664">
        <v>7.5</v>
      </c>
      <c r="F18" s="418">
        <v>3750</v>
      </c>
      <c r="G18" s="879"/>
      <c r="H18" s="24">
        <v>2722</v>
      </c>
      <c r="I18" s="665">
        <v>0</v>
      </c>
      <c r="J18" s="877"/>
      <c r="K18" s="665">
        <v>2730</v>
      </c>
      <c r="L18" s="93">
        <v>0</v>
      </c>
      <c r="M18" s="665">
        <v>0</v>
      </c>
      <c r="N18" s="93">
        <v>0</v>
      </c>
      <c r="O18" s="14"/>
    </row>
    <row r="19" spans="1:15" ht="24" customHeight="1">
      <c r="A19" s="668">
        <v>231110</v>
      </c>
      <c r="B19" s="666" t="s">
        <v>980</v>
      </c>
      <c r="C19" s="418">
        <v>115000</v>
      </c>
      <c r="D19" s="418">
        <v>115000</v>
      </c>
      <c r="E19" s="664">
        <v>7.5</v>
      </c>
      <c r="F19" s="418">
        <v>8625</v>
      </c>
      <c r="G19" s="879"/>
      <c r="H19" s="24">
        <v>1500</v>
      </c>
      <c r="I19" s="665">
        <v>0</v>
      </c>
      <c r="J19" s="877"/>
      <c r="K19" s="665">
        <v>1116</v>
      </c>
      <c r="L19" s="93">
        <v>298</v>
      </c>
      <c r="M19" s="665">
        <v>0</v>
      </c>
      <c r="N19" s="93">
        <v>0</v>
      </c>
      <c r="O19" s="14"/>
    </row>
    <row r="20" spans="1:15" ht="24" customHeight="1">
      <c r="A20" s="668">
        <v>231112</v>
      </c>
      <c r="B20" s="666" t="s">
        <v>981</v>
      </c>
      <c r="C20" s="418">
        <v>140000</v>
      </c>
      <c r="D20" s="418">
        <v>140000</v>
      </c>
      <c r="E20" s="664">
        <v>7.5</v>
      </c>
      <c r="F20" s="418">
        <v>10500</v>
      </c>
      <c r="G20" s="879"/>
      <c r="H20" s="24">
        <v>5585</v>
      </c>
      <c r="I20" s="665">
        <v>0</v>
      </c>
      <c r="J20" s="877"/>
      <c r="K20" s="665">
        <v>5302</v>
      </c>
      <c r="L20" s="93">
        <v>71</v>
      </c>
      <c r="M20" s="665">
        <v>0</v>
      </c>
      <c r="N20" s="93">
        <v>0</v>
      </c>
      <c r="O20" s="14"/>
    </row>
    <row r="21" spans="1:15" ht="24" customHeight="1">
      <c r="A21" s="668">
        <v>231113</v>
      </c>
      <c r="B21" s="666" t="s">
        <v>982</v>
      </c>
      <c r="C21" s="418">
        <v>40000</v>
      </c>
      <c r="D21" s="418">
        <v>40000</v>
      </c>
      <c r="E21" s="664">
        <v>7.5</v>
      </c>
      <c r="F21" s="418">
        <v>3000</v>
      </c>
      <c r="G21" s="879"/>
      <c r="H21" s="24">
        <v>4022</v>
      </c>
      <c r="I21" s="665">
        <v>385</v>
      </c>
      <c r="J21" s="877"/>
      <c r="K21" s="665">
        <v>4022</v>
      </c>
      <c r="L21" s="93">
        <v>393</v>
      </c>
      <c r="M21" s="665">
        <v>0</v>
      </c>
      <c r="N21" s="93">
        <v>0</v>
      </c>
      <c r="O21" s="14"/>
    </row>
    <row r="22" spans="1:15" ht="24" customHeight="1">
      <c r="A22" s="668">
        <v>231114</v>
      </c>
      <c r="B22" s="666" t="s">
        <v>983</v>
      </c>
      <c r="C22" s="418">
        <v>60000</v>
      </c>
      <c r="D22" s="418">
        <v>60000</v>
      </c>
      <c r="E22" s="664">
        <v>7.5</v>
      </c>
      <c r="F22" s="418">
        <v>4500</v>
      </c>
      <c r="G22" s="879"/>
      <c r="H22" s="24">
        <v>1441</v>
      </c>
      <c r="I22" s="665">
        <v>0</v>
      </c>
      <c r="J22" s="877"/>
      <c r="K22" s="665">
        <v>1440</v>
      </c>
      <c r="L22" s="93">
        <v>0</v>
      </c>
      <c r="M22" s="665">
        <v>0</v>
      </c>
      <c r="N22" s="93">
        <v>0</v>
      </c>
      <c r="O22" s="14"/>
    </row>
    <row r="23" spans="1:15" ht="24" customHeight="1">
      <c r="A23" s="668">
        <v>231115</v>
      </c>
      <c r="B23" s="666" t="s">
        <v>984</v>
      </c>
      <c r="C23" s="418">
        <v>50000</v>
      </c>
      <c r="D23" s="418">
        <v>50000</v>
      </c>
      <c r="E23" s="664">
        <v>7.5</v>
      </c>
      <c r="F23" s="418">
        <v>3750</v>
      </c>
      <c r="G23" s="879"/>
      <c r="H23" s="24">
        <v>1003</v>
      </c>
      <c r="I23" s="665">
        <v>0</v>
      </c>
      <c r="J23" s="877"/>
      <c r="K23" s="665">
        <v>1003</v>
      </c>
      <c r="L23" s="93">
        <v>0</v>
      </c>
      <c r="M23" s="665">
        <v>0</v>
      </c>
      <c r="N23" s="93">
        <v>0</v>
      </c>
      <c r="O23" s="14"/>
    </row>
    <row r="24" spans="1:15" ht="24" customHeight="1">
      <c r="A24" s="668">
        <v>231116</v>
      </c>
      <c r="B24" s="666" t="s">
        <v>985</v>
      </c>
      <c r="C24" s="418">
        <v>100000</v>
      </c>
      <c r="D24" s="418">
        <v>100000</v>
      </c>
      <c r="E24" s="664">
        <v>7.5</v>
      </c>
      <c r="F24" s="418">
        <v>7500</v>
      </c>
      <c r="G24" s="879"/>
      <c r="H24" s="24">
        <v>3000</v>
      </c>
      <c r="I24" s="665">
        <v>0</v>
      </c>
      <c r="J24" s="877"/>
      <c r="K24" s="665">
        <v>2941</v>
      </c>
      <c r="L24" s="93">
        <v>0</v>
      </c>
      <c r="M24" s="665">
        <v>0</v>
      </c>
      <c r="N24" s="93">
        <v>0</v>
      </c>
      <c r="O24" s="14"/>
    </row>
    <row r="25" spans="1:15" ht="24" customHeight="1">
      <c r="A25" s="668">
        <v>231172</v>
      </c>
      <c r="B25" s="666" t="s">
        <v>986</v>
      </c>
      <c r="C25" s="418">
        <v>170000</v>
      </c>
      <c r="D25" s="418">
        <v>170000</v>
      </c>
      <c r="E25" s="664">
        <v>7.5</v>
      </c>
      <c r="F25" s="418">
        <v>12750</v>
      </c>
      <c r="G25" s="879"/>
      <c r="H25" s="24">
        <v>20</v>
      </c>
      <c r="I25" s="665">
        <v>0</v>
      </c>
      <c r="J25" s="877"/>
      <c r="K25" s="665">
        <v>20</v>
      </c>
      <c r="L25" s="93">
        <v>0</v>
      </c>
      <c r="M25" s="665">
        <v>0</v>
      </c>
      <c r="N25" s="93">
        <v>0</v>
      </c>
      <c r="O25" s="14"/>
    </row>
    <row r="26" spans="1:15" ht="24" customHeight="1">
      <c r="A26" s="668">
        <v>231192</v>
      </c>
      <c r="B26" s="669" t="s">
        <v>987</v>
      </c>
      <c r="C26" s="418">
        <v>50000</v>
      </c>
      <c r="D26" s="418">
        <v>50000</v>
      </c>
      <c r="E26" s="664">
        <v>7.5</v>
      </c>
      <c r="F26" s="418">
        <f>D26/100*7.5</f>
        <v>3750</v>
      </c>
      <c r="G26" s="875"/>
      <c r="H26" s="24">
        <v>1086</v>
      </c>
      <c r="I26" s="665">
        <v>0</v>
      </c>
      <c r="J26" s="878"/>
      <c r="K26" s="665">
        <v>1086</v>
      </c>
      <c r="L26" s="93">
        <v>0</v>
      </c>
      <c r="M26" s="665">
        <v>0</v>
      </c>
      <c r="N26" s="93">
        <v>0</v>
      </c>
      <c r="O26" s="14"/>
    </row>
    <row r="27" spans="1:15" ht="24" customHeight="1">
      <c r="A27" s="668">
        <v>231108</v>
      </c>
      <c r="B27" s="663" t="s">
        <v>890</v>
      </c>
      <c r="C27" s="418">
        <v>12000</v>
      </c>
      <c r="D27" s="418">
        <v>12000</v>
      </c>
      <c r="E27" s="664">
        <v>10</v>
      </c>
      <c r="F27" s="418">
        <v>1200</v>
      </c>
      <c r="G27" s="670">
        <v>12000</v>
      </c>
      <c r="H27" s="24">
        <v>659</v>
      </c>
      <c r="I27" s="665">
        <v>225</v>
      </c>
      <c r="J27" s="665">
        <f>G27-H27-I27</f>
        <v>11116</v>
      </c>
      <c r="K27" s="665">
        <v>659</v>
      </c>
      <c r="L27" s="93">
        <v>226</v>
      </c>
      <c r="M27" s="665">
        <v>0</v>
      </c>
      <c r="N27" s="93">
        <v>0</v>
      </c>
      <c r="O27" s="14"/>
    </row>
    <row r="28" spans="1:15" ht="24" customHeight="1">
      <c r="A28" s="668">
        <v>231117</v>
      </c>
      <c r="B28" s="666" t="s">
        <v>988</v>
      </c>
      <c r="C28" s="418">
        <v>270000</v>
      </c>
      <c r="D28" s="418">
        <v>270000</v>
      </c>
      <c r="E28" s="664">
        <v>7.5</v>
      </c>
      <c r="F28" s="418">
        <v>20250</v>
      </c>
      <c r="G28" s="883">
        <v>1200000</v>
      </c>
      <c r="H28" s="24">
        <v>500</v>
      </c>
      <c r="I28" s="665">
        <v>0</v>
      </c>
      <c r="J28" s="880">
        <v>1191480</v>
      </c>
      <c r="K28" s="665">
        <v>111</v>
      </c>
      <c r="L28" s="93">
        <v>0</v>
      </c>
      <c r="M28" s="665">
        <v>0</v>
      </c>
      <c r="N28" s="93">
        <v>0</v>
      </c>
      <c r="O28" s="14"/>
    </row>
    <row r="29" spans="1:15" ht="24" customHeight="1">
      <c r="A29" s="668">
        <v>231118</v>
      </c>
      <c r="B29" s="666" t="s">
        <v>989</v>
      </c>
      <c r="C29" s="418">
        <v>140000</v>
      </c>
      <c r="D29" s="418">
        <v>140000</v>
      </c>
      <c r="E29" s="664">
        <v>7.5</v>
      </c>
      <c r="F29" s="418">
        <v>10500</v>
      </c>
      <c r="G29" s="884"/>
      <c r="H29" s="24">
        <v>1000</v>
      </c>
      <c r="I29" s="665">
        <v>0</v>
      </c>
      <c r="J29" s="881"/>
      <c r="K29" s="665">
        <v>138</v>
      </c>
      <c r="L29" s="93">
        <v>190</v>
      </c>
      <c r="M29" s="665">
        <v>0</v>
      </c>
      <c r="N29" s="93">
        <v>0</v>
      </c>
      <c r="O29" s="14"/>
    </row>
    <row r="30" spans="1:15" ht="24" customHeight="1">
      <c r="A30" s="668">
        <v>231120</v>
      </c>
      <c r="B30" s="666" t="s">
        <v>990</v>
      </c>
      <c r="C30" s="418">
        <v>180000</v>
      </c>
      <c r="D30" s="418">
        <v>180000</v>
      </c>
      <c r="E30" s="664">
        <v>7.5</v>
      </c>
      <c r="F30" s="418">
        <v>13500</v>
      </c>
      <c r="G30" s="884"/>
      <c r="H30" s="24">
        <v>565</v>
      </c>
      <c r="I30" s="665">
        <v>162</v>
      </c>
      <c r="J30" s="881"/>
      <c r="K30" s="665">
        <v>565</v>
      </c>
      <c r="L30" s="93">
        <v>162</v>
      </c>
      <c r="M30" s="665">
        <v>0</v>
      </c>
      <c r="N30" s="93">
        <v>0</v>
      </c>
      <c r="O30" s="14"/>
    </row>
    <row r="31" spans="1:15" ht="24" customHeight="1">
      <c r="A31" s="668">
        <v>231126</v>
      </c>
      <c r="B31" s="666" t="s">
        <v>991</v>
      </c>
      <c r="C31" s="418">
        <v>115000</v>
      </c>
      <c r="D31" s="418">
        <v>115000</v>
      </c>
      <c r="E31" s="664">
        <v>7.5</v>
      </c>
      <c r="F31" s="418">
        <v>8625</v>
      </c>
      <c r="G31" s="884"/>
      <c r="H31" s="24">
        <v>385</v>
      </c>
      <c r="I31" s="665">
        <v>0</v>
      </c>
      <c r="J31" s="881"/>
      <c r="K31" s="665">
        <v>386</v>
      </c>
      <c r="L31" s="93">
        <v>0</v>
      </c>
      <c r="M31" s="665">
        <v>0</v>
      </c>
      <c r="N31" s="93">
        <v>0</v>
      </c>
      <c r="O31" s="14"/>
    </row>
    <row r="32" spans="1:15" ht="24" customHeight="1">
      <c r="A32" s="668">
        <v>231127</v>
      </c>
      <c r="B32" s="666" t="s">
        <v>992</v>
      </c>
      <c r="C32" s="418">
        <v>104300</v>
      </c>
      <c r="D32" s="418">
        <v>104300</v>
      </c>
      <c r="E32" s="664">
        <v>7.5</v>
      </c>
      <c r="F32" s="418">
        <v>7823</v>
      </c>
      <c r="G32" s="884"/>
      <c r="H32" s="24">
        <v>1200</v>
      </c>
      <c r="I32" s="665">
        <v>0</v>
      </c>
      <c r="J32" s="881"/>
      <c r="K32" s="665">
        <v>1152</v>
      </c>
      <c r="L32" s="93">
        <v>0</v>
      </c>
      <c r="M32" s="665">
        <v>0</v>
      </c>
      <c r="N32" s="93">
        <v>0</v>
      </c>
      <c r="O32" s="14"/>
    </row>
    <row r="33" spans="1:15" ht="24" customHeight="1">
      <c r="A33" s="668">
        <v>231128</v>
      </c>
      <c r="B33" s="666" t="s">
        <v>993</v>
      </c>
      <c r="C33" s="418">
        <v>105000</v>
      </c>
      <c r="D33" s="418">
        <v>105000</v>
      </c>
      <c r="E33" s="664">
        <v>7.5</v>
      </c>
      <c r="F33" s="418">
        <v>7875</v>
      </c>
      <c r="G33" s="884"/>
      <c r="H33" s="24">
        <v>1112</v>
      </c>
      <c r="I33" s="665">
        <v>0</v>
      </c>
      <c r="J33" s="881"/>
      <c r="K33" s="665">
        <v>1111</v>
      </c>
      <c r="L33" s="93">
        <v>0</v>
      </c>
      <c r="M33" s="665">
        <v>0</v>
      </c>
      <c r="N33" s="93">
        <v>0</v>
      </c>
      <c r="O33" s="14"/>
    </row>
    <row r="34" spans="1:15" ht="24" customHeight="1">
      <c r="A34" s="668">
        <v>231134</v>
      </c>
      <c r="B34" s="666" t="s">
        <v>994</v>
      </c>
      <c r="C34" s="418">
        <v>250000</v>
      </c>
      <c r="D34" s="418">
        <v>250000</v>
      </c>
      <c r="E34" s="664">
        <v>7.5</v>
      </c>
      <c r="F34" s="418">
        <v>18750</v>
      </c>
      <c r="G34" s="884"/>
      <c r="H34" s="24">
        <v>0</v>
      </c>
      <c r="I34" s="665">
        <v>36</v>
      </c>
      <c r="J34" s="881"/>
      <c r="K34" s="665">
        <v>0</v>
      </c>
      <c r="L34" s="93">
        <v>36</v>
      </c>
      <c r="M34" s="665">
        <v>0</v>
      </c>
      <c r="N34" s="93">
        <v>0</v>
      </c>
      <c r="O34" s="14"/>
    </row>
    <row r="35" spans="1:15" ht="22.5" customHeight="1">
      <c r="A35" s="668">
        <v>231137</v>
      </c>
      <c r="B35" s="666" t="s">
        <v>995</v>
      </c>
      <c r="C35" s="418">
        <v>100000</v>
      </c>
      <c r="D35" s="418">
        <v>100000</v>
      </c>
      <c r="E35" s="664">
        <v>7.5</v>
      </c>
      <c r="F35" s="418">
        <v>7500</v>
      </c>
      <c r="G35" s="885"/>
      <c r="H35" s="24">
        <v>3498</v>
      </c>
      <c r="I35" s="665">
        <v>62</v>
      </c>
      <c r="J35" s="882"/>
      <c r="K35" s="665">
        <v>3504</v>
      </c>
      <c r="L35" s="93">
        <v>62</v>
      </c>
      <c r="M35" s="665">
        <v>0</v>
      </c>
      <c r="N35" s="93">
        <v>0</v>
      </c>
      <c r="O35" s="14"/>
    </row>
    <row r="36" spans="1:15" ht="24" customHeight="1">
      <c r="A36" s="668">
        <v>231138</v>
      </c>
      <c r="B36" s="666" t="s">
        <v>996</v>
      </c>
      <c r="C36" s="418">
        <v>410712</v>
      </c>
      <c r="D36" s="418">
        <v>410712</v>
      </c>
      <c r="E36" s="664">
        <v>69</v>
      </c>
      <c r="F36" s="418">
        <v>283406</v>
      </c>
      <c r="G36" s="418">
        <v>404000</v>
      </c>
      <c r="H36" s="24">
        <v>142481</v>
      </c>
      <c r="I36" s="665">
        <v>3261</v>
      </c>
      <c r="J36" s="665">
        <v>258258</v>
      </c>
      <c r="K36" s="665">
        <v>142748</v>
      </c>
      <c r="L36" s="93">
        <v>3292</v>
      </c>
      <c r="M36" s="665">
        <v>0</v>
      </c>
      <c r="N36" s="93">
        <v>0</v>
      </c>
      <c r="O36" s="14"/>
    </row>
    <row r="37" spans="1:15" ht="24" customHeight="1">
      <c r="A37" s="668">
        <v>231139</v>
      </c>
      <c r="B37" s="666" t="s">
        <v>997</v>
      </c>
      <c r="C37" s="418">
        <v>474501</v>
      </c>
      <c r="D37" s="418">
        <v>474501</v>
      </c>
      <c r="E37" s="664">
        <v>70</v>
      </c>
      <c r="F37" s="418">
        <v>332571</v>
      </c>
      <c r="G37" s="418">
        <v>474000</v>
      </c>
      <c r="H37" s="24">
        <v>181095</v>
      </c>
      <c r="I37" s="665">
        <v>14864</v>
      </c>
      <c r="J37" s="665">
        <v>278041</v>
      </c>
      <c r="K37" s="665">
        <v>201642</v>
      </c>
      <c r="L37" s="93">
        <v>14887</v>
      </c>
      <c r="M37" s="665">
        <v>38489</v>
      </c>
      <c r="N37" s="93">
        <v>0</v>
      </c>
      <c r="O37" s="14"/>
    </row>
    <row r="38" spans="1:15" ht="24" customHeight="1">
      <c r="A38" s="668">
        <v>231140</v>
      </c>
      <c r="B38" s="666" t="s">
        <v>998</v>
      </c>
      <c r="C38" s="418">
        <v>327036</v>
      </c>
      <c r="D38" s="418">
        <v>327036</v>
      </c>
      <c r="E38" s="664">
        <v>67</v>
      </c>
      <c r="F38" s="418">
        <v>219848</v>
      </c>
      <c r="G38" s="418">
        <v>327000</v>
      </c>
      <c r="H38" s="24">
        <v>68916</v>
      </c>
      <c r="I38" s="665">
        <v>4004</v>
      </c>
      <c r="J38" s="665">
        <v>254080</v>
      </c>
      <c r="K38" s="665">
        <v>69073</v>
      </c>
      <c r="L38" s="93">
        <v>4107</v>
      </c>
      <c r="M38" s="665">
        <v>0</v>
      </c>
      <c r="N38" s="93">
        <v>0</v>
      </c>
      <c r="O38" s="14"/>
    </row>
    <row r="39" spans="1:15" ht="24" customHeight="1">
      <c r="A39" s="668">
        <v>231141</v>
      </c>
      <c r="B39" s="666" t="s">
        <v>999</v>
      </c>
      <c r="C39" s="418">
        <v>188532</v>
      </c>
      <c r="D39" s="418">
        <v>188532</v>
      </c>
      <c r="E39" s="664">
        <v>66</v>
      </c>
      <c r="F39" s="418">
        <v>124535</v>
      </c>
      <c r="G39" s="418">
        <v>180000</v>
      </c>
      <c r="H39" s="24">
        <v>95527</v>
      </c>
      <c r="I39" s="665">
        <v>3336</v>
      </c>
      <c r="J39" s="665">
        <v>81137</v>
      </c>
      <c r="K39" s="665">
        <v>117767</v>
      </c>
      <c r="L39" s="93">
        <v>3350</v>
      </c>
      <c r="M39" s="665">
        <v>21929</v>
      </c>
      <c r="N39" s="93">
        <v>0</v>
      </c>
      <c r="O39" s="14"/>
    </row>
    <row r="40" spans="1:15" ht="23.25" customHeight="1">
      <c r="A40" s="668">
        <v>231142</v>
      </c>
      <c r="B40" s="669" t="s">
        <v>1000</v>
      </c>
      <c r="C40" s="418">
        <v>213570</v>
      </c>
      <c r="D40" s="418">
        <v>213570</v>
      </c>
      <c r="E40" s="664">
        <v>0</v>
      </c>
      <c r="F40" s="418">
        <v>0</v>
      </c>
      <c r="G40" s="418">
        <v>0</v>
      </c>
      <c r="H40" s="24">
        <v>0</v>
      </c>
      <c r="I40" s="665">
        <v>0</v>
      </c>
      <c r="J40" s="665">
        <v>0</v>
      </c>
      <c r="K40" s="665">
        <v>49067</v>
      </c>
      <c r="L40" s="93">
        <v>9656</v>
      </c>
      <c r="M40" s="665">
        <v>108282</v>
      </c>
      <c r="N40" s="93">
        <v>0</v>
      </c>
      <c r="O40" s="14"/>
    </row>
    <row r="41" spans="1:15" ht="24" customHeight="1">
      <c r="A41" s="668">
        <v>231143</v>
      </c>
      <c r="B41" s="669" t="s">
        <v>1001</v>
      </c>
      <c r="C41" s="418">
        <v>77661</v>
      </c>
      <c r="D41" s="418">
        <v>77661</v>
      </c>
      <c r="E41" s="664">
        <v>0</v>
      </c>
      <c r="F41" s="418">
        <v>0</v>
      </c>
      <c r="G41" s="418">
        <v>0</v>
      </c>
      <c r="H41" s="24">
        <v>0</v>
      </c>
      <c r="I41" s="665">
        <v>0</v>
      </c>
      <c r="J41" s="665">
        <v>0</v>
      </c>
      <c r="K41" s="665">
        <v>12325</v>
      </c>
      <c r="L41" s="93">
        <v>2174</v>
      </c>
      <c r="M41" s="665">
        <v>40123</v>
      </c>
      <c r="N41" s="93">
        <v>0</v>
      </c>
      <c r="O41" s="14"/>
    </row>
    <row r="42" spans="1:15" ht="24" customHeight="1">
      <c r="A42" s="668">
        <v>231144</v>
      </c>
      <c r="B42" s="669" t="s">
        <v>1002</v>
      </c>
      <c r="C42" s="418">
        <v>97077</v>
      </c>
      <c r="D42" s="418">
        <v>97077</v>
      </c>
      <c r="E42" s="664">
        <v>0</v>
      </c>
      <c r="F42" s="418">
        <v>0</v>
      </c>
      <c r="G42" s="418">
        <v>0</v>
      </c>
      <c r="H42" s="24">
        <v>0</v>
      </c>
      <c r="I42" s="665">
        <v>0</v>
      </c>
      <c r="J42" s="665">
        <v>0</v>
      </c>
      <c r="K42" s="665">
        <v>12800</v>
      </c>
      <c r="L42" s="93">
        <v>528</v>
      </c>
      <c r="M42" s="665">
        <v>48726</v>
      </c>
      <c r="N42" s="93">
        <v>0</v>
      </c>
      <c r="O42" s="14"/>
    </row>
    <row r="43" spans="1:15" ht="24" customHeight="1">
      <c r="A43" s="668">
        <v>231145</v>
      </c>
      <c r="B43" s="669" t="s">
        <v>449</v>
      </c>
      <c r="C43" s="418">
        <v>16933</v>
      </c>
      <c r="D43" s="418">
        <v>16933</v>
      </c>
      <c r="E43" s="664">
        <v>0</v>
      </c>
      <c r="F43" s="418">
        <v>0</v>
      </c>
      <c r="G43" s="418">
        <v>1500</v>
      </c>
      <c r="H43" s="24">
        <v>420</v>
      </c>
      <c r="I43" s="665">
        <v>0</v>
      </c>
      <c r="J43" s="665">
        <v>1080</v>
      </c>
      <c r="K43" s="665">
        <v>3561</v>
      </c>
      <c r="L43" s="93">
        <v>488</v>
      </c>
      <c r="M43" s="665">
        <v>5650</v>
      </c>
      <c r="N43" s="93">
        <v>0</v>
      </c>
      <c r="O43" s="14"/>
    </row>
    <row r="44" spans="1:15" ht="24" customHeight="1">
      <c r="A44" s="668">
        <v>231146</v>
      </c>
      <c r="B44" s="669" t="s">
        <v>743</v>
      </c>
      <c r="C44" s="418">
        <v>940</v>
      </c>
      <c r="D44" s="418">
        <v>940</v>
      </c>
      <c r="E44" s="664">
        <v>0</v>
      </c>
      <c r="F44" s="418">
        <v>0</v>
      </c>
      <c r="G44" s="418">
        <v>400</v>
      </c>
      <c r="H44" s="24">
        <v>100</v>
      </c>
      <c r="I44" s="665">
        <v>0</v>
      </c>
      <c r="J44" s="665">
        <v>300</v>
      </c>
      <c r="K44" s="665">
        <v>264</v>
      </c>
      <c r="L44" s="93">
        <v>25</v>
      </c>
      <c r="M44" s="665">
        <v>284</v>
      </c>
      <c r="N44" s="93">
        <v>213</v>
      </c>
      <c r="O44" s="14"/>
    </row>
    <row r="45" spans="1:15" ht="24" customHeight="1">
      <c r="A45" s="668">
        <v>231147</v>
      </c>
      <c r="B45" s="669" t="s">
        <v>1003</v>
      </c>
      <c r="C45" s="418">
        <v>940</v>
      </c>
      <c r="D45" s="418">
        <v>940</v>
      </c>
      <c r="E45" s="664">
        <v>0</v>
      </c>
      <c r="F45" s="418">
        <v>0</v>
      </c>
      <c r="G45" s="418">
        <v>0</v>
      </c>
      <c r="H45" s="24">
        <v>0</v>
      </c>
      <c r="I45" s="665">
        <v>0</v>
      </c>
      <c r="J45" s="665">
        <v>0</v>
      </c>
      <c r="K45" s="665">
        <v>37</v>
      </c>
      <c r="L45" s="93">
        <v>7</v>
      </c>
      <c r="M45" s="665">
        <v>247</v>
      </c>
      <c r="N45" s="93">
        <v>9</v>
      </c>
      <c r="O45" s="14"/>
    </row>
    <row r="46" spans="1:15" ht="19.5" customHeight="1">
      <c r="A46" s="668">
        <v>231148</v>
      </c>
      <c r="B46" s="669" t="s">
        <v>1004</v>
      </c>
      <c r="C46" s="418">
        <v>6951</v>
      </c>
      <c r="D46" s="418">
        <v>6951</v>
      </c>
      <c r="E46" s="664">
        <v>15</v>
      </c>
      <c r="F46" s="418">
        <v>1042</v>
      </c>
      <c r="G46" s="418">
        <v>1000</v>
      </c>
      <c r="H46" s="24">
        <v>775</v>
      </c>
      <c r="I46" s="665">
        <v>225</v>
      </c>
      <c r="J46" s="665">
        <v>0</v>
      </c>
      <c r="K46" s="665">
        <v>692</v>
      </c>
      <c r="L46" s="93">
        <v>158</v>
      </c>
      <c r="M46" s="665">
        <v>0</v>
      </c>
      <c r="N46" s="93">
        <v>0</v>
      </c>
      <c r="O46" s="14"/>
    </row>
    <row r="47" spans="1:15" ht="19.5" customHeight="1">
      <c r="A47" s="668">
        <v>231152</v>
      </c>
      <c r="B47" s="669" t="s">
        <v>673</v>
      </c>
      <c r="C47" s="418">
        <v>400000</v>
      </c>
      <c r="D47" s="418">
        <v>400000</v>
      </c>
      <c r="E47" s="664">
        <v>25</v>
      </c>
      <c r="F47" s="418">
        <v>100000</v>
      </c>
      <c r="G47" s="418">
        <v>50000</v>
      </c>
      <c r="H47" s="24">
        <v>20250</v>
      </c>
      <c r="I47" s="665">
        <v>0</v>
      </c>
      <c r="J47" s="665">
        <v>29750</v>
      </c>
      <c r="K47" s="665">
        <v>18399</v>
      </c>
      <c r="L47" s="93">
        <v>0</v>
      </c>
      <c r="M47" s="665">
        <v>0</v>
      </c>
      <c r="N47" s="93">
        <v>0</v>
      </c>
      <c r="O47" s="14"/>
    </row>
    <row r="48" spans="1:15" ht="19.5" customHeight="1">
      <c r="A48" s="668">
        <v>231153</v>
      </c>
      <c r="B48" s="669" t="s">
        <v>945</v>
      </c>
      <c r="C48" s="418">
        <v>175000</v>
      </c>
      <c r="D48" s="418">
        <v>175000</v>
      </c>
      <c r="E48" s="664">
        <v>7.5</v>
      </c>
      <c r="F48" s="418">
        <v>13125</v>
      </c>
      <c r="G48" s="418">
        <v>196000</v>
      </c>
      <c r="H48" s="24">
        <v>5600</v>
      </c>
      <c r="I48" s="665">
        <v>0</v>
      </c>
      <c r="J48" s="665">
        <v>190400</v>
      </c>
      <c r="K48" s="665">
        <v>4789</v>
      </c>
      <c r="L48" s="93">
        <v>238</v>
      </c>
      <c r="M48" s="665">
        <v>0</v>
      </c>
      <c r="N48" s="93">
        <v>0</v>
      </c>
      <c r="O48" s="14"/>
    </row>
    <row r="49" spans="1:15" ht="19.5" customHeight="1">
      <c r="A49" s="668">
        <v>231154</v>
      </c>
      <c r="B49" s="669" t="s">
        <v>943</v>
      </c>
      <c r="C49" s="418">
        <v>6735</v>
      </c>
      <c r="D49" s="418">
        <v>6735</v>
      </c>
      <c r="E49" s="664">
        <v>7.5</v>
      </c>
      <c r="F49" s="418">
        <v>505</v>
      </c>
      <c r="G49" s="418">
        <v>6735</v>
      </c>
      <c r="H49" s="24">
        <v>4300</v>
      </c>
      <c r="I49" s="665">
        <v>0</v>
      </c>
      <c r="J49" s="665">
        <v>2435</v>
      </c>
      <c r="K49" s="665">
        <v>3920</v>
      </c>
      <c r="L49" s="93">
        <v>1646</v>
      </c>
      <c r="M49" s="665">
        <v>3354</v>
      </c>
      <c r="N49" s="93">
        <v>0</v>
      </c>
      <c r="O49" s="14"/>
    </row>
    <row r="50" spans="1:15" ht="24" customHeight="1">
      <c r="A50" s="668">
        <v>231155</v>
      </c>
      <c r="B50" s="669" t="s">
        <v>1007</v>
      </c>
      <c r="C50" s="418">
        <v>30288</v>
      </c>
      <c r="D50" s="418">
        <v>30152</v>
      </c>
      <c r="E50" s="664">
        <v>68</v>
      </c>
      <c r="F50" s="418">
        <v>20640</v>
      </c>
      <c r="G50" s="418">
        <v>30152</v>
      </c>
      <c r="H50" s="24">
        <v>150</v>
      </c>
      <c r="I50" s="665">
        <v>9517</v>
      </c>
      <c r="J50" s="665">
        <v>20485</v>
      </c>
      <c r="K50" s="665">
        <v>234</v>
      </c>
      <c r="L50" s="93">
        <v>9552</v>
      </c>
      <c r="M50" s="665">
        <v>0</v>
      </c>
      <c r="N50" s="93">
        <v>0</v>
      </c>
      <c r="O50" s="14"/>
    </row>
    <row r="51" spans="1:15" ht="24" customHeight="1">
      <c r="A51" s="668">
        <v>231156</v>
      </c>
      <c r="B51" s="669" t="s">
        <v>677</v>
      </c>
      <c r="C51" s="418">
        <v>2823</v>
      </c>
      <c r="D51" s="418">
        <v>2823</v>
      </c>
      <c r="E51" s="664">
        <v>15</v>
      </c>
      <c r="F51" s="418">
        <v>423</v>
      </c>
      <c r="G51" s="418">
        <v>600</v>
      </c>
      <c r="H51" s="24">
        <v>360</v>
      </c>
      <c r="I51" s="665">
        <v>0</v>
      </c>
      <c r="J51" s="665">
        <v>240</v>
      </c>
      <c r="K51" s="665">
        <v>272</v>
      </c>
      <c r="L51" s="93">
        <v>43</v>
      </c>
      <c r="M51" s="665">
        <v>0</v>
      </c>
      <c r="N51" s="93">
        <v>0</v>
      </c>
      <c r="O51" s="14"/>
    </row>
    <row r="52" spans="1:15" ht="19.5" customHeight="1">
      <c r="A52" s="668">
        <v>231157</v>
      </c>
      <c r="B52" s="669" t="s">
        <v>678</v>
      </c>
      <c r="C52" s="418">
        <v>4703</v>
      </c>
      <c r="D52" s="418">
        <v>4703</v>
      </c>
      <c r="E52" s="664">
        <v>15</v>
      </c>
      <c r="F52" s="418">
        <v>705</v>
      </c>
      <c r="G52" s="418">
        <v>4703</v>
      </c>
      <c r="H52" s="24">
        <v>3535</v>
      </c>
      <c r="I52" s="665">
        <v>0</v>
      </c>
      <c r="J52" s="665">
        <v>1168</v>
      </c>
      <c r="K52" s="665">
        <v>1789</v>
      </c>
      <c r="L52" s="93">
        <v>478</v>
      </c>
      <c r="M52" s="665">
        <v>0</v>
      </c>
      <c r="N52" s="93">
        <v>0</v>
      </c>
      <c r="O52" s="14"/>
    </row>
    <row r="53" spans="1:15" ht="19.5" customHeight="1">
      <c r="A53" s="668">
        <v>231158</v>
      </c>
      <c r="B53" s="669" t="s">
        <v>626</v>
      </c>
      <c r="C53" s="418">
        <v>80000</v>
      </c>
      <c r="D53" s="418">
        <v>80000</v>
      </c>
      <c r="E53" s="664">
        <v>7.5</v>
      </c>
      <c r="F53" s="418">
        <v>6000</v>
      </c>
      <c r="G53" s="418">
        <v>90000</v>
      </c>
      <c r="H53" s="24">
        <v>10418</v>
      </c>
      <c r="I53" s="665">
        <v>62</v>
      </c>
      <c r="J53" s="665">
        <v>79520</v>
      </c>
      <c r="K53" s="665">
        <v>10424</v>
      </c>
      <c r="L53" s="93">
        <v>62</v>
      </c>
      <c r="M53" s="665">
        <v>0</v>
      </c>
      <c r="N53" s="93">
        <v>0</v>
      </c>
      <c r="O53" s="14"/>
    </row>
    <row r="54" spans="1:15" ht="24" customHeight="1">
      <c r="A54" s="668">
        <v>231159</v>
      </c>
      <c r="B54" s="669" t="s">
        <v>51</v>
      </c>
      <c r="C54" s="418">
        <v>1500</v>
      </c>
      <c r="D54" s="418">
        <v>1500</v>
      </c>
      <c r="E54" s="664">
        <v>0</v>
      </c>
      <c r="F54" s="418">
        <v>0</v>
      </c>
      <c r="G54" s="418">
        <v>1500</v>
      </c>
      <c r="H54" s="24">
        <v>1444</v>
      </c>
      <c r="I54" s="665">
        <v>0</v>
      </c>
      <c r="J54" s="665">
        <v>56</v>
      </c>
      <c r="K54" s="665">
        <v>1444</v>
      </c>
      <c r="L54" s="93">
        <v>0</v>
      </c>
      <c r="M54" s="665">
        <v>982</v>
      </c>
      <c r="N54" s="93">
        <v>0</v>
      </c>
      <c r="O54" s="14"/>
    </row>
    <row r="55" spans="1:15" ht="24" customHeight="1">
      <c r="A55" s="668">
        <v>231162</v>
      </c>
      <c r="B55" s="669" t="s">
        <v>1008</v>
      </c>
      <c r="C55" s="418">
        <v>324609</v>
      </c>
      <c r="D55" s="418">
        <v>324609</v>
      </c>
      <c r="E55" s="664">
        <v>0</v>
      </c>
      <c r="F55" s="418">
        <v>0</v>
      </c>
      <c r="G55" s="418">
        <v>0</v>
      </c>
      <c r="H55" s="24">
        <v>0</v>
      </c>
      <c r="I55" s="665">
        <v>0</v>
      </c>
      <c r="J55" s="665">
        <v>0</v>
      </c>
      <c r="K55" s="665">
        <v>60</v>
      </c>
      <c r="L55" s="93">
        <v>24310</v>
      </c>
      <c r="M55" s="665">
        <v>29077</v>
      </c>
      <c r="N55" s="93">
        <v>14539</v>
      </c>
      <c r="O55" s="14"/>
    </row>
    <row r="56" spans="1:15" ht="24" customHeight="1">
      <c r="A56" s="668">
        <v>231167</v>
      </c>
      <c r="B56" s="669" t="s">
        <v>538</v>
      </c>
      <c r="C56" s="418">
        <v>28057</v>
      </c>
      <c r="D56" s="418">
        <v>28057</v>
      </c>
      <c r="E56" s="664">
        <v>7.5</v>
      </c>
      <c r="F56" s="418">
        <v>2104</v>
      </c>
      <c r="G56" s="418">
        <v>30000</v>
      </c>
      <c r="H56" s="24">
        <v>22096</v>
      </c>
      <c r="I56" s="665">
        <v>0</v>
      </c>
      <c r="J56" s="665">
        <v>7904</v>
      </c>
      <c r="K56" s="665">
        <v>22114</v>
      </c>
      <c r="L56" s="93">
        <v>0</v>
      </c>
      <c r="M56" s="665">
        <v>0</v>
      </c>
      <c r="N56" s="93">
        <v>20906</v>
      </c>
      <c r="O56" s="14"/>
    </row>
    <row r="57" spans="1:15" ht="24" customHeight="1">
      <c r="A57" s="668">
        <v>231168</v>
      </c>
      <c r="B57" s="669" t="s">
        <v>539</v>
      </c>
      <c r="C57" s="418">
        <v>13000</v>
      </c>
      <c r="D57" s="418">
        <v>13000</v>
      </c>
      <c r="E57" s="664">
        <v>7.5</v>
      </c>
      <c r="F57" s="418">
        <v>975</v>
      </c>
      <c r="G57" s="418">
        <v>15000</v>
      </c>
      <c r="H57" s="24">
        <v>5784</v>
      </c>
      <c r="I57" s="665">
        <v>6532</v>
      </c>
      <c r="J57" s="665">
        <v>2684</v>
      </c>
      <c r="K57" s="665">
        <v>5785</v>
      </c>
      <c r="L57" s="93">
        <v>6532</v>
      </c>
      <c r="M57" s="665">
        <v>0</v>
      </c>
      <c r="N57" s="93">
        <v>0</v>
      </c>
      <c r="O57" s="14"/>
    </row>
    <row r="58" spans="1:15" ht="24" customHeight="1">
      <c r="A58" s="668">
        <v>231169</v>
      </c>
      <c r="B58" s="669" t="s">
        <v>541</v>
      </c>
      <c r="C58" s="418">
        <v>13000</v>
      </c>
      <c r="D58" s="418">
        <v>13000</v>
      </c>
      <c r="E58" s="664">
        <v>7.5</v>
      </c>
      <c r="F58" s="418">
        <v>975</v>
      </c>
      <c r="G58" s="418">
        <v>13000</v>
      </c>
      <c r="H58" s="24">
        <v>10218</v>
      </c>
      <c r="I58" s="665">
        <v>113</v>
      </c>
      <c r="J58" s="665">
        <v>2669</v>
      </c>
      <c r="K58" s="665">
        <v>10219</v>
      </c>
      <c r="L58" s="93">
        <v>115</v>
      </c>
      <c r="M58" s="665">
        <v>0</v>
      </c>
      <c r="N58" s="93">
        <v>8715</v>
      </c>
      <c r="O58" s="14"/>
    </row>
    <row r="59" spans="1:15" ht="24" customHeight="1">
      <c r="A59" s="668">
        <v>231170</v>
      </c>
      <c r="B59" s="669" t="s">
        <v>542</v>
      </c>
      <c r="C59" s="418">
        <v>38000</v>
      </c>
      <c r="D59" s="418">
        <v>38000</v>
      </c>
      <c r="E59" s="664">
        <v>7.5</v>
      </c>
      <c r="F59" s="418">
        <v>2850</v>
      </c>
      <c r="G59" s="418">
        <v>52000</v>
      </c>
      <c r="H59" s="24">
        <v>156</v>
      </c>
      <c r="I59" s="665">
        <v>110</v>
      </c>
      <c r="J59" s="665">
        <v>51734</v>
      </c>
      <c r="K59" s="665">
        <v>156</v>
      </c>
      <c r="L59" s="93">
        <v>110</v>
      </c>
      <c r="M59" s="665">
        <v>0</v>
      </c>
      <c r="N59" s="93">
        <v>0</v>
      </c>
      <c r="O59" s="14"/>
    </row>
    <row r="60" spans="1:15" ht="24" customHeight="1">
      <c r="A60" s="668">
        <v>231171</v>
      </c>
      <c r="B60" s="669" t="s">
        <v>543</v>
      </c>
      <c r="C60" s="418">
        <v>34553</v>
      </c>
      <c r="D60" s="418">
        <v>34553</v>
      </c>
      <c r="E60" s="664">
        <v>7.5</v>
      </c>
      <c r="F60" s="418">
        <v>2591</v>
      </c>
      <c r="G60" s="418">
        <v>35000</v>
      </c>
      <c r="H60" s="24">
        <v>8769</v>
      </c>
      <c r="I60" s="665">
        <v>5404</v>
      </c>
      <c r="J60" s="665">
        <v>20827</v>
      </c>
      <c r="K60" s="665">
        <v>8771</v>
      </c>
      <c r="L60" s="93">
        <v>5405</v>
      </c>
      <c r="M60" s="665">
        <v>0</v>
      </c>
      <c r="N60" s="93">
        <v>0</v>
      </c>
      <c r="O60" s="14"/>
    </row>
    <row r="61" spans="1:15" ht="24" customHeight="1">
      <c r="A61" s="668">
        <v>231173</v>
      </c>
      <c r="B61" s="669" t="s">
        <v>1009</v>
      </c>
      <c r="C61" s="418">
        <v>60000</v>
      </c>
      <c r="D61" s="418">
        <v>60000</v>
      </c>
      <c r="E61" s="664">
        <v>10</v>
      </c>
      <c r="F61" s="418">
        <v>6000</v>
      </c>
      <c r="G61" s="418">
        <v>2000</v>
      </c>
      <c r="H61" s="24">
        <v>2000</v>
      </c>
      <c r="I61" s="665">
        <v>0</v>
      </c>
      <c r="J61" s="665">
        <v>0</v>
      </c>
      <c r="K61" s="665">
        <v>1037</v>
      </c>
      <c r="L61" s="93">
        <v>0</v>
      </c>
      <c r="M61" s="665">
        <v>0</v>
      </c>
      <c r="N61" s="93">
        <v>0</v>
      </c>
      <c r="O61" s="14"/>
    </row>
    <row r="62" spans="1:15" ht="24" customHeight="1">
      <c r="A62" s="668">
        <v>231174</v>
      </c>
      <c r="B62" s="669" t="s">
        <v>1010</v>
      </c>
      <c r="C62" s="418">
        <v>155683</v>
      </c>
      <c r="D62" s="418">
        <v>155683</v>
      </c>
      <c r="E62" s="664">
        <v>0</v>
      </c>
      <c r="F62" s="418">
        <v>0</v>
      </c>
      <c r="G62" s="418">
        <v>0</v>
      </c>
      <c r="H62" s="24">
        <v>0</v>
      </c>
      <c r="I62" s="665">
        <v>0</v>
      </c>
      <c r="J62" s="665">
        <v>0</v>
      </c>
      <c r="K62" s="665">
        <v>0</v>
      </c>
      <c r="L62" s="93">
        <v>0</v>
      </c>
      <c r="M62" s="665">
        <v>23353</v>
      </c>
      <c r="N62" s="93">
        <v>0</v>
      </c>
      <c r="O62" s="14"/>
    </row>
    <row r="63" spans="1:15" ht="24" customHeight="1">
      <c r="A63" s="668">
        <v>231175</v>
      </c>
      <c r="B63" s="669" t="s">
        <v>1011</v>
      </c>
      <c r="C63" s="418">
        <v>10695</v>
      </c>
      <c r="D63" s="418">
        <v>10695</v>
      </c>
      <c r="E63" s="664">
        <v>10</v>
      </c>
      <c r="F63" s="418">
        <v>1070</v>
      </c>
      <c r="G63" s="418">
        <v>1070</v>
      </c>
      <c r="H63" s="24">
        <v>0</v>
      </c>
      <c r="I63" s="665">
        <v>114</v>
      </c>
      <c r="J63" s="665">
        <v>956</v>
      </c>
      <c r="K63" s="665">
        <v>0</v>
      </c>
      <c r="L63" s="93">
        <v>114</v>
      </c>
      <c r="M63" s="665">
        <v>0</v>
      </c>
      <c r="N63" s="93">
        <v>0</v>
      </c>
      <c r="O63" s="14"/>
    </row>
    <row r="64" spans="1:15" ht="24" customHeight="1">
      <c r="A64" s="668">
        <v>231176</v>
      </c>
      <c r="B64" s="669" t="s">
        <v>1012</v>
      </c>
      <c r="C64" s="418">
        <v>25900</v>
      </c>
      <c r="D64" s="418">
        <v>25900</v>
      </c>
      <c r="E64" s="664">
        <v>0</v>
      </c>
      <c r="F64" s="418">
        <v>0</v>
      </c>
      <c r="G64" s="418">
        <v>73000</v>
      </c>
      <c r="H64" s="24">
        <v>1500</v>
      </c>
      <c r="I64" s="665">
        <v>0</v>
      </c>
      <c r="J64" s="665">
        <v>71500</v>
      </c>
      <c r="K64" s="665">
        <v>1082</v>
      </c>
      <c r="L64" s="93">
        <v>0</v>
      </c>
      <c r="M64" s="665">
        <v>0</v>
      </c>
      <c r="N64" s="93">
        <v>0</v>
      </c>
      <c r="O64" s="14"/>
    </row>
    <row r="65" spans="1:15" ht="24" customHeight="1">
      <c r="A65" s="668">
        <v>231194</v>
      </c>
      <c r="B65" s="669" t="s">
        <v>431</v>
      </c>
      <c r="C65" s="418">
        <v>2210</v>
      </c>
      <c r="D65" s="418">
        <v>2210</v>
      </c>
      <c r="E65" s="664">
        <v>10</v>
      </c>
      <c r="F65" s="418">
        <f>D65/100*10</f>
        <v>221</v>
      </c>
      <c r="G65" s="418">
        <v>2210</v>
      </c>
      <c r="H65" s="24">
        <v>221</v>
      </c>
      <c r="I65" s="665">
        <v>0</v>
      </c>
      <c r="J65" s="665">
        <v>1989</v>
      </c>
      <c r="K65" s="665">
        <v>20</v>
      </c>
      <c r="L65" s="93">
        <v>30</v>
      </c>
      <c r="M65" s="665">
        <v>0</v>
      </c>
      <c r="N65" s="93">
        <v>0</v>
      </c>
      <c r="O65" s="14"/>
    </row>
    <row r="66" spans="1:15" ht="24" customHeight="1">
      <c r="A66" s="668">
        <v>231195</v>
      </c>
      <c r="B66" s="669" t="s">
        <v>415</v>
      </c>
      <c r="C66" s="418">
        <v>30000</v>
      </c>
      <c r="D66" s="418">
        <v>30000</v>
      </c>
      <c r="E66" s="664">
        <v>7.5</v>
      </c>
      <c r="F66" s="418">
        <f>D66/100*7.5</f>
        <v>2250</v>
      </c>
      <c r="G66" s="418">
        <v>30000</v>
      </c>
      <c r="H66" s="24">
        <v>31</v>
      </c>
      <c r="I66" s="665">
        <v>407</v>
      </c>
      <c r="J66" s="665">
        <v>29562</v>
      </c>
      <c r="K66" s="665">
        <v>31</v>
      </c>
      <c r="L66" s="93">
        <v>407</v>
      </c>
      <c r="M66" s="665">
        <v>0</v>
      </c>
      <c r="N66" s="93">
        <v>0</v>
      </c>
      <c r="O66" s="14"/>
    </row>
    <row r="67" spans="1:15" ht="24" customHeight="1">
      <c r="A67" s="668">
        <v>231213</v>
      </c>
      <c r="B67" s="669" t="s">
        <v>429</v>
      </c>
      <c r="C67" s="418">
        <v>205000</v>
      </c>
      <c r="D67" s="418">
        <v>205000</v>
      </c>
      <c r="E67" s="664">
        <v>7.5</v>
      </c>
      <c r="F67" s="418">
        <v>15375</v>
      </c>
      <c r="G67" s="418">
        <v>205000</v>
      </c>
      <c r="H67" s="24">
        <v>0</v>
      </c>
      <c r="I67" s="665">
        <v>250</v>
      </c>
      <c r="J67" s="665">
        <v>204750</v>
      </c>
      <c r="K67" s="665">
        <v>0</v>
      </c>
      <c r="L67" s="93">
        <v>250</v>
      </c>
      <c r="M67" s="665">
        <v>0</v>
      </c>
      <c r="N67" s="93">
        <v>0</v>
      </c>
      <c r="O67" s="14"/>
    </row>
    <row r="68" spans="1:15" ht="24" customHeight="1">
      <c r="A68" s="668">
        <v>231217</v>
      </c>
      <c r="B68" s="669" t="s">
        <v>416</v>
      </c>
      <c r="C68" s="418">
        <v>30000</v>
      </c>
      <c r="D68" s="418">
        <v>30000</v>
      </c>
      <c r="E68" s="664">
        <v>7.5</v>
      </c>
      <c r="F68" s="418">
        <v>2250</v>
      </c>
      <c r="G68" s="418">
        <v>30000</v>
      </c>
      <c r="H68" s="24">
        <v>0</v>
      </c>
      <c r="I68" s="665">
        <v>25</v>
      </c>
      <c r="J68" s="665">
        <v>29975</v>
      </c>
      <c r="K68" s="665">
        <v>0</v>
      </c>
      <c r="L68" s="93">
        <v>25</v>
      </c>
      <c r="M68" s="665">
        <v>0</v>
      </c>
      <c r="N68" s="93">
        <v>0</v>
      </c>
      <c r="O68" s="14"/>
    </row>
    <row r="69" spans="1:15" ht="24" customHeight="1">
      <c r="A69" s="668">
        <v>231218</v>
      </c>
      <c r="B69" s="669" t="s">
        <v>417</v>
      </c>
      <c r="C69" s="418">
        <v>30000</v>
      </c>
      <c r="D69" s="418">
        <v>30000</v>
      </c>
      <c r="E69" s="664">
        <v>7.5</v>
      </c>
      <c r="F69" s="418">
        <v>2250</v>
      </c>
      <c r="G69" s="418">
        <v>30000</v>
      </c>
      <c r="H69" s="24">
        <v>0</v>
      </c>
      <c r="I69" s="665">
        <v>25</v>
      </c>
      <c r="J69" s="665">
        <v>29975</v>
      </c>
      <c r="K69" s="665">
        <v>0</v>
      </c>
      <c r="L69" s="93">
        <v>25</v>
      </c>
      <c r="M69" s="665">
        <v>0</v>
      </c>
      <c r="N69" s="93">
        <v>0</v>
      </c>
      <c r="O69" s="14"/>
    </row>
    <row r="70" spans="1:15" ht="24" customHeight="1">
      <c r="A70" s="668">
        <v>231222</v>
      </c>
      <c r="B70" s="669" t="s">
        <v>409</v>
      </c>
      <c r="C70" s="418">
        <v>2894</v>
      </c>
      <c r="D70" s="418">
        <v>2894</v>
      </c>
      <c r="E70" s="664">
        <v>15</v>
      </c>
      <c r="F70" s="418">
        <f>D70/100*15</f>
        <v>434.1</v>
      </c>
      <c r="G70" s="418">
        <v>2894</v>
      </c>
      <c r="H70" s="24">
        <v>434</v>
      </c>
      <c r="I70" s="665">
        <v>0</v>
      </c>
      <c r="J70" s="665">
        <v>2460</v>
      </c>
      <c r="K70" s="665">
        <v>0</v>
      </c>
      <c r="L70" s="93">
        <v>10</v>
      </c>
      <c r="M70" s="665">
        <v>368</v>
      </c>
      <c r="N70" s="93">
        <v>0</v>
      </c>
      <c r="O70" s="14"/>
    </row>
    <row r="71" spans="1:15" ht="24" customHeight="1">
      <c r="A71" s="668">
        <v>231223</v>
      </c>
      <c r="B71" s="669" t="s">
        <v>1013</v>
      </c>
      <c r="C71" s="418">
        <v>10000</v>
      </c>
      <c r="D71" s="418">
        <v>10000</v>
      </c>
      <c r="E71" s="664">
        <v>15</v>
      </c>
      <c r="F71" s="418">
        <v>1500</v>
      </c>
      <c r="G71" s="418">
        <v>10000</v>
      </c>
      <c r="H71" s="24">
        <v>170</v>
      </c>
      <c r="I71" s="665">
        <v>0</v>
      </c>
      <c r="J71" s="665">
        <v>9830</v>
      </c>
      <c r="K71" s="665">
        <v>57</v>
      </c>
      <c r="L71" s="93">
        <v>0</v>
      </c>
      <c r="M71" s="665">
        <v>0</v>
      </c>
      <c r="N71" s="93">
        <v>0</v>
      </c>
      <c r="O71" s="14"/>
    </row>
    <row r="72" spans="1:15" ht="24" customHeight="1">
      <c r="A72" s="668">
        <v>231224</v>
      </c>
      <c r="B72" s="669" t="s">
        <v>412</v>
      </c>
      <c r="C72" s="418">
        <v>9600</v>
      </c>
      <c r="D72" s="418">
        <v>9600</v>
      </c>
      <c r="E72" s="664">
        <v>7.5</v>
      </c>
      <c r="F72" s="418">
        <f>D72/100*7.5</f>
        <v>720</v>
      </c>
      <c r="G72" s="418">
        <v>9600</v>
      </c>
      <c r="H72" s="24">
        <v>57</v>
      </c>
      <c r="I72" s="665">
        <v>0</v>
      </c>
      <c r="J72" s="665">
        <v>9543</v>
      </c>
      <c r="K72" s="665">
        <v>57</v>
      </c>
      <c r="L72" s="93">
        <v>0</v>
      </c>
      <c r="M72" s="665">
        <v>0</v>
      </c>
      <c r="N72" s="93">
        <v>0</v>
      </c>
      <c r="O72" s="14"/>
    </row>
    <row r="73" spans="1:15" ht="24" customHeight="1">
      <c r="A73" s="668">
        <v>231225</v>
      </c>
      <c r="B73" s="669" t="s">
        <v>411</v>
      </c>
      <c r="C73" s="418">
        <v>6900</v>
      </c>
      <c r="D73" s="418">
        <v>6900</v>
      </c>
      <c r="E73" s="664">
        <v>7.5</v>
      </c>
      <c r="F73" s="418">
        <f>D73/100*7.5</f>
        <v>517.5</v>
      </c>
      <c r="G73" s="418">
        <v>6900</v>
      </c>
      <c r="H73" s="24">
        <v>57</v>
      </c>
      <c r="I73" s="665">
        <v>0</v>
      </c>
      <c r="J73" s="665">
        <v>6843</v>
      </c>
      <c r="K73" s="665">
        <v>57</v>
      </c>
      <c r="L73" s="93">
        <v>0</v>
      </c>
      <c r="M73" s="665">
        <v>0</v>
      </c>
      <c r="N73" s="93">
        <v>0</v>
      </c>
      <c r="O73" s="14"/>
    </row>
    <row r="74" spans="1:15" ht="24" customHeight="1">
      <c r="A74" s="668">
        <v>231226</v>
      </c>
      <c r="B74" s="669" t="s">
        <v>1014</v>
      </c>
      <c r="C74" s="418">
        <v>449</v>
      </c>
      <c r="D74" s="418">
        <v>449</v>
      </c>
      <c r="E74" s="664">
        <v>0</v>
      </c>
      <c r="F74" s="418">
        <v>0</v>
      </c>
      <c r="G74" s="418">
        <v>0</v>
      </c>
      <c r="H74" s="24">
        <v>0</v>
      </c>
      <c r="I74" s="665">
        <v>0</v>
      </c>
      <c r="J74" s="665">
        <v>0</v>
      </c>
      <c r="K74" s="665">
        <v>0</v>
      </c>
      <c r="L74" s="93">
        <v>0</v>
      </c>
      <c r="M74" s="665">
        <v>0</v>
      </c>
      <c r="N74" s="93">
        <v>224</v>
      </c>
      <c r="O74" s="14"/>
    </row>
    <row r="75" spans="1:15" ht="24" customHeight="1">
      <c r="A75" s="668">
        <v>231227</v>
      </c>
      <c r="B75" s="669" t="s">
        <v>121</v>
      </c>
      <c r="C75" s="418">
        <v>1560</v>
      </c>
      <c r="D75" s="418">
        <v>1560</v>
      </c>
      <c r="E75" s="664">
        <v>15</v>
      </c>
      <c r="F75" s="418">
        <v>234</v>
      </c>
      <c r="G75" s="418">
        <v>1560</v>
      </c>
      <c r="H75" s="24">
        <v>0</v>
      </c>
      <c r="I75" s="665">
        <v>0</v>
      </c>
      <c r="J75" s="665">
        <v>1560</v>
      </c>
      <c r="K75" s="665">
        <v>0</v>
      </c>
      <c r="L75" s="93">
        <v>193</v>
      </c>
      <c r="M75" s="665">
        <v>0</v>
      </c>
      <c r="N75" s="93">
        <v>663</v>
      </c>
      <c r="O75" s="14"/>
    </row>
    <row r="76" spans="1:15" ht="24" customHeight="1">
      <c r="A76" s="668">
        <v>231228</v>
      </c>
      <c r="B76" s="669" t="s">
        <v>1015</v>
      </c>
      <c r="C76" s="418">
        <v>416</v>
      </c>
      <c r="D76" s="418">
        <v>416</v>
      </c>
      <c r="E76" s="664">
        <v>0</v>
      </c>
      <c r="F76" s="418">
        <v>0</v>
      </c>
      <c r="G76" s="418">
        <v>0</v>
      </c>
      <c r="H76" s="24">
        <v>0</v>
      </c>
      <c r="I76" s="665">
        <v>0</v>
      </c>
      <c r="J76" s="665">
        <v>0</v>
      </c>
      <c r="K76" s="665">
        <v>0</v>
      </c>
      <c r="L76" s="93">
        <v>0</v>
      </c>
      <c r="M76" s="665">
        <v>0</v>
      </c>
      <c r="N76" s="93">
        <v>327</v>
      </c>
      <c r="O76" s="14"/>
    </row>
    <row r="77" spans="1:15" ht="24" customHeight="1">
      <c r="A77" s="668">
        <v>231229</v>
      </c>
      <c r="B77" s="669" t="s">
        <v>1016</v>
      </c>
      <c r="C77" s="418">
        <v>2964</v>
      </c>
      <c r="D77" s="418">
        <v>2964</v>
      </c>
      <c r="E77" s="664">
        <v>15</v>
      </c>
      <c r="F77" s="418">
        <v>445</v>
      </c>
      <c r="G77" s="418">
        <v>1505</v>
      </c>
      <c r="H77" s="24">
        <v>0</v>
      </c>
      <c r="I77" s="665">
        <v>200</v>
      </c>
      <c r="J77" s="665">
        <v>1305</v>
      </c>
      <c r="K77" s="665">
        <v>0</v>
      </c>
      <c r="L77" s="93">
        <v>56</v>
      </c>
      <c r="M77" s="665">
        <v>0</v>
      </c>
      <c r="N77" s="93">
        <v>0</v>
      </c>
      <c r="O77" s="14"/>
    </row>
    <row r="78" spans="1:15" ht="24" customHeight="1">
      <c r="A78" s="668">
        <v>231230</v>
      </c>
      <c r="B78" s="669" t="s">
        <v>118</v>
      </c>
      <c r="C78" s="418">
        <v>2366</v>
      </c>
      <c r="D78" s="418">
        <v>2366</v>
      </c>
      <c r="E78" s="664">
        <v>15</v>
      </c>
      <c r="F78" s="418">
        <v>355</v>
      </c>
      <c r="G78" s="418">
        <v>1201</v>
      </c>
      <c r="H78" s="24">
        <v>0</v>
      </c>
      <c r="I78" s="665">
        <v>200</v>
      </c>
      <c r="J78" s="665">
        <v>1001</v>
      </c>
      <c r="K78" s="665">
        <v>0</v>
      </c>
      <c r="L78" s="93">
        <v>19</v>
      </c>
      <c r="M78" s="665">
        <v>0</v>
      </c>
      <c r="N78" s="93">
        <v>0</v>
      </c>
      <c r="O78" s="14"/>
    </row>
    <row r="79" spans="1:15" ht="24" customHeight="1">
      <c r="A79" s="668">
        <v>231231</v>
      </c>
      <c r="B79" s="669" t="s">
        <v>119</v>
      </c>
      <c r="C79" s="418">
        <v>60000</v>
      </c>
      <c r="D79" s="418">
        <v>60000</v>
      </c>
      <c r="E79" s="664">
        <v>7.5</v>
      </c>
      <c r="F79" s="418">
        <v>4500</v>
      </c>
      <c r="G79" s="418">
        <v>60000</v>
      </c>
      <c r="H79" s="24">
        <v>0</v>
      </c>
      <c r="I79" s="665">
        <v>47</v>
      </c>
      <c r="J79" s="665">
        <v>59953</v>
      </c>
      <c r="K79" s="665">
        <v>0</v>
      </c>
      <c r="L79" s="93">
        <v>47</v>
      </c>
      <c r="M79" s="665">
        <v>0</v>
      </c>
      <c r="N79" s="93">
        <v>0</v>
      </c>
      <c r="O79" s="14"/>
    </row>
    <row r="80" spans="1:15" ht="24" customHeight="1">
      <c r="A80" s="668">
        <v>231232</v>
      </c>
      <c r="B80" s="669" t="s">
        <v>470</v>
      </c>
      <c r="C80" s="418">
        <v>357500</v>
      </c>
      <c r="D80" s="418">
        <v>357500</v>
      </c>
      <c r="E80" s="664">
        <v>60</v>
      </c>
      <c r="F80" s="418">
        <v>214500</v>
      </c>
      <c r="G80" s="418">
        <v>357500</v>
      </c>
      <c r="H80" s="24">
        <v>0</v>
      </c>
      <c r="I80" s="665">
        <v>56</v>
      </c>
      <c r="J80" s="665">
        <v>357444</v>
      </c>
      <c r="K80" s="665">
        <v>0</v>
      </c>
      <c r="L80" s="93">
        <v>56</v>
      </c>
      <c r="M80" s="665">
        <v>0</v>
      </c>
      <c r="N80" s="93">
        <v>0</v>
      </c>
      <c r="O80" s="14"/>
    </row>
    <row r="81" spans="1:15" ht="24" customHeight="1">
      <c r="A81" s="668">
        <v>231233</v>
      </c>
      <c r="B81" s="669" t="s">
        <v>1017</v>
      </c>
      <c r="C81" s="418">
        <v>5044</v>
      </c>
      <c r="D81" s="418">
        <v>5044</v>
      </c>
      <c r="E81" s="664">
        <v>15</v>
      </c>
      <c r="F81" s="418">
        <v>757</v>
      </c>
      <c r="G81" s="418">
        <v>2561</v>
      </c>
      <c r="H81" s="24">
        <v>0</v>
      </c>
      <c r="I81" s="665">
        <v>200</v>
      </c>
      <c r="J81" s="665">
        <v>2361</v>
      </c>
      <c r="K81" s="665">
        <v>0</v>
      </c>
      <c r="L81" s="93">
        <v>9</v>
      </c>
      <c r="M81" s="665">
        <v>0</v>
      </c>
      <c r="N81" s="93">
        <v>0</v>
      </c>
      <c r="O81" s="14"/>
    </row>
    <row r="82" spans="1:15" ht="24" customHeight="1">
      <c r="A82" s="668">
        <v>231234</v>
      </c>
      <c r="B82" s="669" t="s">
        <v>1018</v>
      </c>
      <c r="C82" s="418">
        <v>520</v>
      </c>
      <c r="D82" s="418">
        <v>520</v>
      </c>
      <c r="E82" s="664">
        <v>0</v>
      </c>
      <c r="F82" s="418">
        <v>0</v>
      </c>
      <c r="G82" s="418">
        <v>0</v>
      </c>
      <c r="H82" s="24">
        <v>0</v>
      </c>
      <c r="I82" s="665">
        <v>0</v>
      </c>
      <c r="J82" s="665">
        <v>0</v>
      </c>
      <c r="K82" s="665">
        <v>0</v>
      </c>
      <c r="L82" s="93">
        <v>0</v>
      </c>
      <c r="M82" s="665">
        <v>0</v>
      </c>
      <c r="N82" s="93">
        <v>247</v>
      </c>
      <c r="O82" s="14"/>
    </row>
    <row r="83" spans="1:15" ht="23.25" customHeight="1">
      <c r="A83" s="886" t="s">
        <v>249</v>
      </c>
      <c r="B83" s="887"/>
      <c r="C83" s="671">
        <f>SUM(C5:C82)</f>
        <v>7795712</v>
      </c>
      <c r="D83" s="671">
        <f>SUM(D5:D82)</f>
        <v>7505576</v>
      </c>
      <c r="E83" s="672" t="s">
        <v>477</v>
      </c>
      <c r="F83" s="671">
        <f aca="true" t="shared" si="0" ref="F83:N83">SUM(F5:F82)</f>
        <v>1866669.6</v>
      </c>
      <c r="G83" s="671">
        <f t="shared" si="0"/>
        <v>5662455</v>
      </c>
      <c r="H83" s="671">
        <f t="shared" si="0"/>
        <v>1005329</v>
      </c>
      <c r="I83" s="671">
        <f t="shared" si="0"/>
        <v>113364</v>
      </c>
      <c r="J83" s="671">
        <f t="shared" si="0"/>
        <v>4188923</v>
      </c>
      <c r="K83" s="671">
        <f t="shared" si="0"/>
        <v>1137861</v>
      </c>
      <c r="L83" s="671">
        <f t="shared" si="0"/>
        <v>154124</v>
      </c>
      <c r="M83" s="671">
        <f t="shared" si="0"/>
        <v>400897</v>
      </c>
      <c r="N83" s="671">
        <f t="shared" si="0"/>
        <v>142577</v>
      </c>
      <c r="O83" s="14"/>
    </row>
    <row r="84" spans="1:15" s="677" customFormat="1" ht="24" customHeight="1">
      <c r="A84" s="888"/>
      <c r="B84" s="889"/>
      <c r="C84" s="673"/>
      <c r="D84" s="673"/>
      <c r="E84" s="674"/>
      <c r="F84" s="673"/>
      <c r="G84" s="673"/>
      <c r="H84" s="675"/>
      <c r="I84" s="675"/>
      <c r="J84" s="675"/>
      <c r="K84" s="675"/>
      <c r="L84" s="458"/>
      <c r="M84" s="675"/>
      <c r="N84" s="458"/>
      <c r="O84" s="676"/>
    </row>
    <row r="85" spans="1:15" s="143" customFormat="1" ht="24" customHeight="1">
      <c r="A85" s="870" t="s">
        <v>1019</v>
      </c>
      <c r="B85" s="871"/>
      <c r="C85" s="678"/>
      <c r="D85" s="678"/>
      <c r="E85" s="679"/>
      <c r="F85" s="678"/>
      <c r="G85" s="678"/>
      <c r="H85" s="680"/>
      <c r="I85" s="680"/>
      <c r="J85" s="680"/>
      <c r="K85" s="680"/>
      <c r="L85" s="461"/>
      <c r="M85" s="680"/>
      <c r="N85" s="461"/>
      <c r="O85" s="577"/>
    </row>
    <row r="86" spans="1:14" ht="24.75" customHeight="1">
      <c r="A86" s="124" t="s">
        <v>1020</v>
      </c>
      <c r="B86" s="663" t="s">
        <v>1021</v>
      </c>
      <c r="C86" s="418">
        <v>70029</v>
      </c>
      <c r="D86" s="418">
        <v>70029</v>
      </c>
      <c r="E86" s="667">
        <v>0</v>
      </c>
      <c r="F86" s="418">
        <v>0</v>
      </c>
      <c r="G86" s="418">
        <v>60629</v>
      </c>
      <c r="H86" s="24">
        <v>34200</v>
      </c>
      <c r="I86" s="665">
        <v>0</v>
      </c>
      <c r="J86" s="665">
        <v>0</v>
      </c>
      <c r="K86" s="665">
        <v>43986</v>
      </c>
      <c r="L86" s="93">
        <v>0</v>
      </c>
      <c r="M86" s="665">
        <v>43985</v>
      </c>
      <c r="N86" s="93">
        <v>0</v>
      </c>
    </row>
    <row r="87" spans="1:16" ht="24" customHeight="1">
      <c r="A87" s="124" t="s">
        <v>1022</v>
      </c>
      <c r="B87" s="666" t="s">
        <v>1023</v>
      </c>
      <c r="C87" s="418">
        <v>1308</v>
      </c>
      <c r="D87" s="418">
        <v>1308</v>
      </c>
      <c r="E87" s="667">
        <v>0</v>
      </c>
      <c r="F87" s="418">
        <v>0</v>
      </c>
      <c r="G87" s="893">
        <v>1939</v>
      </c>
      <c r="H87" s="895">
        <v>1939</v>
      </c>
      <c r="I87" s="895">
        <v>0</v>
      </c>
      <c r="J87" s="895">
        <v>0</v>
      </c>
      <c r="K87" s="665">
        <v>1428</v>
      </c>
      <c r="L87" s="93">
        <v>0</v>
      </c>
      <c r="M87" s="897">
        <v>1871</v>
      </c>
      <c r="N87" s="874">
        <v>0</v>
      </c>
      <c r="O87" s="14"/>
      <c r="P87" s="14"/>
    </row>
    <row r="88" spans="1:16" ht="24" customHeight="1">
      <c r="A88" s="124" t="s">
        <v>1022</v>
      </c>
      <c r="B88" s="666" t="s">
        <v>1024</v>
      </c>
      <c r="C88" s="418">
        <v>475</v>
      </c>
      <c r="D88" s="418">
        <v>361</v>
      </c>
      <c r="E88" s="667">
        <v>0</v>
      </c>
      <c r="F88" s="418">
        <v>0</v>
      </c>
      <c r="G88" s="894"/>
      <c r="H88" s="896"/>
      <c r="I88" s="896"/>
      <c r="J88" s="896"/>
      <c r="K88" s="665">
        <v>361</v>
      </c>
      <c r="L88" s="93">
        <v>0</v>
      </c>
      <c r="M88" s="898"/>
      <c r="N88" s="875"/>
      <c r="O88" s="14"/>
      <c r="P88" s="14"/>
    </row>
    <row r="89" spans="1:16" ht="27" customHeight="1">
      <c r="A89" s="124" t="s">
        <v>1025</v>
      </c>
      <c r="B89" s="666" t="s">
        <v>1026</v>
      </c>
      <c r="C89" s="418">
        <v>28230</v>
      </c>
      <c r="D89" s="93">
        <v>25215</v>
      </c>
      <c r="E89" s="21">
        <v>12.5</v>
      </c>
      <c r="F89" s="93">
        <v>3152</v>
      </c>
      <c r="G89" s="93">
        <v>21000</v>
      </c>
      <c r="H89" s="24">
        <v>14000</v>
      </c>
      <c r="I89" s="665">
        <v>0</v>
      </c>
      <c r="J89" s="24">
        <v>0</v>
      </c>
      <c r="K89" s="665">
        <v>22454</v>
      </c>
      <c r="L89" s="93">
        <v>0</v>
      </c>
      <c r="M89" s="665">
        <v>19795</v>
      </c>
      <c r="N89" s="93">
        <v>0</v>
      </c>
      <c r="O89" s="14"/>
      <c r="P89" s="14"/>
    </row>
    <row r="90" spans="1:15" ht="24" customHeight="1">
      <c r="A90" s="124" t="s">
        <v>1027</v>
      </c>
      <c r="B90" s="663" t="s">
        <v>1028</v>
      </c>
      <c r="C90" s="418">
        <v>53452</v>
      </c>
      <c r="D90" s="418">
        <v>53452</v>
      </c>
      <c r="E90" s="667">
        <v>0</v>
      </c>
      <c r="F90" s="418">
        <v>0</v>
      </c>
      <c r="G90" s="418">
        <v>0</v>
      </c>
      <c r="H90" s="24">
        <v>0</v>
      </c>
      <c r="I90" s="665">
        <v>0</v>
      </c>
      <c r="J90" s="665">
        <v>0</v>
      </c>
      <c r="K90" s="665">
        <v>51556</v>
      </c>
      <c r="L90" s="93">
        <v>0</v>
      </c>
      <c r="M90" s="665">
        <v>50524</v>
      </c>
      <c r="N90" s="93">
        <v>0</v>
      </c>
      <c r="O90" s="14"/>
    </row>
    <row r="91" spans="1:16" ht="24" customHeight="1">
      <c r="A91" s="124" t="s">
        <v>1029</v>
      </c>
      <c r="B91" s="681" t="s">
        <v>1030</v>
      </c>
      <c r="C91" s="418">
        <v>32292</v>
      </c>
      <c r="D91" s="93">
        <v>32292</v>
      </c>
      <c r="E91" s="21">
        <v>50.4</v>
      </c>
      <c r="F91" s="93">
        <v>16287</v>
      </c>
      <c r="G91" s="93">
        <v>34637</v>
      </c>
      <c r="H91" s="24">
        <v>34637</v>
      </c>
      <c r="I91" s="665">
        <v>0</v>
      </c>
      <c r="J91" s="24">
        <v>0</v>
      </c>
      <c r="K91" s="665">
        <v>32297</v>
      </c>
      <c r="L91" s="93">
        <v>0</v>
      </c>
      <c r="M91" s="665">
        <v>16005</v>
      </c>
      <c r="N91" s="93">
        <v>0</v>
      </c>
      <c r="O91" s="14"/>
      <c r="P91" s="14"/>
    </row>
    <row r="92" spans="1:14" ht="24" customHeight="1">
      <c r="A92" s="124" t="s">
        <v>1031</v>
      </c>
      <c r="B92" s="663" t="s">
        <v>1032</v>
      </c>
      <c r="C92" s="418">
        <v>190</v>
      </c>
      <c r="D92" s="418">
        <v>190</v>
      </c>
      <c r="E92" s="667">
        <v>25</v>
      </c>
      <c r="F92" s="418">
        <v>47</v>
      </c>
      <c r="G92" s="418">
        <v>190</v>
      </c>
      <c r="H92" s="24">
        <v>190</v>
      </c>
      <c r="I92" s="665">
        <v>0</v>
      </c>
      <c r="J92" s="665">
        <v>0</v>
      </c>
      <c r="K92" s="665">
        <v>190</v>
      </c>
      <c r="L92" s="93">
        <v>0</v>
      </c>
      <c r="M92" s="665">
        <v>142</v>
      </c>
      <c r="N92" s="93">
        <v>0</v>
      </c>
    </row>
    <row r="93" spans="1:16" ht="24" customHeight="1">
      <c r="A93" s="124" t="s">
        <v>1033</v>
      </c>
      <c r="B93" s="681" t="s">
        <v>1034</v>
      </c>
      <c r="C93" s="418">
        <v>7797</v>
      </c>
      <c r="D93" s="93">
        <v>7797</v>
      </c>
      <c r="E93" s="21">
        <v>12.5</v>
      </c>
      <c r="F93" s="93">
        <v>974</v>
      </c>
      <c r="G93" s="93">
        <v>6600</v>
      </c>
      <c r="H93" s="24">
        <v>6600</v>
      </c>
      <c r="I93" s="665">
        <v>0</v>
      </c>
      <c r="J93" s="24">
        <v>0</v>
      </c>
      <c r="K93" s="665">
        <v>7312</v>
      </c>
      <c r="L93" s="93">
        <v>0</v>
      </c>
      <c r="M93" s="665">
        <v>6238</v>
      </c>
      <c r="N93" s="93">
        <v>0</v>
      </c>
      <c r="O93" s="14"/>
      <c r="P93" s="14"/>
    </row>
    <row r="94" spans="1:14" ht="24" customHeight="1">
      <c r="A94" s="124" t="s">
        <v>1035</v>
      </c>
      <c r="B94" s="663" t="s">
        <v>1036</v>
      </c>
      <c r="C94" s="418">
        <v>13000</v>
      </c>
      <c r="D94" s="418">
        <v>13000</v>
      </c>
      <c r="E94" s="667">
        <v>25</v>
      </c>
      <c r="F94" s="418">
        <v>2593</v>
      </c>
      <c r="G94" s="418">
        <v>13000</v>
      </c>
      <c r="H94" s="24">
        <v>13000</v>
      </c>
      <c r="I94" s="665">
        <v>0</v>
      </c>
      <c r="J94" s="665">
        <v>0</v>
      </c>
      <c r="K94" s="665">
        <v>10372</v>
      </c>
      <c r="L94" s="93">
        <v>0</v>
      </c>
      <c r="M94" s="665">
        <v>7781</v>
      </c>
      <c r="N94" s="93">
        <v>0</v>
      </c>
    </row>
    <row r="95" spans="1:14" ht="27" customHeight="1">
      <c r="A95" s="124" t="s">
        <v>1037</v>
      </c>
      <c r="B95" s="663" t="s">
        <v>1038</v>
      </c>
      <c r="C95" s="418">
        <v>20000</v>
      </c>
      <c r="D95" s="418">
        <v>20000</v>
      </c>
      <c r="E95" s="667">
        <v>25</v>
      </c>
      <c r="F95" s="418">
        <v>5000</v>
      </c>
      <c r="G95" s="418">
        <v>20000</v>
      </c>
      <c r="H95" s="24">
        <v>20000</v>
      </c>
      <c r="I95" s="665">
        <v>0</v>
      </c>
      <c r="J95" s="665">
        <v>0</v>
      </c>
      <c r="K95" s="665">
        <v>19816</v>
      </c>
      <c r="L95" s="93">
        <v>0</v>
      </c>
      <c r="M95" s="665">
        <v>14730</v>
      </c>
      <c r="N95" s="93">
        <v>0</v>
      </c>
    </row>
    <row r="96" spans="1:14" ht="27" customHeight="1">
      <c r="A96" s="124" t="s">
        <v>1039</v>
      </c>
      <c r="B96" s="663" t="s">
        <v>1040</v>
      </c>
      <c r="C96" s="418">
        <v>998</v>
      </c>
      <c r="D96" s="418">
        <v>861</v>
      </c>
      <c r="E96" s="667">
        <v>20</v>
      </c>
      <c r="F96" s="418">
        <v>172</v>
      </c>
      <c r="G96" s="418">
        <v>946</v>
      </c>
      <c r="H96" s="24">
        <v>946</v>
      </c>
      <c r="I96" s="665">
        <v>0</v>
      </c>
      <c r="J96" s="665">
        <v>0</v>
      </c>
      <c r="K96" s="665">
        <v>868</v>
      </c>
      <c r="L96" s="93">
        <v>0</v>
      </c>
      <c r="M96" s="665">
        <v>695</v>
      </c>
      <c r="N96" s="93">
        <v>0</v>
      </c>
    </row>
    <row r="97" spans="1:15" ht="27" customHeight="1">
      <c r="A97" s="124" t="s">
        <v>1041</v>
      </c>
      <c r="B97" s="682" t="s">
        <v>1042</v>
      </c>
      <c r="C97" s="418">
        <v>3791</v>
      </c>
      <c r="D97" s="418">
        <v>3791</v>
      </c>
      <c r="E97" s="667">
        <v>0</v>
      </c>
      <c r="F97" s="418">
        <v>0</v>
      </c>
      <c r="G97" s="418">
        <v>600</v>
      </c>
      <c r="H97" s="24">
        <v>600</v>
      </c>
      <c r="I97" s="665">
        <v>0</v>
      </c>
      <c r="J97" s="665">
        <v>0</v>
      </c>
      <c r="K97" s="665">
        <v>3671</v>
      </c>
      <c r="L97" s="93">
        <v>0</v>
      </c>
      <c r="M97" s="665">
        <v>3554</v>
      </c>
      <c r="N97" s="93">
        <v>0</v>
      </c>
      <c r="O97" s="14"/>
    </row>
    <row r="98" spans="1:15" ht="21" customHeight="1">
      <c r="A98" s="124" t="s">
        <v>1043</v>
      </c>
      <c r="B98" s="663" t="s">
        <v>1044</v>
      </c>
      <c r="C98" s="418">
        <v>9625</v>
      </c>
      <c r="D98" s="418">
        <v>9625</v>
      </c>
      <c r="E98" s="667">
        <v>0</v>
      </c>
      <c r="F98" s="418">
        <v>0</v>
      </c>
      <c r="G98" s="418">
        <v>1000</v>
      </c>
      <c r="H98" s="24">
        <v>658</v>
      </c>
      <c r="I98" s="665">
        <v>0</v>
      </c>
      <c r="J98" s="665">
        <v>0</v>
      </c>
      <c r="K98" s="665">
        <v>5621</v>
      </c>
      <c r="L98" s="93">
        <v>0</v>
      </c>
      <c r="M98" s="665">
        <v>5610</v>
      </c>
      <c r="N98" s="93">
        <v>0</v>
      </c>
      <c r="O98" s="14"/>
    </row>
    <row r="99" spans="1:15" ht="24" customHeight="1">
      <c r="A99" s="124" t="s">
        <v>1045</v>
      </c>
      <c r="B99" s="663" t="s">
        <v>1046</v>
      </c>
      <c r="C99" s="418">
        <v>9936</v>
      </c>
      <c r="D99" s="418">
        <v>9936</v>
      </c>
      <c r="E99" s="667">
        <v>0</v>
      </c>
      <c r="F99" s="418">
        <v>0</v>
      </c>
      <c r="G99" s="418">
        <v>500</v>
      </c>
      <c r="H99" s="24">
        <v>500</v>
      </c>
      <c r="I99" s="665">
        <v>0</v>
      </c>
      <c r="J99" s="665">
        <v>0</v>
      </c>
      <c r="K99" s="665">
        <v>5922</v>
      </c>
      <c r="L99" s="93">
        <v>0</v>
      </c>
      <c r="M99" s="665">
        <v>5898</v>
      </c>
      <c r="N99" s="93">
        <v>0</v>
      </c>
      <c r="O99" s="14"/>
    </row>
    <row r="100" spans="1:15" ht="24" customHeight="1">
      <c r="A100" s="124" t="s">
        <v>1047</v>
      </c>
      <c r="B100" s="663" t="s">
        <v>1048</v>
      </c>
      <c r="C100" s="418">
        <v>11850</v>
      </c>
      <c r="D100" s="418">
        <v>11850</v>
      </c>
      <c r="E100" s="667">
        <v>25</v>
      </c>
      <c r="F100" s="418">
        <v>3000</v>
      </c>
      <c r="G100" s="418">
        <v>11850</v>
      </c>
      <c r="H100" s="24">
        <v>11842</v>
      </c>
      <c r="I100" s="665">
        <v>0</v>
      </c>
      <c r="J100" s="665">
        <v>0</v>
      </c>
      <c r="K100" s="665">
        <v>11842</v>
      </c>
      <c r="L100" s="93">
        <v>0</v>
      </c>
      <c r="M100" s="665">
        <v>9546</v>
      </c>
      <c r="N100" s="93">
        <v>0</v>
      </c>
      <c r="O100" s="14"/>
    </row>
    <row r="101" spans="1:15" ht="24" customHeight="1">
      <c r="A101" s="124" t="s">
        <v>1049</v>
      </c>
      <c r="B101" s="663" t="s">
        <v>1050</v>
      </c>
      <c r="C101" s="418">
        <v>41159</v>
      </c>
      <c r="D101" s="418">
        <v>683</v>
      </c>
      <c r="E101" s="667">
        <v>100</v>
      </c>
      <c r="F101" s="418">
        <v>683</v>
      </c>
      <c r="G101" s="418">
        <v>45000</v>
      </c>
      <c r="H101" s="24">
        <v>758</v>
      </c>
      <c r="I101" s="665">
        <v>0</v>
      </c>
      <c r="J101" s="665">
        <v>0</v>
      </c>
      <c r="K101" s="665">
        <v>683</v>
      </c>
      <c r="L101" s="93">
        <v>0</v>
      </c>
      <c r="M101" s="665">
        <v>0</v>
      </c>
      <c r="N101" s="93">
        <v>0</v>
      </c>
      <c r="O101" s="14"/>
    </row>
    <row r="102" spans="1:15" ht="24" customHeight="1">
      <c r="A102" s="124" t="s">
        <v>1051</v>
      </c>
      <c r="B102" s="663" t="s">
        <v>1052</v>
      </c>
      <c r="C102" s="418">
        <v>28582</v>
      </c>
      <c r="D102" s="418">
        <v>26500</v>
      </c>
      <c r="E102" s="667">
        <v>25</v>
      </c>
      <c r="F102" s="418">
        <v>6625</v>
      </c>
      <c r="G102" s="418">
        <v>30000</v>
      </c>
      <c r="H102" s="24">
        <v>29000</v>
      </c>
      <c r="I102" s="665">
        <v>0</v>
      </c>
      <c r="J102" s="665">
        <v>0</v>
      </c>
      <c r="K102" s="665">
        <v>25725</v>
      </c>
      <c r="L102" s="93">
        <v>0</v>
      </c>
      <c r="M102" s="665">
        <v>19214</v>
      </c>
      <c r="N102" s="93">
        <v>0</v>
      </c>
      <c r="O102" s="14"/>
    </row>
    <row r="103" spans="1:15" ht="24" customHeight="1">
      <c r="A103" s="124" t="s">
        <v>1053</v>
      </c>
      <c r="B103" s="663" t="s">
        <v>1054</v>
      </c>
      <c r="C103" s="418">
        <v>9131</v>
      </c>
      <c r="D103" s="418">
        <v>9131</v>
      </c>
      <c r="E103" s="664">
        <v>25</v>
      </c>
      <c r="F103" s="418">
        <v>2283</v>
      </c>
      <c r="G103" s="418">
        <v>9131</v>
      </c>
      <c r="H103" s="24">
        <v>7720</v>
      </c>
      <c r="I103" s="665">
        <v>0</v>
      </c>
      <c r="J103" s="665">
        <v>0</v>
      </c>
      <c r="K103" s="665">
        <v>4567</v>
      </c>
      <c r="L103" s="93">
        <v>0</v>
      </c>
      <c r="M103" s="665">
        <v>0</v>
      </c>
      <c r="N103" s="93">
        <v>0</v>
      </c>
      <c r="O103" s="14"/>
    </row>
    <row r="104" spans="1:15" ht="23.25" customHeight="1">
      <c r="A104" s="304" t="s">
        <v>1055</v>
      </c>
      <c r="B104" s="683" t="s">
        <v>1056</v>
      </c>
      <c r="C104" s="670">
        <v>4700</v>
      </c>
      <c r="D104" s="670">
        <v>4700</v>
      </c>
      <c r="E104" s="684">
        <v>12.5</v>
      </c>
      <c r="F104" s="670">
        <v>587</v>
      </c>
      <c r="G104" s="670">
        <v>4700</v>
      </c>
      <c r="H104" s="684">
        <v>3601</v>
      </c>
      <c r="I104" s="684">
        <v>0</v>
      </c>
      <c r="J104" s="684">
        <v>0</v>
      </c>
      <c r="K104" s="684">
        <v>2521</v>
      </c>
      <c r="L104" s="670">
        <v>0</v>
      </c>
      <c r="M104" s="684">
        <v>2206</v>
      </c>
      <c r="N104" s="670">
        <v>0</v>
      </c>
      <c r="O104" s="14"/>
    </row>
    <row r="105" spans="1:15" ht="24" customHeight="1">
      <c r="A105" s="124" t="s">
        <v>1057</v>
      </c>
      <c r="B105" s="663" t="s">
        <v>1058</v>
      </c>
      <c r="C105" s="418">
        <v>1404</v>
      </c>
      <c r="D105" s="418">
        <v>1404</v>
      </c>
      <c r="E105" s="667">
        <v>0</v>
      </c>
      <c r="F105" s="418">
        <v>0</v>
      </c>
      <c r="G105" s="418">
        <v>1404</v>
      </c>
      <c r="H105" s="24">
        <v>1404</v>
      </c>
      <c r="I105" s="665">
        <v>0</v>
      </c>
      <c r="J105" s="665">
        <v>0</v>
      </c>
      <c r="K105" s="665">
        <v>188</v>
      </c>
      <c r="L105" s="93">
        <v>0</v>
      </c>
      <c r="M105" s="665">
        <v>188</v>
      </c>
      <c r="N105" s="93">
        <v>0</v>
      </c>
      <c r="O105" s="14"/>
    </row>
    <row r="106" spans="1:15" ht="24" customHeight="1">
      <c r="A106" s="124" t="s">
        <v>1059</v>
      </c>
      <c r="B106" s="666" t="s">
        <v>1060</v>
      </c>
      <c r="C106" s="418">
        <v>897</v>
      </c>
      <c r="D106" s="418">
        <v>897</v>
      </c>
      <c r="E106" s="664">
        <v>20</v>
      </c>
      <c r="F106" s="418">
        <v>179</v>
      </c>
      <c r="G106" s="418">
        <v>897</v>
      </c>
      <c r="H106" s="24">
        <v>897</v>
      </c>
      <c r="I106" s="665">
        <v>0</v>
      </c>
      <c r="J106" s="665">
        <v>0</v>
      </c>
      <c r="K106" s="665">
        <v>671</v>
      </c>
      <c r="L106" s="93">
        <v>0</v>
      </c>
      <c r="M106" s="665">
        <v>486</v>
      </c>
      <c r="N106" s="93">
        <v>0</v>
      </c>
      <c r="O106" s="14"/>
    </row>
    <row r="107" spans="1:15" ht="24" customHeight="1">
      <c r="A107" s="124" t="s">
        <v>1061</v>
      </c>
      <c r="B107" s="663" t="s">
        <v>1062</v>
      </c>
      <c r="C107" s="418">
        <v>1050</v>
      </c>
      <c r="D107" s="418">
        <v>1050</v>
      </c>
      <c r="E107" s="667">
        <v>0</v>
      </c>
      <c r="F107" s="418">
        <v>0</v>
      </c>
      <c r="G107" s="418">
        <v>1050</v>
      </c>
      <c r="H107" s="24">
        <v>1050</v>
      </c>
      <c r="I107" s="665">
        <v>0</v>
      </c>
      <c r="J107" s="665">
        <v>0</v>
      </c>
      <c r="K107" s="665">
        <v>588</v>
      </c>
      <c r="L107" s="93">
        <v>0</v>
      </c>
      <c r="M107" s="665">
        <v>575</v>
      </c>
      <c r="N107" s="93">
        <v>0</v>
      </c>
      <c r="O107" s="14"/>
    </row>
    <row r="108" spans="1:15" ht="24" customHeight="1">
      <c r="A108" s="668">
        <v>231100</v>
      </c>
      <c r="B108" s="663" t="s">
        <v>1063</v>
      </c>
      <c r="C108" s="418">
        <v>5919</v>
      </c>
      <c r="D108" s="418">
        <v>5919</v>
      </c>
      <c r="E108" s="664">
        <v>48</v>
      </c>
      <c r="F108" s="418">
        <v>2889</v>
      </c>
      <c r="G108" s="418">
        <v>5919</v>
      </c>
      <c r="H108" s="24">
        <v>5919</v>
      </c>
      <c r="I108" s="665">
        <v>0</v>
      </c>
      <c r="J108" s="665">
        <v>0</v>
      </c>
      <c r="K108" s="665">
        <v>5770</v>
      </c>
      <c r="L108" s="93">
        <v>0</v>
      </c>
      <c r="M108" s="665">
        <v>0</v>
      </c>
      <c r="N108" s="93">
        <v>0</v>
      </c>
      <c r="O108" s="14"/>
    </row>
    <row r="109" spans="1:15" ht="24" customHeight="1">
      <c r="A109" s="668">
        <v>231101</v>
      </c>
      <c r="B109" s="666" t="s">
        <v>1064</v>
      </c>
      <c r="C109" s="418">
        <v>1302</v>
      </c>
      <c r="D109" s="418">
        <v>1302</v>
      </c>
      <c r="E109" s="664">
        <v>25</v>
      </c>
      <c r="F109" s="418">
        <v>326</v>
      </c>
      <c r="G109" s="418">
        <v>570</v>
      </c>
      <c r="H109" s="24">
        <v>570</v>
      </c>
      <c r="I109" s="665">
        <v>0</v>
      </c>
      <c r="J109" s="665">
        <v>0</v>
      </c>
      <c r="K109" s="665">
        <v>1214</v>
      </c>
      <c r="L109" s="93">
        <v>0</v>
      </c>
      <c r="M109" s="665">
        <v>1074</v>
      </c>
      <c r="N109" s="93">
        <v>0</v>
      </c>
      <c r="O109" s="14"/>
    </row>
    <row r="110" spans="1:15" ht="35.25" customHeight="1">
      <c r="A110" s="668">
        <v>231149</v>
      </c>
      <c r="B110" s="669" t="s">
        <v>1065</v>
      </c>
      <c r="C110" s="418">
        <v>185</v>
      </c>
      <c r="D110" s="418">
        <v>185</v>
      </c>
      <c r="E110" s="664">
        <v>100</v>
      </c>
      <c r="F110" s="418">
        <v>185</v>
      </c>
      <c r="G110" s="418">
        <v>0</v>
      </c>
      <c r="H110" s="24">
        <v>0</v>
      </c>
      <c r="I110" s="665">
        <v>0</v>
      </c>
      <c r="J110" s="665">
        <v>0</v>
      </c>
      <c r="K110" s="665">
        <v>185</v>
      </c>
      <c r="L110" s="93">
        <v>0</v>
      </c>
      <c r="M110" s="665">
        <v>0</v>
      </c>
      <c r="N110" s="93">
        <v>0</v>
      </c>
      <c r="O110" s="14"/>
    </row>
    <row r="111" spans="1:15" ht="18" customHeight="1">
      <c r="A111" s="668">
        <v>231151</v>
      </c>
      <c r="B111" s="669" t="s">
        <v>1066</v>
      </c>
      <c r="C111" s="418">
        <v>400000</v>
      </c>
      <c r="D111" s="418">
        <v>683</v>
      </c>
      <c r="E111" s="664">
        <v>100</v>
      </c>
      <c r="F111" s="418">
        <v>683</v>
      </c>
      <c r="G111" s="418">
        <v>50000</v>
      </c>
      <c r="H111" s="24">
        <v>1225</v>
      </c>
      <c r="I111" s="665">
        <v>0</v>
      </c>
      <c r="J111" s="665">
        <v>0</v>
      </c>
      <c r="K111" s="665">
        <v>683</v>
      </c>
      <c r="L111" s="93">
        <v>0</v>
      </c>
      <c r="M111" s="665">
        <v>0</v>
      </c>
      <c r="N111" s="93">
        <v>0</v>
      </c>
      <c r="O111" s="14"/>
    </row>
    <row r="112" spans="1:15" ht="19.5" customHeight="1">
      <c r="A112" s="668">
        <v>231150</v>
      </c>
      <c r="B112" s="669" t="s">
        <v>1067</v>
      </c>
      <c r="C112" s="418">
        <v>53000</v>
      </c>
      <c r="D112" s="418">
        <v>173</v>
      </c>
      <c r="E112" s="664">
        <v>100</v>
      </c>
      <c r="F112" s="418">
        <v>173</v>
      </c>
      <c r="G112" s="418">
        <v>10000</v>
      </c>
      <c r="H112" s="24">
        <v>250</v>
      </c>
      <c r="I112" s="665">
        <v>0</v>
      </c>
      <c r="J112" s="665">
        <v>0</v>
      </c>
      <c r="K112" s="665">
        <v>249</v>
      </c>
      <c r="L112" s="93">
        <v>0</v>
      </c>
      <c r="M112" s="665">
        <v>0</v>
      </c>
      <c r="N112" s="93">
        <v>0</v>
      </c>
      <c r="O112" s="14"/>
    </row>
    <row r="113" spans="1:15" ht="24" customHeight="1">
      <c r="A113" s="668">
        <v>231163</v>
      </c>
      <c r="B113" s="669" t="s">
        <v>1068</v>
      </c>
      <c r="C113" s="418">
        <v>250</v>
      </c>
      <c r="D113" s="418">
        <v>233</v>
      </c>
      <c r="E113" s="664">
        <v>100</v>
      </c>
      <c r="F113" s="418">
        <v>233</v>
      </c>
      <c r="G113" s="418">
        <v>0</v>
      </c>
      <c r="H113" s="24">
        <v>0</v>
      </c>
      <c r="I113" s="665">
        <v>0</v>
      </c>
      <c r="J113" s="665">
        <v>0</v>
      </c>
      <c r="K113" s="665">
        <v>233</v>
      </c>
      <c r="L113" s="93">
        <v>0</v>
      </c>
      <c r="M113" s="665">
        <v>0</v>
      </c>
      <c r="N113" s="93">
        <v>0</v>
      </c>
      <c r="O113" s="14"/>
    </row>
    <row r="114" spans="1:15" ht="27" customHeight="1">
      <c r="A114" s="124" t="s">
        <v>1069</v>
      </c>
      <c r="B114" s="663" t="s">
        <v>1070</v>
      </c>
      <c r="C114" s="418">
        <v>121654</v>
      </c>
      <c r="D114" s="418">
        <v>156581</v>
      </c>
      <c r="E114" s="664">
        <v>10</v>
      </c>
      <c r="F114" s="418">
        <v>15591</v>
      </c>
      <c r="G114" s="418">
        <v>20680</v>
      </c>
      <c r="H114" s="24">
        <v>18541</v>
      </c>
      <c r="I114" s="665">
        <v>0</v>
      </c>
      <c r="J114" s="665">
        <v>0</v>
      </c>
      <c r="K114" s="665">
        <v>57425</v>
      </c>
      <c r="L114" s="93">
        <v>0</v>
      </c>
      <c r="M114" s="665">
        <v>41872</v>
      </c>
      <c r="N114" s="93">
        <v>0</v>
      </c>
      <c r="O114" s="14"/>
    </row>
    <row r="115" spans="1:15" ht="27" customHeight="1">
      <c r="A115" s="124" t="s">
        <v>1071</v>
      </c>
      <c r="B115" s="663" t="s">
        <v>1072</v>
      </c>
      <c r="C115" s="418">
        <v>54264</v>
      </c>
      <c r="D115" s="685">
        <v>47102</v>
      </c>
      <c r="E115" s="664">
        <v>11.4</v>
      </c>
      <c r="F115" s="418">
        <v>5377</v>
      </c>
      <c r="G115" s="418">
        <v>8103</v>
      </c>
      <c r="H115" s="24">
        <v>6400</v>
      </c>
      <c r="I115" s="665">
        <v>0</v>
      </c>
      <c r="J115" s="665">
        <v>0</v>
      </c>
      <c r="K115" s="665">
        <v>19308</v>
      </c>
      <c r="L115" s="93">
        <v>0</v>
      </c>
      <c r="M115" s="665">
        <v>14792</v>
      </c>
      <c r="N115" s="93">
        <v>0</v>
      </c>
      <c r="O115" s="14"/>
    </row>
    <row r="116" spans="1:15" ht="27" customHeight="1">
      <c r="A116" s="124" t="s">
        <v>1073</v>
      </c>
      <c r="B116" s="663" t="s">
        <v>1074</v>
      </c>
      <c r="C116" s="418">
        <v>136100</v>
      </c>
      <c r="D116" s="418">
        <v>130366</v>
      </c>
      <c r="E116" s="664">
        <v>13</v>
      </c>
      <c r="F116" s="418">
        <v>16947</v>
      </c>
      <c r="G116" s="418">
        <v>19515</v>
      </c>
      <c r="H116" s="24">
        <v>18849</v>
      </c>
      <c r="I116" s="665">
        <v>0</v>
      </c>
      <c r="J116" s="665">
        <v>0</v>
      </c>
      <c r="K116" s="665">
        <v>54693</v>
      </c>
      <c r="L116" s="93">
        <v>0</v>
      </c>
      <c r="M116" s="665">
        <v>39880</v>
      </c>
      <c r="N116" s="93">
        <v>0</v>
      </c>
      <c r="O116" s="14"/>
    </row>
    <row r="117" spans="1:15" ht="26.25" customHeight="1">
      <c r="A117" s="124" t="s">
        <v>1075</v>
      </c>
      <c r="B117" s="663" t="s">
        <v>1076</v>
      </c>
      <c r="C117" s="418">
        <v>40978</v>
      </c>
      <c r="D117" s="418">
        <v>33984</v>
      </c>
      <c r="E117" s="664">
        <v>12</v>
      </c>
      <c r="F117" s="418">
        <v>3947</v>
      </c>
      <c r="G117" s="418">
        <v>5800</v>
      </c>
      <c r="H117" s="24">
        <v>5423</v>
      </c>
      <c r="I117" s="665">
        <v>0</v>
      </c>
      <c r="J117" s="665">
        <v>0</v>
      </c>
      <c r="K117" s="665">
        <v>14207</v>
      </c>
      <c r="L117" s="93">
        <v>0</v>
      </c>
      <c r="M117" s="665">
        <v>19835</v>
      </c>
      <c r="N117" s="93">
        <v>0</v>
      </c>
      <c r="O117" s="14"/>
    </row>
    <row r="118" spans="1:14" ht="22.5" customHeight="1">
      <c r="A118" s="124" t="s">
        <v>1077</v>
      </c>
      <c r="B118" s="663" t="s">
        <v>1078</v>
      </c>
      <c r="C118" s="418">
        <v>97037</v>
      </c>
      <c r="D118" s="418">
        <v>69870</v>
      </c>
      <c r="E118" s="667">
        <v>9.5</v>
      </c>
      <c r="F118" s="418">
        <v>6651</v>
      </c>
      <c r="G118" s="418">
        <v>8988</v>
      </c>
      <c r="H118" s="24">
        <v>7006</v>
      </c>
      <c r="I118" s="665">
        <v>0</v>
      </c>
      <c r="J118" s="665">
        <v>0</v>
      </c>
      <c r="K118" s="665">
        <v>58623</v>
      </c>
      <c r="L118" s="93">
        <v>0</v>
      </c>
      <c r="M118" s="665">
        <v>53058</v>
      </c>
      <c r="N118" s="93">
        <v>0</v>
      </c>
    </row>
    <row r="119" spans="1:15" ht="21" customHeight="1">
      <c r="A119" s="124" t="s">
        <v>1079</v>
      </c>
      <c r="B119" s="663" t="s">
        <v>1080</v>
      </c>
      <c r="C119" s="418">
        <v>4616</v>
      </c>
      <c r="D119" s="418">
        <v>4616</v>
      </c>
      <c r="E119" s="667">
        <v>100</v>
      </c>
      <c r="F119" s="418">
        <v>4616</v>
      </c>
      <c r="G119" s="418">
        <v>4616</v>
      </c>
      <c r="H119" s="24">
        <v>4356</v>
      </c>
      <c r="I119" s="665">
        <v>0</v>
      </c>
      <c r="J119" s="665">
        <v>0</v>
      </c>
      <c r="K119" s="665">
        <v>4377</v>
      </c>
      <c r="L119" s="93">
        <v>0</v>
      </c>
      <c r="M119" s="665">
        <v>0</v>
      </c>
      <c r="N119" s="93">
        <v>0</v>
      </c>
      <c r="O119" s="14"/>
    </row>
    <row r="120" spans="1:15" ht="24" customHeight="1">
      <c r="A120" s="668">
        <v>231177</v>
      </c>
      <c r="B120" s="669" t="s">
        <v>1081</v>
      </c>
      <c r="C120" s="418">
        <v>171000</v>
      </c>
      <c r="D120" s="418">
        <v>141312</v>
      </c>
      <c r="E120" s="664">
        <v>8.8</v>
      </c>
      <c r="F120" s="418">
        <f>D120/100*E120</f>
        <v>12435.456</v>
      </c>
      <c r="G120" s="418">
        <v>141308</v>
      </c>
      <c r="H120" s="24">
        <v>141308</v>
      </c>
      <c r="I120" s="665">
        <v>0</v>
      </c>
      <c r="J120" s="665">
        <v>0</v>
      </c>
      <c r="K120" s="665">
        <v>141312</v>
      </c>
      <c r="L120" s="93">
        <v>0</v>
      </c>
      <c r="M120" s="665">
        <v>0</v>
      </c>
      <c r="N120" s="93">
        <v>128817</v>
      </c>
      <c r="O120" s="14"/>
    </row>
    <row r="121" spans="1:15" ht="24" customHeight="1">
      <c r="A121" s="668">
        <v>231178</v>
      </c>
      <c r="B121" s="669" t="s">
        <v>1082</v>
      </c>
      <c r="C121" s="418">
        <v>123000</v>
      </c>
      <c r="D121" s="418">
        <v>98196</v>
      </c>
      <c r="E121" s="664">
        <v>17.4</v>
      </c>
      <c r="F121" s="418">
        <f aca="true" t="shared" si="1" ref="F121:F132">D121/100*E121</f>
        <v>17086.104</v>
      </c>
      <c r="G121" s="418">
        <v>98191</v>
      </c>
      <c r="H121" s="24">
        <v>98191</v>
      </c>
      <c r="I121" s="665">
        <v>0</v>
      </c>
      <c r="J121" s="665">
        <v>0</v>
      </c>
      <c r="K121" s="665">
        <v>98196</v>
      </c>
      <c r="L121" s="93">
        <v>0</v>
      </c>
      <c r="M121" s="665">
        <v>0</v>
      </c>
      <c r="N121" s="93">
        <v>81108</v>
      </c>
      <c r="O121" s="14"/>
    </row>
    <row r="122" spans="1:15" ht="24" customHeight="1">
      <c r="A122" s="668">
        <v>231179</v>
      </c>
      <c r="B122" s="669" t="s">
        <v>1083</v>
      </c>
      <c r="C122" s="418">
        <v>170000</v>
      </c>
      <c r="D122" s="418">
        <v>78998</v>
      </c>
      <c r="E122" s="664">
        <v>21.7</v>
      </c>
      <c r="F122" s="418">
        <f t="shared" si="1"/>
        <v>17142.566</v>
      </c>
      <c r="G122" s="418">
        <v>78993</v>
      </c>
      <c r="H122" s="24">
        <v>78993</v>
      </c>
      <c r="I122" s="665">
        <v>0</v>
      </c>
      <c r="J122" s="665">
        <v>0</v>
      </c>
      <c r="K122" s="665">
        <v>78998</v>
      </c>
      <c r="L122" s="93">
        <v>0</v>
      </c>
      <c r="M122" s="665">
        <v>0</v>
      </c>
      <c r="N122" s="93">
        <v>61826</v>
      </c>
      <c r="O122" s="14"/>
    </row>
    <row r="123" spans="1:15" ht="24" customHeight="1">
      <c r="A123" s="668">
        <v>231180</v>
      </c>
      <c r="B123" s="669" t="s">
        <v>1084</v>
      </c>
      <c r="C123" s="418">
        <v>162000</v>
      </c>
      <c r="D123" s="418">
        <v>124739</v>
      </c>
      <c r="E123" s="664">
        <v>15.1</v>
      </c>
      <c r="F123" s="418">
        <f t="shared" si="1"/>
        <v>18835.589</v>
      </c>
      <c r="G123" s="418">
        <v>124732</v>
      </c>
      <c r="H123" s="24">
        <v>124648</v>
      </c>
      <c r="I123" s="665">
        <v>84</v>
      </c>
      <c r="J123" s="665">
        <v>0</v>
      </c>
      <c r="K123" s="665">
        <v>124654</v>
      </c>
      <c r="L123" s="93">
        <v>85</v>
      </c>
      <c r="M123" s="665">
        <v>0</v>
      </c>
      <c r="N123" s="93">
        <v>105585</v>
      </c>
      <c r="O123" s="14"/>
    </row>
    <row r="124" spans="1:15" ht="24" customHeight="1">
      <c r="A124" s="668">
        <v>231181</v>
      </c>
      <c r="B124" s="669" t="s">
        <v>1085</v>
      </c>
      <c r="C124" s="418">
        <v>124000</v>
      </c>
      <c r="D124" s="418">
        <v>58745</v>
      </c>
      <c r="E124" s="664">
        <v>9.8</v>
      </c>
      <c r="F124" s="418">
        <f t="shared" si="1"/>
        <v>5757.010000000001</v>
      </c>
      <c r="G124" s="418">
        <v>58735</v>
      </c>
      <c r="H124" s="24">
        <v>58702</v>
      </c>
      <c r="I124" s="665">
        <v>33</v>
      </c>
      <c r="J124" s="665">
        <v>0</v>
      </c>
      <c r="K124" s="665">
        <v>58709</v>
      </c>
      <c r="L124" s="93">
        <v>36</v>
      </c>
      <c r="M124" s="665">
        <v>0</v>
      </c>
      <c r="N124" s="93">
        <v>52974</v>
      </c>
      <c r="O124" s="14"/>
    </row>
    <row r="125" spans="1:15" ht="24" customHeight="1">
      <c r="A125" s="668">
        <v>231182</v>
      </c>
      <c r="B125" s="669" t="s">
        <v>1086</v>
      </c>
      <c r="C125" s="418">
        <v>173000</v>
      </c>
      <c r="D125" s="418">
        <v>152131</v>
      </c>
      <c r="E125" s="664">
        <v>9.2</v>
      </c>
      <c r="F125" s="418">
        <f t="shared" si="1"/>
        <v>13996.051999999998</v>
      </c>
      <c r="G125" s="418">
        <v>139305</v>
      </c>
      <c r="H125" s="24">
        <v>139305</v>
      </c>
      <c r="I125" s="665">
        <v>0</v>
      </c>
      <c r="J125" s="665">
        <v>0</v>
      </c>
      <c r="K125" s="665">
        <v>139223</v>
      </c>
      <c r="L125" s="93">
        <v>71</v>
      </c>
      <c r="M125" s="665">
        <v>0</v>
      </c>
      <c r="N125" s="93">
        <v>126491</v>
      </c>
      <c r="O125" s="14"/>
    </row>
    <row r="126" spans="1:15" ht="24" customHeight="1">
      <c r="A126" s="668">
        <v>231183</v>
      </c>
      <c r="B126" s="669" t="s">
        <v>1087</v>
      </c>
      <c r="C126" s="418">
        <v>77000</v>
      </c>
      <c r="D126" s="418">
        <v>39927</v>
      </c>
      <c r="E126" s="664">
        <v>13.2</v>
      </c>
      <c r="F126" s="418">
        <f t="shared" si="1"/>
        <v>5270.364</v>
      </c>
      <c r="G126" s="418">
        <v>39926</v>
      </c>
      <c r="H126" s="24">
        <v>39912</v>
      </c>
      <c r="I126" s="665">
        <v>14</v>
      </c>
      <c r="J126" s="665">
        <v>0</v>
      </c>
      <c r="K126" s="665">
        <v>39912</v>
      </c>
      <c r="L126" s="93">
        <v>15</v>
      </c>
      <c r="M126" s="665">
        <v>0</v>
      </c>
      <c r="N126" s="93">
        <v>34638</v>
      </c>
      <c r="O126" s="14"/>
    </row>
    <row r="127" spans="1:15" ht="24" customHeight="1">
      <c r="A127" s="668">
        <v>231184</v>
      </c>
      <c r="B127" s="669" t="s">
        <v>1088</v>
      </c>
      <c r="C127" s="418">
        <v>98000</v>
      </c>
      <c r="D127" s="418">
        <v>46021</v>
      </c>
      <c r="E127" s="664">
        <v>8.8</v>
      </c>
      <c r="F127" s="418">
        <f t="shared" si="1"/>
        <v>4049.848</v>
      </c>
      <c r="G127" s="418">
        <v>46020</v>
      </c>
      <c r="H127" s="24">
        <v>46001</v>
      </c>
      <c r="I127" s="665">
        <v>19</v>
      </c>
      <c r="J127" s="665">
        <v>0</v>
      </c>
      <c r="K127" s="665">
        <v>46002</v>
      </c>
      <c r="L127" s="93">
        <v>19</v>
      </c>
      <c r="M127" s="665">
        <v>0</v>
      </c>
      <c r="N127" s="93">
        <v>41947</v>
      </c>
      <c r="O127" s="14"/>
    </row>
    <row r="128" spans="1:15" ht="24" customHeight="1">
      <c r="A128" s="668">
        <v>231185</v>
      </c>
      <c r="B128" s="669" t="s">
        <v>1089</v>
      </c>
      <c r="C128" s="418">
        <v>137000</v>
      </c>
      <c r="D128" s="418">
        <v>93075</v>
      </c>
      <c r="E128" s="664">
        <v>9.7</v>
      </c>
      <c r="F128" s="418">
        <f t="shared" si="1"/>
        <v>9028.275</v>
      </c>
      <c r="G128" s="418">
        <v>92951</v>
      </c>
      <c r="H128" s="24">
        <v>92948</v>
      </c>
      <c r="I128" s="665">
        <v>3</v>
      </c>
      <c r="J128" s="665">
        <v>0</v>
      </c>
      <c r="K128" s="665">
        <v>92955</v>
      </c>
      <c r="L128" s="93">
        <v>120</v>
      </c>
      <c r="M128" s="665">
        <v>100</v>
      </c>
      <c r="N128" s="93">
        <v>83991</v>
      </c>
      <c r="O128" s="14"/>
    </row>
    <row r="129" spans="1:15" ht="24" customHeight="1">
      <c r="A129" s="668">
        <v>231186</v>
      </c>
      <c r="B129" s="669" t="s">
        <v>1090</v>
      </c>
      <c r="C129" s="418">
        <v>36000</v>
      </c>
      <c r="D129" s="418">
        <v>0</v>
      </c>
      <c r="E129" s="664">
        <v>0</v>
      </c>
      <c r="F129" s="418">
        <f t="shared" si="1"/>
        <v>0</v>
      </c>
      <c r="G129" s="418">
        <v>0</v>
      </c>
      <c r="H129" s="24">
        <v>0</v>
      </c>
      <c r="I129" s="665">
        <v>0</v>
      </c>
      <c r="J129" s="665">
        <v>0</v>
      </c>
      <c r="K129" s="665">
        <v>0</v>
      </c>
      <c r="L129" s="93">
        <v>0</v>
      </c>
      <c r="M129" s="665">
        <v>0</v>
      </c>
      <c r="N129" s="93">
        <v>0</v>
      </c>
      <c r="O129" s="14"/>
    </row>
    <row r="130" spans="1:15" ht="24" customHeight="1">
      <c r="A130" s="668">
        <v>231187</v>
      </c>
      <c r="B130" s="669" t="s">
        <v>1091</v>
      </c>
      <c r="C130" s="418">
        <v>80000</v>
      </c>
      <c r="D130" s="418">
        <v>83796</v>
      </c>
      <c r="E130" s="664">
        <v>14.5</v>
      </c>
      <c r="F130" s="418">
        <f t="shared" si="1"/>
        <v>12150.42</v>
      </c>
      <c r="G130" s="418">
        <v>83747</v>
      </c>
      <c r="H130" s="24">
        <v>83735</v>
      </c>
      <c r="I130" s="665">
        <v>12</v>
      </c>
      <c r="J130" s="665">
        <v>0</v>
      </c>
      <c r="K130" s="665">
        <v>83743</v>
      </c>
      <c r="L130" s="93">
        <v>53</v>
      </c>
      <c r="M130" s="665">
        <v>0</v>
      </c>
      <c r="N130" s="93">
        <v>71761</v>
      </c>
      <c r="O130" s="14"/>
    </row>
    <row r="131" spans="1:15" ht="24" customHeight="1">
      <c r="A131" s="668">
        <v>231188</v>
      </c>
      <c r="B131" s="669" t="s">
        <v>1092</v>
      </c>
      <c r="C131" s="418">
        <v>52000</v>
      </c>
      <c r="D131" s="418">
        <v>34780</v>
      </c>
      <c r="E131" s="664">
        <v>9.3</v>
      </c>
      <c r="F131" s="418">
        <f t="shared" si="1"/>
        <v>3234.5400000000004</v>
      </c>
      <c r="G131" s="418">
        <v>34769</v>
      </c>
      <c r="H131" s="24">
        <v>34762</v>
      </c>
      <c r="I131" s="665">
        <v>7</v>
      </c>
      <c r="J131" s="665">
        <v>0</v>
      </c>
      <c r="K131" s="665">
        <v>34763</v>
      </c>
      <c r="L131" s="93">
        <v>17</v>
      </c>
      <c r="M131" s="665">
        <v>0</v>
      </c>
      <c r="N131" s="93">
        <v>31539</v>
      </c>
      <c r="O131" s="14"/>
    </row>
    <row r="132" spans="1:15" ht="24" customHeight="1">
      <c r="A132" s="668">
        <v>231189</v>
      </c>
      <c r="B132" s="669" t="s">
        <v>1093</v>
      </c>
      <c r="C132" s="418">
        <v>100000</v>
      </c>
      <c r="D132" s="418">
        <v>79783</v>
      </c>
      <c r="E132" s="664">
        <v>24.2</v>
      </c>
      <c r="F132" s="418">
        <f t="shared" si="1"/>
        <v>19307.486</v>
      </c>
      <c r="G132" s="418">
        <v>79744</v>
      </c>
      <c r="H132" s="24">
        <v>79729</v>
      </c>
      <c r="I132" s="665">
        <v>15</v>
      </c>
      <c r="J132" s="665">
        <v>0</v>
      </c>
      <c r="K132" s="665">
        <v>79729</v>
      </c>
      <c r="L132" s="93">
        <v>54</v>
      </c>
      <c r="M132" s="665">
        <v>0</v>
      </c>
      <c r="N132" s="93">
        <v>60485</v>
      </c>
      <c r="O132" s="14"/>
    </row>
    <row r="133" spans="1:15" ht="24" customHeight="1">
      <c r="A133" s="899" t="s">
        <v>1094</v>
      </c>
      <c r="B133" s="900"/>
      <c r="C133" s="418"/>
      <c r="D133" s="418"/>
      <c r="E133" s="664"/>
      <c r="F133" s="418"/>
      <c r="G133" s="418">
        <v>-151100</v>
      </c>
      <c r="H133" s="24"/>
      <c r="I133" s="665"/>
      <c r="J133" s="665"/>
      <c r="K133" s="665"/>
      <c r="L133" s="93"/>
      <c r="M133" s="665"/>
      <c r="N133" s="93"/>
      <c r="O133" s="14"/>
    </row>
    <row r="134" spans="1:15" ht="23.25" customHeight="1">
      <c r="A134" s="890" t="s">
        <v>249</v>
      </c>
      <c r="B134" s="891"/>
      <c r="C134" s="8">
        <f>SUM(C86:C133)</f>
        <v>2768201</v>
      </c>
      <c r="D134" s="8">
        <f>SUM(D86:D133)</f>
        <v>1786589</v>
      </c>
      <c r="E134" s="686" t="s">
        <v>477</v>
      </c>
      <c r="F134" s="8">
        <f aca="true" t="shared" si="2" ref="F134:N134">SUM(F86:F133)</f>
        <v>237493.71000000002</v>
      </c>
      <c r="G134" s="8">
        <f t="shared" si="2"/>
        <v>1266585</v>
      </c>
      <c r="H134" s="8">
        <f t="shared" si="2"/>
        <v>1270315</v>
      </c>
      <c r="I134" s="8">
        <f t="shared" si="2"/>
        <v>187</v>
      </c>
      <c r="J134" s="8">
        <f t="shared" si="2"/>
        <v>0</v>
      </c>
      <c r="K134" s="8">
        <f t="shared" si="2"/>
        <v>1487802</v>
      </c>
      <c r="L134" s="8">
        <f t="shared" si="2"/>
        <v>470</v>
      </c>
      <c r="M134" s="8">
        <f t="shared" si="2"/>
        <v>379654</v>
      </c>
      <c r="N134" s="8">
        <f t="shared" si="2"/>
        <v>881162</v>
      </c>
      <c r="O134" s="14"/>
    </row>
    <row r="135" spans="1:15" ht="23.25" customHeight="1">
      <c r="A135" s="687"/>
      <c r="B135" s="688"/>
      <c r="C135" s="218"/>
      <c r="D135" s="218"/>
      <c r="E135" s="324"/>
      <c r="F135" s="218"/>
      <c r="G135" s="218"/>
      <c r="H135" s="218"/>
      <c r="I135" s="218"/>
      <c r="J135" s="218"/>
      <c r="K135" s="218"/>
      <c r="L135" s="218"/>
      <c r="M135" s="218"/>
      <c r="N135" s="218"/>
      <c r="O135" s="14"/>
    </row>
    <row r="136" spans="2:14" ht="12.75">
      <c r="B136" s="892" t="s">
        <v>1095</v>
      </c>
      <c r="C136" s="892"/>
      <c r="D136" s="892"/>
      <c r="E136" s="892"/>
      <c r="F136" s="892"/>
      <c r="G136" s="892"/>
      <c r="H136" s="892"/>
      <c r="I136" s="892"/>
      <c r="J136" s="892"/>
      <c r="K136" s="892"/>
      <c r="L136" s="892"/>
      <c r="M136" s="892"/>
      <c r="N136" s="892"/>
    </row>
    <row r="137" ht="12.75" customHeight="1">
      <c r="B137" t="s">
        <v>0</v>
      </c>
    </row>
    <row r="141" ht="12.75">
      <c r="J141" s="14"/>
    </row>
    <row r="143" ht="12.75">
      <c r="J143" s="14"/>
    </row>
    <row r="144" ht="12.75">
      <c r="J144" s="14"/>
    </row>
  </sheetData>
  <mergeCells count="23">
    <mergeCell ref="A134:B134"/>
    <mergeCell ref="B136:N136"/>
    <mergeCell ref="K3:L3"/>
    <mergeCell ref="M3:N3"/>
    <mergeCell ref="G87:G88"/>
    <mergeCell ref="H87:H88"/>
    <mergeCell ref="I87:I88"/>
    <mergeCell ref="J87:J88"/>
    <mergeCell ref="M87:M88"/>
    <mergeCell ref="A133:B133"/>
    <mergeCell ref="A85:B85"/>
    <mergeCell ref="A7:A8"/>
    <mergeCell ref="N87:N88"/>
    <mergeCell ref="J9:J26"/>
    <mergeCell ref="G10:G26"/>
    <mergeCell ref="J28:J35"/>
    <mergeCell ref="G28:G35"/>
    <mergeCell ref="A83:B83"/>
    <mergeCell ref="A84:B84"/>
    <mergeCell ref="A1:K1"/>
    <mergeCell ref="G2:J2"/>
    <mergeCell ref="K2:L2"/>
    <mergeCell ref="M2:N2"/>
  </mergeCells>
  <printOptions/>
  <pageMargins left="0.75" right="0.75" top="1" bottom="1" header="0.4921259845" footer="0.4921259845"/>
  <pageSetup firstPageNumber="23" useFirstPageNumber="1" fitToHeight="5" horizontalDpi="600" verticalDpi="600" orientation="landscape" paperSize="9" scale="64" r:id="rId1"/>
  <headerFooter alignWithMargins="0">
    <oddFooter>&amp;C&amp;P</oddFooter>
  </headerFooter>
  <rowBreaks count="1" manualBreakCount="1">
    <brk id="84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pane xSplit="2" ySplit="3" topLeftCell="C4" activePane="bottomRight" state="frozen"/>
      <selection pane="topLeft" activeCell="J18" sqref="J18"/>
      <selection pane="topRight" activeCell="J18" sqref="J18"/>
      <selection pane="bottomLeft" activeCell="J18" sqref="J18"/>
      <selection pane="bottomRight" activeCell="N25" sqref="N25:Q25"/>
    </sheetView>
  </sheetViews>
  <sheetFormatPr defaultColWidth="9.00390625" defaultRowHeight="12.75"/>
  <cols>
    <col min="1" max="1" width="7.75390625" style="0" customWidth="1"/>
    <col min="2" max="2" width="57.625" style="0" customWidth="1"/>
    <col min="3" max="3" width="10.875" style="0" customWidth="1"/>
    <col min="4" max="4" width="5.25390625" style="0" customWidth="1"/>
    <col min="5" max="5" width="7.875" style="0" customWidth="1"/>
    <col min="7" max="7" width="9.375" style="0" customWidth="1"/>
    <col min="8" max="8" width="8.625" style="0" customWidth="1"/>
    <col min="9" max="9" width="7.875" style="0" customWidth="1"/>
    <col min="10" max="10" width="12.75390625" style="0" bestFit="1" customWidth="1"/>
    <col min="11" max="11" width="11.125" style="0" customWidth="1"/>
    <col min="12" max="13" width="13.75390625" style="0" customWidth="1"/>
    <col min="14" max="14" width="13.625" style="0" customWidth="1"/>
    <col min="15" max="15" width="11.375" style="0" customWidth="1"/>
    <col min="16" max="17" width="13.625" style="0" customWidth="1"/>
  </cols>
  <sheetData>
    <row r="1" spans="1:17" ht="36" customHeight="1">
      <c r="A1" s="862" t="s">
        <v>1</v>
      </c>
      <c r="B1" s="862"/>
      <c r="C1" s="862"/>
      <c r="D1" s="862"/>
      <c r="E1" s="862"/>
      <c r="F1" s="862"/>
      <c r="G1" s="862"/>
      <c r="H1" s="862"/>
      <c r="I1" s="862"/>
      <c r="J1" s="862"/>
      <c r="K1" s="862"/>
      <c r="L1" s="862"/>
      <c r="M1" s="862"/>
      <c r="N1" s="862"/>
      <c r="O1" s="862"/>
      <c r="P1" s="862"/>
      <c r="Q1" s="862"/>
    </row>
    <row r="2" spans="2:17" ht="30" customHeight="1">
      <c r="B2" s="656"/>
      <c r="F2" s="904"/>
      <c r="G2" s="904"/>
      <c r="H2" s="904"/>
      <c r="I2" s="905"/>
      <c r="J2" s="868" t="s">
        <v>2</v>
      </c>
      <c r="K2" s="906"/>
      <c r="L2" s="866" t="s">
        <v>3</v>
      </c>
      <c r="M2" s="907"/>
      <c r="N2" s="907"/>
      <c r="O2" s="908"/>
      <c r="P2" s="866" t="s">
        <v>951</v>
      </c>
      <c r="Q2" s="908"/>
    </row>
    <row r="3" spans="1:17" ht="57" customHeight="1">
      <c r="A3" s="659" t="s">
        <v>132</v>
      </c>
      <c r="B3" s="659" t="s">
        <v>4</v>
      </c>
      <c r="C3" s="661" t="s">
        <v>5</v>
      </c>
      <c r="D3" s="661" t="s">
        <v>954</v>
      </c>
      <c r="E3" s="661" t="s">
        <v>955</v>
      </c>
      <c r="F3" s="661" t="s">
        <v>6</v>
      </c>
      <c r="G3" s="661" t="s">
        <v>7</v>
      </c>
      <c r="H3" s="662" t="s">
        <v>8</v>
      </c>
      <c r="I3" s="662" t="s">
        <v>959</v>
      </c>
      <c r="J3" s="662" t="s">
        <v>9</v>
      </c>
      <c r="K3" s="689" t="s">
        <v>10</v>
      </c>
      <c r="L3" s="689" t="s">
        <v>11</v>
      </c>
      <c r="M3" s="689" t="s">
        <v>12</v>
      </c>
      <c r="N3" s="689" t="s">
        <v>13</v>
      </c>
      <c r="O3" s="689" t="s">
        <v>14</v>
      </c>
      <c r="P3" s="689" t="s">
        <v>15</v>
      </c>
      <c r="Q3" s="661" t="s">
        <v>16</v>
      </c>
    </row>
    <row r="4" spans="1:18" ht="27" customHeight="1">
      <c r="A4" s="901" t="s">
        <v>17</v>
      </c>
      <c r="B4" s="663" t="s">
        <v>18</v>
      </c>
      <c r="C4" s="418">
        <v>185000</v>
      </c>
      <c r="D4" s="667">
        <v>25</v>
      </c>
      <c r="E4" s="418">
        <v>46250</v>
      </c>
      <c r="F4" s="418">
        <v>120000</v>
      </c>
      <c r="G4" s="24">
        <v>117700</v>
      </c>
      <c r="H4" s="665">
        <v>0</v>
      </c>
      <c r="I4" s="665">
        <v>0</v>
      </c>
      <c r="J4" s="665">
        <v>111420</v>
      </c>
      <c r="K4" s="93">
        <v>283</v>
      </c>
      <c r="L4" s="665">
        <v>62985</v>
      </c>
      <c r="M4" s="665">
        <v>62985</v>
      </c>
      <c r="N4" s="665">
        <v>0</v>
      </c>
      <c r="O4" s="690">
        <v>0</v>
      </c>
      <c r="P4" s="24">
        <v>122741</v>
      </c>
      <c r="Q4" s="93">
        <v>0</v>
      </c>
      <c r="R4" s="14"/>
    </row>
    <row r="5" spans="1:18" ht="27" customHeight="1">
      <c r="A5" s="902"/>
      <c r="B5" s="663" t="s">
        <v>19</v>
      </c>
      <c r="C5" s="418"/>
      <c r="D5" s="667"/>
      <c r="E5" s="418"/>
      <c r="F5" s="418">
        <v>-2300</v>
      </c>
      <c r="G5" s="24"/>
      <c r="H5" s="665"/>
      <c r="I5" s="665"/>
      <c r="J5" s="665"/>
      <c r="K5" s="93"/>
      <c r="L5" s="665"/>
      <c r="M5" s="665"/>
      <c r="N5" s="665"/>
      <c r="O5" s="690"/>
      <c r="P5" s="24"/>
      <c r="Q5" s="93"/>
      <c r="R5" s="14"/>
    </row>
    <row r="6" spans="1:18" ht="27" customHeight="1">
      <c r="A6" s="901" t="s">
        <v>20</v>
      </c>
      <c r="B6" s="663" t="s">
        <v>21</v>
      </c>
      <c r="C6" s="418">
        <v>22408</v>
      </c>
      <c r="D6" s="667">
        <v>25</v>
      </c>
      <c r="E6" s="418">
        <v>5602</v>
      </c>
      <c r="F6" s="418">
        <v>25000</v>
      </c>
      <c r="G6" s="24">
        <v>12000</v>
      </c>
      <c r="H6" s="665">
        <v>0</v>
      </c>
      <c r="I6" s="665">
        <v>0</v>
      </c>
      <c r="J6" s="665">
        <v>4628</v>
      </c>
      <c r="K6" s="93">
        <v>0</v>
      </c>
      <c r="L6" s="665">
        <v>11112</v>
      </c>
      <c r="M6" s="665">
        <v>11112</v>
      </c>
      <c r="N6" s="665">
        <v>0</v>
      </c>
      <c r="O6" s="690">
        <v>0</v>
      </c>
      <c r="P6" s="24">
        <v>11785</v>
      </c>
      <c r="Q6" s="93">
        <v>0</v>
      </c>
      <c r="R6" s="14"/>
    </row>
    <row r="7" spans="1:18" ht="27" customHeight="1">
      <c r="A7" s="902"/>
      <c r="B7" s="663" t="s">
        <v>19</v>
      </c>
      <c r="C7" s="418"/>
      <c r="D7" s="667"/>
      <c r="E7" s="418"/>
      <c r="F7" s="418">
        <v>-13000</v>
      </c>
      <c r="G7" s="24"/>
      <c r="H7" s="665"/>
      <c r="I7" s="665"/>
      <c r="J7" s="665"/>
      <c r="K7" s="93"/>
      <c r="L7" s="665"/>
      <c r="M7" s="665"/>
      <c r="N7" s="665"/>
      <c r="O7" s="690"/>
      <c r="P7" s="24"/>
      <c r="Q7" s="93"/>
      <c r="R7" s="14"/>
    </row>
    <row r="8" spans="1:18" ht="27" customHeight="1">
      <c r="A8" s="124" t="s">
        <v>22</v>
      </c>
      <c r="B8" s="663" t="s">
        <v>23</v>
      </c>
      <c r="C8" s="418">
        <v>40818</v>
      </c>
      <c r="D8" s="667">
        <v>25</v>
      </c>
      <c r="E8" s="418">
        <v>10105</v>
      </c>
      <c r="F8" s="418">
        <v>43000</v>
      </c>
      <c r="G8" s="24">
        <v>15573</v>
      </c>
      <c r="H8" s="665">
        <v>0</v>
      </c>
      <c r="I8" s="665">
        <v>0</v>
      </c>
      <c r="J8" s="665">
        <v>13503</v>
      </c>
      <c r="K8" s="93">
        <v>0</v>
      </c>
      <c r="L8" s="665">
        <v>14681</v>
      </c>
      <c r="M8" s="665">
        <v>14681</v>
      </c>
      <c r="N8" s="665">
        <v>0</v>
      </c>
      <c r="O8" s="690">
        <v>0</v>
      </c>
      <c r="P8" s="24">
        <v>19898</v>
      </c>
      <c r="Q8" s="93">
        <v>0</v>
      </c>
      <c r="R8" s="14"/>
    </row>
    <row r="9" spans="1:18" ht="27" customHeight="1">
      <c r="A9" s="124"/>
      <c r="B9" s="663" t="s">
        <v>19</v>
      </c>
      <c r="C9" s="418"/>
      <c r="D9" s="667"/>
      <c r="E9" s="418"/>
      <c r="F9" s="418">
        <v>-27427</v>
      </c>
      <c r="G9" s="24"/>
      <c r="H9" s="665"/>
      <c r="I9" s="665"/>
      <c r="J9" s="665"/>
      <c r="K9" s="93"/>
      <c r="L9" s="665"/>
      <c r="M9" s="665"/>
      <c r="N9" s="665"/>
      <c r="O9" s="690"/>
      <c r="P9" s="24"/>
      <c r="Q9" s="93"/>
      <c r="R9" s="14"/>
    </row>
    <row r="10" spans="1:18" ht="27" customHeight="1">
      <c r="A10" s="124" t="s">
        <v>107</v>
      </c>
      <c r="B10" s="663" t="s">
        <v>24</v>
      </c>
      <c r="C10" s="418">
        <v>141442</v>
      </c>
      <c r="D10" s="667">
        <v>7.5</v>
      </c>
      <c r="E10" s="418">
        <v>10768</v>
      </c>
      <c r="F10" s="691" t="s">
        <v>25</v>
      </c>
      <c r="G10" s="24">
        <v>29661</v>
      </c>
      <c r="H10" s="665">
        <v>0</v>
      </c>
      <c r="I10" s="691" t="s">
        <v>25</v>
      </c>
      <c r="J10" s="665">
        <v>25281</v>
      </c>
      <c r="K10" s="93">
        <v>3509</v>
      </c>
      <c r="L10" s="665">
        <v>72411</v>
      </c>
      <c r="M10" s="665">
        <v>37133</v>
      </c>
      <c r="N10" s="665">
        <v>0</v>
      </c>
      <c r="O10" s="690">
        <v>0</v>
      </c>
      <c r="P10" s="24">
        <v>73939</v>
      </c>
      <c r="Q10" s="93">
        <v>0</v>
      </c>
      <c r="R10" s="14"/>
    </row>
    <row r="11" spans="1:18" ht="27" customHeight="1">
      <c r="A11" s="124" t="s">
        <v>108</v>
      </c>
      <c r="B11" s="663" t="s">
        <v>26</v>
      </c>
      <c r="C11" s="418">
        <v>98462</v>
      </c>
      <c r="D11" s="667">
        <v>7.5</v>
      </c>
      <c r="E11" s="418">
        <v>7385</v>
      </c>
      <c r="F11" s="691" t="s">
        <v>25</v>
      </c>
      <c r="G11" s="24">
        <v>69000</v>
      </c>
      <c r="H11" s="665">
        <v>50</v>
      </c>
      <c r="I11" s="691" t="s">
        <v>25</v>
      </c>
      <c r="J11" s="665">
        <v>39983</v>
      </c>
      <c r="K11" s="93">
        <v>61</v>
      </c>
      <c r="L11" s="665">
        <v>70125</v>
      </c>
      <c r="M11" s="665">
        <v>34000</v>
      </c>
      <c r="N11" s="665">
        <v>0</v>
      </c>
      <c r="O11" s="690">
        <v>0</v>
      </c>
      <c r="P11" s="24">
        <v>90598</v>
      </c>
      <c r="Q11" s="93">
        <v>0</v>
      </c>
      <c r="R11" s="14"/>
    </row>
    <row r="12" spans="1:18" ht="27" customHeight="1">
      <c r="A12" s="124" t="s">
        <v>109</v>
      </c>
      <c r="B12" s="663" t="s">
        <v>27</v>
      </c>
      <c r="C12" s="418">
        <v>267801</v>
      </c>
      <c r="D12" s="664">
        <v>7.5</v>
      </c>
      <c r="E12" s="418">
        <v>20085</v>
      </c>
      <c r="F12" s="691" t="s">
        <v>25</v>
      </c>
      <c r="G12" s="24">
        <v>75500</v>
      </c>
      <c r="H12" s="665">
        <v>0</v>
      </c>
      <c r="I12" s="691" t="s">
        <v>25</v>
      </c>
      <c r="J12" s="665">
        <v>84988</v>
      </c>
      <c r="K12" s="93">
        <v>30</v>
      </c>
      <c r="L12" s="665">
        <v>123250</v>
      </c>
      <c r="M12" s="665">
        <v>95076</v>
      </c>
      <c r="N12" s="665">
        <v>0</v>
      </c>
      <c r="O12" s="690">
        <v>0</v>
      </c>
      <c r="P12" s="24">
        <v>59278</v>
      </c>
      <c r="Q12" s="93">
        <v>82412</v>
      </c>
      <c r="R12" s="14"/>
    </row>
    <row r="13" spans="1:18" ht="27" customHeight="1">
      <c r="A13" s="124" t="s">
        <v>110</v>
      </c>
      <c r="B13" s="666" t="s">
        <v>28</v>
      </c>
      <c r="C13" s="418">
        <v>81736</v>
      </c>
      <c r="D13" s="664">
        <v>7.5</v>
      </c>
      <c r="E13" s="418">
        <v>8783</v>
      </c>
      <c r="F13" s="691" t="s">
        <v>25</v>
      </c>
      <c r="G13" s="24">
        <v>57322</v>
      </c>
      <c r="H13" s="665">
        <v>0</v>
      </c>
      <c r="I13" s="691" t="s">
        <v>25</v>
      </c>
      <c r="J13" s="665">
        <v>46175</v>
      </c>
      <c r="K13" s="93">
        <v>0</v>
      </c>
      <c r="L13" s="665">
        <v>39698</v>
      </c>
      <c r="M13" s="665">
        <v>39698</v>
      </c>
      <c r="N13" s="665">
        <v>0</v>
      </c>
      <c r="O13" s="690">
        <v>0</v>
      </c>
      <c r="P13" s="24">
        <v>75605</v>
      </c>
      <c r="Q13" s="93">
        <v>0</v>
      </c>
      <c r="R13" s="14"/>
    </row>
    <row r="14" spans="1:18" ht="27" customHeight="1">
      <c r="A14" s="668">
        <v>231102</v>
      </c>
      <c r="B14" s="666" t="s">
        <v>29</v>
      </c>
      <c r="C14" s="418">
        <v>164689</v>
      </c>
      <c r="D14" s="664">
        <v>7.5</v>
      </c>
      <c r="E14" s="418">
        <v>12352</v>
      </c>
      <c r="F14" s="691" t="s">
        <v>25</v>
      </c>
      <c r="G14" s="24">
        <v>119389</v>
      </c>
      <c r="H14" s="665">
        <v>0</v>
      </c>
      <c r="I14" s="691" t="s">
        <v>25</v>
      </c>
      <c r="J14" s="665">
        <v>68575</v>
      </c>
      <c r="K14" s="93">
        <v>0</v>
      </c>
      <c r="L14" s="665">
        <v>104685</v>
      </c>
      <c r="M14" s="665">
        <v>85464</v>
      </c>
      <c r="N14" s="665">
        <v>0</v>
      </c>
      <c r="O14" s="690">
        <v>0</v>
      </c>
      <c r="P14" s="24">
        <v>152337</v>
      </c>
      <c r="Q14" s="93">
        <v>0</v>
      </c>
      <c r="R14" s="14"/>
    </row>
    <row r="15" spans="1:18" ht="27" customHeight="1">
      <c r="A15" s="692"/>
      <c r="B15" s="692" t="s">
        <v>249</v>
      </c>
      <c r="C15" s="8">
        <f>SUM(C4:C14)</f>
        <v>1002356</v>
      </c>
      <c r="D15" s="686" t="s">
        <v>477</v>
      </c>
      <c r="E15" s="8">
        <f aca="true" t="shared" si="0" ref="E15:Q15">SUM(E4:E14)</f>
        <v>121330</v>
      </c>
      <c r="F15" s="8">
        <f t="shared" si="0"/>
        <v>145273</v>
      </c>
      <c r="G15" s="8">
        <f t="shared" si="0"/>
        <v>496145</v>
      </c>
      <c r="H15" s="8">
        <f t="shared" si="0"/>
        <v>50</v>
      </c>
      <c r="I15" s="8">
        <f t="shared" si="0"/>
        <v>0</v>
      </c>
      <c r="J15" s="8">
        <f t="shared" si="0"/>
        <v>394553</v>
      </c>
      <c r="K15" s="8">
        <f t="shared" si="0"/>
        <v>3883</v>
      </c>
      <c r="L15" s="8">
        <f t="shared" si="0"/>
        <v>498947</v>
      </c>
      <c r="M15" s="8">
        <f t="shared" si="0"/>
        <v>380149</v>
      </c>
      <c r="N15" s="8">
        <f t="shared" si="0"/>
        <v>0</v>
      </c>
      <c r="O15" s="8">
        <f t="shared" si="0"/>
        <v>0</v>
      </c>
      <c r="P15" s="8">
        <f t="shared" si="0"/>
        <v>606181</v>
      </c>
      <c r="Q15" s="8">
        <f t="shared" si="0"/>
        <v>82412</v>
      </c>
      <c r="R15" s="14"/>
    </row>
    <row r="16" ht="15.75" customHeight="1"/>
    <row r="17" ht="25.5" customHeight="1">
      <c r="B17" t="s">
        <v>1095</v>
      </c>
    </row>
    <row r="18" ht="12.75">
      <c r="G18" s="14"/>
    </row>
    <row r="19" ht="12.75">
      <c r="G19" s="14"/>
    </row>
    <row r="20" ht="9.75" customHeight="1"/>
    <row r="25" spans="14:17" ht="20.25">
      <c r="N25" s="903" t="s">
        <v>547</v>
      </c>
      <c r="O25" s="903"/>
      <c r="P25" s="903"/>
      <c r="Q25" s="903"/>
    </row>
  </sheetData>
  <mergeCells count="8">
    <mergeCell ref="A4:A5"/>
    <mergeCell ref="A6:A7"/>
    <mergeCell ref="N25:Q25"/>
    <mergeCell ref="A1:Q1"/>
    <mergeCell ref="F2:I2"/>
    <mergeCell ref="J2:K2"/>
    <mergeCell ref="L2:O2"/>
    <mergeCell ref="P2:Q2"/>
  </mergeCells>
  <printOptions/>
  <pageMargins left="0.75" right="0.75" top="1" bottom="1" header="0.4921259845" footer="0.4921259845"/>
  <pageSetup firstPageNumber="28" useFirstPageNumber="1" horizontalDpi="600" verticalDpi="600" orientation="landscape" paperSize="9" scale="57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pane xSplit="3" ySplit="1" topLeftCell="D2" activePane="bottomRight" state="frozen"/>
      <selection pane="topLeft"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ColWidth="9.00390625" defaultRowHeight="12.75"/>
  <cols>
    <col min="2" max="2" width="7.75390625" style="0" customWidth="1"/>
    <col min="3" max="3" width="57.625" style="0" customWidth="1"/>
    <col min="4" max="4" width="10.875" style="0" customWidth="1"/>
    <col min="5" max="5" width="5.25390625" style="0" customWidth="1"/>
    <col min="6" max="6" width="7.875" style="0" customWidth="1"/>
    <col min="8" max="8" width="9.375" style="0" customWidth="1"/>
    <col min="9" max="9" width="8.625" style="0" customWidth="1"/>
    <col min="10" max="10" width="7.875" style="0" customWidth="1"/>
    <col min="11" max="11" width="12.75390625" style="0" bestFit="1" customWidth="1"/>
    <col min="12" max="12" width="12.125" style="0" customWidth="1"/>
    <col min="13" max="14" width="13.75390625" style="0" customWidth="1"/>
    <col min="15" max="15" width="12.125" style="0" bestFit="1" customWidth="1"/>
    <col min="16" max="16" width="10.875" style="0" customWidth="1"/>
    <col min="17" max="17" width="10.00390625" style="0" customWidth="1"/>
    <col min="18" max="18" width="12.25390625" style="0" customWidth="1"/>
  </cols>
  <sheetData>
    <row r="1" spans="1:18" ht="36" customHeight="1">
      <c r="A1" s="862" t="s">
        <v>30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</row>
    <row r="2" spans="3:4" ht="18">
      <c r="C2" s="170"/>
      <c r="D2" s="170"/>
    </row>
    <row r="3" spans="3:4" ht="18">
      <c r="C3" s="170"/>
      <c r="D3" s="170"/>
    </row>
    <row r="4" spans="3:4" ht="18.75" thickBot="1">
      <c r="C4" s="170"/>
      <c r="D4" s="170"/>
    </row>
    <row r="5" spans="2:4" ht="27" customHeight="1">
      <c r="B5" s="909" t="s">
        <v>31</v>
      </c>
      <c r="C5" s="910"/>
      <c r="D5" s="693">
        <v>-508384</v>
      </c>
    </row>
    <row r="6" spans="2:6" ht="27" customHeight="1">
      <c r="B6" s="915" t="s">
        <v>32</v>
      </c>
      <c r="C6" s="841"/>
      <c r="D6" s="694">
        <v>-317</v>
      </c>
      <c r="E6" s="916"/>
      <c r="F6" s="917"/>
    </row>
    <row r="7" spans="2:4" ht="27" customHeight="1">
      <c r="B7" s="915" t="s">
        <v>33</v>
      </c>
      <c r="C7" s="841"/>
      <c r="D7" s="694">
        <f>SUM(D5:D6)</f>
        <v>-508701</v>
      </c>
    </row>
    <row r="8" spans="2:4" ht="27" customHeight="1">
      <c r="B8" s="911" t="s">
        <v>34</v>
      </c>
      <c r="C8" s="912"/>
      <c r="D8" s="694">
        <v>-110096</v>
      </c>
    </row>
    <row r="9" spans="2:4" ht="27" customHeight="1">
      <c r="B9" s="911" t="s">
        <v>35</v>
      </c>
      <c r="C9" s="912"/>
      <c r="D9" s="694">
        <v>618797</v>
      </c>
    </row>
    <row r="10" spans="2:4" ht="27" customHeight="1" thickBot="1">
      <c r="B10" s="913" t="s">
        <v>36</v>
      </c>
      <c r="C10" s="914"/>
      <c r="D10" s="695">
        <f>SUM(D7:D9)</f>
        <v>0</v>
      </c>
    </row>
    <row r="11" spans="3:4" ht="15.75">
      <c r="C11" s="1"/>
      <c r="D11" s="14"/>
    </row>
    <row r="12" ht="12.75">
      <c r="D12" s="14"/>
    </row>
  </sheetData>
  <mergeCells count="8">
    <mergeCell ref="B5:C5"/>
    <mergeCell ref="B9:C9"/>
    <mergeCell ref="B10:C10"/>
    <mergeCell ref="A1:R1"/>
    <mergeCell ref="B8:C8"/>
    <mergeCell ref="B6:C6"/>
    <mergeCell ref="B7:C7"/>
    <mergeCell ref="E6:F6"/>
  </mergeCells>
  <printOptions/>
  <pageMargins left="0.7874015748031497" right="0.7874015748031497" top="0.984251968503937" bottom="0.984251968503937" header="0.5118110236220472" footer="0.5118110236220472"/>
  <pageSetup firstPageNumber="29" useFirstPageNumber="1" horizontalDpi="600" verticalDpi="600" orientation="portrait" paperSize="9" scale="80" r:id="rId1"/>
  <headerFooter alignWithMargins="0">
    <oddFooter>&amp;C29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reznicenkova</cp:lastModifiedBy>
  <cp:lastPrinted>2010-04-21T22:18:21Z</cp:lastPrinted>
  <dcterms:created xsi:type="dcterms:W3CDTF">1997-01-24T11:07:25Z</dcterms:created>
  <dcterms:modified xsi:type="dcterms:W3CDTF">2010-04-23T06:07:17Z</dcterms:modified>
  <cp:category/>
  <cp:version/>
  <cp:contentType/>
  <cp:contentStatus/>
</cp:coreProperties>
</file>