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5180" windowHeight="8835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" sheetId="8" r:id="rId8"/>
  </sheets>
  <definedNames>
    <definedName name="_1003">'daně'!#REF!</definedName>
    <definedName name="_1004">'daně'!#REF!</definedName>
    <definedName name="_1005">'daně'!#REF!</definedName>
    <definedName name="_1006">'daně'!#REF!</definedName>
    <definedName name="_1007">'daně'!#REF!</definedName>
    <definedName name="_1008">'daně'!#REF!</definedName>
    <definedName name="_1009">'daně'!#REF!</definedName>
    <definedName name="_1010">'daně'!#REF!</definedName>
    <definedName name="_1011">'daně'!#REF!</definedName>
    <definedName name="_1012">'daně'!#REF!</definedName>
    <definedName name="_1013">'daně'!#REF!</definedName>
    <definedName name="_1014">'daně'!#REF!</definedName>
    <definedName name="_1015">'daně'!#REF!</definedName>
    <definedName name="_1016">'daně'!#REF!</definedName>
    <definedName name="_1022">'daně'!#REF!</definedName>
    <definedName name="_1023">'daně'!#REF!</definedName>
    <definedName name="_1024">'daně'!#REF!</definedName>
    <definedName name="_1025">'daně'!#REF!</definedName>
    <definedName name="_1026">'daně'!#REF!</definedName>
    <definedName name="_1027">'daně'!#REF!</definedName>
    <definedName name="_1028">'daně'!#REF!</definedName>
    <definedName name="_1029">'daně'!#REF!</definedName>
    <definedName name="_1030">'daně'!#REF!</definedName>
    <definedName name="_1031">'daně'!#REF!</definedName>
    <definedName name="_1032">'daně'!#REF!</definedName>
    <definedName name="_1033">'daně'!#REF!</definedName>
    <definedName name="_1034">'daně'!#REF!</definedName>
    <definedName name="_1035">'daně'!#REF!</definedName>
    <definedName name="_1041">'daně'!#REF!</definedName>
    <definedName name="_1042">'daně'!#REF!</definedName>
    <definedName name="_1043">'daně'!#REF!</definedName>
    <definedName name="_1044">'daně'!#REF!</definedName>
    <definedName name="_1045">'daně'!#REF!</definedName>
    <definedName name="_1046">'daně'!#REF!</definedName>
    <definedName name="_1047">'daně'!#REF!</definedName>
    <definedName name="_1048">'daně'!#REF!</definedName>
    <definedName name="_1049">'daně'!#REF!</definedName>
    <definedName name="_1050">'daně'!#REF!</definedName>
    <definedName name="_1051">'daně'!#REF!</definedName>
    <definedName name="_1052">'daně'!#REF!</definedName>
    <definedName name="_1053">'daně'!#REF!</definedName>
    <definedName name="_1054">'daně'!#REF!</definedName>
    <definedName name="_1095">'daně'!#REF!</definedName>
    <definedName name="_1096">'daně'!#REF!</definedName>
    <definedName name="_1097">'daně'!#REF!</definedName>
    <definedName name="_1098">'daně'!#REF!</definedName>
    <definedName name="_1099">'daně'!#REF!</definedName>
    <definedName name="_1100">'daně'!#REF!</definedName>
    <definedName name="_1101">'daně'!#REF!</definedName>
    <definedName name="_1102">'daně'!#REF!</definedName>
    <definedName name="_1103">'daně'!#REF!</definedName>
    <definedName name="_1104">'daně'!#REF!</definedName>
    <definedName name="_1105">'daně'!#REF!</definedName>
    <definedName name="_1106">'daně'!#REF!</definedName>
    <definedName name="_1107">'daně'!#REF!</definedName>
    <definedName name="_1108">'daně'!#REF!</definedName>
    <definedName name="_1114">'daně'!#REF!</definedName>
    <definedName name="_1115">'daně'!#REF!</definedName>
    <definedName name="_1116">'daně'!#REF!</definedName>
    <definedName name="_1117">'daně'!#REF!</definedName>
    <definedName name="_1118">'daně'!#REF!</definedName>
    <definedName name="_1119">'daně'!#REF!</definedName>
    <definedName name="_1120">'daně'!#REF!</definedName>
    <definedName name="_1121">'daně'!#REF!</definedName>
    <definedName name="_1122">'daně'!#REF!</definedName>
    <definedName name="_1123">'daně'!#REF!</definedName>
    <definedName name="_1124">'daně'!#REF!</definedName>
    <definedName name="_1125">'daně'!#REF!</definedName>
    <definedName name="_1126">'daně'!#REF!</definedName>
    <definedName name="_1127">'daně'!#REF!</definedName>
    <definedName name="_1133">'daně'!#REF!</definedName>
    <definedName name="_1134">'daně'!#REF!</definedName>
    <definedName name="_1135">'daně'!#REF!</definedName>
    <definedName name="_1136">'daně'!#REF!</definedName>
    <definedName name="_1137">'daně'!#REF!</definedName>
    <definedName name="_1138">'daně'!#REF!</definedName>
    <definedName name="_1139">'daně'!#REF!</definedName>
    <definedName name="_1140">'daně'!#REF!</definedName>
    <definedName name="_1141">'daně'!#REF!</definedName>
    <definedName name="_1142">'daně'!#REF!</definedName>
    <definedName name="_1143">'daně'!#REF!</definedName>
    <definedName name="_1144">'daně'!#REF!</definedName>
    <definedName name="_1145">'daně'!#REF!</definedName>
    <definedName name="_1146">'daně'!#REF!</definedName>
    <definedName name="_1152">'daně'!#REF!</definedName>
    <definedName name="_1153">'daně'!#REF!</definedName>
    <definedName name="_1154">'daně'!#REF!</definedName>
    <definedName name="_1155">'daně'!#REF!</definedName>
    <definedName name="_1156">'daně'!#REF!</definedName>
    <definedName name="_1157">'daně'!#REF!</definedName>
    <definedName name="_1158">'daně'!#REF!</definedName>
    <definedName name="_1159">'daně'!#REF!</definedName>
    <definedName name="_1160">'daně'!#REF!</definedName>
    <definedName name="_1161">'daně'!#REF!</definedName>
    <definedName name="_1162">'daně'!#REF!</definedName>
    <definedName name="_1163">'daně'!#REF!</definedName>
    <definedName name="_1164">'daně'!#REF!</definedName>
    <definedName name="_1165">'daně'!#REF!</definedName>
    <definedName name="_1171">'daně'!#REF!</definedName>
    <definedName name="_1172">'daně'!#REF!</definedName>
    <definedName name="_1173">'daně'!#REF!</definedName>
    <definedName name="_1174">'daně'!#REF!</definedName>
    <definedName name="_1175">'daně'!#REF!</definedName>
    <definedName name="_1176">'daně'!#REF!</definedName>
    <definedName name="_1177">'daně'!#REF!</definedName>
    <definedName name="_1178">'daně'!#REF!</definedName>
    <definedName name="_1179">'daně'!#REF!</definedName>
    <definedName name="_1180">'daně'!#REF!</definedName>
    <definedName name="_1181">'daně'!#REF!</definedName>
    <definedName name="_1182">'daně'!#REF!</definedName>
    <definedName name="_1183">'daně'!#REF!</definedName>
    <definedName name="_1184">'daně'!#REF!</definedName>
    <definedName name="_1190">'daně'!#REF!</definedName>
    <definedName name="_1191">'daně'!#REF!</definedName>
    <definedName name="_1192">'daně'!#REF!</definedName>
    <definedName name="_1193">'daně'!#REF!</definedName>
    <definedName name="_1194">'daně'!#REF!</definedName>
    <definedName name="_1195">'daně'!#REF!</definedName>
    <definedName name="_1196">'daně'!#REF!</definedName>
    <definedName name="_1197">'daně'!#REF!</definedName>
    <definedName name="_1198">'daně'!#REF!</definedName>
    <definedName name="_1199">'daně'!#REF!</definedName>
    <definedName name="_1200">'daně'!#REF!</definedName>
    <definedName name="_1201">'daně'!#REF!</definedName>
    <definedName name="_1202">'daně'!#REF!</definedName>
    <definedName name="_1203">'daně'!#REF!</definedName>
    <definedName name="_1244">'daně'!#REF!</definedName>
    <definedName name="_1245">'daně'!#REF!</definedName>
    <definedName name="_1246">'daně'!#REF!</definedName>
    <definedName name="_1247">'daně'!#REF!</definedName>
    <definedName name="_1248">'daně'!#REF!</definedName>
    <definedName name="_1249">'daně'!#REF!</definedName>
    <definedName name="_1250">'daně'!#REF!</definedName>
    <definedName name="_1251">'daně'!#REF!</definedName>
    <definedName name="_1252">'daně'!#REF!</definedName>
    <definedName name="_1253">'daně'!#REF!</definedName>
    <definedName name="_1254">'daně'!#REF!</definedName>
    <definedName name="_1255">'daně'!#REF!</definedName>
    <definedName name="_1256">'daně'!#REF!</definedName>
    <definedName name="_1257">'daně'!#REF!</definedName>
    <definedName name="_1263">'daně'!#REF!</definedName>
    <definedName name="_1264">'daně'!#REF!</definedName>
    <definedName name="_1265">'daně'!#REF!</definedName>
    <definedName name="_1266">'daně'!#REF!</definedName>
    <definedName name="_1267">'daně'!#REF!</definedName>
    <definedName name="_1268">'daně'!#REF!</definedName>
    <definedName name="_1269">'daně'!#REF!</definedName>
    <definedName name="_1270">'daně'!#REF!</definedName>
    <definedName name="_1271">'daně'!#REF!</definedName>
    <definedName name="_1272">'daně'!#REF!</definedName>
    <definedName name="_1273">'daně'!#REF!</definedName>
    <definedName name="_1274">'daně'!#REF!</definedName>
    <definedName name="_1275">'daně'!#REF!</definedName>
    <definedName name="_1276">'daně'!#REF!</definedName>
    <definedName name="_1282">'daně'!#REF!</definedName>
    <definedName name="_1283">'daně'!#REF!</definedName>
    <definedName name="_1284">'daně'!#REF!</definedName>
    <definedName name="_1285">'daně'!#REF!</definedName>
    <definedName name="_1286">'daně'!#REF!</definedName>
    <definedName name="_1287">'daně'!#REF!</definedName>
    <definedName name="_1288">'daně'!#REF!</definedName>
    <definedName name="_1289">'daně'!#REF!</definedName>
    <definedName name="_1290">'daně'!#REF!</definedName>
    <definedName name="_1291">'daně'!#REF!</definedName>
    <definedName name="_1292">'daně'!#REF!</definedName>
    <definedName name="_1293">'daně'!#REF!</definedName>
    <definedName name="_1294">'daně'!#REF!</definedName>
    <definedName name="_1295">'daně'!#REF!</definedName>
    <definedName name="_1301">'daně'!#REF!</definedName>
    <definedName name="_1302">'daně'!#REF!</definedName>
    <definedName name="_1303">'daně'!#REF!</definedName>
    <definedName name="_1304">'daně'!#REF!</definedName>
    <definedName name="_1305">'daně'!#REF!</definedName>
    <definedName name="_1306">'daně'!#REF!</definedName>
    <definedName name="_1307">'daně'!#REF!</definedName>
    <definedName name="_1308">'daně'!#REF!</definedName>
    <definedName name="_1309">'daně'!#REF!</definedName>
    <definedName name="_1310">'daně'!#REF!</definedName>
    <definedName name="_1311">'daně'!#REF!</definedName>
    <definedName name="_1312">'daně'!#REF!</definedName>
    <definedName name="_1313">'daně'!#REF!</definedName>
    <definedName name="_1314">'daně'!#REF!</definedName>
    <definedName name="_1320">'daně'!#REF!</definedName>
    <definedName name="_1321">'daně'!#REF!</definedName>
    <definedName name="_1322">'daně'!#REF!</definedName>
    <definedName name="_1323">'daně'!#REF!</definedName>
    <definedName name="_1324">'daně'!#REF!</definedName>
    <definedName name="_1325">'daně'!#REF!</definedName>
    <definedName name="_1326">'daně'!#REF!</definedName>
    <definedName name="_1327">'daně'!#REF!</definedName>
    <definedName name="_1328">'daně'!#REF!</definedName>
    <definedName name="_1329">'daně'!#REF!</definedName>
    <definedName name="_1330">'daně'!#REF!</definedName>
    <definedName name="_1331">'daně'!#REF!</definedName>
    <definedName name="_1332">'daně'!#REF!</definedName>
    <definedName name="_1333">'daně'!#REF!</definedName>
    <definedName name="_1339">'daně'!#REF!</definedName>
    <definedName name="_1340">'daně'!#REF!</definedName>
    <definedName name="_1341">'daně'!#REF!</definedName>
    <definedName name="_1342">'daně'!#REF!</definedName>
    <definedName name="_1343">'daně'!#REF!</definedName>
    <definedName name="_1344">'daně'!#REF!</definedName>
    <definedName name="_1345">'daně'!#REF!</definedName>
    <definedName name="_1346">'daně'!#REF!</definedName>
    <definedName name="_1347">'daně'!#REF!</definedName>
    <definedName name="_1348">'daně'!#REF!</definedName>
    <definedName name="_1349">'daně'!#REF!</definedName>
    <definedName name="_1350">'daně'!#REF!</definedName>
    <definedName name="_1351">'daně'!#REF!</definedName>
    <definedName name="_1352">'daně'!#REF!</definedName>
    <definedName name="_1393">'daně'!#REF!</definedName>
    <definedName name="_1394">'daně'!#REF!</definedName>
    <definedName name="_1395">'daně'!#REF!</definedName>
    <definedName name="_1396">'daně'!#REF!</definedName>
    <definedName name="_1397">'daně'!#REF!</definedName>
    <definedName name="_1398">'daně'!#REF!</definedName>
    <definedName name="_1399">'daně'!#REF!</definedName>
    <definedName name="_1400">'daně'!#REF!</definedName>
    <definedName name="_1401">'daně'!#REF!</definedName>
    <definedName name="_1402">'daně'!#REF!</definedName>
    <definedName name="_1403">'daně'!#REF!</definedName>
    <definedName name="_1404">'daně'!#REF!</definedName>
    <definedName name="_1405">'daně'!#REF!</definedName>
    <definedName name="_1406">'daně'!#REF!</definedName>
    <definedName name="_1412">'daně'!#REF!</definedName>
    <definedName name="_1413">'daně'!#REF!</definedName>
    <definedName name="_1414">'daně'!#REF!</definedName>
    <definedName name="_1415">'daně'!#REF!</definedName>
    <definedName name="_1416">'daně'!#REF!</definedName>
    <definedName name="_1417">'daně'!#REF!</definedName>
    <definedName name="_1418">'daně'!#REF!</definedName>
    <definedName name="_1419">'daně'!#REF!</definedName>
    <definedName name="_1420">'daně'!#REF!</definedName>
    <definedName name="_1421">'daně'!#REF!</definedName>
    <definedName name="_1422">'daně'!#REF!</definedName>
    <definedName name="_1423">'daně'!#REF!</definedName>
    <definedName name="_1424">'daně'!#REF!</definedName>
    <definedName name="_1425">'daně'!#REF!</definedName>
    <definedName name="_1431">'daně'!#REF!</definedName>
    <definedName name="_1432">'daně'!#REF!</definedName>
    <definedName name="_1433">'daně'!#REF!</definedName>
    <definedName name="_1434">'daně'!#REF!</definedName>
    <definedName name="_1435">'daně'!#REF!</definedName>
    <definedName name="_1436">'daně'!#REF!</definedName>
    <definedName name="_1437">'daně'!#REF!</definedName>
    <definedName name="_1438">'daně'!#REF!</definedName>
    <definedName name="_1439">'daně'!#REF!</definedName>
    <definedName name="_1440">'daně'!#REF!</definedName>
    <definedName name="_1441">'daně'!#REF!</definedName>
    <definedName name="_1442">'daně'!#REF!</definedName>
    <definedName name="_1443">'daně'!#REF!</definedName>
    <definedName name="_1444">'daně'!#REF!</definedName>
    <definedName name="_1450">'daně'!#REF!</definedName>
    <definedName name="_1451">'daně'!#REF!</definedName>
    <definedName name="_1452">'daně'!#REF!</definedName>
    <definedName name="_1453">'daně'!#REF!</definedName>
    <definedName name="_1454">'daně'!#REF!</definedName>
    <definedName name="_1455">'daně'!#REF!</definedName>
    <definedName name="_1456">'daně'!#REF!</definedName>
    <definedName name="_1457">'daně'!#REF!</definedName>
    <definedName name="_1458">'daně'!#REF!</definedName>
    <definedName name="_1459">'daně'!#REF!</definedName>
    <definedName name="_1460">'daně'!#REF!</definedName>
    <definedName name="_1461">'daně'!#REF!</definedName>
    <definedName name="_1462">'daně'!#REF!</definedName>
    <definedName name="_1463">'daně'!#REF!</definedName>
    <definedName name="_1469">'daně'!#REF!</definedName>
    <definedName name="_1470">'daně'!#REF!</definedName>
    <definedName name="_1471">'daně'!#REF!</definedName>
    <definedName name="_1472">'daně'!#REF!</definedName>
    <definedName name="_1473">'daně'!#REF!</definedName>
    <definedName name="_1474">'daně'!#REF!</definedName>
    <definedName name="_1475">'daně'!#REF!</definedName>
    <definedName name="_1476">'daně'!#REF!</definedName>
    <definedName name="_1477">'daně'!#REF!</definedName>
    <definedName name="_1478">'daně'!#REF!</definedName>
    <definedName name="_1479">'daně'!#REF!</definedName>
    <definedName name="_1480">'daně'!#REF!</definedName>
    <definedName name="_1481">'daně'!#REF!</definedName>
    <definedName name="_1482">'daně'!#REF!</definedName>
    <definedName name="_1488">'daně'!#REF!</definedName>
    <definedName name="_1489">'daně'!#REF!</definedName>
    <definedName name="_1490">'daně'!#REF!</definedName>
    <definedName name="_1491">'daně'!#REF!</definedName>
    <definedName name="_1492">'daně'!#REF!</definedName>
    <definedName name="_1493">'daně'!#REF!</definedName>
    <definedName name="_1494">'daně'!#REF!</definedName>
    <definedName name="_1495">'daně'!#REF!</definedName>
    <definedName name="_1496">'daně'!#REF!</definedName>
    <definedName name="_1497">'daně'!#REF!</definedName>
    <definedName name="_1498">'daně'!#REF!</definedName>
    <definedName name="_1499">'daně'!#REF!</definedName>
    <definedName name="_1500">'daně'!#REF!</definedName>
    <definedName name="_1501">'daně'!#REF!</definedName>
    <definedName name="_1542">'daně'!#REF!</definedName>
    <definedName name="_1543">'daně'!#REF!</definedName>
    <definedName name="_1544">'daně'!#REF!</definedName>
    <definedName name="_1545">'daně'!#REF!</definedName>
    <definedName name="_1546">'daně'!#REF!</definedName>
    <definedName name="_1547">'daně'!#REF!</definedName>
    <definedName name="_1548">'daně'!#REF!</definedName>
    <definedName name="_1549">'daně'!#REF!</definedName>
    <definedName name="_1550">'daně'!#REF!</definedName>
    <definedName name="_1551">'daně'!#REF!</definedName>
    <definedName name="_1552">'daně'!#REF!</definedName>
    <definedName name="_1553">'daně'!#REF!</definedName>
    <definedName name="_1554">'daně'!#REF!</definedName>
    <definedName name="_1555">'daně'!#REF!</definedName>
    <definedName name="_1561">'daně'!#REF!</definedName>
    <definedName name="_1562">'daně'!#REF!</definedName>
    <definedName name="_1563">'daně'!#REF!</definedName>
    <definedName name="_1564">'daně'!#REF!</definedName>
    <definedName name="_1565">'daně'!#REF!</definedName>
    <definedName name="_1566">'daně'!#REF!</definedName>
    <definedName name="_1567">'daně'!#REF!</definedName>
    <definedName name="_1568">'daně'!#REF!</definedName>
    <definedName name="_1569">'daně'!#REF!</definedName>
    <definedName name="_1570">'daně'!#REF!</definedName>
    <definedName name="_1571">'daně'!#REF!</definedName>
    <definedName name="_1572">'daně'!#REF!</definedName>
    <definedName name="_1573">'daně'!#REF!</definedName>
    <definedName name="_1574">'daně'!#REF!</definedName>
    <definedName name="_1580">'daně'!#REF!</definedName>
    <definedName name="_1581">'daně'!#REF!</definedName>
    <definedName name="_1582">'daně'!#REF!</definedName>
    <definedName name="_1583">'daně'!#REF!</definedName>
    <definedName name="_1584">'daně'!#REF!</definedName>
    <definedName name="_1585">'daně'!#REF!</definedName>
    <definedName name="_1586">'daně'!#REF!</definedName>
    <definedName name="_1587">'daně'!#REF!</definedName>
    <definedName name="_1588">'daně'!#REF!</definedName>
    <definedName name="_1589">'daně'!#REF!</definedName>
    <definedName name="_1590">'daně'!#REF!</definedName>
    <definedName name="_1591">'daně'!#REF!</definedName>
    <definedName name="_1592">'daně'!#REF!</definedName>
    <definedName name="_1593">'daně'!#REF!</definedName>
    <definedName name="_1599">'daně'!#REF!</definedName>
    <definedName name="_1600">'daně'!#REF!</definedName>
    <definedName name="_1601">'daně'!#REF!</definedName>
    <definedName name="_1602">'daně'!#REF!</definedName>
    <definedName name="_1603">'daně'!#REF!</definedName>
    <definedName name="_1604">'daně'!#REF!</definedName>
    <definedName name="_1605">'daně'!#REF!</definedName>
    <definedName name="_1606">'daně'!#REF!</definedName>
    <definedName name="_1607">'daně'!#REF!</definedName>
    <definedName name="_1608">'daně'!#REF!</definedName>
    <definedName name="_1609">'daně'!#REF!</definedName>
    <definedName name="_1610">'daně'!#REF!</definedName>
    <definedName name="_1611">'daně'!#REF!</definedName>
    <definedName name="_1612">'daně'!#REF!</definedName>
    <definedName name="_1618">'daně'!#REF!</definedName>
    <definedName name="_1619">'daně'!#REF!</definedName>
    <definedName name="_1620">'daně'!#REF!</definedName>
    <definedName name="_1621">'daně'!#REF!</definedName>
    <definedName name="_1622">'daně'!#REF!</definedName>
    <definedName name="_1623">'daně'!#REF!</definedName>
    <definedName name="_1624">'daně'!#REF!</definedName>
    <definedName name="_1625">'daně'!#REF!</definedName>
    <definedName name="_1626">'daně'!#REF!</definedName>
    <definedName name="_1627">'daně'!#REF!</definedName>
    <definedName name="_1628">'daně'!#REF!</definedName>
    <definedName name="_1629">'daně'!#REF!</definedName>
    <definedName name="_1630">'daně'!#REF!</definedName>
    <definedName name="_1631">'daně'!#REF!</definedName>
    <definedName name="_1637">'daně'!#REF!</definedName>
    <definedName name="_1638">'daně'!#REF!</definedName>
    <definedName name="_1639">'daně'!#REF!</definedName>
    <definedName name="_1640">'daně'!#REF!</definedName>
    <definedName name="_1641">'daně'!#REF!</definedName>
    <definedName name="_1642">'daně'!#REF!</definedName>
    <definedName name="_1643">'daně'!#REF!</definedName>
    <definedName name="_1644">'daně'!#REF!</definedName>
    <definedName name="_1645">'daně'!#REF!</definedName>
    <definedName name="_1646">'daně'!#REF!</definedName>
    <definedName name="_1647">'daně'!#REF!</definedName>
    <definedName name="_1648">'daně'!#REF!</definedName>
    <definedName name="_1649">'daně'!#REF!</definedName>
    <definedName name="_1650">'daně'!#REF!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 localSheetId="4">'daně'!$D$26</definedName>
    <definedName name="_499">#REF!</definedName>
    <definedName name="_500" localSheetId="4">'daně'!$E$26</definedName>
    <definedName name="_500">#REF!</definedName>
    <definedName name="_501" localSheetId="4">'daně'!$F$26</definedName>
    <definedName name="_501">#REF!</definedName>
    <definedName name="_502" localSheetId="4">'daně'!$G$26</definedName>
    <definedName name="_502">#REF!</definedName>
    <definedName name="_503" localSheetId="4">'daně'!$H$26</definedName>
    <definedName name="_503">#REF!</definedName>
    <definedName name="_504" localSheetId="4">'daně'!$I$26</definedName>
    <definedName name="_504">#REF!</definedName>
    <definedName name="_505" localSheetId="4">'daně'!$J$26</definedName>
    <definedName name="_505">#REF!</definedName>
    <definedName name="_506" localSheetId="4">'daně'!$K$26</definedName>
    <definedName name="_506">#REF!</definedName>
    <definedName name="_507" localSheetId="4">'daně'!$L$26</definedName>
    <definedName name="_507">#REF!</definedName>
    <definedName name="_508" localSheetId="4">'daně'!$M$26</definedName>
    <definedName name="_508">#REF!</definedName>
    <definedName name="_509" localSheetId="4">'daně'!$N$26</definedName>
    <definedName name="_509">#REF!</definedName>
    <definedName name="_510" localSheetId="4">'daně'!$O$26</definedName>
    <definedName name="_510">#REF!</definedName>
    <definedName name="_511" localSheetId="4">'daně'!$P$26</definedName>
    <definedName name="_511">#REF!</definedName>
    <definedName name="_512" localSheetId="4">'daně'!$Q$26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 localSheetId="4">'daně'!$D$21</definedName>
    <definedName name="_518">#REF!</definedName>
    <definedName name="_519" localSheetId="4">'daně'!$E$21</definedName>
    <definedName name="_519">#REF!</definedName>
    <definedName name="_520" localSheetId="4">'daně'!$F$21</definedName>
    <definedName name="_520">#REF!</definedName>
    <definedName name="_521" localSheetId="4">'daně'!$G$21</definedName>
    <definedName name="_521">#REF!</definedName>
    <definedName name="_522" localSheetId="4">'daně'!$H$21</definedName>
    <definedName name="_522">#REF!</definedName>
    <definedName name="_523" localSheetId="4">'daně'!$I$21</definedName>
    <definedName name="_523">#REF!</definedName>
    <definedName name="_524" localSheetId="4">'daně'!$J$21</definedName>
    <definedName name="_524">#REF!</definedName>
    <definedName name="_525" localSheetId="4">'daně'!$K$21</definedName>
    <definedName name="_525">#REF!</definedName>
    <definedName name="_526" localSheetId="4">'daně'!$L$21</definedName>
    <definedName name="_526">#REF!</definedName>
    <definedName name="_527" localSheetId="4">'daně'!$M$21</definedName>
    <definedName name="_527">#REF!</definedName>
    <definedName name="_528" localSheetId="4">'daně'!$N$21</definedName>
    <definedName name="_528">#REF!</definedName>
    <definedName name="_529" localSheetId="4">'daně'!$O$21</definedName>
    <definedName name="_529">#REF!</definedName>
    <definedName name="_530" localSheetId="4">'daně'!$P$21</definedName>
    <definedName name="_530">#REF!</definedName>
    <definedName name="_531" localSheetId="4">'daně'!$Q$21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 localSheetId="4">'daně'!$D$22</definedName>
    <definedName name="_537">#REF!</definedName>
    <definedName name="_538" localSheetId="4">'daně'!$E$22</definedName>
    <definedName name="_538">#REF!</definedName>
    <definedName name="_539" localSheetId="4">'daně'!$F$22</definedName>
    <definedName name="_539">#REF!</definedName>
    <definedName name="_540" localSheetId="4">'daně'!$G$22</definedName>
    <definedName name="_540">#REF!</definedName>
    <definedName name="_541" localSheetId="4">'daně'!$H$22</definedName>
    <definedName name="_541">#REF!</definedName>
    <definedName name="_542" localSheetId="4">'daně'!$I$22</definedName>
    <definedName name="_542">#REF!</definedName>
    <definedName name="_543" localSheetId="4">'daně'!$J$22</definedName>
    <definedName name="_543">#REF!</definedName>
    <definedName name="_544" localSheetId="4">'daně'!$K$22</definedName>
    <definedName name="_544">#REF!</definedName>
    <definedName name="_545" localSheetId="4">'daně'!$L$22</definedName>
    <definedName name="_545">#REF!</definedName>
    <definedName name="_546" localSheetId="4">'daně'!$M$22</definedName>
    <definedName name="_546">#REF!</definedName>
    <definedName name="_547" localSheetId="4">'daně'!$N$22</definedName>
    <definedName name="_547">#REF!</definedName>
    <definedName name="_548" localSheetId="4">'daně'!$O$22</definedName>
    <definedName name="_548">#REF!</definedName>
    <definedName name="_549" localSheetId="4">'daně'!$P$22</definedName>
    <definedName name="_549">#REF!</definedName>
    <definedName name="_550" localSheetId="4">'daně'!$Q$22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 localSheetId="4">'daně'!$D$23</definedName>
    <definedName name="_556">#REF!</definedName>
    <definedName name="_557" localSheetId="4">'daně'!$E$23</definedName>
    <definedName name="_557">#REF!</definedName>
    <definedName name="_558" localSheetId="4">'daně'!$F$23</definedName>
    <definedName name="_558">#REF!</definedName>
    <definedName name="_559" localSheetId="4">'daně'!$G$23</definedName>
    <definedName name="_559">#REF!</definedName>
    <definedName name="_560" localSheetId="4">'daně'!$H$23</definedName>
    <definedName name="_560">#REF!</definedName>
    <definedName name="_561" localSheetId="4">'daně'!$I$23</definedName>
    <definedName name="_561">#REF!</definedName>
    <definedName name="_562" localSheetId="4">'daně'!$J$23</definedName>
    <definedName name="_562">#REF!</definedName>
    <definedName name="_563" localSheetId="4">'daně'!$K$23</definedName>
    <definedName name="_563">#REF!</definedName>
    <definedName name="_564" localSheetId="4">'daně'!$L$23</definedName>
    <definedName name="_564">#REF!</definedName>
    <definedName name="_565" localSheetId="4">'daně'!$M$23</definedName>
    <definedName name="_565">#REF!</definedName>
    <definedName name="_566" localSheetId="4">'daně'!$N$23</definedName>
    <definedName name="_566">#REF!</definedName>
    <definedName name="_567" localSheetId="4">'daně'!$O$23</definedName>
    <definedName name="_567">#REF!</definedName>
    <definedName name="_568" localSheetId="4">'daně'!$P$23</definedName>
    <definedName name="_568">#REF!</definedName>
    <definedName name="_569" localSheetId="4">'daně'!$Q$23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 localSheetId="4">'daně'!$D$24</definedName>
    <definedName name="_575">#REF!</definedName>
    <definedName name="_576" localSheetId="4">'daně'!$E$24</definedName>
    <definedName name="_576">#REF!</definedName>
    <definedName name="_577" localSheetId="4">'daně'!$F$24</definedName>
    <definedName name="_577">#REF!</definedName>
    <definedName name="_578" localSheetId="4">'daně'!$G$24</definedName>
    <definedName name="_578">#REF!</definedName>
    <definedName name="_579" localSheetId="4">'daně'!$H$24</definedName>
    <definedName name="_579">#REF!</definedName>
    <definedName name="_580" localSheetId="4">'daně'!$I$24</definedName>
    <definedName name="_580">#REF!</definedName>
    <definedName name="_581" localSheetId="4">'daně'!$J$24</definedName>
    <definedName name="_581">#REF!</definedName>
    <definedName name="_582" localSheetId="4">'daně'!$K$24</definedName>
    <definedName name="_582">#REF!</definedName>
    <definedName name="_583" localSheetId="4">'daně'!$L$24</definedName>
    <definedName name="_583">#REF!</definedName>
    <definedName name="_584" localSheetId="4">'daně'!$M$24</definedName>
    <definedName name="_584">#REF!</definedName>
    <definedName name="_585" localSheetId="4">'daně'!$N$24</definedName>
    <definedName name="_585">#REF!</definedName>
    <definedName name="_586" localSheetId="4">'daně'!$O$24</definedName>
    <definedName name="_586">#REF!</definedName>
    <definedName name="_587" localSheetId="4">'daně'!$P$24</definedName>
    <definedName name="_587">#REF!</definedName>
    <definedName name="_588" localSheetId="4">'daně'!$Q$24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 localSheetId="4">'daně'!$D$25</definedName>
    <definedName name="_594">#REF!</definedName>
    <definedName name="_595" localSheetId="4">'daně'!$E$25</definedName>
    <definedName name="_595">#REF!</definedName>
    <definedName name="_596" localSheetId="4">'daně'!$F$25</definedName>
    <definedName name="_596">#REF!</definedName>
    <definedName name="_597" localSheetId="4">'daně'!$G$25</definedName>
    <definedName name="_597">#REF!</definedName>
    <definedName name="_598" localSheetId="4">'daně'!$H$25</definedName>
    <definedName name="_598">#REF!</definedName>
    <definedName name="_599" localSheetId="4">'daně'!$I$25</definedName>
    <definedName name="_599">#REF!</definedName>
    <definedName name="_600" localSheetId="4">'daně'!$J$25</definedName>
    <definedName name="_600">#REF!</definedName>
    <definedName name="_601" localSheetId="4">'daně'!$K$25</definedName>
    <definedName name="_601">#REF!</definedName>
    <definedName name="_602" localSheetId="4">'daně'!$L$25</definedName>
    <definedName name="_602">#REF!</definedName>
    <definedName name="_603" localSheetId="4">'daně'!$M$25</definedName>
    <definedName name="_603">#REF!</definedName>
    <definedName name="_604" localSheetId="4">'daně'!$N$25</definedName>
    <definedName name="_604">#REF!</definedName>
    <definedName name="_605" localSheetId="4">'daně'!$O$25</definedName>
    <definedName name="_605">#REF!</definedName>
    <definedName name="_606" localSheetId="4">'daně'!$P$25</definedName>
    <definedName name="_606">#REF!</definedName>
    <definedName name="_607" localSheetId="4">'daně'!$Q$25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'daně'!#REF!</definedName>
    <definedName name="_649">'daně'!#REF!</definedName>
    <definedName name="_650">'daně'!#REF!</definedName>
    <definedName name="_651">'daně'!#REF!</definedName>
    <definedName name="_652">'daně'!#REF!</definedName>
    <definedName name="_653">'daně'!#REF!</definedName>
    <definedName name="_654">'daně'!#REF!</definedName>
    <definedName name="_655">'daně'!#REF!</definedName>
    <definedName name="_656">'daně'!#REF!</definedName>
    <definedName name="_657">'daně'!#REF!</definedName>
    <definedName name="_658">'daně'!#REF!</definedName>
    <definedName name="_659">'daně'!#REF!</definedName>
    <definedName name="_660">'daně'!#REF!</definedName>
    <definedName name="_661">'daně'!#REF!</definedName>
    <definedName name="_667">'daně'!#REF!</definedName>
    <definedName name="_668">'daně'!#REF!</definedName>
    <definedName name="_669">'daně'!#REF!</definedName>
    <definedName name="_670">'daně'!#REF!</definedName>
    <definedName name="_671">'daně'!#REF!</definedName>
    <definedName name="_672">'daně'!#REF!</definedName>
    <definedName name="_673">'daně'!#REF!</definedName>
    <definedName name="_674">'daně'!#REF!</definedName>
    <definedName name="_675">'daně'!#REF!</definedName>
    <definedName name="_676">'daně'!#REF!</definedName>
    <definedName name="_677">'daně'!#REF!</definedName>
    <definedName name="_678">'daně'!#REF!</definedName>
    <definedName name="_679">'daně'!#REF!</definedName>
    <definedName name="_680">'daně'!#REF!</definedName>
    <definedName name="_686">'daně'!#REF!</definedName>
    <definedName name="_687">'daně'!#REF!</definedName>
    <definedName name="_688">'daně'!#REF!</definedName>
    <definedName name="_689">'daně'!#REF!</definedName>
    <definedName name="_690">'daně'!#REF!</definedName>
    <definedName name="_691">'daně'!#REF!</definedName>
    <definedName name="_692">'daně'!#REF!</definedName>
    <definedName name="_693">'daně'!#REF!</definedName>
    <definedName name="_694">'daně'!#REF!</definedName>
    <definedName name="_695">'daně'!#REF!</definedName>
    <definedName name="_696">'daně'!#REF!</definedName>
    <definedName name="_697">'daně'!#REF!</definedName>
    <definedName name="_698">'daně'!#REF!</definedName>
    <definedName name="_699">'daně'!#REF!</definedName>
    <definedName name="_705">'daně'!#REF!</definedName>
    <definedName name="_706">'daně'!#REF!</definedName>
    <definedName name="_707">'daně'!#REF!</definedName>
    <definedName name="_708">'daně'!#REF!</definedName>
    <definedName name="_709">'daně'!#REF!</definedName>
    <definedName name="_710">'daně'!#REF!</definedName>
    <definedName name="_711">'daně'!#REF!</definedName>
    <definedName name="_712">'daně'!#REF!</definedName>
    <definedName name="_713">'daně'!#REF!</definedName>
    <definedName name="_714">'daně'!#REF!</definedName>
    <definedName name="_715">'daně'!#REF!</definedName>
    <definedName name="_716">'daně'!#REF!</definedName>
    <definedName name="_717">'daně'!#REF!</definedName>
    <definedName name="_718">'daně'!#REF!</definedName>
    <definedName name="_724">'daně'!#REF!</definedName>
    <definedName name="_725">'daně'!#REF!</definedName>
    <definedName name="_726">'daně'!#REF!</definedName>
    <definedName name="_727">'daně'!#REF!</definedName>
    <definedName name="_728">'daně'!#REF!</definedName>
    <definedName name="_729">'daně'!#REF!</definedName>
    <definedName name="_730">'daně'!#REF!</definedName>
    <definedName name="_731">'daně'!#REF!</definedName>
    <definedName name="_732">'daně'!#REF!</definedName>
    <definedName name="_733">'daně'!#REF!</definedName>
    <definedName name="_734">'daně'!#REF!</definedName>
    <definedName name="_735">'daně'!#REF!</definedName>
    <definedName name="_736">'daně'!#REF!</definedName>
    <definedName name="_737">'daně'!#REF!</definedName>
    <definedName name="_743">'daně'!#REF!</definedName>
    <definedName name="_744">'daně'!#REF!</definedName>
    <definedName name="_745">'daně'!#REF!</definedName>
    <definedName name="_746">'daně'!#REF!</definedName>
    <definedName name="_747">'daně'!#REF!</definedName>
    <definedName name="_748">'daně'!#REF!</definedName>
    <definedName name="_749">'daně'!#REF!</definedName>
    <definedName name="_750">'daně'!#REF!</definedName>
    <definedName name="_751">'daně'!#REF!</definedName>
    <definedName name="_752">'daně'!#REF!</definedName>
    <definedName name="_753">'daně'!#REF!</definedName>
    <definedName name="_754">'daně'!#REF!</definedName>
    <definedName name="_755">'daně'!#REF!</definedName>
    <definedName name="_756">'daně'!#REF!</definedName>
    <definedName name="_797">'daně'!#REF!</definedName>
    <definedName name="_798">'daně'!#REF!</definedName>
    <definedName name="_799">'daně'!#REF!</definedName>
    <definedName name="_800">'daně'!#REF!</definedName>
    <definedName name="_801">'daně'!#REF!</definedName>
    <definedName name="_802">'daně'!#REF!</definedName>
    <definedName name="_803">'daně'!#REF!</definedName>
    <definedName name="_804">'daně'!#REF!</definedName>
    <definedName name="_805">'daně'!#REF!</definedName>
    <definedName name="_806">'daně'!#REF!</definedName>
    <definedName name="_807">'daně'!#REF!</definedName>
    <definedName name="_808">'daně'!#REF!</definedName>
    <definedName name="_809">'daně'!#REF!</definedName>
    <definedName name="_810">'daně'!#REF!</definedName>
    <definedName name="_816">'daně'!#REF!</definedName>
    <definedName name="_817">'daně'!#REF!</definedName>
    <definedName name="_818">'daně'!#REF!</definedName>
    <definedName name="_819">'daně'!#REF!</definedName>
    <definedName name="_820">'daně'!#REF!</definedName>
    <definedName name="_821">'daně'!#REF!</definedName>
    <definedName name="_822">'daně'!#REF!</definedName>
    <definedName name="_823">'daně'!#REF!</definedName>
    <definedName name="_824">'daně'!#REF!</definedName>
    <definedName name="_825">'daně'!#REF!</definedName>
    <definedName name="_826">'daně'!#REF!</definedName>
    <definedName name="_827">'daně'!#REF!</definedName>
    <definedName name="_828">'daně'!#REF!</definedName>
    <definedName name="_829">'daně'!#REF!</definedName>
    <definedName name="_835">'daně'!#REF!</definedName>
    <definedName name="_836">'daně'!#REF!</definedName>
    <definedName name="_837">'daně'!#REF!</definedName>
    <definedName name="_838">'daně'!#REF!</definedName>
    <definedName name="_839">'daně'!#REF!</definedName>
    <definedName name="_840">'daně'!#REF!</definedName>
    <definedName name="_841">'daně'!#REF!</definedName>
    <definedName name="_842">'daně'!#REF!</definedName>
    <definedName name="_843">'daně'!#REF!</definedName>
    <definedName name="_844">'daně'!#REF!</definedName>
    <definedName name="_845">'daně'!#REF!</definedName>
    <definedName name="_846">'daně'!#REF!</definedName>
    <definedName name="_847">'daně'!#REF!</definedName>
    <definedName name="_848">'daně'!#REF!</definedName>
    <definedName name="_854">'daně'!#REF!</definedName>
    <definedName name="_855">'daně'!#REF!</definedName>
    <definedName name="_856">'daně'!#REF!</definedName>
    <definedName name="_857">'daně'!#REF!</definedName>
    <definedName name="_858">'daně'!#REF!</definedName>
    <definedName name="_859">'daně'!#REF!</definedName>
    <definedName name="_860">'daně'!#REF!</definedName>
    <definedName name="_861">'daně'!#REF!</definedName>
    <definedName name="_862">'daně'!#REF!</definedName>
    <definedName name="_863">'daně'!#REF!</definedName>
    <definedName name="_864">'daně'!#REF!</definedName>
    <definedName name="_865">'daně'!#REF!</definedName>
    <definedName name="_866">'daně'!#REF!</definedName>
    <definedName name="_867">'daně'!#REF!</definedName>
    <definedName name="_873">'daně'!#REF!</definedName>
    <definedName name="_874">'daně'!#REF!</definedName>
    <definedName name="_875">'daně'!#REF!</definedName>
    <definedName name="_876">'daně'!#REF!</definedName>
    <definedName name="_877">'daně'!#REF!</definedName>
    <definedName name="_878">'daně'!#REF!</definedName>
    <definedName name="_879">'daně'!#REF!</definedName>
    <definedName name="_880">'daně'!#REF!</definedName>
    <definedName name="_881">'daně'!#REF!</definedName>
    <definedName name="_882">'daně'!#REF!</definedName>
    <definedName name="_883">'daně'!#REF!</definedName>
    <definedName name="_884">'daně'!#REF!</definedName>
    <definedName name="_885">'daně'!#REF!</definedName>
    <definedName name="_886">'daně'!#REF!</definedName>
    <definedName name="_892">'daně'!#REF!</definedName>
    <definedName name="_893">'daně'!#REF!</definedName>
    <definedName name="_894">'daně'!#REF!</definedName>
    <definedName name="_895">'daně'!#REF!</definedName>
    <definedName name="_896">'daně'!#REF!</definedName>
    <definedName name="_897">'daně'!#REF!</definedName>
    <definedName name="_898">'daně'!#REF!</definedName>
    <definedName name="_899">'daně'!#REF!</definedName>
    <definedName name="_900">'daně'!#REF!</definedName>
    <definedName name="_901">'daně'!#REF!</definedName>
    <definedName name="_902">'daně'!#REF!</definedName>
    <definedName name="_903">'daně'!#REF!</definedName>
    <definedName name="_904">'daně'!#REF!</definedName>
    <definedName name="_905">'daně'!#REF!</definedName>
    <definedName name="_946">'daně'!#REF!</definedName>
    <definedName name="_947">'daně'!#REF!</definedName>
    <definedName name="_948">'daně'!#REF!</definedName>
    <definedName name="_949">'daně'!#REF!</definedName>
    <definedName name="_950">'daně'!#REF!</definedName>
    <definedName name="_951">'daně'!#REF!</definedName>
    <definedName name="_952">'daně'!#REF!</definedName>
    <definedName name="_953">'daně'!#REF!</definedName>
    <definedName name="_954">'daně'!#REF!</definedName>
    <definedName name="_955">'daně'!#REF!</definedName>
    <definedName name="_956">'daně'!#REF!</definedName>
    <definedName name="_957">'daně'!#REF!</definedName>
    <definedName name="_958">'daně'!#REF!</definedName>
    <definedName name="_959">'daně'!#REF!</definedName>
    <definedName name="_965">'daně'!#REF!</definedName>
    <definedName name="_966">'daně'!#REF!</definedName>
    <definedName name="_967">'daně'!#REF!</definedName>
    <definedName name="_968">'daně'!#REF!</definedName>
    <definedName name="_969">'daně'!#REF!</definedName>
    <definedName name="_970">'daně'!#REF!</definedName>
    <definedName name="_971">'daně'!#REF!</definedName>
    <definedName name="_972">'daně'!#REF!</definedName>
    <definedName name="_973">'daně'!#REF!</definedName>
    <definedName name="_974">'daně'!#REF!</definedName>
    <definedName name="_975">'daně'!#REF!</definedName>
    <definedName name="_976">'daně'!#REF!</definedName>
    <definedName name="_977">'daně'!#REF!</definedName>
    <definedName name="_978">'daně'!#REF!</definedName>
    <definedName name="_984">'daně'!#REF!</definedName>
    <definedName name="_985">'daně'!#REF!</definedName>
    <definedName name="_986">'daně'!#REF!</definedName>
    <definedName name="_987">'daně'!#REF!</definedName>
    <definedName name="_988">'daně'!#REF!</definedName>
    <definedName name="_989">'daně'!#REF!</definedName>
    <definedName name="_990">'daně'!#REF!</definedName>
    <definedName name="_991">'daně'!#REF!</definedName>
    <definedName name="_992">'daně'!#REF!</definedName>
    <definedName name="_993">'daně'!#REF!</definedName>
    <definedName name="_994">'daně'!#REF!</definedName>
    <definedName name="_995">'daně'!#REF!</definedName>
    <definedName name="_996">'daně'!#REF!</definedName>
    <definedName name="_997">'daně'!#REF!</definedName>
    <definedName name="_xlnm.Print_Area" localSheetId="4">'daně'!$A$1:$S$27</definedName>
    <definedName name="_xlnm.Print_Area" localSheetId="3">'financování'!$A$1:$E$39</definedName>
    <definedName name="_xlnm.Print_Area" localSheetId="7">'Fond strateg.rez.'!$A$1:$F$42</definedName>
    <definedName name="_xlnm.Print_Area" localSheetId="6">'Fond Vysočiny'!$A$1:$E$28</definedName>
    <definedName name="_xlnm.Print_Area" localSheetId="5">'Sociální fond '!$A$1:$E$41</definedName>
  </definedNames>
  <calcPr fullCalcOnLoad="1"/>
</workbook>
</file>

<file path=xl/sharedStrings.xml><?xml version="1.0" encoding="utf-8"?>
<sst xmlns="http://schemas.openxmlformats.org/spreadsheetml/2006/main" count="327" uniqueCount="154">
  <si>
    <t>PŘÍJMY CELKEM</t>
  </si>
  <si>
    <t>VÝDAJE CELKEM</t>
  </si>
  <si>
    <t>SALDO ZDROJŮ A VÝDAJŮ</t>
  </si>
  <si>
    <t>Skutečnost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</si>
  <si>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</si>
  <si>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</si>
  <si>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</si>
  <si>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</si>
  <si>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</si>
  <si>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</si>
  <si>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</si>
  <si>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</si>
  <si>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</si>
  <si>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</si>
  <si>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</si>
  <si>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</si>
  <si>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</si>
  <si>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</si>
  <si>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*****</t>
  </si>
  <si>
    <t>Rezerva a rozvoj kraje</t>
  </si>
  <si>
    <t>Evropské projekty</t>
  </si>
  <si>
    <t>Požární ochrana a IZS</t>
  </si>
  <si>
    <t xml:space="preserve">  - Nespecifikovaná rezerva       </t>
  </si>
  <si>
    <t xml:space="preserve">  - Strategické a koncepční materiály</t>
  </si>
  <si>
    <t>% z upr. rozpočtu</t>
  </si>
  <si>
    <t>daňové příjmy</t>
  </si>
  <si>
    <t>nedaňové příjmy</t>
  </si>
  <si>
    <t>kapitálové příjmy</t>
  </si>
  <si>
    <t>přijaté transfery - dotace</t>
  </si>
  <si>
    <t xml:space="preserve">Rozpočet schválený </t>
  </si>
  <si>
    <t xml:space="preserve">Rozpočet upravený </t>
  </si>
  <si>
    <t>v tis. Kč</t>
  </si>
  <si>
    <t>běžné výdaje</t>
  </si>
  <si>
    <t>kapitálové výdaje - investiční</t>
  </si>
  <si>
    <t>pouze kapitola Evropské projekty</t>
  </si>
  <si>
    <t>Rozpočet upravený</t>
  </si>
  <si>
    <t xml:space="preserve">Skutečnost </t>
  </si>
  <si>
    <t xml:space="preserve">  včetně kapitoly Evropské projekty</t>
  </si>
  <si>
    <t xml:space="preserve">  bez kapitoly Evropské projekty a přímých výdajů ve školství</t>
  </si>
  <si>
    <t xml:space="preserve">  - Péče o lidské zdroje a majetek kraje </t>
  </si>
  <si>
    <t>Rozpočet schválený</t>
  </si>
  <si>
    <t xml:space="preserve">Povýšení rozpočtu </t>
  </si>
  <si>
    <t>Převod z FSR (prostředky na spolufinancování projektů v rámci ROP Regionální radě regionu soudržnosti NUTS II Jihovýchod)</t>
  </si>
  <si>
    <t>Zapojení části disponibilního zůstatku kraje z roku 2009 - závazky</t>
  </si>
  <si>
    <t>Povýšení rozpočtu kapitoly Evropské projekty</t>
  </si>
  <si>
    <t>Povýšení rozpočtu celkem</t>
  </si>
  <si>
    <t>Povýšení rozpočtu kapitoly Evropské projekty celkem</t>
  </si>
  <si>
    <t>Zapojení zůstatků účtů evropských projektů</t>
  </si>
  <si>
    <t>Převod prostředků z účtu kontokorentního úvěru</t>
  </si>
  <si>
    <t>Snížení rozpočtu</t>
  </si>
  <si>
    <t>Schválený rozpočet</t>
  </si>
  <si>
    <t>Upravený rozpočet</t>
  </si>
  <si>
    <t>Splátka jistiny úvěru od EIB</t>
  </si>
  <si>
    <t>CELKEM FINANCOVÁNÍ (+)</t>
  </si>
  <si>
    <t>Snížení rozpočtu celkem</t>
  </si>
  <si>
    <t>SALDO FINANCOVÁNÍ</t>
  </si>
  <si>
    <t>CELKEM FINANCOVÁNÍ (-)</t>
  </si>
  <si>
    <t>FINANCOVÁNÍ (+)</t>
  </si>
  <si>
    <t xml:space="preserve">PŘÍJMY </t>
  </si>
  <si>
    <t>ZDROJE CELKEM</t>
  </si>
  <si>
    <t>VÝDAJE DLE KAPITOL ROZPOČTU</t>
  </si>
  <si>
    <t>VÝDAJE DLE KAPITOL CELKEM</t>
  </si>
  <si>
    <t>FINANCOVÁNÍ (-)</t>
  </si>
  <si>
    <t>VÝDAJE KAPITOLY EVROPSKÉ PROJEKTY</t>
  </si>
  <si>
    <t>VÝDAJE KAPITOLY CELKEM</t>
  </si>
  <si>
    <t xml:space="preserve">Snížení rozpočtu kapitoly Evropské projekty </t>
  </si>
  <si>
    <t>Snížení rozpočtu kapitoly Evropské projekty 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</si>
  <si>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</si>
  <si>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</si>
  <si>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</si>
  <si>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</si>
  <si>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</si>
  <si>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</si>
  <si>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</si>
  <si>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</si>
  <si>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</si>
  <si>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</si>
  <si>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</si>
  <si>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</si>
  <si>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</si>
  <si>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</si>
  <si>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</si>
  <si>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</si>
  <si>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</si>
  <si>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</si>
  <si>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Zůstatek účtu k 31. 12. 2009</t>
  </si>
  <si>
    <t>Kč</t>
  </si>
  <si>
    <t>% z upr.rozpočtu</t>
  </si>
  <si>
    <t>počítá se zvlášť</t>
  </si>
  <si>
    <t>Krajský úřad - příděl</t>
  </si>
  <si>
    <t>Zastupitelé (uvolnění) - příděl</t>
  </si>
  <si>
    <t>CELKEM příjmy</t>
  </si>
  <si>
    <t>su 236/10 nebo 236 - i rozpočet</t>
  </si>
  <si>
    <t>Příspěvek na penzijní připojištění zaměstnanců a uvolněných členů RK</t>
  </si>
  <si>
    <t>pol 5163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</si>
  <si>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</si>
  <si>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</si>
  <si>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</si>
  <si>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CELKEM výdaje</t>
  </si>
  <si>
    <t xml:space="preserve"> </t>
  </si>
  <si>
    <t>Vratky nevyčerpaných přísp. z grant. programů</t>
  </si>
  <si>
    <t>Úroky</t>
  </si>
  <si>
    <t>Zdroje celkem</t>
  </si>
  <si>
    <t>Vyplacené grantové programy</t>
  </si>
  <si>
    <t>Převody ze zvláštních účtů ukončených projektů, jednotlivých etap projektů, nebo na základě usnesení orgánů kraje</t>
  </si>
  <si>
    <t xml:space="preserve">Zdroje celkem   </t>
  </si>
  <si>
    <t xml:space="preserve">                                                                                                                                                                   </t>
  </si>
  <si>
    <t>Převod na projekty kofinancované EU</t>
  </si>
  <si>
    <t>v Kč</t>
  </si>
  <si>
    <t>Příjmy</t>
  </si>
  <si>
    <t>Výdaje</t>
  </si>
  <si>
    <t xml:space="preserve">Zdroje </t>
  </si>
  <si>
    <t>Zdroje</t>
  </si>
  <si>
    <t xml:space="preserve">Výdaje </t>
  </si>
  <si>
    <t>Vrácení prostředků na účet kontokorentního úvěru</t>
  </si>
  <si>
    <t>Vrácení prostředků do Státního fondu dopravní infrastruktury</t>
  </si>
  <si>
    <t>Půjčka ze Státního fondu dopravní infrastruktury</t>
  </si>
  <si>
    <t>Stav na účtu k 31. 8. 2010</t>
  </si>
  <si>
    <t>1)  HOSPODAŘENÍ KRAJE VYSOČINA ZA OBDOBÍ 1 - 8/2010</t>
  </si>
  <si>
    <t>Poznámka: podrobný rozpis financování je na str. 4 tohoto materiálu</t>
  </si>
  <si>
    <t>3)  HOSPODAŘENÍ KRAJE VYSOČINA ZA OBDOBÍ 1 - 8/2010</t>
  </si>
  <si>
    <t xml:space="preserve">4)  FINANCOVÁNÍ </t>
  </si>
  <si>
    <t>Stav na účtu k  31. 8.  2010</t>
  </si>
  <si>
    <t xml:space="preserve">8)  FOND STRATEGICKÝCH REZERV V OBDOBÍ 1 - 8/2010  </t>
  </si>
  <si>
    <t>2)  HOSPODAŘENÍ KRAJE VYSOČINA ZA OBDOBÍ 1 - 8/2010</t>
  </si>
  <si>
    <t xml:space="preserve">Zapojení zůstatku ZBÚ - podzemní vody </t>
  </si>
  <si>
    <t>Převod z FSR - poskytnutí půjčky pro Nemocnici Jihlava</t>
  </si>
  <si>
    <t>Převod do Fondu Vysočiny</t>
  </si>
  <si>
    <t>Převod do FSR</t>
  </si>
  <si>
    <t>Převod prostředků z ukončených projektů do FSR</t>
  </si>
  <si>
    <t>Převod prostředků z FSR</t>
  </si>
  <si>
    <t>5) VÝVOJ DAŇOVÝCH PŘÍJMŮ KRAJE - SROVNÁNÍ VÝVOJE DAŇOVÝCH PŘÍJMŮ V ROCE 2010 A 2009</t>
  </si>
  <si>
    <t>(bez daně placené krajem)</t>
  </si>
  <si>
    <t>Ostatní výdaje dle Statutu SF a vnitřních předpisů</t>
  </si>
  <si>
    <t xml:space="preserve">Zapojení části zůstatku na ZBÚ - podzemní vody k 31. 12. 2009 </t>
  </si>
  <si>
    <t>Zapojení disponibilního zůstatku kraje z roku 2009 - závěrečný účet</t>
  </si>
  <si>
    <t xml:space="preserve">Převod z FSR - dary krajským nemocnicím </t>
  </si>
  <si>
    <t>Převod z rozpočtu</t>
  </si>
  <si>
    <t xml:space="preserve">Ostatní nedaňové příjmy </t>
  </si>
  <si>
    <t>Převod z rozpočtu kraje - PO zřizované krajem (nemocnice)</t>
  </si>
  <si>
    <t xml:space="preserve">Převod do rozpočtu kraje - dotace pro RRRS JV  </t>
  </si>
  <si>
    <t xml:space="preserve">Převod do rozpočtu kraje - PO zřizované krajem (nemocnice)  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</si>
  <si>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</si>
  <si>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</si>
  <si>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</si>
  <si>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</si>
  <si>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</si>
  <si>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Ve sledovaném období by alikvotní plnění daň. příjmů mělo činit 66.7%, tj. 2 092 045 tis. Kč. , ve skutečnosti je plnění daňových příjmů o 338 511 tis. Kč vyšší.</t>
  </si>
  <si>
    <t>Skutečné plnění daňových příjmů za sledované období činí 2 430 556 tis. Kč, což je o  64 039 tis. Kč více než ze stejné období minulého roku, tj. 103 %.</t>
  </si>
  <si>
    <t>Celkem období - skutečnost</t>
  </si>
  <si>
    <t>Počet stran: 8</t>
  </si>
  <si>
    <t xml:space="preserve">6)  SOCIÁLNÍ FOND V OBDOBÍ 1 - 8/2010    </t>
  </si>
  <si>
    <t xml:space="preserve">7)  FOND VYSOČINY V OBDOBÍ 1 - 8/2010   </t>
  </si>
  <si>
    <t>RK-30-2010-12, př. 1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</si>
</sst>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9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2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19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1" fillId="24" borderId="21" xfId="0" applyNumberFormat="1" applyFont="1" applyFill="1" applyBorder="1" applyAlignment="1">
      <alignment horizontal="right" vertical="center"/>
    </xf>
    <xf numFmtId="3" fontId="1" fillId="24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1" fillId="24" borderId="21" xfId="0" applyNumberFormat="1" applyFont="1" applyFill="1" applyBorder="1" applyAlignment="1">
      <alignment vertical="center"/>
    </xf>
    <xf numFmtId="3" fontId="1" fillId="24" borderId="23" xfId="0" applyNumberFormat="1" applyFont="1" applyFill="1" applyBorder="1" applyAlignment="1">
      <alignment vertical="center"/>
    </xf>
    <xf numFmtId="3" fontId="1" fillId="19" borderId="21" xfId="0" applyNumberFormat="1" applyFont="1" applyFill="1" applyBorder="1" applyAlignment="1">
      <alignment vertical="center"/>
    </xf>
    <xf numFmtId="0" fontId="2" fillId="19" borderId="11" xfId="0" applyFont="1" applyFill="1" applyBorder="1" applyAlignment="1">
      <alignment horizontal="left" vertical="center"/>
    </xf>
    <xf numFmtId="3" fontId="1" fillId="19" borderId="23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1" fillId="24" borderId="2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1" fillId="19" borderId="14" xfId="0" applyFont="1" applyFill="1" applyBorder="1" applyAlignment="1">
      <alignment horizontal="left" vertical="center"/>
    </xf>
    <xf numFmtId="0" fontId="1" fillId="19" borderId="27" xfId="0" applyFont="1" applyFill="1" applyBorder="1" applyAlignment="1">
      <alignment horizontal="left" vertical="top"/>
    </xf>
    <xf numFmtId="4" fontId="0" fillId="19" borderId="27" xfId="0" applyNumberFormat="1" applyFill="1" applyBorder="1" applyAlignment="1">
      <alignment/>
    </xf>
    <xf numFmtId="0" fontId="0" fillId="19" borderId="28" xfId="0" applyFill="1" applyBorder="1" applyAlignment="1">
      <alignment/>
    </xf>
    <xf numFmtId="0" fontId="1" fillId="19" borderId="29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31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3" fontId="1" fillId="24" borderId="23" xfId="0" applyNumberFormat="1" applyFont="1" applyFill="1" applyBorder="1" applyAlignment="1">
      <alignment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/>
    </xf>
    <xf numFmtId="3" fontId="1" fillId="24" borderId="22" xfId="0" applyNumberFormat="1" applyFon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/>
    </xf>
    <xf numFmtId="3" fontId="0" fillId="24" borderId="23" xfId="0" applyNumberFormat="1" applyFill="1" applyBorder="1" applyAlignment="1">
      <alignment horizontal="right"/>
    </xf>
    <xf numFmtId="4" fontId="1" fillId="19" borderId="2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19" borderId="18" xfId="0" applyFont="1" applyFill="1" applyBorder="1" applyAlignment="1">
      <alignment horizontal="left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2" fillId="19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3" fontId="1" fillId="24" borderId="21" xfId="0" applyNumberFormat="1" applyFont="1" applyFill="1" applyBorder="1" applyAlignment="1">
      <alignment horizontal="right" vertical="center"/>
    </xf>
    <xf numFmtId="3" fontId="1" fillId="24" borderId="22" xfId="0" applyNumberFormat="1" applyFont="1" applyFill="1" applyBorder="1" applyAlignment="1">
      <alignment horizontal="right" vertical="center"/>
    </xf>
    <xf numFmtId="3" fontId="1" fillId="24" borderId="23" xfId="0" applyNumberFormat="1" applyFont="1" applyFill="1" applyBorder="1" applyAlignment="1">
      <alignment horizontal="right" vertical="center"/>
    </xf>
    <xf numFmtId="0" fontId="1" fillId="24" borderId="18" xfId="0" applyFont="1" applyFill="1" applyBorder="1" applyAlignment="1">
      <alignment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24" borderId="18" xfId="0" applyNumberFormat="1" applyFont="1" applyFill="1" applyBorder="1" applyAlignment="1">
      <alignment vertical="center"/>
    </xf>
    <xf numFmtId="3" fontId="1" fillId="19" borderId="21" xfId="0" applyNumberFormat="1" applyFont="1" applyFill="1" applyBorder="1" applyAlignment="1">
      <alignment horizontal="right" vertical="center" wrapText="1"/>
    </xf>
    <xf numFmtId="3" fontId="1" fillId="19" borderId="2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vertical="center"/>
    </xf>
    <xf numFmtId="3" fontId="1" fillId="24" borderId="2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0" fontId="5" fillId="19" borderId="11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horizontal="left" vertical="center"/>
    </xf>
    <xf numFmtId="0" fontId="5" fillId="19" borderId="14" xfId="0" applyFont="1" applyFill="1" applyBorder="1" applyAlignment="1">
      <alignment vertical="center"/>
    </xf>
    <xf numFmtId="3" fontId="1" fillId="24" borderId="22" xfId="0" applyNumberFormat="1" applyFont="1" applyFill="1" applyBorder="1" applyAlignment="1">
      <alignment vertical="center"/>
    </xf>
    <xf numFmtId="1" fontId="1" fillId="24" borderId="23" xfId="0" applyNumberFormat="1" applyFont="1" applyFill="1" applyBorder="1" applyAlignment="1">
      <alignment/>
    </xf>
    <xf numFmtId="1" fontId="1" fillId="24" borderId="23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" fillId="19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4" fontId="17" fillId="0" borderId="0" xfId="0" applyNumberFormat="1" applyFont="1" applyFill="1" applyAlignment="1">
      <alignment/>
    </xf>
    <xf numFmtId="3" fontId="1" fillId="19" borderId="18" xfId="0" applyNumberFormat="1" applyFont="1" applyFill="1" applyBorder="1" applyAlignment="1">
      <alignment wrapText="1"/>
    </xf>
    <xf numFmtId="0" fontId="1" fillId="19" borderId="18" xfId="0" applyFont="1" applyFill="1" applyBorder="1" applyAlignment="1">
      <alignment vertical="top" wrapText="1"/>
    </xf>
    <xf numFmtId="0" fontId="1" fillId="19" borderId="18" xfId="0" applyFont="1" applyFill="1" applyBorder="1" applyAlignment="1">
      <alignment vertical="top"/>
    </xf>
    <xf numFmtId="0" fontId="1" fillId="19" borderId="18" xfId="0" applyFont="1" applyFill="1" applyBorder="1" applyAlignment="1">
      <alignment horizontal="center" vertical="top" wrapText="1"/>
    </xf>
    <xf numFmtId="3" fontId="0" fillId="0" borderId="3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/>
    </xf>
    <xf numFmtId="3" fontId="1" fillId="19" borderId="18" xfId="0" applyNumberFormat="1" applyFont="1" applyFill="1" applyBorder="1" applyAlignment="1">
      <alignment/>
    </xf>
    <xf numFmtId="3" fontId="1" fillId="19" borderId="18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19" borderId="19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1" fillId="19" borderId="1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19" borderId="18" xfId="0" applyNumberFormat="1" applyFont="1" applyFill="1" applyBorder="1" applyAlignment="1">
      <alignment vertical="center" wrapText="1"/>
    </xf>
    <xf numFmtId="3" fontId="0" fillId="25" borderId="18" xfId="0" applyNumberFormat="1" applyFont="1" applyFill="1" applyBorder="1" applyAlignment="1">
      <alignment horizontal="right" vertical="center" wrapText="1"/>
    </xf>
    <xf numFmtId="0" fontId="0" fillId="25" borderId="18" xfId="0" applyFont="1" applyFill="1" applyBorder="1" applyAlignment="1">
      <alignment horizontal="right" vertical="center"/>
    </xf>
    <xf numFmtId="3" fontId="0" fillId="25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19" borderId="1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3" fontId="0" fillId="0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34" xfId="0" applyFill="1" applyBorder="1" applyAlignment="1">
      <alignment/>
    </xf>
    <xf numFmtId="3" fontId="0" fillId="0" borderId="18" xfId="0" applyNumberFormat="1" applyFont="1" applyFill="1" applyBorder="1" applyAlignment="1">
      <alignment vertical="center"/>
    </xf>
    <xf numFmtId="0" fontId="0" fillId="25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wrapText="1"/>
    </xf>
    <xf numFmtId="0" fontId="1" fillId="19" borderId="20" xfId="0" applyFont="1" applyFill="1" applyBorder="1" applyAlignment="1">
      <alignment horizontal="center" vertical="top" wrapText="1"/>
    </xf>
    <xf numFmtId="3" fontId="0" fillId="0" borderId="36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12" fillId="0" borderId="0" xfId="47" applyFont="1" applyFill="1" applyBorder="1" applyAlignment="1">
      <alignment horizontal="center" vertical="top" wrapText="1"/>
      <protection/>
    </xf>
    <xf numFmtId="0" fontId="12" fillId="0" borderId="0" xfId="47" applyFont="1" applyFill="1" applyBorder="1" applyAlignment="1">
      <alignment horizontal="center" vertical="top" wrapText="1"/>
      <protection/>
    </xf>
    <xf numFmtId="0" fontId="12" fillId="0" borderId="0" xfId="47" applyFont="1" applyFill="1" applyBorder="1" applyAlignment="1">
      <alignment horizontal="center" vertical="top" wrapText="1"/>
      <protection/>
    </xf>
    <xf numFmtId="0" fontId="0" fillId="0" borderId="37" xfId="0" applyBorder="1" applyAlignment="1">
      <alignment horizontal="left" vertical="center"/>
    </xf>
    <xf numFmtId="3" fontId="0" fillId="0" borderId="32" xfId="0" applyNumberFormat="1" applyBorder="1" applyAlignment="1">
      <alignment/>
    </xf>
    <xf numFmtId="3" fontId="1" fillId="0" borderId="38" xfId="0" applyNumberFormat="1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vertical="center"/>
    </xf>
    <xf numFmtId="3" fontId="0" fillId="0" borderId="39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/>
    </xf>
    <xf numFmtId="0" fontId="1" fillId="19" borderId="21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3" fontId="1" fillId="19" borderId="18" xfId="0" applyNumberFormat="1" applyFont="1" applyFill="1" applyBorder="1" applyAlignment="1">
      <alignment vertical="center"/>
    </xf>
    <xf numFmtId="3" fontId="0" fillId="19" borderId="18" xfId="0" applyNumberFormat="1" applyFont="1" applyFill="1" applyBorder="1" applyAlignment="1">
      <alignment horizontal="center" vertical="center"/>
    </xf>
    <xf numFmtId="3" fontId="1" fillId="19" borderId="23" xfId="0" applyNumberFormat="1" applyFont="1" applyFill="1" applyBorder="1" applyAlignment="1">
      <alignment vertical="center"/>
    </xf>
    <xf numFmtId="0" fontId="11" fillId="0" borderId="0" xfId="48" applyFill="1" applyBorder="1">
      <alignment vertical="top" wrapText="1"/>
      <protection/>
    </xf>
    <xf numFmtId="0" fontId="11" fillId="0" borderId="0" xfId="48" applyFill="1" applyBorder="1">
      <alignment vertical="top" wrapText="1"/>
      <protection/>
    </xf>
    <xf numFmtId="0" fontId="11" fillId="0" borderId="0" xfId="48" applyFill="1" applyBorder="1">
      <alignment vertical="top" wrapText="1"/>
      <protection/>
    </xf>
    <xf numFmtId="0" fontId="9" fillId="0" borderId="0" xfId="48">
      <alignment wrapText="1"/>
      <protection/>
    </xf>
    <xf numFmtId="0" fontId="11" fillId="0" borderId="0" xfId="48" applyFill="1" applyBorder="1">
      <alignment vertical="top" wrapText="1"/>
      <protection/>
    </xf>
    <xf numFmtId="0" fontId="11" fillId="0" borderId="0" xfId="48" applyFill="1" applyBorder="1">
      <alignment vertical="top" wrapText="1"/>
      <protection/>
    </xf>
    <xf numFmtId="0" fontId="11" fillId="0" borderId="0" xfId="48" applyFill="1">
      <alignment vertical="top" wrapText="1"/>
      <protection/>
    </xf>
    <xf numFmtId="3" fontId="1" fillId="24" borderId="18" xfId="0" applyNumberFormat="1" applyFont="1" applyFill="1" applyBorder="1" applyAlignment="1">
      <alignment vertical="center"/>
    </xf>
    <xf numFmtId="219" fontId="13" fillId="0" borderId="40" xfId="48" applyFill="1" applyBorder="1">
      <alignment horizontal="left" vertical="top" wrapText="1"/>
      <protection/>
    </xf>
    <xf numFmtId="0" fontId="11" fillId="0" borderId="41" xfId="48" applyFill="1" applyBorder="1">
      <alignment vertical="top" wrapText="1"/>
      <protection/>
    </xf>
    <xf numFmtId="0" fontId="14" fillId="19" borderId="42" xfId="48" applyFill="1" applyBorder="1">
      <alignment horizontal="center" vertical="top" wrapText="1"/>
      <protection/>
    </xf>
    <xf numFmtId="0" fontId="41" fillId="0" borderId="43" xfId="48" applyFill="1" applyBorder="1">
      <alignment vertical="top" wrapText="1"/>
      <protection/>
    </xf>
    <xf numFmtId="219" fontId="14" fillId="0" borderId="44" xfId="48" applyFill="1" applyBorder="1">
      <alignment horizontal="center" vertical="top" wrapText="1"/>
      <protection/>
    </xf>
    <xf numFmtId="207" fontId="14" fillId="0" borderId="42" xfId="48" applyFill="1" applyBorder="1">
      <alignment horizontal="right" vertical="top" wrapText="1"/>
      <protection/>
    </xf>
    <xf numFmtId="208" fontId="14" fillId="0" borderId="42" xfId="48" applyFill="1" applyBorder="1">
      <alignment horizontal="center" vertical="top" wrapText="1"/>
      <protection/>
    </xf>
    <xf numFmtId="207" fontId="15" fillId="0" borderId="42" xfId="48" applyFill="1" applyBorder="1">
      <alignment horizontal="right" vertical="top" wrapText="1"/>
      <protection/>
    </xf>
    <xf numFmtId="208" fontId="15" fillId="0" borderId="42" xfId="48" applyFill="1" applyBorder="1">
      <alignment horizontal="center" vertical="top" wrapText="1"/>
      <protection/>
    </xf>
    <xf numFmtId="0" fontId="15" fillId="0" borderId="45" xfId="48" applyFill="1" applyBorder="1">
      <alignment vertical="top" wrapText="1"/>
      <protection/>
    </xf>
    <xf numFmtId="0" fontId="42" fillId="0" borderId="0" xfId="48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1" fillId="24" borderId="18" xfId="0" applyFont="1" applyFill="1" applyBorder="1" applyAlignment="1">
      <alignment vertical="center"/>
    </xf>
    <xf numFmtId="1" fontId="1" fillId="24" borderId="2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19" borderId="20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3" fontId="1" fillId="24" borderId="20" xfId="0" applyNumberFormat="1" applyFont="1" applyFill="1" applyBorder="1" applyAlignment="1">
      <alignment horizontal="right" vertical="center"/>
    </xf>
    <xf numFmtId="3" fontId="1" fillId="24" borderId="15" xfId="0" applyNumberFormat="1" applyFont="1" applyFill="1" applyBorder="1" applyAlignment="1">
      <alignment horizontal="right" vertical="center"/>
    </xf>
    <xf numFmtId="0" fontId="1" fillId="19" borderId="20" xfId="0" applyFont="1" applyFill="1" applyBorder="1" applyAlignment="1">
      <alignment horizontal="left" vertical="center"/>
    </xf>
    <xf numFmtId="0" fontId="1" fillId="19" borderId="15" xfId="0" applyFont="1" applyFill="1" applyBorder="1" applyAlignment="1">
      <alignment horizontal="left" vertical="center"/>
    </xf>
    <xf numFmtId="0" fontId="1" fillId="19" borderId="20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42" fillId="0" borderId="0" xfId="48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0" fillId="0" borderId="0" xfId="48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4" fillId="0" borderId="0" xfId="48" applyFont="1" applyFill="1" applyBorder="1">
      <alignment vertical="top" wrapText="1"/>
      <protection/>
    </xf>
    <xf numFmtId="0" fontId="14" fillId="0" borderId="0" xfId="48" applyFill="1" applyBorder="1">
      <alignment vertical="top" wrapText="1"/>
      <protection/>
    </xf>
    <xf numFmtId="0" fontId="15" fillId="0" borderId="42" xfId="48" applyFill="1" applyBorder="1">
      <alignment vertical="top" wrapText="1"/>
      <protection/>
    </xf>
    <xf numFmtId="0" fontId="41" fillId="0" borderId="0" xfId="48" applyFill="1" applyBorder="1">
      <alignment vertical="top" wrapText="1"/>
      <protection/>
    </xf>
    <xf numFmtId="0" fontId="3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25" borderId="19" xfId="0" applyFont="1" applyFill="1" applyBorder="1" applyAlignment="1">
      <alignment horizontal="left" vertical="center" wrapText="1" shrinkToFit="1"/>
    </xf>
    <xf numFmtId="0" fontId="0" fillId="25" borderId="46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1" fillId="19" borderId="18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19" borderId="18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 wrapText="1" shrinkToFit="1"/>
    </xf>
    <xf numFmtId="0" fontId="0" fillId="25" borderId="18" xfId="0" applyFill="1" applyBorder="1" applyAlignment="1">
      <alignment/>
    </xf>
    <xf numFmtId="0" fontId="0" fillId="25" borderId="19" xfId="0" applyFont="1" applyFill="1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25" borderId="19" xfId="0" applyFill="1" applyBorder="1" applyAlignment="1">
      <alignment horizontal="left" vertical="center" wrapText="1"/>
    </xf>
    <xf numFmtId="0" fontId="0" fillId="25" borderId="46" xfId="0" applyFill="1" applyBorder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Kopie - RpčK-04-2010-02-daňové příjmyk 2 9 2010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2.75">
      <c r="D1" s="240" t="s">
        <v>153</v>
      </c>
      <c r="E1" s="240"/>
    </row>
    <row r="2" spans="4:5" ht="12.75">
      <c r="D2" s="240" t="s">
        <v>150</v>
      </c>
      <c r="E2" s="240"/>
    </row>
    <row r="4" spans="1:5" ht="26.25" customHeight="1">
      <c r="A4" s="236" t="s">
        <v>118</v>
      </c>
      <c r="B4" s="237"/>
      <c r="C4" s="237"/>
      <c r="D4" s="237"/>
      <c r="E4" s="237"/>
    </row>
    <row r="5" spans="1:5" ht="17.25" customHeight="1">
      <c r="A5" s="238" t="s">
        <v>37</v>
      </c>
      <c r="B5" s="239"/>
      <c r="C5" s="239"/>
      <c r="D5" s="239"/>
      <c r="E5" s="239"/>
    </row>
    <row r="6" ht="12.75" customHeight="1" thickBot="1">
      <c r="E6" s="22" t="s">
        <v>31</v>
      </c>
    </row>
    <row r="7" spans="1:5" ht="26.25" customHeight="1">
      <c r="A7" s="98" t="s">
        <v>58</v>
      </c>
      <c r="B7" s="49" t="s">
        <v>29</v>
      </c>
      <c r="C7" s="49" t="s">
        <v>30</v>
      </c>
      <c r="D7" s="51" t="s">
        <v>3</v>
      </c>
      <c r="E7" s="50" t="s">
        <v>24</v>
      </c>
    </row>
    <row r="8" spans="1:9" ht="15" customHeight="1">
      <c r="A8" s="4" t="s">
        <v>25</v>
      </c>
      <c r="B8" s="14">
        <v>3179281</v>
      </c>
      <c r="C8" s="14">
        <v>3179281</v>
      </c>
      <c r="D8" s="15">
        <v>2570548</v>
      </c>
      <c r="E8" s="34">
        <f>D8/C8*100</f>
        <v>80.85312370941732</v>
      </c>
      <c r="G8" s="13"/>
      <c r="H8" s="13"/>
      <c r="I8" s="13"/>
    </row>
    <row r="9" spans="1:9" ht="15" customHeight="1">
      <c r="A9" s="2" t="s">
        <v>26</v>
      </c>
      <c r="B9" s="17">
        <v>280268</v>
      </c>
      <c r="C9" s="17">
        <v>290087</v>
      </c>
      <c r="D9" s="18">
        <v>194749</v>
      </c>
      <c r="E9" s="16">
        <f>D9/C9*100</f>
        <v>67.13468718005288</v>
      </c>
      <c r="G9" s="88"/>
      <c r="H9" s="88"/>
      <c r="I9" s="88"/>
    </row>
    <row r="10" spans="1:9" ht="15" customHeight="1">
      <c r="A10" s="2" t="s">
        <v>27</v>
      </c>
      <c r="B10" s="17">
        <v>5000</v>
      </c>
      <c r="C10" s="17">
        <v>6319</v>
      </c>
      <c r="D10" s="18">
        <v>560693</v>
      </c>
      <c r="E10" s="16" t="s">
        <v>18</v>
      </c>
      <c r="G10" s="88"/>
      <c r="H10" s="88"/>
      <c r="I10" s="88"/>
    </row>
    <row r="11" spans="1:9" ht="15" customHeight="1" thickBot="1">
      <c r="A11" s="5" t="s">
        <v>28</v>
      </c>
      <c r="B11" s="19">
        <v>3770549</v>
      </c>
      <c r="C11" s="198">
        <v>5882614</v>
      </c>
      <c r="D11" s="197">
        <v>4788718</v>
      </c>
      <c r="E11" s="16">
        <f>D11/C11*100</f>
        <v>81.40459326415093</v>
      </c>
      <c r="G11" s="89"/>
      <c r="H11" s="89"/>
      <c r="I11" s="89"/>
    </row>
    <row r="12" spans="1:9" ht="20.25" customHeight="1" thickBot="1">
      <c r="A12" s="68" t="s">
        <v>0</v>
      </c>
      <c r="B12" s="69">
        <f>SUM(B8:B11)</f>
        <v>7235098</v>
      </c>
      <c r="C12" s="69">
        <f>SUM(C8:C11)</f>
        <v>9358301</v>
      </c>
      <c r="D12" s="70">
        <f>SUM(D8:D11)</f>
        <v>8114708</v>
      </c>
      <c r="E12" s="71">
        <f>D12/C12*100</f>
        <v>86.71133788066872</v>
      </c>
      <c r="G12" s="13"/>
      <c r="H12" s="13"/>
      <c r="I12" s="13"/>
    </row>
    <row r="13" spans="1:9" ht="12.75" customHeight="1" thickBot="1">
      <c r="A13" s="74"/>
      <c r="B13" s="33"/>
      <c r="C13" s="33"/>
      <c r="D13" s="33"/>
      <c r="E13" s="33"/>
      <c r="G13" s="13"/>
      <c r="H13" s="13"/>
      <c r="I13" s="13"/>
    </row>
    <row r="14" spans="1:9" ht="20.25" customHeight="1" thickBot="1">
      <c r="A14" s="95" t="s">
        <v>57</v>
      </c>
      <c r="B14" s="96">
        <v>1050562</v>
      </c>
      <c r="C14" s="96">
        <v>2250479</v>
      </c>
      <c r="D14" s="101">
        <v>1445428</v>
      </c>
      <c r="E14" s="102">
        <f>D14/C14*100</f>
        <v>64.22757110819519</v>
      </c>
      <c r="G14" s="13"/>
      <c r="H14" s="13"/>
      <c r="I14" s="13"/>
    </row>
    <row r="15" spans="1:9" ht="12.75" customHeight="1" thickBot="1">
      <c r="A15" s="74"/>
      <c r="B15" s="33"/>
      <c r="C15" s="33"/>
      <c r="D15" s="33"/>
      <c r="E15" s="33"/>
      <c r="G15" s="13"/>
      <c r="H15" s="13"/>
      <c r="I15" s="13"/>
    </row>
    <row r="16" spans="1:9" ht="20.25" customHeight="1" thickBot="1">
      <c r="A16" s="99" t="s">
        <v>59</v>
      </c>
      <c r="B16" s="78">
        <f>SUM(B14+B12)</f>
        <v>8285660</v>
      </c>
      <c r="C16" s="78">
        <f>SUM(C14+C12)</f>
        <v>11608780</v>
      </c>
      <c r="D16" s="78">
        <f>SUM(D14+D12)</f>
        <v>9560136</v>
      </c>
      <c r="E16" s="79">
        <f>D16/C16*100</f>
        <v>82.35263309322771</v>
      </c>
      <c r="G16" s="13"/>
      <c r="H16" s="13"/>
      <c r="I16" s="13"/>
    </row>
    <row r="17" spans="2:9" ht="20.25" customHeight="1" thickBot="1">
      <c r="B17" s="1"/>
      <c r="C17" s="1"/>
      <c r="D17" s="1"/>
      <c r="G17" s="88"/>
      <c r="H17" s="88"/>
      <c r="I17" s="88"/>
    </row>
    <row r="18" spans="1:9" ht="18.75" customHeight="1" thickBot="1">
      <c r="A18" s="99" t="s">
        <v>60</v>
      </c>
      <c r="B18" s="46"/>
      <c r="C18" s="46"/>
      <c r="D18" s="47"/>
      <c r="E18" s="48"/>
      <c r="G18" s="88"/>
      <c r="H18" s="88"/>
      <c r="I18" s="88"/>
    </row>
    <row r="19" spans="1:9" ht="15" customHeight="1">
      <c r="A19" s="43" t="s">
        <v>4</v>
      </c>
      <c r="B19" s="44">
        <v>79727</v>
      </c>
      <c r="C19" s="44">
        <v>82147</v>
      </c>
      <c r="D19" s="14">
        <v>49514</v>
      </c>
      <c r="E19" s="34">
        <f aca="true" t="shared" si="0" ref="E19:E33">D19/C19*100</f>
        <v>60.27487309335703</v>
      </c>
      <c r="G19" s="88"/>
      <c r="H19" s="88"/>
      <c r="I19" s="88"/>
    </row>
    <row r="20" spans="1:9" ht="15" customHeight="1">
      <c r="A20" s="37" t="s">
        <v>5</v>
      </c>
      <c r="B20" s="38">
        <v>4071005</v>
      </c>
      <c r="C20" s="38">
        <v>4465671</v>
      </c>
      <c r="D20" s="17">
        <v>3271905</v>
      </c>
      <c r="E20" s="16">
        <f t="shared" si="0"/>
        <v>73.26793666618073</v>
      </c>
      <c r="G20" s="88"/>
      <c r="H20" s="88"/>
      <c r="I20" s="88"/>
    </row>
    <row r="21" spans="1:9" ht="15" customHeight="1">
      <c r="A21" s="35" t="s">
        <v>6</v>
      </c>
      <c r="B21" s="36">
        <v>132260</v>
      </c>
      <c r="C21" s="36">
        <v>135649</v>
      </c>
      <c r="D21" s="17">
        <v>81927</v>
      </c>
      <c r="E21" s="16">
        <f t="shared" si="0"/>
        <v>60.396316965108475</v>
      </c>
      <c r="G21" s="88"/>
      <c r="H21" s="88"/>
      <c r="I21" s="88"/>
    </row>
    <row r="22" spans="1:9" ht="15" customHeight="1">
      <c r="A22" s="35" t="s">
        <v>7</v>
      </c>
      <c r="B22" s="36">
        <v>387035</v>
      </c>
      <c r="C22" s="36">
        <v>987208</v>
      </c>
      <c r="D22" s="17">
        <v>708496</v>
      </c>
      <c r="E22" s="16">
        <f t="shared" si="0"/>
        <v>71.76765180184925</v>
      </c>
      <c r="G22" s="88"/>
      <c r="H22" s="88"/>
      <c r="I22" s="88"/>
    </row>
    <row r="23" spans="1:9" ht="15" customHeight="1">
      <c r="A23" s="35" t="s">
        <v>8</v>
      </c>
      <c r="B23" s="36">
        <v>8710</v>
      </c>
      <c r="C23" s="36">
        <v>15418</v>
      </c>
      <c r="D23" s="17">
        <v>8367</v>
      </c>
      <c r="E23" s="16">
        <f t="shared" si="0"/>
        <v>54.26773900635621</v>
      </c>
      <c r="G23" s="88"/>
      <c r="H23" s="88"/>
      <c r="I23" s="88"/>
    </row>
    <row r="24" spans="1:9" ht="15" customHeight="1">
      <c r="A24" s="35" t="s">
        <v>9</v>
      </c>
      <c r="B24" s="36">
        <v>6940</v>
      </c>
      <c r="C24" s="36">
        <v>6940</v>
      </c>
      <c r="D24" s="17">
        <v>351</v>
      </c>
      <c r="E24" s="16">
        <f t="shared" si="0"/>
        <v>5.057636887608069</v>
      </c>
      <c r="G24" s="88"/>
      <c r="H24" s="88"/>
      <c r="I24" s="88"/>
    </row>
    <row r="25" spans="1:9" ht="15" customHeight="1">
      <c r="A25" s="35" t="s">
        <v>10</v>
      </c>
      <c r="B25" s="36">
        <v>1390842</v>
      </c>
      <c r="C25" s="36">
        <v>1543194</v>
      </c>
      <c r="D25" s="17">
        <v>986185</v>
      </c>
      <c r="E25" s="16">
        <f t="shared" si="0"/>
        <v>63.90544545922289</v>
      </c>
      <c r="G25" s="88"/>
      <c r="H25" s="88"/>
      <c r="I25" s="88"/>
    </row>
    <row r="26" spans="1:9" ht="15" customHeight="1">
      <c r="A26" s="35" t="s">
        <v>11</v>
      </c>
      <c r="B26" s="36">
        <v>82564</v>
      </c>
      <c r="C26" s="36">
        <v>100531</v>
      </c>
      <c r="D26" s="17">
        <v>77421</v>
      </c>
      <c r="E26" s="16">
        <f t="shared" si="0"/>
        <v>77.01206592991217</v>
      </c>
      <c r="G26" s="88"/>
      <c r="H26" s="88"/>
      <c r="I26" s="88"/>
    </row>
    <row r="27" spans="1:9" ht="15" customHeight="1">
      <c r="A27" s="35" t="s">
        <v>21</v>
      </c>
      <c r="B27" s="36">
        <v>11230</v>
      </c>
      <c r="C27" s="36">
        <v>18327</v>
      </c>
      <c r="D27" s="17">
        <v>12153</v>
      </c>
      <c r="E27" s="16">
        <f t="shared" si="0"/>
        <v>66.3119986904567</v>
      </c>
      <c r="G27" s="88"/>
      <c r="H27" s="88"/>
      <c r="I27" s="88"/>
    </row>
    <row r="28" spans="1:9" ht="15" customHeight="1">
      <c r="A28" s="35" t="s">
        <v>12</v>
      </c>
      <c r="B28" s="36">
        <v>51469</v>
      </c>
      <c r="C28" s="36">
        <v>60651</v>
      </c>
      <c r="D28" s="17">
        <v>34055</v>
      </c>
      <c r="E28" s="16">
        <f t="shared" si="0"/>
        <v>56.14911543090798</v>
      </c>
      <c r="G28" s="88"/>
      <c r="H28" s="88"/>
      <c r="I28" s="88"/>
    </row>
    <row r="29" spans="1:9" ht="15" customHeight="1">
      <c r="A29" s="35" t="s">
        <v>13</v>
      </c>
      <c r="B29" s="36">
        <v>265386</v>
      </c>
      <c r="C29" s="36">
        <v>266210</v>
      </c>
      <c r="D29" s="17">
        <v>161574</v>
      </c>
      <c r="E29" s="16">
        <f t="shared" si="0"/>
        <v>60.694188798317114</v>
      </c>
      <c r="G29" s="88"/>
      <c r="H29" s="88"/>
      <c r="I29" s="88"/>
    </row>
    <row r="30" spans="1:9" ht="15" customHeight="1">
      <c r="A30" s="35" t="s">
        <v>14</v>
      </c>
      <c r="B30" s="36">
        <v>121015</v>
      </c>
      <c r="C30" s="36">
        <v>140524</v>
      </c>
      <c r="D30" s="17">
        <v>45338</v>
      </c>
      <c r="E30" s="16">
        <f t="shared" si="0"/>
        <v>32.26352793828812</v>
      </c>
      <c r="G30" s="88"/>
      <c r="H30" s="88"/>
      <c r="I30" s="88"/>
    </row>
    <row r="31" spans="1:9" ht="15" customHeight="1">
      <c r="A31" s="37" t="s">
        <v>15</v>
      </c>
      <c r="B31" s="38">
        <v>379050</v>
      </c>
      <c r="C31" s="38">
        <v>481003</v>
      </c>
      <c r="D31" s="17">
        <v>228564</v>
      </c>
      <c r="E31" s="16">
        <f t="shared" si="0"/>
        <v>47.51820674715127</v>
      </c>
      <c r="G31" s="88"/>
      <c r="H31" s="88"/>
      <c r="I31" s="88"/>
    </row>
    <row r="32" spans="1:9" ht="15" customHeight="1">
      <c r="A32" s="35" t="s">
        <v>16</v>
      </c>
      <c r="B32" s="17">
        <v>33858</v>
      </c>
      <c r="C32" s="17">
        <v>40165</v>
      </c>
      <c r="D32" s="17">
        <v>17553</v>
      </c>
      <c r="E32" s="16">
        <f t="shared" si="0"/>
        <v>43.702228308228555</v>
      </c>
      <c r="G32" s="88"/>
      <c r="H32" s="88"/>
      <c r="I32" s="88"/>
    </row>
    <row r="33" spans="1:9" ht="15" customHeight="1">
      <c r="A33" s="35" t="s">
        <v>17</v>
      </c>
      <c r="B33" s="36">
        <v>70107</v>
      </c>
      <c r="C33" s="36">
        <v>71032</v>
      </c>
      <c r="D33" s="17">
        <v>99622</v>
      </c>
      <c r="E33" s="16">
        <f t="shared" si="0"/>
        <v>140.2494650298457</v>
      </c>
      <c r="G33" s="88"/>
      <c r="H33" s="88"/>
      <c r="I33" s="88"/>
    </row>
    <row r="34" spans="1:9" ht="15" customHeight="1">
      <c r="A34" s="35" t="s">
        <v>19</v>
      </c>
      <c r="B34" s="36">
        <v>145000</v>
      </c>
      <c r="C34" s="36">
        <v>52873</v>
      </c>
      <c r="D34" s="17" t="s">
        <v>18</v>
      </c>
      <c r="E34" s="16" t="s">
        <v>18</v>
      </c>
      <c r="G34" s="88"/>
      <c r="H34" s="88"/>
      <c r="I34" s="88"/>
    </row>
    <row r="35" spans="1:9" ht="12.75">
      <c r="A35" s="39" t="s">
        <v>22</v>
      </c>
      <c r="B35" s="40">
        <v>100000</v>
      </c>
      <c r="C35" s="40">
        <v>48970</v>
      </c>
      <c r="D35" s="17" t="s">
        <v>18</v>
      </c>
      <c r="E35" s="16" t="s">
        <v>18</v>
      </c>
      <c r="G35" s="88"/>
      <c r="H35" s="88"/>
      <c r="I35" s="88"/>
    </row>
    <row r="36" spans="1:9" ht="12.75">
      <c r="A36" s="39" t="s">
        <v>39</v>
      </c>
      <c r="B36" s="40">
        <v>40000</v>
      </c>
      <c r="C36" s="40">
        <v>1278</v>
      </c>
      <c r="D36" s="17" t="s">
        <v>18</v>
      </c>
      <c r="E36" s="16" t="s">
        <v>18</v>
      </c>
      <c r="G36" s="88"/>
      <c r="H36" s="88"/>
      <c r="I36" s="88"/>
    </row>
    <row r="37" spans="1:9" ht="12.75">
      <c r="A37" s="39" t="s">
        <v>23</v>
      </c>
      <c r="B37" s="40">
        <v>5000</v>
      </c>
      <c r="C37" s="40">
        <v>2625</v>
      </c>
      <c r="D37" s="17" t="s">
        <v>18</v>
      </c>
      <c r="E37" s="16" t="s">
        <v>18</v>
      </c>
      <c r="G37" s="88"/>
      <c r="H37" s="88"/>
      <c r="I37" s="88"/>
    </row>
    <row r="38" spans="1:9" ht="15" customHeight="1" thickBot="1">
      <c r="A38" s="41" t="s">
        <v>20</v>
      </c>
      <c r="B38" s="42">
        <v>1025062</v>
      </c>
      <c r="C38" s="42">
        <v>1781118</v>
      </c>
      <c r="D38" s="17">
        <v>863053</v>
      </c>
      <c r="E38" s="16">
        <f>D38/C38*100</f>
        <v>48.455689067203856</v>
      </c>
      <c r="G38" s="88"/>
      <c r="H38" s="88"/>
      <c r="I38" s="88"/>
    </row>
    <row r="39" spans="1:9" ht="23.25" customHeight="1" thickBot="1">
      <c r="A39" s="9" t="s">
        <v>61</v>
      </c>
      <c r="B39" s="23">
        <f>SUM(B19+B20+B21+B22+B23+B24+B25+B26+B27+B28+B29+B30+B31+B32+B33+B34+B38)</f>
        <v>8261260</v>
      </c>
      <c r="C39" s="23">
        <f>SUM(C19+C20+C21+C22+C23+C24+C25+C26+C27+C28+C29+C30+C31+C32+C33+C34+C38)</f>
        <v>10248661</v>
      </c>
      <c r="D39" s="56">
        <f>SUM(D19+D20+D21+D22+D23+D24+D25+D26+D27+D28+D29+D30+D31+D32+D33+D38)</f>
        <v>6646078</v>
      </c>
      <c r="E39" s="24">
        <f>D39/C39*100</f>
        <v>64.84825676251756</v>
      </c>
      <c r="G39" s="88"/>
      <c r="H39" s="88"/>
      <c r="I39" s="88"/>
    </row>
    <row r="40" spans="1:9" ht="12.75" customHeight="1" thickBot="1">
      <c r="A40" s="31"/>
      <c r="B40" s="32"/>
      <c r="C40" s="32"/>
      <c r="D40" s="32"/>
      <c r="E40" s="32"/>
      <c r="G40" s="88"/>
      <c r="H40" s="88"/>
      <c r="I40" s="88"/>
    </row>
    <row r="41" spans="1:9" ht="23.25" customHeight="1" thickBot="1">
      <c r="A41" s="95" t="s">
        <v>62</v>
      </c>
      <c r="B41" s="96">
        <v>24400</v>
      </c>
      <c r="C41" s="96">
        <v>1360119</v>
      </c>
      <c r="D41" s="101">
        <v>1804777</v>
      </c>
      <c r="E41" s="103">
        <f>D41/C41*100</f>
        <v>132.6925805756702</v>
      </c>
      <c r="G41" s="88"/>
      <c r="H41" s="88"/>
      <c r="I41" s="88"/>
    </row>
    <row r="42" spans="1:9" ht="12.75" customHeight="1" thickBot="1">
      <c r="A42" s="81"/>
      <c r="B42" s="82"/>
      <c r="C42" s="82"/>
      <c r="D42" s="82"/>
      <c r="E42" s="83"/>
      <c r="G42" s="88"/>
      <c r="H42" s="88"/>
      <c r="I42" s="88"/>
    </row>
    <row r="43" spans="1:9" ht="23.25" customHeight="1" thickBot="1">
      <c r="A43" s="100" t="s">
        <v>1</v>
      </c>
      <c r="B43" s="25">
        <f>SUM(B41+B39)</f>
        <v>8285660</v>
      </c>
      <c r="C43" s="25">
        <f>SUM(C41+C39)</f>
        <v>11608780</v>
      </c>
      <c r="D43" s="25">
        <f>SUM(D41+D39)</f>
        <v>8450855</v>
      </c>
      <c r="E43" s="27">
        <f>D43/C43*100</f>
        <v>72.79709840310524</v>
      </c>
      <c r="G43" s="88"/>
      <c r="H43" s="88"/>
      <c r="I43" s="88"/>
    </row>
    <row r="44" spans="2:9" ht="20.25" customHeight="1" thickBot="1">
      <c r="B44" s="1"/>
      <c r="C44" s="1"/>
      <c r="D44" s="1"/>
      <c r="G44" s="88"/>
      <c r="H44" s="88"/>
      <c r="I44" s="88"/>
    </row>
    <row r="45" spans="1:9" ht="19.5" customHeight="1" thickBot="1">
      <c r="A45" s="100" t="s">
        <v>2</v>
      </c>
      <c r="B45" s="25">
        <f>B16-B43</f>
        <v>0</v>
      </c>
      <c r="C45" s="25">
        <f>C16-C43</f>
        <v>0</v>
      </c>
      <c r="D45" s="25">
        <f>D16-D43</f>
        <v>1109281</v>
      </c>
      <c r="E45" s="27" t="s">
        <v>18</v>
      </c>
      <c r="G45" s="90"/>
      <c r="H45" s="90"/>
      <c r="I45" s="90"/>
    </row>
    <row r="46" spans="1:9" ht="12.75" customHeight="1">
      <c r="A46" s="109"/>
      <c r="B46" s="32"/>
      <c r="C46" s="32"/>
      <c r="D46" s="32"/>
      <c r="E46" s="33"/>
      <c r="G46" s="90"/>
      <c r="H46" s="90"/>
      <c r="I46" s="90"/>
    </row>
    <row r="47" spans="1:9" ht="12.75">
      <c r="A47" t="s">
        <v>119</v>
      </c>
      <c r="B47" s="1"/>
      <c r="C47" s="1"/>
      <c r="D47" s="1"/>
      <c r="G47" s="89"/>
      <c r="H47" s="89"/>
      <c r="I47" s="89"/>
    </row>
    <row r="48" spans="1:9" ht="12.75" customHeight="1">
      <c r="A48" s="84"/>
      <c r="B48" s="85"/>
      <c r="C48" s="85"/>
      <c r="D48" s="85"/>
      <c r="E48" s="86"/>
      <c r="G48" s="13"/>
      <c r="H48" s="13"/>
      <c r="I48" s="13"/>
    </row>
    <row r="49" spans="1:9" ht="12.75" customHeight="1">
      <c r="A49" s="81"/>
      <c r="B49" s="82"/>
      <c r="C49" s="82"/>
      <c r="D49" s="82"/>
      <c r="E49" s="83"/>
      <c r="G49" s="90"/>
      <c r="H49" s="90"/>
      <c r="I49" s="90"/>
    </row>
    <row r="50" spans="1:9" ht="12.75" customHeight="1">
      <c r="A50" s="81"/>
      <c r="B50" s="82"/>
      <c r="C50" s="82"/>
      <c r="D50" s="82"/>
      <c r="E50" s="83"/>
      <c r="G50" s="90"/>
      <c r="H50" s="90"/>
      <c r="I50" s="90"/>
    </row>
    <row r="51" spans="1:9" ht="12.75" customHeight="1">
      <c r="A51" s="31"/>
      <c r="B51" s="32"/>
      <c r="C51" s="32"/>
      <c r="D51" s="32"/>
      <c r="E51" s="33"/>
      <c r="G51" s="89"/>
      <c r="H51" s="89"/>
      <c r="I51" s="89"/>
    </row>
    <row r="52" spans="1:9" ht="12.75" customHeight="1">
      <c r="A52" s="86"/>
      <c r="B52" s="86"/>
      <c r="C52" s="86"/>
      <c r="D52" s="86"/>
      <c r="E52" s="86"/>
      <c r="G52" s="13"/>
      <c r="H52" s="13"/>
      <c r="I52" s="13"/>
    </row>
    <row r="53" spans="1:9" ht="12.75" customHeight="1">
      <c r="A53" s="31"/>
      <c r="B53" s="32"/>
      <c r="C53" s="32"/>
      <c r="D53" s="32"/>
      <c r="E53" s="33"/>
      <c r="G53" s="90"/>
      <c r="H53" s="90"/>
      <c r="I53" s="90"/>
    </row>
    <row r="54" spans="1:9" ht="12.75" customHeight="1">
      <c r="A54" s="31"/>
      <c r="B54" s="32"/>
      <c r="C54" s="32"/>
      <c r="D54" s="32"/>
      <c r="E54" s="33"/>
      <c r="G54" s="90"/>
      <c r="H54" s="90"/>
      <c r="I54" s="90"/>
    </row>
    <row r="55" spans="1:9" ht="12.75">
      <c r="A55" s="86"/>
      <c r="B55" s="86"/>
      <c r="C55" s="86"/>
      <c r="D55" s="86"/>
      <c r="E55" s="86"/>
      <c r="G55" s="90"/>
      <c r="H55" s="88"/>
      <c r="I55" s="90"/>
    </row>
    <row r="56" spans="1:9" ht="12.75" customHeight="1">
      <c r="A56" s="107"/>
      <c r="B56" s="108"/>
      <c r="C56" s="108"/>
      <c r="D56" s="106"/>
      <c r="E56" s="86"/>
      <c r="G56" s="89"/>
      <c r="H56" s="89"/>
      <c r="I56" s="89"/>
    </row>
    <row r="57" spans="1:9" ht="12.75" customHeight="1">
      <c r="A57" s="31"/>
      <c r="B57" s="31"/>
      <c r="C57" s="31"/>
      <c r="D57" s="106"/>
      <c r="E57" s="86"/>
      <c r="G57" s="13"/>
      <c r="H57" s="13"/>
      <c r="I57" s="13"/>
    </row>
    <row r="58" spans="1:9" ht="12.75">
      <c r="A58" s="13"/>
      <c r="B58" s="13"/>
      <c r="C58" s="13"/>
      <c r="D58" s="13"/>
      <c r="E58" s="13"/>
      <c r="G58" s="90"/>
      <c r="H58" s="90"/>
      <c r="I58" s="90"/>
    </row>
    <row r="59" spans="1:9" ht="12.75">
      <c r="A59" s="86"/>
      <c r="B59" s="86"/>
      <c r="C59" s="86"/>
      <c r="D59" s="12"/>
      <c r="E59" s="13"/>
      <c r="G59" s="90"/>
      <c r="H59" s="88"/>
      <c r="I59" s="90"/>
    </row>
    <row r="60" spans="1:9" ht="12.75">
      <c r="A60" s="13"/>
      <c r="B60" s="13"/>
      <c r="C60" s="13"/>
      <c r="D60" s="13"/>
      <c r="E60" s="13"/>
      <c r="G60" s="89"/>
      <c r="H60" s="89"/>
      <c r="I60" s="89"/>
    </row>
    <row r="61" spans="1:9" ht="12.75">
      <c r="A61" s="13"/>
      <c r="B61" s="13"/>
      <c r="C61" s="13"/>
      <c r="D61" s="89"/>
      <c r="E61" s="13"/>
      <c r="G61" s="13"/>
      <c r="H61" s="13"/>
      <c r="I61" s="13"/>
    </row>
    <row r="62" spans="7:9" ht="12.75">
      <c r="G62" s="13"/>
      <c r="H62" s="13"/>
      <c r="I62" s="13"/>
    </row>
    <row r="63" spans="7:9" ht="12.75">
      <c r="G63" s="13"/>
      <c r="H63" s="13"/>
      <c r="I63" s="13"/>
    </row>
    <row r="64" spans="7:9" ht="12.75">
      <c r="G64" s="13"/>
      <c r="H64" s="13"/>
      <c r="I64" s="13"/>
    </row>
    <row r="65" spans="7:9" ht="12.75">
      <c r="G65" s="13"/>
      <c r="H65" s="13"/>
      <c r="I65" s="13"/>
    </row>
    <row r="66" spans="7:9" ht="12.75">
      <c r="G66" s="13"/>
      <c r="H66" s="13"/>
      <c r="I66" s="13"/>
    </row>
  </sheetData>
  <sheetProtection/>
  <mergeCells count="4">
    <mergeCell ref="A4:E4"/>
    <mergeCell ref="A5:E5"/>
    <mergeCell ref="D1:E1"/>
    <mergeCell ref="D2:E2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1"/>
  <headerFooter alignWithMargins="0">
    <oddFooter>&amp;C&amp;[1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2.625" style="0" customWidth="1"/>
  </cols>
  <sheetData>
    <row r="2" spans="1:5" ht="16.5">
      <c r="A2" s="236" t="s">
        <v>124</v>
      </c>
      <c r="B2" s="237"/>
      <c r="C2" s="237"/>
      <c r="D2" s="237"/>
      <c r="E2" s="237"/>
    </row>
    <row r="3" spans="1:4" ht="16.5">
      <c r="A3" s="241" t="s">
        <v>34</v>
      </c>
      <c r="B3" s="241"/>
      <c r="C3" s="241"/>
      <c r="D3" s="241"/>
    </row>
    <row r="4" spans="1:4" ht="18">
      <c r="A4" s="10"/>
      <c r="B4" s="10"/>
      <c r="C4" s="10"/>
      <c r="D4" s="10"/>
    </row>
    <row r="5" ht="13.5" thickBot="1">
      <c r="E5" s="22" t="s">
        <v>31</v>
      </c>
    </row>
    <row r="6" spans="1:5" ht="29.25" customHeight="1" thickBot="1">
      <c r="A6" s="99" t="s">
        <v>58</v>
      </c>
      <c r="B6" s="209" t="s">
        <v>29</v>
      </c>
      <c r="C6" s="209" t="s">
        <v>35</v>
      </c>
      <c r="D6" s="209" t="s">
        <v>36</v>
      </c>
      <c r="E6" s="210" t="s">
        <v>24</v>
      </c>
    </row>
    <row r="7" spans="1:5" ht="18" customHeight="1">
      <c r="A7" s="4" t="s">
        <v>25</v>
      </c>
      <c r="B7" s="14">
        <v>0</v>
      </c>
      <c r="C7" s="14">
        <v>0</v>
      </c>
      <c r="D7" s="14">
        <v>0</v>
      </c>
      <c r="E7" s="208" t="s">
        <v>18</v>
      </c>
    </row>
    <row r="8" spans="1:5" ht="18" customHeight="1">
      <c r="A8" s="2" t="s">
        <v>26</v>
      </c>
      <c r="B8" s="17">
        <v>0</v>
      </c>
      <c r="C8" s="17">
        <v>1556</v>
      </c>
      <c r="D8" s="17">
        <v>2684</v>
      </c>
      <c r="E8" s="16">
        <f>D8/C8*100</f>
        <v>172.4935732647815</v>
      </c>
    </row>
    <row r="9" spans="1:5" ht="18" customHeight="1">
      <c r="A9" s="2" t="s">
        <v>27</v>
      </c>
      <c r="B9" s="17">
        <v>0</v>
      </c>
      <c r="C9" s="17">
        <v>0</v>
      </c>
      <c r="D9" s="17">
        <v>0</v>
      </c>
      <c r="E9" s="52" t="s">
        <v>18</v>
      </c>
    </row>
    <row r="10" spans="1:5" ht="18" customHeight="1" thickBot="1">
      <c r="A10" s="5" t="s">
        <v>28</v>
      </c>
      <c r="B10" s="19">
        <v>0</v>
      </c>
      <c r="C10" s="19">
        <v>1493143</v>
      </c>
      <c r="D10" s="19">
        <v>1494379</v>
      </c>
      <c r="E10" s="207">
        <f>D10/C10*100</f>
        <v>100.08277840769438</v>
      </c>
    </row>
    <row r="11" spans="1:5" ht="20.25" customHeight="1" thickBot="1">
      <c r="A11" s="104" t="s">
        <v>0</v>
      </c>
      <c r="B11" s="20">
        <f>SUM(B7:B10)</f>
        <v>0</v>
      </c>
      <c r="C11" s="20">
        <f>SUM(C7:C10)</f>
        <v>1494699</v>
      </c>
      <c r="D11" s="20">
        <f>SUM(D7:D10)</f>
        <v>1497063</v>
      </c>
      <c r="E11" s="30">
        <f>D11/C11*100</f>
        <v>100.15815893367159</v>
      </c>
    </row>
    <row r="12" spans="1:5" ht="12.75" customHeight="1" thickBot="1">
      <c r="A12" s="74"/>
      <c r="B12" s="33"/>
      <c r="C12" s="33"/>
      <c r="D12" s="33"/>
      <c r="E12" s="92"/>
    </row>
    <row r="13" spans="1:5" ht="20.25" customHeight="1" thickBot="1">
      <c r="A13" s="95" t="s">
        <v>57</v>
      </c>
      <c r="B13" s="96">
        <v>1025062</v>
      </c>
      <c r="C13" s="69">
        <v>1615138</v>
      </c>
      <c r="D13" s="96">
        <v>912628</v>
      </c>
      <c r="E13" s="30">
        <f>D13/C13*100</f>
        <v>56.504645423487034</v>
      </c>
    </row>
    <row r="14" spans="1:5" ht="12.75" customHeight="1" thickBot="1">
      <c r="A14" s="74"/>
      <c r="B14" s="33"/>
      <c r="C14" s="33"/>
      <c r="D14" s="33"/>
      <c r="E14" s="92"/>
    </row>
    <row r="15" spans="1:5" ht="20.25" customHeight="1" thickBot="1">
      <c r="A15" s="99" t="s">
        <v>59</v>
      </c>
      <c r="B15" s="78">
        <f>SUM(B13+B11)</f>
        <v>1025062</v>
      </c>
      <c r="C15" s="78">
        <f>SUM(C13+C11)</f>
        <v>3109837</v>
      </c>
      <c r="D15" s="78">
        <f>SUM(D13+D11)</f>
        <v>2409691</v>
      </c>
      <c r="E15" s="79">
        <f>D15/C15*100</f>
        <v>77.48608689137083</v>
      </c>
    </row>
    <row r="16" spans="1:5" ht="24.75" customHeight="1" thickBot="1">
      <c r="A16" s="93"/>
      <c r="B16" s="94"/>
      <c r="C16" s="94"/>
      <c r="D16" s="94"/>
      <c r="E16" s="94"/>
    </row>
    <row r="17" spans="1:5" ht="17.25" customHeight="1" thickBot="1">
      <c r="A17" s="45" t="s">
        <v>63</v>
      </c>
      <c r="B17" s="46"/>
      <c r="C17" s="46"/>
      <c r="D17" s="47"/>
      <c r="E17" s="48"/>
    </row>
    <row r="18" spans="1:5" ht="18" customHeight="1">
      <c r="A18" s="3" t="s">
        <v>32</v>
      </c>
      <c r="B18" s="54">
        <v>51264.96</v>
      </c>
      <c r="C18" s="54">
        <v>299917</v>
      </c>
      <c r="D18" s="54">
        <v>126426</v>
      </c>
      <c r="E18" s="55">
        <f>D18/C18*100</f>
        <v>42.153662513295345</v>
      </c>
    </row>
    <row r="19" spans="1:5" ht="18" customHeight="1" thickBot="1">
      <c r="A19" s="6" t="s">
        <v>33</v>
      </c>
      <c r="B19" s="57">
        <v>973797.04</v>
      </c>
      <c r="C19" s="57">
        <v>1481201</v>
      </c>
      <c r="D19" s="57">
        <v>736627</v>
      </c>
      <c r="E19" s="58">
        <f>D19/C19*100</f>
        <v>49.731737961289525</v>
      </c>
    </row>
    <row r="20" spans="1:5" ht="20.25" customHeight="1" thickBot="1">
      <c r="A20" s="105" t="s">
        <v>64</v>
      </c>
      <c r="B20" s="23">
        <f>SUM(B18:B19)</f>
        <v>1025062</v>
      </c>
      <c r="C20" s="23">
        <f>SUM(C18:C19)</f>
        <v>1781118</v>
      </c>
      <c r="D20" s="56">
        <f>SUM(D18:D19)</f>
        <v>863053</v>
      </c>
      <c r="E20" s="53">
        <f>D20/C20*100</f>
        <v>48.455689067203856</v>
      </c>
    </row>
    <row r="21" spans="1:5" ht="12.75" customHeight="1" thickBot="1">
      <c r="A21" s="31"/>
      <c r="B21" s="32"/>
      <c r="C21" s="32"/>
      <c r="D21" s="32"/>
      <c r="E21" s="92"/>
    </row>
    <row r="22" spans="1:5" ht="20.25" customHeight="1" thickBot="1">
      <c r="A22" s="9" t="s">
        <v>62</v>
      </c>
      <c r="B22" s="23">
        <v>0</v>
      </c>
      <c r="C22" s="23">
        <v>1328719</v>
      </c>
      <c r="D22" s="56">
        <v>1255558</v>
      </c>
      <c r="E22" s="59">
        <f>D22/C22*100</f>
        <v>94.49386965942385</v>
      </c>
    </row>
    <row r="23" spans="1:5" ht="12.75" customHeight="1" thickBot="1">
      <c r="A23" s="31"/>
      <c r="B23" s="32"/>
      <c r="C23" s="32"/>
      <c r="D23" s="32"/>
      <c r="E23" s="97"/>
    </row>
    <row r="24" spans="1:5" ht="20.25" customHeight="1" thickBot="1">
      <c r="A24" s="100" t="s">
        <v>1</v>
      </c>
      <c r="B24" s="25">
        <f>SUM(B22+B20)</f>
        <v>1025062</v>
      </c>
      <c r="C24" s="25">
        <f>SUM(C22+C20)</f>
        <v>3109837</v>
      </c>
      <c r="D24" s="25">
        <f>SUM(D22+D20)</f>
        <v>2118611</v>
      </c>
      <c r="E24" s="27">
        <f>D24/C24*100</f>
        <v>68.1261107897295</v>
      </c>
    </row>
    <row r="25" spans="2:4" ht="20.25" customHeight="1" thickBot="1">
      <c r="B25" s="1"/>
      <c r="C25" s="1"/>
      <c r="D25" s="1"/>
    </row>
    <row r="26" spans="1:5" ht="22.5" customHeight="1" thickBot="1">
      <c r="A26" s="99" t="s">
        <v>2</v>
      </c>
      <c r="B26" s="25">
        <f>B15-B24</f>
        <v>0</v>
      </c>
      <c r="C26" s="25">
        <f>C15-C24</f>
        <v>0</v>
      </c>
      <c r="D26" s="25">
        <f>D15-D24</f>
        <v>291080</v>
      </c>
      <c r="E26" s="60" t="s">
        <v>18</v>
      </c>
    </row>
    <row r="28" ht="12.75">
      <c r="A28" t="s">
        <v>119</v>
      </c>
    </row>
    <row r="46" spans="1:5" ht="12.75">
      <c r="A46" s="86"/>
      <c r="B46" s="86"/>
      <c r="C46" s="86"/>
      <c r="D46" s="86"/>
      <c r="E46" s="86"/>
    </row>
    <row r="47" spans="1:5" ht="12.75" customHeight="1">
      <c r="A47" s="107"/>
      <c r="B47" s="108"/>
      <c r="C47" s="108"/>
      <c r="D47" s="106"/>
      <c r="E47" s="86"/>
    </row>
    <row r="48" spans="1:5" ht="12" customHeight="1">
      <c r="A48" s="107"/>
      <c r="B48" s="108"/>
      <c r="C48" s="108"/>
      <c r="D48" s="106"/>
      <c r="E48" s="86"/>
    </row>
    <row r="49" spans="1:5" ht="12.75" customHeight="1">
      <c r="A49" s="31"/>
      <c r="B49" s="31"/>
      <c r="C49" s="31"/>
      <c r="D49" s="106"/>
      <c r="E49" s="86"/>
    </row>
    <row r="50" spans="1:5" ht="12.75">
      <c r="A50" s="86"/>
      <c r="B50" s="86"/>
      <c r="C50" s="86"/>
      <c r="D50" s="86"/>
      <c r="E50" s="86"/>
    </row>
    <row r="51" spans="1:5" ht="12.75">
      <c r="A51" s="86"/>
      <c r="B51" s="86"/>
      <c r="C51" s="86"/>
      <c r="D51" s="86"/>
      <c r="E51" s="86"/>
    </row>
    <row r="52" spans="1:5" ht="12.75">
      <c r="A52" s="86"/>
      <c r="B52" s="86"/>
      <c r="C52" s="86"/>
      <c r="D52" s="86"/>
      <c r="E52" s="86"/>
    </row>
  </sheetData>
  <sheetProtection/>
  <mergeCells count="2">
    <mergeCell ref="A3:D3"/>
    <mergeCell ref="A2:E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22">
      <selection activeCell="E38" sqref="E3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43" t="s">
        <v>120</v>
      </c>
      <c r="B2" s="239"/>
      <c r="C2" s="239"/>
      <c r="D2" s="239"/>
      <c r="E2" s="239"/>
    </row>
    <row r="3" spans="1:5" ht="20.25" customHeight="1">
      <c r="A3" s="238" t="s">
        <v>38</v>
      </c>
      <c r="B3" s="242"/>
      <c r="C3" s="242"/>
      <c r="D3" s="242"/>
      <c r="E3" s="242"/>
    </row>
    <row r="4" ht="13.5" thickBot="1">
      <c r="E4" s="22" t="s">
        <v>31</v>
      </c>
    </row>
    <row r="5" spans="1:5" ht="26.25" customHeight="1">
      <c r="A5" s="26" t="s">
        <v>58</v>
      </c>
      <c r="B5" s="49" t="s">
        <v>29</v>
      </c>
      <c r="C5" s="49" t="s">
        <v>30</v>
      </c>
      <c r="D5" s="51" t="s">
        <v>3</v>
      </c>
      <c r="E5" s="50" t="s">
        <v>24</v>
      </c>
    </row>
    <row r="6" spans="1:9" ht="15" customHeight="1">
      <c r="A6" s="4" t="s">
        <v>25</v>
      </c>
      <c r="B6" s="14">
        <v>3179281</v>
      </c>
      <c r="C6" s="14">
        <v>3179281</v>
      </c>
      <c r="D6" s="15">
        <v>2570548</v>
      </c>
      <c r="E6" s="34">
        <f>D6/C6*100</f>
        <v>80.85312370941732</v>
      </c>
      <c r="G6" s="13"/>
      <c r="H6" s="13"/>
      <c r="I6" s="13"/>
    </row>
    <row r="7" spans="1:9" ht="15" customHeight="1">
      <c r="A7" s="2" t="s">
        <v>26</v>
      </c>
      <c r="B7" s="17">
        <v>280268</v>
      </c>
      <c r="C7" s="17">
        <v>288531</v>
      </c>
      <c r="D7" s="18">
        <v>192065</v>
      </c>
      <c r="E7" s="16">
        <f>D7/C7*100</f>
        <v>66.56650411914144</v>
      </c>
      <c r="G7" s="88"/>
      <c r="H7" s="88"/>
      <c r="I7" s="88"/>
    </row>
    <row r="8" spans="1:9" ht="15" customHeight="1">
      <c r="A8" s="2" t="s">
        <v>27</v>
      </c>
      <c r="B8" s="17">
        <v>5000</v>
      </c>
      <c r="C8" s="17">
        <v>6319</v>
      </c>
      <c r="D8" s="18">
        <v>560693</v>
      </c>
      <c r="E8" s="16" t="s">
        <v>18</v>
      </c>
      <c r="G8" s="88"/>
      <c r="H8" s="88"/>
      <c r="I8" s="88"/>
    </row>
    <row r="9" spans="1:9" ht="15" customHeight="1" thickBot="1">
      <c r="A9" s="203" t="s">
        <v>28</v>
      </c>
      <c r="B9" s="204">
        <v>83769</v>
      </c>
      <c r="C9" s="204">
        <v>500095</v>
      </c>
      <c r="D9" s="204">
        <v>412462</v>
      </c>
      <c r="E9" s="16">
        <f>D9/C9*100</f>
        <v>82.47672942140993</v>
      </c>
      <c r="G9" s="89"/>
      <c r="H9" s="89"/>
      <c r="I9" s="89"/>
    </row>
    <row r="10" spans="1:9" ht="20.25" customHeight="1" thickBot="1">
      <c r="A10" s="8" t="s">
        <v>0</v>
      </c>
      <c r="B10" s="20">
        <f>SUM(B6:B9)</f>
        <v>3548318</v>
      </c>
      <c r="C10" s="20">
        <f>SUM(C6:C9)</f>
        <v>3974226</v>
      </c>
      <c r="D10" s="21">
        <f>SUM(D6:D9)</f>
        <v>3735768</v>
      </c>
      <c r="E10" s="30">
        <f>D10/C10*100</f>
        <v>93.99988828013304</v>
      </c>
      <c r="G10" s="13"/>
      <c r="H10" s="13"/>
      <c r="I10" s="13"/>
    </row>
    <row r="11" spans="2:9" ht="13.5" thickBot="1">
      <c r="B11" s="1"/>
      <c r="C11" s="1"/>
      <c r="D11" s="1"/>
      <c r="G11" s="88"/>
      <c r="H11" s="88"/>
      <c r="I11" s="88"/>
    </row>
    <row r="12" spans="1:9" ht="20.25" customHeight="1" thickBot="1">
      <c r="A12" s="95" t="s">
        <v>57</v>
      </c>
      <c r="B12" s="96">
        <v>25500</v>
      </c>
      <c r="C12" s="96">
        <v>635341</v>
      </c>
      <c r="D12" s="101">
        <v>532800</v>
      </c>
      <c r="E12" s="103">
        <f>D12/C12*100</f>
        <v>83.86047807397917</v>
      </c>
      <c r="G12" s="88"/>
      <c r="H12" s="88"/>
      <c r="I12" s="88"/>
    </row>
    <row r="13" spans="2:9" ht="13.5" thickBot="1">
      <c r="B13" s="1"/>
      <c r="C13" s="1"/>
      <c r="D13" s="1"/>
      <c r="G13" s="88"/>
      <c r="H13" s="88"/>
      <c r="I13" s="88"/>
    </row>
    <row r="14" spans="1:9" ht="20.25" customHeight="1" thickBot="1">
      <c r="A14" s="67" t="s">
        <v>59</v>
      </c>
      <c r="B14" s="78">
        <f>SUM(B12+B10)</f>
        <v>3573818</v>
      </c>
      <c r="C14" s="78">
        <f>SUM(C12+C10)</f>
        <v>4609567</v>
      </c>
      <c r="D14" s="78">
        <f>SUM(D12+D10)</f>
        <v>4268568</v>
      </c>
      <c r="E14" s="79">
        <f>D14/C14*100</f>
        <v>92.60236373611664</v>
      </c>
      <c r="G14" s="88"/>
      <c r="H14" s="88"/>
      <c r="I14" s="88"/>
    </row>
    <row r="15" spans="2:9" ht="20.25" customHeight="1" thickBot="1">
      <c r="B15" s="1"/>
      <c r="C15" s="1"/>
      <c r="D15" s="1"/>
      <c r="G15" s="88"/>
      <c r="H15" s="88"/>
      <c r="I15" s="88"/>
    </row>
    <row r="16" spans="1:9" ht="18.75" customHeight="1" thickBot="1">
      <c r="A16" s="45" t="s">
        <v>60</v>
      </c>
      <c r="B16" s="46"/>
      <c r="C16" s="46"/>
      <c r="D16" s="47"/>
      <c r="E16" s="48"/>
      <c r="G16" s="88"/>
      <c r="H16" s="88"/>
      <c r="I16" s="88"/>
    </row>
    <row r="17" spans="1:9" ht="15" customHeight="1">
      <c r="A17" s="43" t="s">
        <v>4</v>
      </c>
      <c r="B17" s="44">
        <v>79727</v>
      </c>
      <c r="C17" s="44">
        <f>'rozpočet včetně kapitoly EP'!C19</f>
        <v>82147</v>
      </c>
      <c r="D17" s="44">
        <f>'rozpočet včetně kapitoly EP'!D19</f>
        <v>49514</v>
      </c>
      <c r="E17" s="34">
        <f aca="true" t="shared" si="0" ref="E17:E31">D17/C17*100</f>
        <v>60.27487309335703</v>
      </c>
      <c r="G17" s="88"/>
      <c r="H17" s="88"/>
      <c r="I17" s="88"/>
    </row>
    <row r="18" spans="1:9" ht="15" customHeight="1">
      <c r="A18" s="37" t="s">
        <v>5</v>
      </c>
      <c r="B18" s="38">
        <v>384225</v>
      </c>
      <c r="C18" s="44">
        <v>576295</v>
      </c>
      <c r="D18" s="44">
        <v>424109</v>
      </c>
      <c r="E18" s="16">
        <f t="shared" si="0"/>
        <v>73.59234419871767</v>
      </c>
      <c r="G18" s="88"/>
      <c r="H18" s="88"/>
      <c r="I18" s="88"/>
    </row>
    <row r="19" spans="1:9" ht="15" customHeight="1">
      <c r="A19" s="35" t="s">
        <v>6</v>
      </c>
      <c r="B19" s="36">
        <v>132260</v>
      </c>
      <c r="C19" s="44">
        <f>'rozpočet včetně kapitoly EP'!C21</f>
        <v>135649</v>
      </c>
      <c r="D19" s="44">
        <f>'rozpočet včetně kapitoly EP'!D21</f>
        <v>81927</v>
      </c>
      <c r="E19" s="16">
        <f t="shared" si="0"/>
        <v>60.396316965108475</v>
      </c>
      <c r="G19" s="88"/>
      <c r="H19" s="88"/>
      <c r="I19" s="88"/>
    </row>
    <row r="20" spans="1:9" ht="15" customHeight="1">
      <c r="A20" s="35" t="s">
        <v>7</v>
      </c>
      <c r="B20" s="36">
        <v>387035</v>
      </c>
      <c r="C20" s="44">
        <f>'rozpočet včetně kapitoly EP'!C22</f>
        <v>987208</v>
      </c>
      <c r="D20" s="44">
        <f>'rozpočet včetně kapitoly EP'!D22</f>
        <v>708496</v>
      </c>
      <c r="E20" s="16">
        <f t="shared" si="0"/>
        <v>71.76765180184925</v>
      </c>
      <c r="G20" s="88"/>
      <c r="H20" s="88"/>
      <c r="I20" s="88"/>
    </row>
    <row r="21" spans="1:9" ht="15" customHeight="1">
      <c r="A21" s="35" t="s">
        <v>8</v>
      </c>
      <c r="B21" s="36">
        <v>8710</v>
      </c>
      <c r="C21" s="44">
        <f>'rozpočet včetně kapitoly EP'!C23</f>
        <v>15418</v>
      </c>
      <c r="D21" s="44">
        <f>'rozpočet včetně kapitoly EP'!D23</f>
        <v>8367</v>
      </c>
      <c r="E21" s="16">
        <f t="shared" si="0"/>
        <v>54.26773900635621</v>
      </c>
      <c r="G21" s="88"/>
      <c r="H21" s="88"/>
      <c r="I21" s="88"/>
    </row>
    <row r="22" spans="1:9" ht="15" customHeight="1">
      <c r="A22" s="35" t="s">
        <v>9</v>
      </c>
      <c r="B22" s="36">
        <v>6940</v>
      </c>
      <c r="C22" s="44">
        <f>'rozpočet včetně kapitoly EP'!C24</f>
        <v>6940</v>
      </c>
      <c r="D22" s="44">
        <f>'rozpočet včetně kapitoly EP'!D24</f>
        <v>351</v>
      </c>
      <c r="E22" s="16">
        <f t="shared" si="0"/>
        <v>5.057636887608069</v>
      </c>
      <c r="G22" s="88"/>
      <c r="H22" s="88"/>
      <c r="I22" s="88"/>
    </row>
    <row r="23" spans="1:9" ht="15" customHeight="1">
      <c r="A23" s="35" t="s">
        <v>10</v>
      </c>
      <c r="B23" s="36">
        <v>1390842</v>
      </c>
      <c r="C23" s="44">
        <f>'rozpočet včetně kapitoly EP'!C25</f>
        <v>1543194</v>
      </c>
      <c r="D23" s="44">
        <f>'rozpočet včetně kapitoly EP'!D25</f>
        <v>986185</v>
      </c>
      <c r="E23" s="16">
        <f t="shared" si="0"/>
        <v>63.90544545922289</v>
      </c>
      <c r="G23" s="88"/>
      <c r="H23" s="88"/>
      <c r="I23" s="88"/>
    </row>
    <row r="24" spans="1:9" ht="15" customHeight="1">
      <c r="A24" s="35" t="s">
        <v>11</v>
      </c>
      <c r="B24" s="36">
        <v>82564</v>
      </c>
      <c r="C24" s="44">
        <f>'rozpočet včetně kapitoly EP'!C26</f>
        <v>100531</v>
      </c>
      <c r="D24" s="44">
        <f>'rozpočet včetně kapitoly EP'!D26</f>
        <v>77421</v>
      </c>
      <c r="E24" s="16">
        <f t="shared" si="0"/>
        <v>77.01206592991217</v>
      </c>
      <c r="G24" s="88"/>
      <c r="H24" s="88"/>
      <c r="I24" s="88"/>
    </row>
    <row r="25" spans="1:9" ht="15" customHeight="1">
      <c r="A25" s="35" t="s">
        <v>21</v>
      </c>
      <c r="B25" s="36">
        <v>11230</v>
      </c>
      <c r="C25" s="44">
        <f>'rozpočet včetně kapitoly EP'!C27</f>
        <v>18327</v>
      </c>
      <c r="D25" s="44">
        <f>'rozpočet včetně kapitoly EP'!D27</f>
        <v>12153</v>
      </c>
      <c r="E25" s="16">
        <f t="shared" si="0"/>
        <v>66.3119986904567</v>
      </c>
      <c r="G25" s="88"/>
      <c r="H25" s="88"/>
      <c r="I25" s="88"/>
    </row>
    <row r="26" spans="1:9" ht="15" customHeight="1">
      <c r="A26" s="35" t="s">
        <v>12</v>
      </c>
      <c r="B26" s="36">
        <v>51469</v>
      </c>
      <c r="C26" s="44">
        <f>'rozpočet včetně kapitoly EP'!C28</f>
        <v>60651</v>
      </c>
      <c r="D26" s="44">
        <f>'rozpočet včetně kapitoly EP'!D28</f>
        <v>34055</v>
      </c>
      <c r="E26" s="16">
        <f t="shared" si="0"/>
        <v>56.14911543090798</v>
      </c>
      <c r="G26" s="88"/>
      <c r="H26" s="88"/>
      <c r="I26" s="88"/>
    </row>
    <row r="27" spans="1:9" ht="15" customHeight="1">
      <c r="A27" s="35" t="s">
        <v>13</v>
      </c>
      <c r="B27" s="36">
        <v>265386</v>
      </c>
      <c r="C27" s="44">
        <f>'rozpočet včetně kapitoly EP'!C29</f>
        <v>266210</v>
      </c>
      <c r="D27" s="44">
        <f>'rozpočet včetně kapitoly EP'!D29</f>
        <v>161574</v>
      </c>
      <c r="E27" s="16">
        <f t="shared" si="0"/>
        <v>60.694188798317114</v>
      </c>
      <c r="G27" s="88"/>
      <c r="H27" s="88"/>
      <c r="I27" s="88"/>
    </row>
    <row r="28" spans="1:9" ht="15" customHeight="1">
      <c r="A28" s="35" t="s">
        <v>14</v>
      </c>
      <c r="B28" s="36">
        <v>121015</v>
      </c>
      <c r="C28" s="44">
        <f>'rozpočet včetně kapitoly EP'!C30</f>
        <v>140524</v>
      </c>
      <c r="D28" s="44">
        <f>'rozpočet včetně kapitoly EP'!D30</f>
        <v>45338</v>
      </c>
      <c r="E28" s="16">
        <f t="shared" si="0"/>
        <v>32.26352793828812</v>
      </c>
      <c r="G28" s="88"/>
      <c r="H28" s="88"/>
      <c r="I28" s="88"/>
    </row>
    <row r="29" spans="1:9" ht="15" customHeight="1">
      <c r="A29" s="37" t="s">
        <v>15</v>
      </c>
      <c r="B29" s="38">
        <v>379050</v>
      </c>
      <c r="C29" s="44">
        <f>'rozpočet včetně kapitoly EP'!C31</f>
        <v>481003</v>
      </c>
      <c r="D29" s="44">
        <f>'rozpočet včetně kapitoly EP'!D31</f>
        <v>228564</v>
      </c>
      <c r="E29" s="16">
        <f t="shared" si="0"/>
        <v>47.51820674715127</v>
      </c>
      <c r="G29" s="88"/>
      <c r="H29" s="88"/>
      <c r="I29" s="88"/>
    </row>
    <row r="30" spans="1:9" ht="15" customHeight="1">
      <c r="A30" s="35" t="s">
        <v>16</v>
      </c>
      <c r="B30" s="17">
        <v>33858</v>
      </c>
      <c r="C30" s="44">
        <f>'rozpočet včetně kapitoly EP'!C32</f>
        <v>40165</v>
      </c>
      <c r="D30" s="44">
        <f>'rozpočet včetně kapitoly EP'!D32</f>
        <v>17553</v>
      </c>
      <c r="E30" s="16">
        <f t="shared" si="0"/>
        <v>43.702228308228555</v>
      </c>
      <c r="G30" s="88"/>
      <c r="H30" s="88"/>
      <c r="I30" s="88"/>
    </row>
    <row r="31" spans="1:9" ht="15" customHeight="1">
      <c r="A31" s="35" t="s">
        <v>17</v>
      </c>
      <c r="B31" s="36">
        <v>70107</v>
      </c>
      <c r="C31" s="44">
        <f>'rozpočet včetně kapitoly EP'!C33</f>
        <v>71032</v>
      </c>
      <c r="D31" s="44">
        <f>'rozpočet včetně kapitoly EP'!D33</f>
        <v>99622</v>
      </c>
      <c r="E31" s="16">
        <f t="shared" si="0"/>
        <v>140.2494650298457</v>
      </c>
      <c r="G31" s="88"/>
      <c r="H31" s="88"/>
      <c r="I31" s="88"/>
    </row>
    <row r="32" spans="1:9" ht="15" customHeight="1">
      <c r="A32" s="35" t="s">
        <v>19</v>
      </c>
      <c r="B32" s="36">
        <v>145000</v>
      </c>
      <c r="C32" s="44">
        <f>'rozpočet včetně kapitoly EP'!C34</f>
        <v>52873</v>
      </c>
      <c r="D32" s="17" t="s">
        <v>18</v>
      </c>
      <c r="E32" s="16" t="s">
        <v>18</v>
      </c>
      <c r="G32" s="88"/>
      <c r="H32" s="88"/>
      <c r="I32" s="88"/>
    </row>
    <row r="33" spans="1:9" ht="12.75">
      <c r="A33" s="39" t="s">
        <v>22</v>
      </c>
      <c r="B33" s="40">
        <v>100000</v>
      </c>
      <c r="C33" s="199">
        <f>'rozpočet včetně kapitoly EP'!C35</f>
        <v>48970</v>
      </c>
      <c r="D33" s="17" t="s">
        <v>18</v>
      </c>
      <c r="E33" s="16" t="s">
        <v>18</v>
      </c>
      <c r="G33" s="88"/>
      <c r="H33" s="88"/>
      <c r="I33" s="88"/>
    </row>
    <row r="34" spans="1:9" ht="12.75">
      <c r="A34" s="39" t="s">
        <v>39</v>
      </c>
      <c r="B34" s="40">
        <v>40000</v>
      </c>
      <c r="C34" s="199">
        <f>'rozpočet včetně kapitoly EP'!C36</f>
        <v>1278</v>
      </c>
      <c r="D34" s="17" t="s">
        <v>18</v>
      </c>
      <c r="E34" s="16" t="s">
        <v>18</v>
      </c>
      <c r="G34" s="88"/>
      <c r="H34" s="88"/>
      <c r="I34" s="88"/>
    </row>
    <row r="35" spans="1:9" ht="13.5" thickBot="1">
      <c r="A35" s="39" t="s">
        <v>23</v>
      </c>
      <c r="B35" s="40">
        <v>5000</v>
      </c>
      <c r="C35" s="199">
        <f>'rozpočet včetně kapitoly EP'!C37</f>
        <v>2625</v>
      </c>
      <c r="D35" s="17" t="s">
        <v>18</v>
      </c>
      <c r="E35" s="16" t="s">
        <v>18</v>
      </c>
      <c r="G35" s="88"/>
      <c r="H35" s="88"/>
      <c r="I35" s="88"/>
    </row>
    <row r="36" spans="1:9" ht="23.25" customHeight="1" thickBot="1">
      <c r="A36" s="9" t="s">
        <v>61</v>
      </c>
      <c r="B36" s="23">
        <f>SUM(B17+B18+B19+B20+B21+B22+B23+B24+B25+B26+B27+B28+B29+B30+B31+B32)</f>
        <v>3549418</v>
      </c>
      <c r="C36" s="23">
        <f>SUM(C17+C18+C19+C20+C21+C22+C23+C24+C25+C26+C27+C28+C29+C30+C31+C32)</f>
        <v>4578167</v>
      </c>
      <c r="D36" s="23">
        <f>SUM(D17+D18+D19+D20+D21+D22+D23+D24+D25+D26+D27+D28+D29+D30+D31)</f>
        <v>2935229</v>
      </c>
      <c r="E36" s="24">
        <f>D36/C36*100</f>
        <v>64.11362888247632</v>
      </c>
      <c r="G36" s="88"/>
      <c r="H36" s="88"/>
      <c r="I36" s="88"/>
    </row>
    <row r="37" spans="2:9" ht="13.5" thickBot="1">
      <c r="B37" s="1"/>
      <c r="C37" s="1"/>
      <c r="D37" s="1"/>
      <c r="G37" s="88"/>
      <c r="H37" s="88"/>
      <c r="I37" s="88"/>
    </row>
    <row r="38" spans="1:9" ht="20.25" customHeight="1" thickBot="1">
      <c r="A38" s="95" t="s">
        <v>62</v>
      </c>
      <c r="B38" s="96">
        <v>24400</v>
      </c>
      <c r="C38" s="96">
        <v>31400</v>
      </c>
      <c r="D38" s="101">
        <v>549219</v>
      </c>
      <c r="E38" s="235" t="s">
        <v>18</v>
      </c>
      <c r="G38" s="90"/>
      <c r="H38" s="90"/>
      <c r="I38" s="90"/>
    </row>
    <row r="39" spans="1:9" ht="12.75" customHeight="1" thickBot="1">
      <c r="A39" s="84"/>
      <c r="B39" s="91"/>
      <c r="C39" s="91"/>
      <c r="D39" s="205"/>
      <c r="E39" s="206"/>
      <c r="G39" s="90"/>
      <c r="H39" s="90"/>
      <c r="I39" s="90"/>
    </row>
    <row r="40" spans="1:9" ht="20.25" customHeight="1" thickBot="1">
      <c r="A40" s="7" t="s">
        <v>1</v>
      </c>
      <c r="B40" s="25">
        <f>SUM(B38+B36)</f>
        <v>3573818</v>
      </c>
      <c r="C40" s="25">
        <f>SUM(C38+C36)</f>
        <v>4609567</v>
      </c>
      <c r="D40" s="25">
        <f>SUM(D38+D36)</f>
        <v>3484448</v>
      </c>
      <c r="E40" s="213">
        <f>D40/C40*100</f>
        <v>75.59165535504745</v>
      </c>
      <c r="G40" s="90"/>
      <c r="H40" s="90"/>
      <c r="I40" s="90"/>
    </row>
    <row r="41" spans="7:9" ht="20.25" customHeight="1" thickBot="1">
      <c r="G41" s="13"/>
      <c r="H41" s="13"/>
      <c r="I41" s="13"/>
    </row>
    <row r="42" spans="1:9" ht="19.5" customHeight="1" thickBot="1">
      <c r="A42" s="7" t="s">
        <v>2</v>
      </c>
      <c r="B42" s="25">
        <f>B14-B40</f>
        <v>0</v>
      </c>
      <c r="C42" s="25">
        <f>C14-C40</f>
        <v>0</v>
      </c>
      <c r="D42" s="25">
        <f>D14-D40</f>
        <v>784120</v>
      </c>
      <c r="E42" s="27" t="s">
        <v>18</v>
      </c>
      <c r="G42" s="90"/>
      <c r="H42" s="90"/>
      <c r="I42" s="90"/>
    </row>
    <row r="43" spans="1:9" ht="12.75" customHeight="1">
      <c r="A43" s="31"/>
      <c r="B43" s="32"/>
      <c r="C43" s="32"/>
      <c r="D43" s="32"/>
      <c r="E43" s="33"/>
      <c r="G43" s="90"/>
      <c r="H43" s="90"/>
      <c r="I43" s="90"/>
    </row>
    <row r="44" spans="1:9" ht="12.75">
      <c r="A44" t="s">
        <v>119</v>
      </c>
      <c r="G44" s="90"/>
      <c r="H44" s="88"/>
      <c r="I44" s="90"/>
    </row>
    <row r="45" spans="7:9" ht="12.75">
      <c r="G45" s="90"/>
      <c r="H45" s="88"/>
      <c r="I45" s="90"/>
    </row>
    <row r="46" spans="7:9" ht="12.75">
      <c r="G46" s="90"/>
      <c r="H46" s="88"/>
      <c r="I46" s="90"/>
    </row>
    <row r="47" spans="7:9" ht="12.75">
      <c r="G47" s="90"/>
      <c r="H47" s="88"/>
      <c r="I47" s="90"/>
    </row>
    <row r="48" spans="1:9" ht="12.75" customHeight="1">
      <c r="A48" s="107"/>
      <c r="B48" s="108"/>
      <c r="C48" s="108"/>
      <c r="D48" s="106"/>
      <c r="G48" s="89"/>
      <c r="H48" s="89"/>
      <c r="I48" s="89"/>
    </row>
    <row r="49" spans="1:9" ht="12.75" customHeight="1">
      <c r="A49" s="31"/>
      <c r="B49" s="31"/>
      <c r="C49" s="31"/>
      <c r="D49" s="106"/>
      <c r="G49" s="13"/>
      <c r="H49" s="13"/>
      <c r="I49" s="13"/>
    </row>
    <row r="50" spans="1:9" ht="12.75">
      <c r="A50" s="110"/>
      <c r="B50" s="110"/>
      <c r="C50" s="110"/>
      <c r="D50" s="110"/>
      <c r="G50" s="90"/>
      <c r="H50" s="90"/>
      <c r="I50" s="90"/>
    </row>
    <row r="51" spans="1:9" ht="12.75">
      <c r="A51" s="110"/>
      <c r="B51" s="110"/>
      <c r="C51" s="110"/>
      <c r="D51" s="12"/>
      <c r="E51" s="13"/>
      <c r="G51" s="90"/>
      <c r="H51" s="88"/>
      <c r="I51" s="90"/>
    </row>
    <row r="52" spans="1:9" ht="12.75">
      <c r="A52" s="110"/>
      <c r="B52" s="110"/>
      <c r="C52" s="110"/>
      <c r="D52" s="111"/>
      <c r="G52" s="89"/>
      <c r="H52" s="89"/>
      <c r="I52" s="89"/>
    </row>
    <row r="53" spans="1:9" ht="12.75">
      <c r="A53" s="110"/>
      <c r="B53" s="110"/>
      <c r="C53" s="110"/>
      <c r="D53" s="112"/>
      <c r="G53" s="13"/>
      <c r="H53" s="13"/>
      <c r="I53" s="13"/>
    </row>
    <row r="54" spans="1:9" ht="12.75">
      <c r="A54" s="110"/>
      <c r="B54" s="110"/>
      <c r="C54" s="110"/>
      <c r="D54" s="110"/>
      <c r="G54" s="13"/>
      <c r="H54" s="13"/>
      <c r="I54" s="13"/>
    </row>
    <row r="55" spans="7:9" ht="12.75">
      <c r="G55" s="13"/>
      <c r="H55" s="13"/>
      <c r="I55" s="13"/>
    </row>
    <row r="56" spans="7:9" ht="12.75">
      <c r="G56" s="13"/>
      <c r="H56" s="13"/>
      <c r="I56" s="13"/>
    </row>
    <row r="57" spans="7:9" ht="12.75">
      <c r="G57" s="13"/>
      <c r="H57" s="13"/>
      <c r="I57" s="13"/>
    </row>
    <row r="58" spans="7:9" ht="12.75">
      <c r="G58" s="13"/>
      <c r="H58" s="13"/>
      <c r="I58" s="13"/>
    </row>
  </sheetData>
  <sheetProtection/>
  <mergeCells count="2">
    <mergeCell ref="A3:E3"/>
    <mergeCell ref="A2:E2"/>
  </mergeCells>
  <printOptions/>
  <pageMargins left="0.75" right="0.75" top="1" bottom="1" header="0.4921259845" footer="0.4921259845"/>
  <pageSetup horizontalDpi="600" verticalDpi="600" orientation="portrait" paperSize="9" scale="93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7">
      <selection activeCell="A25" sqref="A25"/>
    </sheetView>
  </sheetViews>
  <sheetFormatPr defaultColWidth="9.00390625" defaultRowHeight="12.75"/>
  <cols>
    <col min="1" max="1" width="36.625" style="0" customWidth="1"/>
    <col min="2" max="4" width="15.00390625" style="0" customWidth="1"/>
    <col min="5" max="5" width="12.625" style="0" customWidth="1"/>
  </cols>
  <sheetData>
    <row r="1" spans="1:5" ht="24.75" customHeight="1">
      <c r="A1" s="244" t="s">
        <v>121</v>
      </c>
      <c r="B1" s="244"/>
      <c r="C1" s="244"/>
      <c r="D1" s="244"/>
      <c r="E1" s="244"/>
    </row>
    <row r="2" ht="15">
      <c r="A2" s="80" t="s">
        <v>57</v>
      </c>
    </row>
    <row r="3" spans="1:5" ht="25.5">
      <c r="A3" s="63" t="s">
        <v>41</v>
      </c>
      <c r="B3" s="64" t="s">
        <v>40</v>
      </c>
      <c r="C3" s="64" t="s">
        <v>30</v>
      </c>
      <c r="D3" s="64" t="s">
        <v>3</v>
      </c>
      <c r="E3" s="64" t="s">
        <v>24</v>
      </c>
    </row>
    <row r="4" spans="1:5" ht="51">
      <c r="A4" s="66" t="s">
        <v>42</v>
      </c>
      <c r="B4" s="17">
        <v>18000</v>
      </c>
      <c r="C4" s="17">
        <v>18000</v>
      </c>
      <c r="D4" s="17">
        <v>2650</v>
      </c>
      <c r="E4" s="17">
        <f aca="true" t="shared" si="0" ref="E4:E11">D4*100/C4</f>
        <v>14.722222222222221</v>
      </c>
    </row>
    <row r="5" spans="1:5" ht="25.5">
      <c r="A5" s="66" t="s">
        <v>134</v>
      </c>
      <c r="B5" s="17">
        <v>7500</v>
      </c>
      <c r="C5" s="17">
        <v>7500</v>
      </c>
      <c r="D5" s="17">
        <v>0</v>
      </c>
      <c r="E5" s="17">
        <f t="shared" si="0"/>
        <v>0</v>
      </c>
    </row>
    <row r="6" spans="1:5" ht="25.5">
      <c r="A6" s="66" t="s">
        <v>43</v>
      </c>
      <c r="B6" s="17">
        <v>0</v>
      </c>
      <c r="C6" s="17">
        <v>25199</v>
      </c>
      <c r="D6" s="17">
        <v>0</v>
      </c>
      <c r="E6" s="17">
        <f t="shared" si="0"/>
        <v>0</v>
      </c>
    </row>
    <row r="7" spans="1:5" ht="31.5" customHeight="1">
      <c r="A7" s="66" t="s">
        <v>135</v>
      </c>
      <c r="B7" s="17">
        <v>0</v>
      </c>
      <c r="C7" s="17">
        <v>1192</v>
      </c>
      <c r="D7" s="17">
        <v>0</v>
      </c>
      <c r="E7" s="17">
        <f t="shared" si="0"/>
        <v>0</v>
      </c>
    </row>
    <row r="8" spans="1:5" ht="25.5">
      <c r="A8" s="66" t="s">
        <v>136</v>
      </c>
      <c r="B8" s="17">
        <v>0</v>
      </c>
      <c r="C8" s="17">
        <v>530150</v>
      </c>
      <c r="D8" s="17">
        <v>530150</v>
      </c>
      <c r="E8" s="17">
        <f t="shared" si="0"/>
        <v>100</v>
      </c>
    </row>
    <row r="9" spans="1:5" ht="12.75">
      <c r="A9" s="66" t="s">
        <v>125</v>
      </c>
      <c r="B9" s="17">
        <v>0</v>
      </c>
      <c r="C9" s="17">
        <v>2300</v>
      </c>
      <c r="D9" s="17">
        <v>0</v>
      </c>
      <c r="E9" s="17">
        <f t="shared" si="0"/>
        <v>0</v>
      </c>
    </row>
    <row r="10" spans="1:5" ht="25.5">
      <c r="A10" s="66" t="s">
        <v>126</v>
      </c>
      <c r="B10" s="17">
        <v>0</v>
      </c>
      <c r="C10" s="17">
        <v>51000</v>
      </c>
      <c r="D10" s="17">
        <v>0</v>
      </c>
      <c r="E10" s="17">
        <f t="shared" si="0"/>
        <v>0</v>
      </c>
    </row>
    <row r="11" spans="1:5" ht="27.75" customHeight="1">
      <c r="A11" s="72" t="s">
        <v>45</v>
      </c>
      <c r="B11" s="77">
        <f>SUM(B4:B10)</f>
        <v>25500</v>
      </c>
      <c r="C11" s="77">
        <f>SUM(C4:C10)</f>
        <v>635341</v>
      </c>
      <c r="D11" s="77">
        <f>SUM(D4:D10)</f>
        <v>532800</v>
      </c>
      <c r="E11" s="77">
        <f t="shared" si="0"/>
        <v>83.86047807397917</v>
      </c>
    </row>
    <row r="13" spans="1:5" ht="25.5">
      <c r="A13" s="63" t="s">
        <v>44</v>
      </c>
      <c r="B13" s="64" t="s">
        <v>40</v>
      </c>
      <c r="C13" s="64" t="s">
        <v>30</v>
      </c>
      <c r="D13" s="64" t="s">
        <v>3</v>
      </c>
      <c r="E13" s="64" t="s">
        <v>24</v>
      </c>
    </row>
    <row r="14" spans="1:5" ht="25.5" customHeight="1">
      <c r="A14" s="66" t="s">
        <v>130</v>
      </c>
      <c r="B14" s="17">
        <v>0</v>
      </c>
      <c r="C14" s="17">
        <v>533285</v>
      </c>
      <c r="D14" s="17">
        <v>460155</v>
      </c>
      <c r="E14" s="17">
        <f>D14*100/C14</f>
        <v>86.28688224870379</v>
      </c>
    </row>
    <row r="15" spans="1:5" ht="25.5">
      <c r="A15" s="65" t="s">
        <v>47</v>
      </c>
      <c r="B15" s="17">
        <v>35166.7</v>
      </c>
      <c r="C15" s="17">
        <v>228291.9</v>
      </c>
      <c r="D15" s="17">
        <v>228292</v>
      </c>
      <c r="E15" s="17">
        <f>D15*100/C15</f>
        <v>100.00004380356903</v>
      </c>
    </row>
    <row r="16" spans="1:5" ht="25.5">
      <c r="A16" s="65" t="s">
        <v>48</v>
      </c>
      <c r="B16" s="17">
        <v>989895.3</v>
      </c>
      <c r="C16" s="17">
        <v>739476</v>
      </c>
      <c r="D16" s="17">
        <v>110095.989</v>
      </c>
      <c r="E16" s="17">
        <f>D16*100/C16</f>
        <v>14.88837893319053</v>
      </c>
    </row>
    <row r="17" spans="1:5" ht="25.5" customHeight="1">
      <c r="A17" s="65" t="s">
        <v>116</v>
      </c>
      <c r="B17" s="17">
        <v>0</v>
      </c>
      <c r="C17" s="17">
        <v>114085</v>
      </c>
      <c r="D17" s="17">
        <v>114085</v>
      </c>
      <c r="E17" s="17">
        <f>D17*100/C17</f>
        <v>100</v>
      </c>
    </row>
    <row r="18" spans="1:5" ht="25.5">
      <c r="A18" s="73" t="s">
        <v>46</v>
      </c>
      <c r="B18" s="77">
        <f>SUM(B14:B17)</f>
        <v>1025062</v>
      </c>
      <c r="C18" s="77">
        <f>SUM(C14:C17)</f>
        <v>1615137.9</v>
      </c>
      <c r="D18" s="77">
        <f>SUM(D14:D17)</f>
        <v>912627.9890000001</v>
      </c>
      <c r="E18" s="77">
        <f>D18*100/C18</f>
        <v>56.504648240871575</v>
      </c>
    </row>
    <row r="19" spans="2:5" ht="13.5" thickBot="1">
      <c r="B19" s="61"/>
      <c r="C19" s="61"/>
      <c r="D19" s="61"/>
      <c r="E19" s="61"/>
    </row>
    <row r="20" spans="1:5" ht="25.5" customHeight="1" thickBot="1">
      <c r="A20" s="45" t="s">
        <v>53</v>
      </c>
      <c r="B20" s="78">
        <f>B11+B18</f>
        <v>1050562</v>
      </c>
      <c r="C20" s="78">
        <f>SUM(C18+C11)</f>
        <v>2250478.9</v>
      </c>
      <c r="D20" s="78">
        <f>SUM(D18+D11)</f>
        <v>1445427.989</v>
      </c>
      <c r="E20" s="79">
        <f>D20/C20*100</f>
        <v>64.22757347336162</v>
      </c>
    </row>
    <row r="21" spans="1:5" ht="18" customHeight="1">
      <c r="A21" s="74"/>
      <c r="B21" s="75"/>
      <c r="C21" s="75"/>
      <c r="D21" s="75"/>
      <c r="E21" s="76"/>
    </row>
    <row r="22" spans="1:5" ht="15">
      <c r="A22" s="80" t="s">
        <v>62</v>
      </c>
      <c r="E22" s="22" t="s">
        <v>31</v>
      </c>
    </row>
    <row r="23" spans="1:5" ht="12.75">
      <c r="A23" s="249" t="s">
        <v>49</v>
      </c>
      <c r="B23" s="245" t="s">
        <v>50</v>
      </c>
      <c r="C23" s="245" t="s">
        <v>51</v>
      </c>
      <c r="D23" s="251" t="s">
        <v>3</v>
      </c>
      <c r="E23" s="245" t="s">
        <v>24</v>
      </c>
    </row>
    <row r="24" spans="1:5" ht="12.75">
      <c r="A24" s="250"/>
      <c r="B24" s="246"/>
      <c r="C24" s="246"/>
      <c r="D24" s="252"/>
      <c r="E24" s="246"/>
    </row>
    <row r="25" spans="1:5" ht="25.5" customHeight="1">
      <c r="A25" s="65" t="s">
        <v>52</v>
      </c>
      <c r="B25" s="28">
        <v>24400</v>
      </c>
      <c r="C25" s="28">
        <v>24400</v>
      </c>
      <c r="D25" s="29">
        <v>12195.12</v>
      </c>
      <c r="E25" s="28">
        <f>D25*100/C25</f>
        <v>49.98</v>
      </c>
    </row>
    <row r="26" spans="1:5" ht="25.5" customHeight="1">
      <c r="A26" s="65" t="s">
        <v>127</v>
      </c>
      <c r="B26" s="28">
        <v>0</v>
      </c>
      <c r="C26" s="28">
        <v>7000</v>
      </c>
      <c r="D26" s="29">
        <v>7000</v>
      </c>
      <c r="E26" s="28">
        <f>D26*100/C26</f>
        <v>100</v>
      </c>
    </row>
    <row r="27" spans="1:5" ht="25.5" customHeight="1">
      <c r="A27" s="65" t="s">
        <v>128</v>
      </c>
      <c r="B27" s="28">
        <v>0</v>
      </c>
      <c r="C27" s="28">
        <v>0</v>
      </c>
      <c r="D27" s="29">
        <v>530024</v>
      </c>
      <c r="E27" s="17" t="s">
        <v>18</v>
      </c>
    </row>
    <row r="28" spans="1:5" ht="12.75">
      <c r="A28" s="234" t="s">
        <v>54</v>
      </c>
      <c r="B28" s="221">
        <f>SUM(B25:B26)</f>
        <v>24400</v>
      </c>
      <c r="C28" s="221">
        <f>SUM(C25:C27)</f>
        <v>31400</v>
      </c>
      <c r="D28" s="221">
        <f>SUM(D25:D27)</f>
        <v>549219.12</v>
      </c>
      <c r="E28" s="247" t="s">
        <v>18</v>
      </c>
    </row>
    <row r="29" spans="1:5" ht="12.75">
      <c r="A29" s="234"/>
      <c r="B29" s="221"/>
      <c r="C29" s="221"/>
      <c r="D29" s="221"/>
      <c r="E29" s="248"/>
    </row>
    <row r="31" spans="1:5" ht="25.5">
      <c r="A31" s="63" t="s">
        <v>65</v>
      </c>
      <c r="B31" s="64" t="s">
        <v>40</v>
      </c>
      <c r="C31" s="64" t="s">
        <v>35</v>
      </c>
      <c r="D31" s="64" t="s">
        <v>36</v>
      </c>
      <c r="E31" s="64" t="s">
        <v>24</v>
      </c>
    </row>
    <row r="32" spans="1:5" ht="25.5">
      <c r="A32" s="65" t="s">
        <v>129</v>
      </c>
      <c r="B32" s="17">
        <v>0</v>
      </c>
      <c r="C32" s="17">
        <v>595892</v>
      </c>
      <c r="D32" s="17">
        <v>522731</v>
      </c>
      <c r="E32" s="17">
        <f>D32*100/C32</f>
        <v>87.72243963671269</v>
      </c>
    </row>
    <row r="33" spans="1:5" ht="25.5">
      <c r="A33" s="65" t="s">
        <v>114</v>
      </c>
      <c r="B33" s="17">
        <v>0</v>
      </c>
      <c r="C33" s="17">
        <v>618797.06</v>
      </c>
      <c r="D33" s="17">
        <v>618796.989</v>
      </c>
      <c r="E33" s="17">
        <f>D33*100/C33</f>
        <v>99.99998852612516</v>
      </c>
    </row>
    <row r="34" spans="1:5" ht="25.5">
      <c r="A34" s="65" t="s">
        <v>115</v>
      </c>
      <c r="B34" s="17">
        <v>0</v>
      </c>
      <c r="C34" s="17">
        <v>114030</v>
      </c>
      <c r="D34" s="17">
        <v>114030</v>
      </c>
      <c r="E34" s="17">
        <f>D34*100/C34</f>
        <v>100</v>
      </c>
    </row>
    <row r="35" spans="1:5" ht="27.75" customHeight="1">
      <c r="A35" s="73" t="s">
        <v>66</v>
      </c>
      <c r="B35" s="77">
        <f>SUM(B32:B34)</f>
        <v>0</v>
      </c>
      <c r="C35" s="77">
        <f>SUM(C32:C34)</f>
        <v>1328719.06</v>
      </c>
      <c r="D35" s="77">
        <f>SUM(D32:D34)</f>
        <v>1255557.989</v>
      </c>
      <c r="E35" s="77">
        <f>D35*100/C35</f>
        <v>94.49386456456793</v>
      </c>
    </row>
    <row r="36" spans="2:5" ht="13.5" thickBot="1">
      <c r="B36" s="61"/>
      <c r="C36" s="61"/>
      <c r="D36" s="61"/>
      <c r="E36" s="61"/>
    </row>
    <row r="37" spans="1:5" ht="27.75" customHeight="1" thickBot="1">
      <c r="A37" s="45" t="s">
        <v>56</v>
      </c>
      <c r="B37" s="78">
        <f>SUM(B35+B28)</f>
        <v>24400</v>
      </c>
      <c r="C37" s="78">
        <f>SUM(C35+C28)</f>
        <v>1360119.06</v>
      </c>
      <c r="D37" s="78">
        <f>SUM(D35+D28)</f>
        <v>1804777.1090000002</v>
      </c>
      <c r="E37" s="79">
        <f>D37/C37*100</f>
        <v>132.69258273610254</v>
      </c>
    </row>
    <row r="38" ht="13.5" thickBot="1"/>
    <row r="39" spans="1:5" ht="22.5" customHeight="1" thickBot="1">
      <c r="A39" s="45" t="s">
        <v>55</v>
      </c>
      <c r="B39" s="78">
        <f>B20-B37</f>
        <v>1026162</v>
      </c>
      <c r="C39" s="78">
        <f>C20-C37</f>
        <v>890359.8399999999</v>
      </c>
      <c r="D39" s="78">
        <f>D20-D37</f>
        <v>-359349.1200000001</v>
      </c>
      <c r="E39" s="79" t="s">
        <v>18</v>
      </c>
    </row>
  </sheetData>
  <sheetProtection/>
  <mergeCells count="11">
    <mergeCell ref="D23:D24"/>
    <mergeCell ref="A1:E1"/>
    <mergeCell ref="E23:E24"/>
    <mergeCell ref="E28:E29"/>
    <mergeCell ref="A23:A24"/>
    <mergeCell ref="B23:B24"/>
    <mergeCell ref="A28:A29"/>
    <mergeCell ref="B28:B29"/>
    <mergeCell ref="C28:C29"/>
    <mergeCell ref="D28:D29"/>
    <mergeCell ref="C23:C24"/>
  </mergeCells>
  <printOptions/>
  <pageMargins left="0.75" right="0.75" top="1" bottom="1" header="0.4921259845" footer="0.4921259845"/>
  <pageSetup horizontalDpi="600" verticalDpi="600" orientation="portrait" paperSize="9" scale="8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27"/>
  <sheetViews>
    <sheetView showGridLines="0" workbookViewId="0" topLeftCell="B1">
      <selection activeCell="B5" sqref="B5:R5"/>
    </sheetView>
  </sheetViews>
  <sheetFormatPr defaultColWidth="9.00390625" defaultRowHeight="12.75"/>
  <cols>
    <col min="1" max="1" width="2.75390625" style="217" customWidth="1"/>
    <col min="2" max="2" width="20.25390625" style="217" customWidth="1"/>
    <col min="3" max="3" width="5.375" style="217" customWidth="1"/>
    <col min="4" max="15" width="8.125" style="217" customWidth="1"/>
    <col min="16" max="16" width="10.875" style="217" customWidth="1"/>
    <col min="17" max="18" width="9.375" style="217" customWidth="1"/>
    <col min="19" max="19" width="4.00390625" style="217" customWidth="1"/>
    <col min="20" max="16384" width="9.125" style="217" customWidth="1"/>
  </cols>
  <sheetData>
    <row r="1" spans="1:19" ht="0.7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23" ht="18" customHeight="1">
      <c r="A2" s="253" t="s">
        <v>131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00"/>
      <c r="T2" s="200"/>
      <c r="U2" s="200"/>
      <c r="V2" s="200"/>
      <c r="W2" s="201"/>
    </row>
    <row r="3" spans="1:23" ht="9" customHeigh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02"/>
      <c r="T3" s="202"/>
      <c r="U3" s="202"/>
      <c r="V3" s="202"/>
      <c r="W3" s="202"/>
    </row>
    <row r="4" spans="1:32" ht="13.5" customHeight="1">
      <c r="A4" s="255" t="s">
        <v>132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</row>
    <row r="5" spans="1:19" ht="17.25" customHeight="1">
      <c r="A5" s="218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19"/>
    </row>
    <row r="6" spans="1:19" ht="14.25" customHeight="1">
      <c r="A6" s="218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19"/>
    </row>
    <row r="7" spans="1:19" ht="22.5">
      <c r="A7" s="218"/>
      <c r="B7" s="222">
        <v>2010</v>
      </c>
      <c r="C7" s="223"/>
      <c r="D7" s="224" t="s">
        <v>67</v>
      </c>
      <c r="E7" s="224" t="s">
        <v>68</v>
      </c>
      <c r="F7" s="224" t="s">
        <v>69</v>
      </c>
      <c r="G7" s="224" t="s">
        <v>70</v>
      </c>
      <c r="H7" s="224" t="s">
        <v>71</v>
      </c>
      <c r="I7" s="224" t="s">
        <v>72</v>
      </c>
      <c r="J7" s="224" t="s">
        <v>73</v>
      </c>
      <c r="K7" s="224" t="s">
        <v>74</v>
      </c>
      <c r="L7" s="224" t="s">
        <v>75</v>
      </c>
      <c r="M7" s="224" t="s">
        <v>76</v>
      </c>
      <c r="N7" s="224" t="s">
        <v>77</v>
      </c>
      <c r="O7" s="224" t="s">
        <v>78</v>
      </c>
      <c r="P7" s="224" t="s">
        <v>79</v>
      </c>
      <c r="Q7" s="224" t="s">
        <v>82</v>
      </c>
      <c r="R7" s="224" t="s">
        <v>80</v>
      </c>
      <c r="S7" s="219"/>
    </row>
    <row r="8" spans="1:19" ht="33.75">
      <c r="A8" s="218"/>
      <c r="B8" s="225" t="s">
        <v>142</v>
      </c>
      <c r="C8" s="226">
        <v>1111</v>
      </c>
      <c r="D8" s="227">
        <v>97263.956</v>
      </c>
      <c r="E8" s="227">
        <v>57156.679</v>
      </c>
      <c r="F8" s="227">
        <v>47764.191</v>
      </c>
      <c r="G8" s="227">
        <v>40646.164</v>
      </c>
      <c r="H8" s="227">
        <v>47076.338</v>
      </c>
      <c r="I8" s="227">
        <v>61469.048</v>
      </c>
      <c r="J8" s="227">
        <v>63983.664</v>
      </c>
      <c r="K8" s="227">
        <v>60338.485</v>
      </c>
      <c r="L8" s="227">
        <v>0</v>
      </c>
      <c r="M8" s="227">
        <v>0</v>
      </c>
      <c r="N8" s="227">
        <v>0</v>
      </c>
      <c r="O8" s="227">
        <v>0</v>
      </c>
      <c r="P8" s="227">
        <v>475698.525</v>
      </c>
      <c r="Q8" s="227">
        <v>650000</v>
      </c>
      <c r="R8" s="228">
        <v>0.7318438846153846</v>
      </c>
      <c r="S8" s="219"/>
    </row>
    <row r="9" spans="1:19" ht="33.75">
      <c r="A9" s="218"/>
      <c r="B9" s="225" t="s">
        <v>143</v>
      </c>
      <c r="C9" s="226">
        <v>1112</v>
      </c>
      <c r="D9" s="227">
        <v>4505.817</v>
      </c>
      <c r="E9" s="227">
        <v>822.916</v>
      </c>
      <c r="F9" s="227">
        <v>7198.058</v>
      </c>
      <c r="G9" s="227">
        <v>0</v>
      </c>
      <c r="H9" s="227">
        <v>0</v>
      </c>
      <c r="I9" s="227">
        <v>0</v>
      </c>
      <c r="J9" s="227">
        <v>14014.798</v>
      </c>
      <c r="K9" s="227">
        <v>0</v>
      </c>
      <c r="L9" s="227">
        <v>0</v>
      </c>
      <c r="M9" s="227">
        <v>0</v>
      </c>
      <c r="N9" s="227">
        <v>0</v>
      </c>
      <c r="O9" s="227">
        <v>0</v>
      </c>
      <c r="P9" s="227">
        <v>26541.589</v>
      </c>
      <c r="Q9" s="227">
        <v>35000</v>
      </c>
      <c r="R9" s="228">
        <v>0.7583311142857143</v>
      </c>
      <c r="S9" s="219"/>
    </row>
    <row r="10" spans="1:19" ht="33.75">
      <c r="A10" s="218"/>
      <c r="B10" s="225" t="s">
        <v>144</v>
      </c>
      <c r="C10" s="226">
        <v>1113</v>
      </c>
      <c r="D10" s="227">
        <v>6121.146</v>
      </c>
      <c r="E10" s="227">
        <v>5990.084</v>
      </c>
      <c r="F10" s="227">
        <v>3889.598</v>
      </c>
      <c r="G10" s="227">
        <v>4273.286</v>
      </c>
      <c r="H10" s="227">
        <v>5529.112</v>
      </c>
      <c r="I10" s="227">
        <v>4976.49</v>
      </c>
      <c r="J10" s="227">
        <v>6082.762</v>
      </c>
      <c r="K10" s="227">
        <v>7032.294</v>
      </c>
      <c r="L10" s="227">
        <v>0</v>
      </c>
      <c r="M10" s="227">
        <v>0</v>
      </c>
      <c r="N10" s="227">
        <v>0</v>
      </c>
      <c r="O10" s="227">
        <v>0</v>
      </c>
      <c r="P10" s="227">
        <v>43894.772</v>
      </c>
      <c r="Q10" s="227">
        <v>50000</v>
      </c>
      <c r="R10" s="228">
        <v>0.87789544</v>
      </c>
      <c r="S10" s="219"/>
    </row>
    <row r="11" spans="1:19" ht="22.5">
      <c r="A11" s="218"/>
      <c r="B11" s="225" t="s">
        <v>145</v>
      </c>
      <c r="C11" s="226">
        <v>1121</v>
      </c>
      <c r="D11" s="227">
        <v>121950.754</v>
      </c>
      <c r="E11" s="227">
        <v>5557.53</v>
      </c>
      <c r="F11" s="227">
        <v>158841.926</v>
      </c>
      <c r="G11" s="227">
        <v>38230.493</v>
      </c>
      <c r="H11" s="227">
        <v>0</v>
      </c>
      <c r="I11" s="227">
        <v>152936.434</v>
      </c>
      <c r="J11" s="227">
        <v>169600.564</v>
      </c>
      <c r="K11" s="227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647117.701</v>
      </c>
      <c r="Q11" s="227">
        <v>740000</v>
      </c>
      <c r="R11" s="228">
        <v>0.8744833797297298</v>
      </c>
      <c r="S11" s="219"/>
    </row>
    <row r="12" spans="1:19" ht="12.75">
      <c r="A12" s="218"/>
      <c r="B12" s="225" t="s">
        <v>146</v>
      </c>
      <c r="C12" s="226">
        <v>1211</v>
      </c>
      <c r="D12" s="227">
        <v>137491.5</v>
      </c>
      <c r="E12" s="227">
        <v>270208.989</v>
      </c>
      <c r="F12" s="227">
        <v>12167.72</v>
      </c>
      <c r="G12" s="227">
        <v>114778.328</v>
      </c>
      <c r="H12" s="227">
        <v>238685.966</v>
      </c>
      <c r="I12" s="227">
        <v>51315.994</v>
      </c>
      <c r="J12" s="227">
        <v>136867.002</v>
      </c>
      <c r="K12" s="227">
        <v>275787.85</v>
      </c>
      <c r="L12" s="227">
        <v>0</v>
      </c>
      <c r="M12" s="227">
        <v>0</v>
      </c>
      <c r="N12" s="227">
        <v>0</v>
      </c>
      <c r="O12" s="227">
        <v>0</v>
      </c>
      <c r="P12" s="227">
        <v>1237303.349</v>
      </c>
      <c r="Q12" s="227">
        <v>1663067</v>
      </c>
      <c r="R12" s="228">
        <v>0.7439888765756281</v>
      </c>
      <c r="S12" s="219"/>
    </row>
    <row r="13" spans="1:19" ht="12.75">
      <c r="A13" s="218"/>
      <c r="B13" s="259" t="s">
        <v>81</v>
      </c>
      <c r="C13" s="259"/>
      <c r="D13" s="229">
        <v>367333.173</v>
      </c>
      <c r="E13" s="229">
        <v>339736.198</v>
      </c>
      <c r="F13" s="229">
        <v>229861.493</v>
      </c>
      <c r="G13" s="229">
        <v>197928.271</v>
      </c>
      <c r="H13" s="229">
        <v>291291.416</v>
      </c>
      <c r="I13" s="229">
        <v>270697.966</v>
      </c>
      <c r="J13" s="229">
        <v>390548.79</v>
      </c>
      <c r="K13" s="229">
        <v>343158.629</v>
      </c>
      <c r="L13" s="229">
        <v>0</v>
      </c>
      <c r="M13" s="229">
        <v>0</v>
      </c>
      <c r="N13" s="229">
        <v>0</v>
      </c>
      <c r="O13" s="229">
        <v>0</v>
      </c>
      <c r="P13" s="229">
        <v>2430555.936</v>
      </c>
      <c r="Q13" s="229">
        <v>3138067</v>
      </c>
      <c r="R13" s="230">
        <v>0.7745392102845478</v>
      </c>
      <c r="S13" s="219"/>
    </row>
    <row r="14" spans="1:19" ht="12.75">
      <c r="A14" s="218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19"/>
    </row>
    <row r="15" spans="1:19" ht="3" customHeight="1">
      <c r="A15" s="218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19"/>
    </row>
    <row r="16" spans="1:19" ht="13.5" customHeight="1">
      <c r="A16" s="218"/>
      <c r="B16" s="258" t="s">
        <v>83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19"/>
    </row>
    <row r="17" spans="1:19" ht="13.5" customHeight="1">
      <c r="A17" s="218"/>
      <c r="B17" s="257" t="s">
        <v>147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19"/>
    </row>
    <row r="18" spans="1:19" ht="13.5" customHeight="1">
      <c r="A18" s="218"/>
      <c r="B18" s="258" t="s">
        <v>148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19"/>
    </row>
    <row r="19" spans="1:19" ht="6.75" customHeight="1">
      <c r="A19" s="218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19"/>
    </row>
    <row r="20" spans="1:19" ht="33.75">
      <c r="A20" s="218"/>
      <c r="B20" s="222">
        <v>2009</v>
      </c>
      <c r="C20" s="223"/>
      <c r="D20" s="224" t="s">
        <v>67</v>
      </c>
      <c r="E20" s="224" t="s">
        <v>68</v>
      </c>
      <c r="F20" s="224" t="s">
        <v>69</v>
      </c>
      <c r="G20" s="224" t="s">
        <v>70</v>
      </c>
      <c r="H20" s="224" t="s">
        <v>71</v>
      </c>
      <c r="I20" s="224" t="s">
        <v>72</v>
      </c>
      <c r="J20" s="224" t="s">
        <v>73</v>
      </c>
      <c r="K20" s="224" t="s">
        <v>74</v>
      </c>
      <c r="L20" s="224" t="s">
        <v>75</v>
      </c>
      <c r="M20" s="224" t="s">
        <v>76</v>
      </c>
      <c r="N20" s="224" t="s">
        <v>77</v>
      </c>
      <c r="O20" s="224" t="s">
        <v>78</v>
      </c>
      <c r="P20" s="224" t="s">
        <v>149</v>
      </c>
      <c r="Q20" s="224" t="s">
        <v>84</v>
      </c>
      <c r="R20" s="224" t="s">
        <v>80</v>
      </c>
      <c r="S20" s="219"/>
    </row>
    <row r="21" spans="1:19" ht="33.75">
      <c r="A21" s="218"/>
      <c r="B21" s="225" t="s">
        <v>142</v>
      </c>
      <c r="C21" s="226">
        <v>1111</v>
      </c>
      <c r="D21" s="227">
        <v>97001.845</v>
      </c>
      <c r="E21" s="227">
        <v>50305.438</v>
      </c>
      <c r="F21" s="227">
        <v>51638.503</v>
      </c>
      <c r="G21" s="227">
        <v>43163.127</v>
      </c>
      <c r="H21" s="227">
        <v>48742.306</v>
      </c>
      <c r="I21" s="227">
        <v>58579.891</v>
      </c>
      <c r="J21" s="227">
        <v>67511.029</v>
      </c>
      <c r="K21" s="227">
        <v>57015.387</v>
      </c>
      <c r="L21" s="227">
        <v>0</v>
      </c>
      <c r="M21" s="227">
        <v>0</v>
      </c>
      <c r="N21" s="227">
        <v>0</v>
      </c>
      <c r="O21" s="227">
        <v>0</v>
      </c>
      <c r="P21" s="227">
        <f>_518+_519+_520+_521+_522+_523+_524+_525+_526+_527+_528+_529</f>
        <v>473957.52599999995</v>
      </c>
      <c r="Q21" s="227">
        <v>709420.86528</v>
      </c>
      <c r="R21" s="228">
        <f>_530/_531</f>
        <v>0.6680907613464886</v>
      </c>
      <c r="S21" s="219"/>
    </row>
    <row r="22" spans="1:19" ht="33.75">
      <c r="A22" s="218"/>
      <c r="B22" s="225" t="s">
        <v>143</v>
      </c>
      <c r="C22" s="226">
        <v>1112</v>
      </c>
      <c r="D22" s="227">
        <v>9584.226</v>
      </c>
      <c r="E22" s="227">
        <v>1214.38</v>
      </c>
      <c r="F22" s="227">
        <v>5420.442</v>
      </c>
      <c r="G22" s="227">
        <v>19010.848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f>_537+_538+_539+_540+_541+_542+_543+_544+_545+_546+_547+_548</f>
        <v>35229.896</v>
      </c>
      <c r="Q22" s="227">
        <v>39404.00598</v>
      </c>
      <c r="R22" s="228">
        <f>_549/_550</f>
        <v>0.8940688928400168</v>
      </c>
      <c r="S22" s="219"/>
    </row>
    <row r="23" spans="1:19" ht="33.75">
      <c r="A23" s="218"/>
      <c r="B23" s="225" t="s">
        <v>144</v>
      </c>
      <c r="C23" s="226">
        <v>1113</v>
      </c>
      <c r="D23" s="227">
        <v>6825.264</v>
      </c>
      <c r="E23" s="227">
        <v>5300.21</v>
      </c>
      <c r="F23" s="227">
        <v>3862.699</v>
      </c>
      <c r="G23" s="227">
        <v>4457.751</v>
      </c>
      <c r="H23" s="227">
        <v>5310.337</v>
      </c>
      <c r="I23" s="227">
        <v>4902.809</v>
      </c>
      <c r="J23" s="227">
        <v>5940.979</v>
      </c>
      <c r="K23" s="227">
        <v>7374.157</v>
      </c>
      <c r="L23" s="227">
        <v>0</v>
      </c>
      <c r="M23" s="227">
        <v>0</v>
      </c>
      <c r="N23" s="227">
        <v>0</v>
      </c>
      <c r="O23" s="227">
        <v>0</v>
      </c>
      <c r="P23" s="227">
        <f>_556+_557+_558+_559+_560+_561+_562+_563+_564+_565+_566+_567</f>
        <v>43974.206</v>
      </c>
      <c r="Q23" s="227">
        <v>66030.44313</v>
      </c>
      <c r="R23" s="228">
        <f>_568/_569</f>
        <v>0.6659686640815672</v>
      </c>
      <c r="S23" s="219"/>
    </row>
    <row r="24" spans="1:19" ht="22.5">
      <c r="A24" s="218"/>
      <c r="B24" s="225" t="s">
        <v>145</v>
      </c>
      <c r="C24" s="226">
        <v>1121</v>
      </c>
      <c r="D24" s="227">
        <v>162769.205</v>
      </c>
      <c r="E24" s="227">
        <v>7249.698</v>
      </c>
      <c r="F24" s="227">
        <v>57566.957</v>
      </c>
      <c r="G24" s="227">
        <v>143131.421</v>
      </c>
      <c r="H24" s="227">
        <v>0</v>
      </c>
      <c r="I24" s="227">
        <v>96005.59</v>
      </c>
      <c r="J24" s="227">
        <v>198306.559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f>_575+_576+_577+_578+_579+_580+_581+_582+_583+_584+_585+_586</f>
        <v>665029.4299999999</v>
      </c>
      <c r="Q24" s="227">
        <v>822340.84541</v>
      </c>
      <c r="R24" s="228">
        <f>_587/_588</f>
        <v>0.8087029042907771</v>
      </c>
      <c r="S24" s="219"/>
    </row>
    <row r="25" spans="1:19" ht="12.75">
      <c r="A25" s="218"/>
      <c r="B25" s="225" t="s">
        <v>146</v>
      </c>
      <c r="C25" s="226">
        <v>1211</v>
      </c>
      <c r="D25" s="227">
        <v>133680.842</v>
      </c>
      <c r="E25" s="227">
        <v>261137.601</v>
      </c>
      <c r="F25" s="227">
        <v>0</v>
      </c>
      <c r="G25" s="227">
        <v>94895.795</v>
      </c>
      <c r="H25" s="227">
        <v>230945.932</v>
      </c>
      <c r="I25" s="227">
        <v>64396.678</v>
      </c>
      <c r="J25" s="227">
        <v>119679.623</v>
      </c>
      <c r="K25" s="227">
        <v>243589.216</v>
      </c>
      <c r="L25" s="227">
        <v>0</v>
      </c>
      <c r="M25" s="227">
        <v>0</v>
      </c>
      <c r="N25" s="227">
        <v>0</v>
      </c>
      <c r="O25" s="227">
        <v>0</v>
      </c>
      <c r="P25" s="227">
        <f>_594+_595+_596+_597+_598+_599+_600+_601+_602+_603+_604+_605</f>
        <v>1148325.687</v>
      </c>
      <c r="Q25" s="227">
        <v>1656339.518</v>
      </c>
      <c r="R25" s="228">
        <f>_606/_607</f>
        <v>0.6932912452554307</v>
      </c>
      <c r="S25" s="219"/>
    </row>
    <row r="26" spans="1:19" ht="12.75">
      <c r="A26" s="218"/>
      <c r="B26" s="259" t="s">
        <v>81</v>
      </c>
      <c r="C26" s="259"/>
      <c r="D26" s="229">
        <v>409861.382</v>
      </c>
      <c r="E26" s="229">
        <v>325207.327</v>
      </c>
      <c r="F26" s="229">
        <v>118488.601</v>
      </c>
      <c r="G26" s="229">
        <v>304658.942</v>
      </c>
      <c r="H26" s="229">
        <v>284998.575</v>
      </c>
      <c r="I26" s="229">
        <v>223884.968</v>
      </c>
      <c r="J26" s="229">
        <v>391438.19</v>
      </c>
      <c r="K26" s="229">
        <v>307978.76</v>
      </c>
      <c r="L26" s="229">
        <v>0</v>
      </c>
      <c r="M26" s="229">
        <v>0</v>
      </c>
      <c r="N26" s="229">
        <v>0</v>
      </c>
      <c r="O26" s="229">
        <v>0</v>
      </c>
      <c r="P26" s="229">
        <f>_499+_500+_501+_502+_503+_504+_505+_506+_507+_508+_509+_510</f>
        <v>2366516.745</v>
      </c>
      <c r="Q26" s="229">
        <v>3293535.6778</v>
      </c>
      <c r="R26" s="230">
        <f>_511/_512</f>
        <v>0.7185338118397959</v>
      </c>
      <c r="S26" s="219"/>
    </row>
    <row r="27" spans="1:19" ht="12.75">
      <c r="A27" s="218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19"/>
    </row>
  </sheetData>
  <mergeCells count="8">
    <mergeCell ref="B26:C26"/>
    <mergeCell ref="B5:R5"/>
    <mergeCell ref="B13:C13"/>
    <mergeCell ref="B16:R16"/>
    <mergeCell ref="A2:R2"/>
    <mergeCell ref="A4:R4"/>
    <mergeCell ref="B17:R17"/>
    <mergeCell ref="B18:R18"/>
  </mergeCells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scale="80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B2" sqref="B2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1" t="s">
        <v>151</v>
      </c>
      <c r="B1" s="261"/>
      <c r="C1" s="261"/>
      <c r="D1" s="261"/>
      <c r="E1" s="261"/>
      <c r="F1" s="115"/>
      <c r="G1" s="115"/>
      <c r="H1" s="116"/>
      <c r="Q1" s="117"/>
      <c r="R1" s="117"/>
    </row>
    <row r="2" spans="1:18" ht="18">
      <c r="A2" s="115"/>
      <c r="B2" s="115"/>
      <c r="C2" s="115"/>
      <c r="D2" s="115"/>
      <c r="E2" s="115"/>
      <c r="F2" s="115"/>
      <c r="G2" s="115"/>
      <c r="H2" s="116"/>
      <c r="Q2" s="117"/>
      <c r="R2" s="117"/>
    </row>
    <row r="3" spans="1:18" ht="18">
      <c r="A3" s="115"/>
      <c r="B3" s="115"/>
      <c r="C3" s="115"/>
      <c r="D3" s="115"/>
      <c r="E3" s="115"/>
      <c r="F3" s="115"/>
      <c r="G3" s="115"/>
      <c r="H3" s="116"/>
      <c r="Q3" s="117"/>
      <c r="R3" s="117"/>
    </row>
    <row r="4" spans="1:2" ht="18" customHeight="1">
      <c r="A4" s="118"/>
      <c r="B4" s="118"/>
    </row>
    <row r="5" spans="1:5" ht="18" customHeight="1">
      <c r="A5" s="170" t="s">
        <v>85</v>
      </c>
      <c r="B5" s="170"/>
      <c r="C5" s="87"/>
      <c r="D5" s="173">
        <v>2713554.77</v>
      </c>
      <c r="E5" s="174" t="s">
        <v>86</v>
      </c>
    </row>
    <row r="6" spans="1:5" ht="18" customHeight="1">
      <c r="A6" s="118"/>
      <c r="B6" s="118"/>
      <c r="D6" s="119"/>
      <c r="E6" s="62"/>
    </row>
    <row r="7" spans="1:2" ht="15.75">
      <c r="A7" s="118"/>
      <c r="B7" s="118"/>
    </row>
    <row r="8" spans="1:8" ht="15.75">
      <c r="A8" s="118" t="s">
        <v>109</v>
      </c>
      <c r="B8" s="118"/>
      <c r="E8" s="22" t="s">
        <v>108</v>
      </c>
      <c r="H8" s="62"/>
    </row>
    <row r="9" spans="1:6" ht="25.5" customHeight="1">
      <c r="A9" s="114"/>
      <c r="B9" s="120" t="s">
        <v>50</v>
      </c>
      <c r="C9" s="121" t="s">
        <v>51</v>
      </c>
      <c r="D9" s="122" t="s">
        <v>3</v>
      </c>
      <c r="E9" s="123" t="s">
        <v>87</v>
      </c>
      <c r="F9" t="s">
        <v>88</v>
      </c>
    </row>
    <row r="10" spans="1:7" ht="21.75" customHeight="1">
      <c r="A10" s="194" t="s">
        <v>89</v>
      </c>
      <c r="B10" s="188">
        <v>4797000</v>
      </c>
      <c r="C10" s="188">
        <v>4797000</v>
      </c>
      <c r="D10" s="188">
        <v>3597750</v>
      </c>
      <c r="E10" s="125">
        <f>D10/C10*100</f>
        <v>75</v>
      </c>
      <c r="G10" s="124"/>
    </row>
    <row r="11" spans="1:5" ht="21.75" customHeight="1">
      <c r="A11" s="194" t="s">
        <v>90</v>
      </c>
      <c r="B11" s="188">
        <v>310000</v>
      </c>
      <c r="C11" s="188">
        <v>310000</v>
      </c>
      <c r="D11" s="188">
        <v>232500</v>
      </c>
      <c r="E11" s="125">
        <f>D11/C11*100</f>
        <v>75</v>
      </c>
    </row>
    <row r="12" spans="1:5" ht="25.5" customHeight="1">
      <c r="A12" s="189" t="s">
        <v>138</v>
      </c>
      <c r="B12" s="38">
        <v>0</v>
      </c>
      <c r="C12" s="38">
        <v>0</v>
      </c>
      <c r="D12" s="38">
        <v>45</v>
      </c>
      <c r="E12" s="125">
        <v>0</v>
      </c>
    </row>
    <row r="13" spans="1:5" ht="12.75">
      <c r="A13" s="126" t="s">
        <v>91</v>
      </c>
      <c r="B13" s="127">
        <f>SUM(B10:B12)</f>
        <v>5107000</v>
      </c>
      <c r="C13" s="127">
        <f>SUM(C10:C12)</f>
        <v>5107000</v>
      </c>
      <c r="D13" s="127">
        <f>SUM(D10:D12)</f>
        <v>3830295</v>
      </c>
      <c r="E13" s="128">
        <f>D13/C13*100</f>
        <v>75.00088114352849</v>
      </c>
    </row>
    <row r="14" spans="1:5" s="129" customFormat="1" ht="12.75">
      <c r="A14"/>
      <c r="B14"/>
      <c r="C14"/>
      <c r="D14"/>
      <c r="E14"/>
    </row>
    <row r="15" spans="1:5" ht="15.75">
      <c r="A15" s="118" t="s">
        <v>102</v>
      </c>
      <c r="B15" s="118"/>
      <c r="D15" s="163">
        <f>D5+D13</f>
        <v>6543849.77</v>
      </c>
      <c r="E15" s="164" t="s">
        <v>86</v>
      </c>
    </row>
    <row r="17" ht="17.25" customHeight="1"/>
    <row r="18" spans="1:5" ht="15.75">
      <c r="A18" s="118" t="s">
        <v>110</v>
      </c>
      <c r="B18" s="118"/>
      <c r="D18" s="11"/>
      <c r="E18" s="22" t="s">
        <v>108</v>
      </c>
    </row>
    <row r="19" spans="1:18" ht="25.5">
      <c r="A19" s="126"/>
      <c r="B19" s="120" t="s">
        <v>50</v>
      </c>
      <c r="C19" s="121" t="s">
        <v>51</v>
      </c>
      <c r="D19" s="130" t="s">
        <v>3</v>
      </c>
      <c r="E19" s="123" t="s">
        <v>87</v>
      </c>
      <c r="F19" s="131" t="s">
        <v>92</v>
      </c>
      <c r="G19" s="132"/>
      <c r="H19" s="132"/>
      <c r="Q19" s="131"/>
      <c r="R19" s="132"/>
    </row>
    <row r="20" spans="1:18" ht="27" customHeight="1">
      <c r="A20" s="133" t="s">
        <v>93</v>
      </c>
      <c r="B20" s="38">
        <v>1437000</v>
      </c>
      <c r="C20" s="38">
        <v>1437000</v>
      </c>
      <c r="D20" s="38">
        <v>904800</v>
      </c>
      <c r="E20" s="125">
        <f aca="true" t="shared" si="0" ref="E20:E25">D20/C20*100</f>
        <v>62.96450939457202</v>
      </c>
      <c r="F20" s="134" t="s">
        <v>94</v>
      </c>
      <c r="G20" s="135"/>
      <c r="H20" s="135"/>
      <c r="Q20" s="134"/>
      <c r="R20" s="135"/>
    </row>
    <row r="21" spans="1:18" ht="27" customHeight="1">
      <c r="A21" s="133" t="s">
        <v>95</v>
      </c>
      <c r="B21" s="38">
        <v>2130000</v>
      </c>
      <c r="C21" s="38">
        <v>2130000</v>
      </c>
      <c r="D21" s="38">
        <v>1120000</v>
      </c>
      <c r="E21" s="125">
        <f t="shared" si="0"/>
        <v>52.58215962441315</v>
      </c>
      <c r="F21" s="134">
        <v>5179</v>
      </c>
      <c r="G21" s="135"/>
      <c r="H21" s="135"/>
      <c r="Q21" s="134"/>
      <c r="R21" s="135"/>
    </row>
    <row r="22" spans="1:18" ht="27" customHeight="1">
      <c r="A22" s="133" t="s">
        <v>96</v>
      </c>
      <c r="B22" s="38">
        <v>53000</v>
      </c>
      <c r="C22" s="38">
        <v>103000</v>
      </c>
      <c r="D22" s="38">
        <v>74000</v>
      </c>
      <c r="E22" s="125">
        <f t="shared" si="0"/>
        <v>71.84466019417476</v>
      </c>
      <c r="F22" s="134"/>
      <c r="G22" s="135"/>
      <c r="H22" s="135"/>
      <c r="Q22" s="134"/>
      <c r="R22" s="135"/>
    </row>
    <row r="23" spans="1:18" ht="39.75" customHeight="1">
      <c r="A23" s="133" t="s">
        <v>97</v>
      </c>
      <c r="B23" s="38">
        <v>0</v>
      </c>
      <c r="C23" s="38">
        <v>2713500</v>
      </c>
      <c r="D23" s="38">
        <v>722986</v>
      </c>
      <c r="E23" s="125">
        <f t="shared" si="0"/>
        <v>26.644039063939562</v>
      </c>
      <c r="F23" s="134"/>
      <c r="G23" s="135"/>
      <c r="H23" s="135"/>
      <c r="Q23" s="134"/>
      <c r="R23" s="135"/>
    </row>
    <row r="24" spans="1:18" ht="27" customHeight="1">
      <c r="A24" s="133" t="s">
        <v>133</v>
      </c>
      <c r="B24" s="38">
        <v>1487000</v>
      </c>
      <c r="C24" s="38">
        <v>1437000</v>
      </c>
      <c r="D24" s="38">
        <v>175225</v>
      </c>
      <c r="E24" s="125">
        <f t="shared" si="0"/>
        <v>12.193806541405706</v>
      </c>
      <c r="F24" s="134"/>
      <c r="G24" s="135"/>
      <c r="H24" s="135"/>
      <c r="Q24" s="134"/>
      <c r="R24" s="135"/>
    </row>
    <row r="25" spans="1:18" ht="12.75">
      <c r="A25" s="126" t="s">
        <v>98</v>
      </c>
      <c r="B25" s="127">
        <f>SUM(B20:B24)</f>
        <v>5107000</v>
      </c>
      <c r="C25" s="127">
        <f>SUM(C20:C24)</f>
        <v>7820500</v>
      </c>
      <c r="D25" s="127">
        <f>SUM(D20:D24)</f>
        <v>2997011</v>
      </c>
      <c r="E25" s="136">
        <f t="shared" si="0"/>
        <v>38.322498561473054</v>
      </c>
      <c r="F25" s="137"/>
      <c r="G25" s="138"/>
      <c r="H25" s="138"/>
      <c r="Q25" s="137"/>
      <c r="R25" s="138"/>
    </row>
    <row r="26" ht="12.75" customHeight="1"/>
    <row r="27" ht="12.75" customHeight="1"/>
    <row r="28" ht="12.75" customHeight="1">
      <c r="D28" s="11"/>
    </row>
    <row r="29" spans="1:9" ht="19.5" customHeight="1">
      <c r="A29" s="170" t="s">
        <v>122</v>
      </c>
      <c r="B29" s="170"/>
      <c r="C29" s="87"/>
      <c r="D29" s="171">
        <f>D5+D13-D25</f>
        <v>3546838.7699999996</v>
      </c>
      <c r="E29" s="172" t="s">
        <v>86</v>
      </c>
      <c r="H29" s="139"/>
      <c r="I29" s="139"/>
    </row>
    <row r="30" ht="12.75">
      <c r="D30" s="11"/>
    </row>
    <row r="31" spans="1:4" ht="18.75">
      <c r="A31" s="140"/>
      <c r="D31" s="119"/>
    </row>
    <row r="32" spans="1:4" ht="18.75">
      <c r="A32" s="140"/>
      <c r="D32" s="119"/>
    </row>
    <row r="33" ht="18.75">
      <c r="A33" s="141"/>
    </row>
    <row r="34" ht="18.75">
      <c r="A34" s="141"/>
    </row>
    <row r="35" ht="15.75">
      <c r="A35" s="142"/>
    </row>
    <row r="36" ht="18.75">
      <c r="A36" s="141"/>
    </row>
    <row r="37" ht="18.75">
      <c r="A37" s="141"/>
    </row>
    <row r="38" ht="18.75">
      <c r="A38" s="141"/>
    </row>
    <row r="39" ht="18.75">
      <c r="A39" s="143"/>
    </row>
    <row r="40" ht="18.75">
      <c r="A40" s="143"/>
    </row>
    <row r="41" ht="18.75">
      <c r="A41" s="143"/>
    </row>
    <row r="42" ht="18.75">
      <c r="A42" s="141"/>
    </row>
    <row r="43" ht="18.75">
      <c r="A43" s="141"/>
    </row>
    <row r="44" ht="15.75">
      <c r="A44" s="144"/>
    </row>
    <row r="45" ht="18.75">
      <c r="A45" s="145"/>
    </row>
    <row r="46" ht="18.75">
      <c r="A46" s="145"/>
    </row>
    <row r="47" ht="18.75">
      <c r="A47" s="145"/>
    </row>
    <row r="48" ht="18.75">
      <c r="A48" s="146"/>
    </row>
    <row r="49" ht="18.75">
      <c r="A49" s="145"/>
    </row>
    <row r="50" ht="18.75">
      <c r="A50" s="145"/>
    </row>
    <row r="51" ht="18.75">
      <c r="A51" s="145"/>
    </row>
    <row r="52" ht="15.75">
      <c r="A52" s="142"/>
    </row>
    <row r="53" ht="18.75">
      <c r="A53" s="145"/>
    </row>
    <row r="54" ht="15.75">
      <c r="A54" s="144"/>
    </row>
    <row r="55" ht="18.75">
      <c r="A55" s="146"/>
    </row>
    <row r="56" ht="15.75">
      <c r="A56" s="142"/>
    </row>
    <row r="57" ht="15.75">
      <c r="A57" s="144"/>
    </row>
    <row r="58" ht="15.75">
      <c r="A58" s="144"/>
    </row>
    <row r="59" ht="18.75">
      <c r="A59" s="145"/>
    </row>
    <row r="60" spans="1:2" ht="18.75">
      <c r="A60" s="145"/>
      <c r="B60" s="146"/>
    </row>
    <row r="61" ht="18.75">
      <c r="A61" s="145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95" r:id="rId1"/>
  <headerFooter alignWithMargins="0"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A1" sqref="A1:E1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2.875" style="0" customWidth="1"/>
    <col min="7" max="7" width="11.875" style="0" customWidth="1"/>
    <col min="8" max="8" width="10.125" style="0" bestFit="1" customWidth="1"/>
  </cols>
  <sheetData>
    <row r="1" spans="1:5" ht="17.25" customHeight="1">
      <c r="A1" s="261" t="s">
        <v>152</v>
      </c>
      <c r="B1" s="261"/>
      <c r="C1" s="261"/>
      <c r="D1" s="261"/>
      <c r="E1" s="261"/>
    </row>
    <row r="2" spans="1:5" ht="18" customHeight="1">
      <c r="A2" s="115"/>
      <c r="B2" s="115"/>
      <c r="C2" s="115"/>
      <c r="D2" s="115"/>
      <c r="E2" s="115"/>
    </row>
    <row r="3" spans="1:5" ht="18" customHeight="1">
      <c r="A3" s="115"/>
      <c r="B3" s="115"/>
      <c r="C3" s="115"/>
      <c r="D3" s="115"/>
      <c r="E3" s="115"/>
    </row>
    <row r="4" spans="1:2" ht="18" customHeight="1">
      <c r="A4" s="118"/>
      <c r="B4" s="118"/>
    </row>
    <row r="5" spans="1:5" ht="18" customHeight="1">
      <c r="A5" s="118" t="s">
        <v>85</v>
      </c>
      <c r="B5" s="118" t="s">
        <v>99</v>
      </c>
      <c r="D5" s="147">
        <v>78446095.65</v>
      </c>
      <c r="E5" s="62" t="s">
        <v>86</v>
      </c>
    </row>
    <row r="6" spans="1:5" ht="18" customHeight="1">
      <c r="A6" s="118"/>
      <c r="B6" s="168"/>
      <c r="D6" s="148"/>
      <c r="E6" s="62"/>
    </row>
    <row r="7" spans="1:2" ht="15.75">
      <c r="A7" s="118"/>
      <c r="B7" s="169"/>
    </row>
    <row r="8" spans="1:5" ht="15.75">
      <c r="A8" s="118" t="s">
        <v>111</v>
      </c>
      <c r="B8" s="168"/>
      <c r="E8" s="22" t="s">
        <v>108</v>
      </c>
    </row>
    <row r="9" spans="1:5" ht="26.25" customHeight="1">
      <c r="A9" s="114"/>
      <c r="B9" s="120" t="s">
        <v>50</v>
      </c>
      <c r="C9" s="121" t="s">
        <v>51</v>
      </c>
      <c r="D9" s="122" t="s">
        <v>3</v>
      </c>
      <c r="E9" s="123" t="s">
        <v>87</v>
      </c>
    </row>
    <row r="10" spans="1:5" ht="29.25" customHeight="1">
      <c r="A10" s="192" t="s">
        <v>100</v>
      </c>
      <c r="B10" s="188">
        <v>0</v>
      </c>
      <c r="C10" s="188">
        <v>0</v>
      </c>
      <c r="D10" s="188">
        <v>125788</v>
      </c>
      <c r="E10" s="191" t="s">
        <v>18</v>
      </c>
    </row>
    <row r="11" spans="1:5" ht="21.75" customHeight="1">
      <c r="A11" s="189" t="s">
        <v>101</v>
      </c>
      <c r="B11" s="38">
        <v>0</v>
      </c>
      <c r="C11" s="38">
        <v>0</v>
      </c>
      <c r="D11" s="38">
        <v>9027</v>
      </c>
      <c r="E11" s="149" t="s">
        <v>18</v>
      </c>
    </row>
    <row r="12" spans="1:5" ht="21.75" customHeight="1">
      <c r="A12" s="189" t="s">
        <v>137</v>
      </c>
      <c r="B12" s="38">
        <v>0</v>
      </c>
      <c r="C12" s="38">
        <v>7000000</v>
      </c>
      <c r="D12" s="38">
        <v>7000000</v>
      </c>
      <c r="E12" s="125">
        <f>D12/C12*100</f>
        <v>100</v>
      </c>
    </row>
    <row r="13" spans="1:5" ht="24.75" customHeight="1">
      <c r="A13" s="114" t="s">
        <v>91</v>
      </c>
      <c r="B13" s="211">
        <f>SUM(B10)</f>
        <v>0</v>
      </c>
      <c r="C13" s="211">
        <f>SUM(C10:C11)</f>
        <v>0</v>
      </c>
      <c r="D13" s="211">
        <f>SUM(D10:D12)</f>
        <v>7134815</v>
      </c>
      <c r="E13" s="212" t="s">
        <v>18</v>
      </c>
    </row>
    <row r="14" ht="18" customHeight="1">
      <c r="A14" s="150"/>
    </row>
    <row r="15" ht="18" customHeight="1">
      <c r="A15" s="151"/>
    </row>
    <row r="16" spans="1:8" ht="15.75" customHeight="1">
      <c r="A16" s="118" t="s">
        <v>102</v>
      </c>
      <c r="B16" s="118"/>
      <c r="D16" s="163">
        <f>D5+D13</f>
        <v>85580910.65</v>
      </c>
      <c r="E16" s="164" t="s">
        <v>86</v>
      </c>
      <c r="H16" s="11"/>
    </row>
    <row r="17" ht="18" customHeight="1"/>
    <row r="18" ht="18" customHeight="1"/>
    <row r="19" spans="1:5" ht="15.75">
      <c r="A19" s="118" t="s">
        <v>110</v>
      </c>
      <c r="B19" s="118"/>
      <c r="E19" s="22" t="s">
        <v>108</v>
      </c>
    </row>
    <row r="20" spans="1:5" ht="26.25" customHeight="1">
      <c r="A20" s="126"/>
      <c r="B20" s="120" t="s">
        <v>50</v>
      </c>
      <c r="C20" s="121" t="s">
        <v>51</v>
      </c>
      <c r="D20" s="130" t="s">
        <v>3</v>
      </c>
      <c r="E20" s="123" t="s">
        <v>87</v>
      </c>
    </row>
    <row r="21" spans="1:8" ht="21.75" customHeight="1">
      <c r="A21" s="190" t="s">
        <v>103</v>
      </c>
      <c r="B21" s="188">
        <v>0</v>
      </c>
      <c r="C21" s="188">
        <v>85446100</v>
      </c>
      <c r="D21" s="188">
        <v>27595175</v>
      </c>
      <c r="E21" s="193" t="s">
        <v>18</v>
      </c>
      <c r="G21" s="134"/>
      <c r="H21" s="134"/>
    </row>
    <row r="22" spans="1:10" ht="24.75" customHeight="1">
      <c r="A22" s="114" t="s">
        <v>98</v>
      </c>
      <c r="B22" s="211">
        <f>SUM(B21:B21)</f>
        <v>0</v>
      </c>
      <c r="C22" s="211">
        <f>SUM(C21)</f>
        <v>85446100</v>
      </c>
      <c r="D22" s="211">
        <f>D21</f>
        <v>27595175</v>
      </c>
      <c r="E22" s="212" t="s">
        <v>18</v>
      </c>
      <c r="H22" s="262"/>
      <c r="I22" s="262"/>
      <c r="J22" s="263"/>
    </row>
    <row r="23" spans="3:4" ht="12.75" customHeight="1">
      <c r="C23" s="61"/>
      <c r="D23" s="113"/>
    </row>
    <row r="24" spans="3:4" ht="12.75" customHeight="1">
      <c r="C24" s="61"/>
      <c r="D24" s="113"/>
    </row>
    <row r="25" spans="4:7" ht="12.75">
      <c r="D25" s="165"/>
      <c r="G25" s="61"/>
    </row>
    <row r="26" spans="1:5" ht="15.75">
      <c r="A26" s="152" t="s">
        <v>117</v>
      </c>
      <c r="D26" s="166">
        <f>D16-D22</f>
        <v>57985735.650000006</v>
      </c>
      <c r="E26" s="153" t="s">
        <v>86</v>
      </c>
    </row>
    <row r="27" ht="12.75">
      <c r="D27" s="165"/>
    </row>
    <row r="28" spans="4:9" ht="12.75">
      <c r="D28" s="167"/>
      <c r="G28" s="262"/>
      <c r="H28" s="262"/>
      <c r="I28" s="263"/>
    </row>
    <row r="29" ht="12.75">
      <c r="D29" s="167"/>
    </row>
  </sheetData>
  <sheetProtection/>
  <mergeCells count="3">
    <mergeCell ref="H22:J22"/>
    <mergeCell ref="G28:I28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3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7">
      <selection activeCell="C25" sqref="C25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3.00390625" style="0" customWidth="1"/>
    <col min="7" max="7" width="14.00390625" style="0" customWidth="1"/>
    <col min="8" max="8" width="13.875" style="0" bestFit="1" customWidth="1"/>
  </cols>
  <sheetData>
    <row r="1" spans="1:9" ht="18">
      <c r="A1" s="244" t="s">
        <v>123</v>
      </c>
      <c r="B1" s="266"/>
      <c r="C1" s="266"/>
      <c r="D1" s="266"/>
      <c r="E1" s="266"/>
      <c r="F1" s="266"/>
      <c r="I1" s="62"/>
    </row>
    <row r="2" spans="2:9" ht="15" customHeight="1">
      <c r="B2" s="154"/>
      <c r="C2" s="154"/>
      <c r="D2" s="154"/>
      <c r="E2" s="154"/>
      <c r="F2" s="154"/>
      <c r="I2" s="62"/>
    </row>
    <row r="3" spans="2:9" ht="15" customHeight="1">
      <c r="B3" s="154"/>
      <c r="C3" s="154"/>
      <c r="D3" s="154"/>
      <c r="E3" s="154"/>
      <c r="F3" s="154"/>
      <c r="I3" s="62"/>
    </row>
    <row r="4" spans="2:9" ht="15" customHeight="1">
      <c r="B4" s="154"/>
      <c r="C4" s="154"/>
      <c r="D4" s="154"/>
      <c r="E4" s="175"/>
      <c r="F4" s="154"/>
      <c r="I4" s="62"/>
    </row>
    <row r="5" spans="1:8" ht="16.5" customHeight="1">
      <c r="A5" s="269" t="s">
        <v>85</v>
      </c>
      <c r="B5" s="270"/>
      <c r="E5" s="176">
        <v>28042294.08</v>
      </c>
      <c r="F5" s="62" t="s">
        <v>86</v>
      </c>
      <c r="H5" s="155"/>
    </row>
    <row r="6" spans="2:8" ht="15" customHeight="1">
      <c r="B6" s="118"/>
      <c r="E6" s="177"/>
      <c r="H6" s="155"/>
    </row>
    <row r="7" spans="2:8" ht="15" customHeight="1">
      <c r="B7" s="118"/>
      <c r="E7" s="155"/>
      <c r="H7" s="155"/>
    </row>
    <row r="8" spans="1:7" ht="15.75">
      <c r="A8" s="118" t="s">
        <v>112</v>
      </c>
      <c r="C8" s="118"/>
      <c r="F8" s="22" t="s">
        <v>108</v>
      </c>
      <c r="G8" s="156"/>
    </row>
    <row r="9" spans="1:8" ht="25.5">
      <c r="A9" s="271"/>
      <c r="B9" s="268"/>
      <c r="C9" s="157" t="s">
        <v>50</v>
      </c>
      <c r="D9" s="157" t="s">
        <v>51</v>
      </c>
      <c r="E9" s="122" t="s">
        <v>3</v>
      </c>
      <c r="F9" s="123" t="s">
        <v>87</v>
      </c>
      <c r="G9" s="182"/>
      <c r="H9" s="11"/>
    </row>
    <row r="10" spans="1:8" ht="42.75" customHeight="1">
      <c r="A10" s="274" t="s">
        <v>104</v>
      </c>
      <c r="B10" s="275"/>
      <c r="C10" s="158">
        <v>0</v>
      </c>
      <c r="D10" s="158">
        <v>0</v>
      </c>
      <c r="E10" s="158">
        <v>522731472</v>
      </c>
      <c r="F10" s="125" t="s">
        <v>18</v>
      </c>
      <c r="G10" s="182"/>
      <c r="H10" s="186"/>
    </row>
    <row r="11" spans="1:8" ht="21.75" customHeight="1">
      <c r="A11" s="274" t="s">
        <v>101</v>
      </c>
      <c r="B11" s="275"/>
      <c r="C11" s="158">
        <v>0</v>
      </c>
      <c r="D11" s="158">
        <v>0</v>
      </c>
      <c r="E11" s="158">
        <v>577187</v>
      </c>
      <c r="F11" s="125" t="s">
        <v>18</v>
      </c>
      <c r="G11" s="182"/>
      <c r="H11" s="186"/>
    </row>
    <row r="12" spans="1:8" ht="30.75" customHeight="1">
      <c r="A12" s="276" t="s">
        <v>139</v>
      </c>
      <c r="B12" s="277"/>
      <c r="C12" s="158">
        <v>0</v>
      </c>
      <c r="D12" s="158">
        <v>0</v>
      </c>
      <c r="E12" s="158">
        <v>530023982</v>
      </c>
      <c r="F12" s="125" t="s">
        <v>18</v>
      </c>
      <c r="G12" s="182"/>
      <c r="H12" s="186"/>
    </row>
    <row r="13" spans="1:8" ht="15" customHeight="1">
      <c r="A13" s="267" t="s">
        <v>91</v>
      </c>
      <c r="B13" s="268"/>
      <c r="C13" s="127">
        <f>SUM(C10:C11)</f>
        <v>0</v>
      </c>
      <c r="D13" s="127">
        <f>SUM(D10:D11)</f>
        <v>0</v>
      </c>
      <c r="E13" s="127">
        <f>SUM(E10:E12)</f>
        <v>1053332641</v>
      </c>
      <c r="F13" s="195" t="s">
        <v>18</v>
      </c>
      <c r="G13" s="182"/>
      <c r="H13" s="11"/>
    </row>
    <row r="14" spans="1:7" ht="12.75" customHeight="1">
      <c r="A14" s="178"/>
      <c r="B14" s="110"/>
      <c r="C14" s="137"/>
      <c r="D14" s="137"/>
      <c r="E14" s="137"/>
      <c r="F14" s="179"/>
      <c r="G14" s="180"/>
    </row>
    <row r="15" spans="1:7" ht="12.75" customHeight="1">
      <c r="A15" s="178"/>
      <c r="B15" s="110"/>
      <c r="C15" s="137"/>
      <c r="D15" s="137"/>
      <c r="E15" s="137"/>
      <c r="F15" s="179"/>
      <c r="G15" s="180"/>
    </row>
    <row r="16" spans="1:7" ht="12.75" customHeight="1">
      <c r="A16" s="11"/>
      <c r="B16" s="131"/>
      <c r="C16" s="137"/>
      <c r="D16" s="137"/>
      <c r="E16" s="137"/>
      <c r="F16" s="181"/>
      <c r="G16" s="11"/>
    </row>
    <row r="17" spans="1:7" ht="15.75" customHeight="1">
      <c r="A17" s="168" t="s">
        <v>105</v>
      </c>
      <c r="B17" s="168"/>
      <c r="C17" s="137"/>
      <c r="D17" s="137"/>
      <c r="E17" s="163">
        <f>E5+E13</f>
        <v>1081374935.08</v>
      </c>
      <c r="F17" s="164" t="s">
        <v>86</v>
      </c>
      <c r="G17" s="11"/>
    </row>
    <row r="18" spans="1:7" ht="12.75" customHeight="1">
      <c r="A18" s="168"/>
      <c r="B18" s="168"/>
      <c r="C18" s="137"/>
      <c r="D18" s="137"/>
      <c r="E18" s="163"/>
      <c r="F18" s="164"/>
      <c r="G18" s="11"/>
    </row>
    <row r="19" spans="1:7" ht="12.75" customHeight="1">
      <c r="A19" s="168"/>
      <c r="B19" s="168"/>
      <c r="C19" s="137"/>
      <c r="D19" s="137"/>
      <c r="E19" s="163"/>
      <c r="F19" s="164"/>
      <c r="G19" s="11"/>
    </row>
    <row r="20" spans="1:17" ht="12.75" customHeight="1">
      <c r="A20" s="11"/>
      <c r="B20" s="131"/>
      <c r="C20" s="137"/>
      <c r="D20" s="137"/>
      <c r="E20" s="137"/>
      <c r="F20" s="181"/>
      <c r="G20" s="86" t="s">
        <v>106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>
      <c r="A21" s="168" t="s">
        <v>113</v>
      </c>
      <c r="B21" s="11"/>
      <c r="C21" s="11"/>
      <c r="D21" s="11"/>
      <c r="E21" s="11"/>
      <c r="F21" s="22" t="s">
        <v>108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8" ht="25.5" customHeight="1">
      <c r="A22" s="267"/>
      <c r="B22" s="267"/>
      <c r="C22" s="157" t="s">
        <v>50</v>
      </c>
      <c r="D22" s="157" t="s">
        <v>51</v>
      </c>
      <c r="E22" s="130" t="s">
        <v>3</v>
      </c>
      <c r="F22" s="196" t="s">
        <v>87</v>
      </c>
      <c r="G22" s="187"/>
      <c r="H22" s="11"/>
    </row>
    <row r="23" spans="1:8" ht="21.75" customHeight="1">
      <c r="A23" s="272" t="s">
        <v>107</v>
      </c>
      <c r="B23" s="273"/>
      <c r="C23" s="159">
        <v>0</v>
      </c>
      <c r="D23" s="159">
        <v>0</v>
      </c>
      <c r="E23" s="160">
        <v>460155492</v>
      </c>
      <c r="F23" s="125" t="s">
        <v>18</v>
      </c>
      <c r="G23" s="183"/>
      <c r="H23" s="161"/>
    </row>
    <row r="24" spans="1:8" ht="21.75" customHeight="1">
      <c r="A24" s="264" t="s">
        <v>140</v>
      </c>
      <c r="B24" s="265"/>
      <c r="C24" s="159">
        <v>0</v>
      </c>
      <c r="D24" s="159">
        <v>0</v>
      </c>
      <c r="E24" s="160">
        <v>2650000</v>
      </c>
      <c r="F24" s="125" t="s">
        <v>18</v>
      </c>
      <c r="G24" s="183"/>
      <c r="H24" s="161"/>
    </row>
    <row r="25" spans="1:8" ht="32.25" customHeight="1">
      <c r="A25" s="264" t="s">
        <v>141</v>
      </c>
      <c r="B25" s="265"/>
      <c r="C25" s="159">
        <v>0</v>
      </c>
      <c r="D25" s="159">
        <v>0</v>
      </c>
      <c r="E25" s="160">
        <v>530150000</v>
      </c>
      <c r="F25" s="125" t="s">
        <v>18</v>
      </c>
      <c r="G25" s="183"/>
      <c r="H25" s="161"/>
    </row>
    <row r="26" spans="1:7" ht="15.75" customHeight="1">
      <c r="A26" s="267" t="s">
        <v>98</v>
      </c>
      <c r="B26" s="268"/>
      <c r="C26" s="127">
        <v>0</v>
      </c>
      <c r="D26" s="162">
        <v>0</v>
      </c>
      <c r="E26" s="127">
        <f>SUM(E23:E25)</f>
        <v>992955492</v>
      </c>
      <c r="F26" s="195" t="s">
        <v>18</v>
      </c>
      <c r="G26" s="184"/>
    </row>
    <row r="27" spans="1:6" ht="12.75" customHeight="1">
      <c r="A27" s="178"/>
      <c r="B27" s="110"/>
      <c r="C27" s="137"/>
      <c r="D27" s="185"/>
      <c r="E27" s="137"/>
      <c r="F27" s="138"/>
    </row>
    <row r="28" spans="1:6" ht="12.75" customHeight="1">
      <c r="A28" s="178"/>
      <c r="B28" s="110"/>
      <c r="C28" s="137"/>
      <c r="D28" s="185"/>
      <c r="E28" s="137"/>
      <c r="F28" s="138"/>
    </row>
    <row r="29" spans="1:6" ht="12.75" customHeight="1">
      <c r="A29" s="178"/>
      <c r="B29" s="110"/>
      <c r="C29" s="137"/>
      <c r="D29" s="185"/>
      <c r="E29" s="137"/>
      <c r="F29" s="138"/>
    </row>
    <row r="30" spans="1:6" ht="15.75" customHeight="1">
      <c r="A30" s="168" t="s">
        <v>117</v>
      </c>
      <c r="B30" s="168"/>
      <c r="C30" s="137"/>
      <c r="D30" s="185"/>
      <c r="E30" s="163">
        <f>E17-E26</f>
        <v>88419443.07999992</v>
      </c>
      <c r="F30" s="164" t="s">
        <v>86</v>
      </c>
    </row>
    <row r="31" spans="1:6" ht="13.5" customHeight="1">
      <c r="A31" s="11"/>
      <c r="B31" s="11"/>
      <c r="C31" s="11"/>
      <c r="D31" s="11"/>
      <c r="E31" s="163"/>
      <c r="F31" s="164"/>
    </row>
    <row r="32" spans="1:6" ht="13.5" customHeight="1">
      <c r="A32" s="11"/>
      <c r="B32" s="11"/>
      <c r="C32" s="11"/>
      <c r="D32" s="11"/>
      <c r="E32" s="163"/>
      <c r="F32" s="164"/>
    </row>
  </sheetData>
  <sheetProtection/>
  <mergeCells count="12">
    <mergeCell ref="A11:B11"/>
    <mergeCell ref="A12:B12"/>
    <mergeCell ref="A25:B25"/>
    <mergeCell ref="A24:B24"/>
    <mergeCell ref="A1:F1"/>
    <mergeCell ref="A26:B26"/>
    <mergeCell ref="A5:B5"/>
    <mergeCell ref="A9:B9"/>
    <mergeCell ref="A13:B13"/>
    <mergeCell ref="A23:B23"/>
    <mergeCell ref="A10:B10"/>
    <mergeCell ref="A22:B22"/>
  </mergeCells>
  <printOptions horizontalCentered="1"/>
  <pageMargins left="0.3937007874015748" right="0.3937007874015748" top="1.26" bottom="0.3937007874015748" header="0.64" footer="1.09"/>
  <pageSetup firstPageNumber="35" useFirstPageNumber="1" fitToHeight="1" fitToWidth="1" horizontalDpi="600" verticalDpi="600" orientation="portrait" paperSize="9" scale="96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pospichalova</cp:lastModifiedBy>
  <cp:lastPrinted>2010-09-30T06:30:48Z</cp:lastPrinted>
  <dcterms:created xsi:type="dcterms:W3CDTF">2008-04-01T05:15:09Z</dcterms:created>
  <dcterms:modified xsi:type="dcterms:W3CDTF">2010-09-30T09:27:44Z</dcterms:modified>
  <cp:category/>
  <cp:version/>
  <cp:contentType/>
  <cp:contentStatus/>
</cp:coreProperties>
</file>