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peda" sheetId="1" r:id="rId1"/>
    <sheet name="nepeda" sheetId="2" r:id="rId2"/>
    <sheet name="celkem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<sst xmlns="http://schemas.openxmlformats.org/spreadsheetml/2006/main" count="392" uniqueCount="90">
  <si>
    <t xml:space="preserve">Celkem </t>
  </si>
  <si>
    <t>Přepočtený</t>
  </si>
  <si>
    <t>Průměrný</t>
  </si>
  <si>
    <t>Členění průměrného platu podle jednotlivých složek platu v Kč</t>
  </si>
  <si>
    <t>% nenárokových</t>
  </si>
  <si>
    <t>Roční objem</t>
  </si>
  <si>
    <t>z toho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</si>
  <si>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</si>
  <si>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</si>
  <si>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</si>
  <si>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</si>
  <si>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</si>
  <si>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</si>
  <si>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nárokové</t>
  </si>
  <si>
    <t>Osobní</t>
  </si>
  <si>
    <t>Odměny</t>
  </si>
  <si>
    <t>nenárokové</t>
  </si>
  <si>
    <t>složek platu</t>
  </si>
  <si>
    <t>MP</t>
  </si>
  <si>
    <t>zaměstnanců</t>
  </si>
  <si>
    <t>bez OON</t>
  </si>
  <si>
    <t>tarify</t>
  </si>
  <si>
    <t>platu</t>
  </si>
  <si>
    <t>za vedeni</t>
  </si>
  <si>
    <t>příplatky</t>
  </si>
  <si>
    <t>složky</t>
  </si>
  <si>
    <t>z tarifních</t>
  </si>
  <si>
    <t>OPPP (OON)</t>
  </si>
  <si>
    <t>prostředků na platy</t>
  </si>
  <si>
    <t>ze stát.rozpočtu</t>
  </si>
  <si>
    <t>v Kč</t>
  </si>
  <si>
    <t>platů</t>
  </si>
  <si>
    <t>v tis.Kč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</si>
  <si>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</si>
  <si>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</si>
  <si>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</si>
  <si>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</si>
  <si>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</si>
  <si>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</si>
  <si>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</si>
  <si>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</si>
  <si>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</si>
  <si>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</si>
  <si>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</si>
  <si>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</si>
  <si>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</si>
  <si>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</si>
  <si>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</si>
  <si>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</si>
  <si>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X</t>
  </si>
  <si>
    <t>školní rok</t>
  </si>
  <si>
    <t>předpoklad školní rok</t>
  </si>
  <si>
    <t>Zpracoval/la dne:</t>
  </si>
  <si>
    <t>Telefon:</t>
  </si>
  <si>
    <t>Email:</t>
  </si>
  <si>
    <t>Organizace:</t>
  </si>
  <si>
    <t>Organizace zřizované obcí uvedou název příslušného obecního úřadu obce s rozšířenou působností:</t>
  </si>
  <si>
    <t>x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</si>
  <si>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</si>
  <si>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</si>
  <si>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</si>
  <si>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</si>
  <si>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tabulka 1</t>
  </si>
  <si>
    <t>tabulka 2</t>
  </si>
  <si>
    <t>tabulka 3</t>
  </si>
  <si>
    <t>SUMÁŘ</t>
  </si>
  <si>
    <t>Počet žáků</t>
  </si>
  <si>
    <t>příloha 3 metodiky</t>
  </si>
  <si>
    <t>2010/2011</t>
  </si>
  <si>
    <t>2009/2010</t>
  </si>
  <si>
    <t>Rozdíl mezi potřebou prostředků na nárokové složky platu a přidělenými prostředky</t>
  </si>
  <si>
    <t>v tis. Kč</t>
  </si>
  <si>
    <t>Odměny za přesčasové hodiny</t>
  </si>
  <si>
    <t>Platy za přesčasy</t>
  </si>
  <si>
    <t>Ostatní příplatky</t>
  </si>
  <si>
    <t>Finanční rozvaha rozpisu počtu nepedagogických zaměstnanců a prostředků na platy na rok 2011</t>
  </si>
  <si>
    <t>Rozepsaný limit počtu zaměstnanců a mzdových prostředků v členění na prostředky na platy a OPPP                                                                                       v roce 2010</t>
  </si>
  <si>
    <t>Výkaz P1-04 za rok 2010 v Kč</t>
  </si>
  <si>
    <t>čerpání limitu počtu zaměstnanců v roce 2010, skutečný průměrný měsíční plat roku 2010 a jeho jednotlivé složky</t>
  </si>
  <si>
    <t>Očekávaný skut. počet zam. na rok 2011                     (potřeba fin. prostředků na rok 2011)</t>
  </si>
  <si>
    <t>2011/2012</t>
  </si>
  <si>
    <t>Rozepsaný limit počtu zaměstnanců a mzdových prostředků v členění na prostředky na platy a OPPP                                                                            v roce 2010</t>
  </si>
  <si>
    <t>Skutečný průměrný měsíční plat v roce 2010</t>
  </si>
  <si>
    <r>
      <t xml:space="preserve">Očekávaný skut. počet zam. na rok 2011                     (potřeba fin. prostředků na rok 2011) </t>
    </r>
    <r>
      <rPr>
        <sz val="12"/>
        <rFont val="Arial CE"/>
        <family val="0"/>
      </rPr>
      <t>v Kč</t>
    </r>
  </si>
  <si>
    <r>
      <t xml:space="preserve">Normativní objem mzdových prostředků na rok 2011                </t>
    </r>
    <r>
      <rPr>
        <sz val="12"/>
        <rFont val="Arial CE"/>
        <family val="0"/>
      </rPr>
      <t>v  tis. Kč</t>
    </r>
  </si>
  <si>
    <r>
      <t xml:space="preserve">Nárokové a nenárokové složky  platu na rok 2011                        </t>
    </r>
    <r>
      <rPr>
        <i/>
        <sz val="12"/>
        <rFont val="Arial CE"/>
        <family val="0"/>
      </rPr>
      <t>v</t>
    </r>
    <r>
      <rPr>
        <b/>
        <i/>
        <sz val="12"/>
        <rFont val="Arial CE"/>
        <family val="0"/>
      </rPr>
      <t xml:space="preserve"> </t>
    </r>
    <r>
      <rPr>
        <i/>
        <sz val="12"/>
        <rFont val="Arial CE"/>
        <family val="0"/>
      </rPr>
      <t>tis. Kč</t>
    </r>
  </si>
  <si>
    <t>Finanční rozvaha rozpisu počtu pedagogických zaměstnanců a prostředků na platy na rok 2011</t>
  </si>
  <si>
    <t>Očekávaný skut. počet zam. na rok 2011                    (potřeba fin. prostředků na rok 2011)</t>
  </si>
  <si>
    <t>o</t>
  </si>
  <si>
    <t>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</si>
</sst>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22">
    <font>
      <sz val="10"/>
      <name val="Arial CE"/>
      <family val="0"/>
    </font>
    <font>
      <b/>
      <sz val="16"/>
      <name val="Arial CE"/>
      <family val="0"/>
    </font>
    <font>
      <b/>
      <i/>
      <sz val="12"/>
      <name val="Arial CE"/>
      <family val="2"/>
    </font>
    <font>
      <sz val="14"/>
      <name val="Arial CE"/>
      <family val="2"/>
    </font>
    <font>
      <b/>
      <i/>
      <sz val="20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15" fillId="0" borderId="9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12" fillId="0" borderId="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14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7" fillId="0" borderId="0" xfId="17" applyFill="1" applyAlignment="1">
      <alignment/>
    </xf>
    <xf numFmtId="0" fontId="12" fillId="0" borderId="8" xfId="0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" fontId="12" fillId="2" borderId="11" xfId="0" applyNumberFormat="1" applyFont="1" applyFill="1" applyBorder="1" applyAlignment="1" applyProtection="1">
      <alignment horizontal="right" vertical="center"/>
      <protection locked="0"/>
    </xf>
    <xf numFmtId="4" fontId="12" fillId="0" borderId="28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5" xfId="0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37" xfId="0" applyFont="1" applyFill="1" applyBorder="1" applyAlignment="1" applyProtection="1">
      <alignment horizont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/>
      <protection/>
    </xf>
    <xf numFmtId="3" fontId="12" fillId="0" borderId="7" xfId="0" applyNumberFormat="1" applyFont="1" applyFill="1" applyBorder="1" applyAlignment="1" applyProtection="1">
      <alignment horizontal="center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3" fontId="12" fillId="2" borderId="38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3" fontId="9" fillId="2" borderId="30" xfId="0" applyNumberFormat="1" applyFont="1" applyFill="1" applyBorder="1" applyAlignment="1">
      <alignment horizontal="center"/>
    </xf>
    <xf numFmtId="3" fontId="9" fillId="2" borderId="29" xfId="0" applyNumberFormat="1" applyFont="1" applyFill="1" applyBorder="1" applyAlignment="1">
      <alignment horizontal="center"/>
    </xf>
    <xf numFmtId="3" fontId="14" fillId="2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right" vertical="center"/>
    </xf>
    <xf numFmtId="1" fontId="14" fillId="0" borderId="1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3" fontId="12" fillId="0" borderId="21" xfId="0" applyNumberFormat="1" applyFont="1" applyFill="1" applyBorder="1" applyAlignment="1">
      <alignment horizontal="right" vertical="center"/>
    </xf>
    <xf numFmtId="166" fontId="14" fillId="2" borderId="5" xfId="0" applyNumberFormat="1" applyFont="1" applyFill="1" applyBorder="1" applyAlignment="1" applyProtection="1">
      <alignment horizontal="right" vertical="center"/>
      <protection locked="0"/>
    </xf>
    <xf numFmtId="166" fontId="14" fillId="2" borderId="14" xfId="0" applyNumberFormat="1" applyFont="1" applyFill="1" applyBorder="1" applyAlignment="1" applyProtection="1">
      <alignment horizontal="right" vertical="center"/>
      <protection locked="0"/>
    </xf>
    <xf numFmtId="166" fontId="12" fillId="0" borderId="39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 applyProtection="1">
      <alignment horizontal="center" vertical="center"/>
      <protection locked="0"/>
    </xf>
    <xf numFmtId="166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20" fillId="0" borderId="9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>
      <alignment vertical="center" wrapText="1"/>
    </xf>
    <xf numFmtId="4" fontId="12" fillId="2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horizontal="center" vertical="center"/>
    </xf>
    <xf numFmtId="3" fontId="12" fillId="2" borderId="38" xfId="0" applyNumberFormat="1" applyFont="1" applyFill="1" applyBorder="1" applyAlignment="1" applyProtection="1">
      <alignment horizontal="center" vertical="center"/>
      <protection locked="0"/>
    </xf>
    <xf numFmtId="3" fontId="12" fillId="0" borderId="7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1" fontId="12" fillId="0" borderId="4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3" fontId="12" fillId="2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43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5.375" style="1" customWidth="1"/>
    <col min="2" max="2" width="62.375" style="2" customWidth="1"/>
    <col min="3" max="5" width="16.75390625" style="2" customWidth="1"/>
    <col min="6" max="6" width="16.125" style="2" customWidth="1"/>
    <col min="7" max="7" width="11.75390625" style="2" bestFit="1" customWidth="1"/>
    <col min="8" max="9" width="13.125" style="2" bestFit="1" customWidth="1"/>
    <col min="10" max="10" width="11.375" style="2" customWidth="1"/>
    <col min="11" max="11" width="12.125" style="2" bestFit="1" customWidth="1"/>
    <col min="12" max="12" width="14.375" style="2" bestFit="1" customWidth="1"/>
    <col min="13" max="14" width="11.25390625" style="2" customWidth="1"/>
    <col min="15" max="15" width="12.875" style="2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76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ht="14.25" customHeight="1">
      <c r="B2" s="4"/>
    </row>
    <row r="3" spans="2:19" ht="20.25">
      <c r="B3" s="6" t="s">
        <v>55</v>
      </c>
      <c r="S3" s="5" t="s">
        <v>67</v>
      </c>
    </row>
    <row r="4" spans="2:19" ht="24.75" customHeight="1"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S4" s="5" t="s">
        <v>62</v>
      </c>
    </row>
    <row r="5" spans="2:12" ht="20.25">
      <c r="B5" s="6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31.5" customHeight="1">
      <c r="B6" s="60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ht="31.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9" ht="20.25">
      <c r="B8" s="86"/>
      <c r="C8" s="87" t="s">
        <v>1</v>
      </c>
      <c r="D8" s="65" t="s">
        <v>2</v>
      </c>
      <c r="E8" s="177" t="s">
        <v>3</v>
      </c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74" t="s">
        <v>4</v>
      </c>
      <c r="Q8" s="21" t="s">
        <v>5</v>
      </c>
      <c r="R8" s="20" t="s">
        <v>6</v>
      </c>
      <c r="S8" s="21"/>
    </row>
    <row r="9" spans="2:19" ht="20.25" customHeight="1">
      <c r="B9" s="22"/>
      <c r="C9" s="19" t="s">
        <v>7</v>
      </c>
      <c r="D9" s="66" t="s">
        <v>8</v>
      </c>
      <c r="E9" s="69" t="s">
        <v>9</v>
      </c>
      <c r="F9" s="66" t="s">
        <v>10</v>
      </c>
      <c r="G9" s="71" t="s">
        <v>11</v>
      </c>
      <c r="H9" s="66" t="s">
        <v>12</v>
      </c>
      <c r="I9" s="180" t="s">
        <v>72</v>
      </c>
      <c r="J9" s="180" t="s">
        <v>73</v>
      </c>
      <c r="K9" s="180" t="s">
        <v>74</v>
      </c>
      <c r="L9" s="66" t="s">
        <v>13</v>
      </c>
      <c r="M9" s="71" t="s">
        <v>14</v>
      </c>
      <c r="N9" s="66" t="s">
        <v>15</v>
      </c>
      <c r="O9" s="71" t="s">
        <v>16</v>
      </c>
      <c r="P9" s="69" t="s">
        <v>17</v>
      </c>
      <c r="Q9" s="23" t="s">
        <v>18</v>
      </c>
      <c r="R9" s="23" t="s">
        <v>5</v>
      </c>
      <c r="S9" s="23" t="s">
        <v>5</v>
      </c>
    </row>
    <row r="10" spans="2:19" ht="20.25">
      <c r="B10" s="18"/>
      <c r="C10" s="19" t="s">
        <v>19</v>
      </c>
      <c r="D10" s="66" t="s">
        <v>20</v>
      </c>
      <c r="E10" s="69" t="s">
        <v>21</v>
      </c>
      <c r="F10" s="66" t="s">
        <v>22</v>
      </c>
      <c r="G10" s="71" t="s">
        <v>23</v>
      </c>
      <c r="H10" s="66" t="s">
        <v>24</v>
      </c>
      <c r="I10" s="181"/>
      <c r="J10" s="181"/>
      <c r="K10" s="181"/>
      <c r="L10" s="66" t="s">
        <v>25</v>
      </c>
      <c r="M10" s="71" t="s">
        <v>24</v>
      </c>
      <c r="N10" s="66"/>
      <c r="O10" s="71" t="s">
        <v>25</v>
      </c>
      <c r="P10" s="69" t="s">
        <v>26</v>
      </c>
      <c r="Q10" s="23"/>
      <c r="R10" s="23" t="s">
        <v>27</v>
      </c>
      <c r="S10" s="23" t="s">
        <v>28</v>
      </c>
    </row>
    <row r="11" spans="2:19" ht="21" thickBot="1">
      <c r="B11" s="24"/>
      <c r="C11" s="50" t="s">
        <v>29</v>
      </c>
      <c r="D11" s="67" t="s">
        <v>30</v>
      </c>
      <c r="E11" s="70"/>
      <c r="F11" s="67"/>
      <c r="G11" s="72"/>
      <c r="H11" s="67"/>
      <c r="I11" s="182"/>
      <c r="J11" s="182"/>
      <c r="K11" s="182"/>
      <c r="L11" s="67" t="s">
        <v>22</v>
      </c>
      <c r="M11" s="72"/>
      <c r="N11" s="67"/>
      <c r="O11" s="72" t="s">
        <v>22</v>
      </c>
      <c r="P11" s="70" t="s">
        <v>31</v>
      </c>
      <c r="Q11" s="25" t="s">
        <v>32</v>
      </c>
      <c r="R11" s="25" t="s">
        <v>32</v>
      </c>
      <c r="S11" s="25" t="s">
        <v>32</v>
      </c>
    </row>
    <row r="12" spans="2:19" ht="21" thickBot="1">
      <c r="B12" s="88"/>
      <c r="C12" s="89" t="s">
        <v>33</v>
      </c>
      <c r="D12" s="89" t="s">
        <v>34</v>
      </c>
      <c r="E12" s="89" t="s">
        <v>35</v>
      </c>
      <c r="F12" s="89" t="s">
        <v>36</v>
      </c>
      <c r="G12" s="89" t="s">
        <v>37</v>
      </c>
      <c r="H12" s="89" t="s">
        <v>38</v>
      </c>
      <c r="I12" s="89" t="s">
        <v>39</v>
      </c>
      <c r="J12" s="89" t="s">
        <v>40</v>
      </c>
      <c r="K12" s="89" t="s">
        <v>41</v>
      </c>
      <c r="L12" s="90" t="s">
        <v>42</v>
      </c>
      <c r="M12" s="89" t="s">
        <v>43</v>
      </c>
      <c r="N12" s="89" t="s">
        <v>44</v>
      </c>
      <c r="O12" s="89" t="s">
        <v>45</v>
      </c>
      <c r="P12" s="91" t="s">
        <v>46</v>
      </c>
      <c r="Q12" s="73" t="s">
        <v>47</v>
      </c>
      <c r="R12" s="73" t="s">
        <v>88</v>
      </c>
      <c r="S12" s="92" t="s">
        <v>89</v>
      </c>
    </row>
    <row r="13" spans="1:19" s="36" customFormat="1" ht="49.5" customHeight="1" thickBot="1">
      <c r="A13" s="31">
        <v>1</v>
      </c>
      <c r="B13" s="35" t="s">
        <v>76</v>
      </c>
      <c r="C13" s="108" t="s">
        <v>48</v>
      </c>
      <c r="D13" s="135" t="s">
        <v>48</v>
      </c>
      <c r="E13" s="135" t="s">
        <v>48</v>
      </c>
      <c r="F13" s="135" t="s">
        <v>48</v>
      </c>
      <c r="G13" s="135" t="s">
        <v>48</v>
      </c>
      <c r="H13" s="135" t="s">
        <v>48</v>
      </c>
      <c r="I13" s="135" t="s">
        <v>48</v>
      </c>
      <c r="J13" s="135" t="s">
        <v>48</v>
      </c>
      <c r="K13" s="135" t="s">
        <v>48</v>
      </c>
      <c r="L13" s="135" t="s">
        <v>48</v>
      </c>
      <c r="M13" s="135" t="s">
        <v>48</v>
      </c>
      <c r="N13" s="135" t="s">
        <v>48</v>
      </c>
      <c r="O13" s="135" t="s">
        <v>48</v>
      </c>
      <c r="P13" s="119" t="s">
        <v>48</v>
      </c>
      <c r="Q13" s="109" t="s">
        <v>48</v>
      </c>
      <c r="R13" s="109" t="s">
        <v>48</v>
      </c>
      <c r="S13" s="120" t="s">
        <v>48</v>
      </c>
    </row>
    <row r="14" spans="1:19" s="36" customFormat="1" ht="49.5" customHeight="1" thickBot="1">
      <c r="A14" s="31">
        <v>2</v>
      </c>
      <c r="B14" s="38" t="s">
        <v>77</v>
      </c>
      <c r="C14" s="152"/>
      <c r="D14" s="102" t="s">
        <v>48</v>
      </c>
      <c r="E14" s="133"/>
      <c r="F14" s="133"/>
      <c r="G14" s="133"/>
      <c r="H14" s="133"/>
      <c r="I14" s="133"/>
      <c r="J14" s="133"/>
      <c r="K14" s="133"/>
      <c r="L14" s="40">
        <f>SUM(E14:K14)</f>
        <v>0</v>
      </c>
      <c r="M14" s="133"/>
      <c r="N14" s="133"/>
      <c r="O14" s="104">
        <f>SUM(M14:N14)</f>
        <v>0</v>
      </c>
      <c r="P14" s="105" t="s">
        <v>48</v>
      </c>
      <c r="Q14" s="42" t="s">
        <v>48</v>
      </c>
      <c r="R14" s="134" t="s">
        <v>48</v>
      </c>
      <c r="S14" s="46">
        <f>SUM(L14+O14)</f>
        <v>0</v>
      </c>
    </row>
    <row r="15" spans="1:19" s="36" customFormat="1" ht="49.5" customHeight="1" thickBot="1">
      <c r="A15" s="31">
        <v>3</v>
      </c>
      <c r="B15" s="30" t="s">
        <v>78</v>
      </c>
      <c r="C15" s="154">
        <f>C14</f>
        <v>0</v>
      </c>
      <c r="D15" s="54" t="e">
        <f>SUM(L15,O15)</f>
        <v>#DIV/0!</v>
      </c>
      <c r="E15" s="29" t="e">
        <f>ROUND((E14/C15/12),0)</f>
        <v>#DIV/0!</v>
      </c>
      <c r="F15" s="29" t="e">
        <f>ROUND((F14/C15/12),0)</f>
        <v>#DIV/0!</v>
      </c>
      <c r="G15" s="29" t="e">
        <f>ROUND((G14/C15/12),0)</f>
        <v>#DIV/0!</v>
      </c>
      <c r="H15" s="29" t="e">
        <f>ROUND((H14/C15/12),0)</f>
        <v>#DIV/0!</v>
      </c>
      <c r="I15" s="29" t="e">
        <f>ROUND((I14/C15/12),0)</f>
        <v>#DIV/0!</v>
      </c>
      <c r="J15" s="29" t="e">
        <f>ROUND((J14/C15/12),0)</f>
        <v>#DIV/0!</v>
      </c>
      <c r="K15" s="29" t="e">
        <f>ROUND((K14/C15/12),0)</f>
        <v>#DIV/0!</v>
      </c>
      <c r="L15" s="37" t="e">
        <f>SUM(E15:K15)</f>
        <v>#DIV/0!</v>
      </c>
      <c r="M15" s="29" t="e">
        <f>ROUND((M14/C15/12),0)</f>
        <v>#DIV/0!</v>
      </c>
      <c r="N15" s="29" t="e">
        <f>ROUND((N14/C15/12),0)</f>
        <v>#DIV/0!</v>
      </c>
      <c r="O15" s="37" t="e">
        <f>M15+N15</f>
        <v>#DIV/0!</v>
      </c>
      <c r="P15" s="55" t="e">
        <f>O15/E15*100</f>
        <v>#DIV/0!</v>
      </c>
      <c r="Q15" s="49" t="s">
        <v>48</v>
      </c>
      <c r="R15" s="49" t="s">
        <v>48</v>
      </c>
      <c r="S15" s="52">
        <f>ROUND((S14),-3)/1000</f>
        <v>0</v>
      </c>
    </row>
    <row r="16" spans="1:20" s="36" customFormat="1" ht="49.5" customHeight="1" thickBot="1">
      <c r="A16" s="31">
        <v>4</v>
      </c>
      <c r="B16" s="33"/>
      <c r="C16" s="39" t="s">
        <v>49</v>
      </c>
      <c r="D16" s="40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40">
        <v>0</v>
      </c>
      <c r="M16" s="96">
        <v>0</v>
      </c>
      <c r="N16" s="96">
        <v>0</v>
      </c>
      <c r="O16" s="40">
        <f>N16+M16</f>
        <v>0</v>
      </c>
      <c r="P16" s="41" t="s">
        <v>48</v>
      </c>
      <c r="Q16" s="42" t="s">
        <v>48</v>
      </c>
      <c r="R16" s="42" t="s">
        <v>48</v>
      </c>
      <c r="S16" s="43" t="s">
        <v>48</v>
      </c>
      <c r="T16" s="44"/>
    </row>
    <row r="17" spans="1:20" s="36" customFormat="1" ht="19.5" customHeight="1" thickBot="1">
      <c r="A17" s="31"/>
      <c r="B17" s="79"/>
      <c r="C17" s="80" t="s">
        <v>57</v>
      </c>
      <c r="D17" s="83" t="s">
        <v>48</v>
      </c>
      <c r="E17" s="121" t="s">
        <v>48</v>
      </c>
      <c r="F17" s="121" t="s">
        <v>48</v>
      </c>
      <c r="G17" s="97" t="s">
        <v>48</v>
      </c>
      <c r="H17" s="97" t="s">
        <v>48</v>
      </c>
      <c r="I17" s="97" t="s">
        <v>48</v>
      </c>
      <c r="J17" s="121" t="s">
        <v>48</v>
      </c>
      <c r="K17" s="97" t="s">
        <v>48</v>
      </c>
      <c r="L17" s="83" t="s">
        <v>48</v>
      </c>
      <c r="M17" s="97" t="s">
        <v>48</v>
      </c>
      <c r="N17" s="97" t="s">
        <v>48</v>
      </c>
      <c r="O17" s="83" t="s">
        <v>48</v>
      </c>
      <c r="P17" s="81" t="s">
        <v>48</v>
      </c>
      <c r="Q17" s="49" t="s">
        <v>48</v>
      </c>
      <c r="R17" s="82" t="s">
        <v>48</v>
      </c>
      <c r="S17" s="82" t="s">
        <v>48</v>
      </c>
      <c r="T17" s="44"/>
    </row>
    <row r="18" spans="1:19" s="36" customFormat="1" ht="49.5" customHeight="1" thickBot="1">
      <c r="A18" s="31">
        <v>5</v>
      </c>
      <c r="B18" s="160" t="s">
        <v>87</v>
      </c>
      <c r="C18" s="161"/>
      <c r="D18" s="162" t="e">
        <f aca="true" t="shared" si="0" ref="D18:O18">D15+D16</f>
        <v>#DIV/0!</v>
      </c>
      <c r="E18" s="162" t="e">
        <f t="shared" si="0"/>
        <v>#DIV/0!</v>
      </c>
      <c r="F18" s="162" t="e">
        <f t="shared" si="0"/>
        <v>#DIV/0!</v>
      </c>
      <c r="G18" s="162" t="e">
        <f t="shared" si="0"/>
        <v>#DIV/0!</v>
      </c>
      <c r="H18" s="162" t="e">
        <f t="shared" si="0"/>
        <v>#DIV/0!</v>
      </c>
      <c r="I18" s="162" t="e">
        <f t="shared" si="0"/>
        <v>#DIV/0!</v>
      </c>
      <c r="J18" s="162" t="e">
        <f t="shared" si="0"/>
        <v>#DIV/0!</v>
      </c>
      <c r="K18" s="162" t="e">
        <f t="shared" si="0"/>
        <v>#DIV/0!</v>
      </c>
      <c r="L18" s="162" t="e">
        <f t="shared" si="0"/>
        <v>#DIV/0!</v>
      </c>
      <c r="M18" s="162" t="e">
        <f t="shared" si="0"/>
        <v>#DIV/0!</v>
      </c>
      <c r="N18" s="162" t="e">
        <f t="shared" si="0"/>
        <v>#DIV/0!</v>
      </c>
      <c r="O18" s="162" t="e">
        <f t="shared" si="0"/>
        <v>#DIV/0!</v>
      </c>
      <c r="P18" s="163" t="e">
        <f>O18/E18*100</f>
        <v>#DIV/0!</v>
      </c>
      <c r="Q18" s="164"/>
      <c r="R18" s="165"/>
      <c r="S18" s="166" t="e">
        <f>ROUND((D18*C18)*12,-3)/1000</f>
        <v>#DIV/0!</v>
      </c>
    </row>
    <row r="19" spans="1:19" ht="42.75" customHeight="1" thickBot="1">
      <c r="A19" s="1">
        <v>6</v>
      </c>
      <c r="B19" s="167" t="s">
        <v>84</v>
      </c>
      <c r="C19" s="168" t="s">
        <v>57</v>
      </c>
      <c r="D19" s="102" t="s">
        <v>48</v>
      </c>
      <c r="E19" s="169" t="s">
        <v>48</v>
      </c>
      <c r="F19" s="169" t="s">
        <v>48</v>
      </c>
      <c r="G19" s="170" t="s">
        <v>48</v>
      </c>
      <c r="H19" s="170" t="s">
        <v>48</v>
      </c>
      <c r="I19" s="170" t="s">
        <v>48</v>
      </c>
      <c r="J19" s="169" t="s">
        <v>48</v>
      </c>
      <c r="K19" s="170" t="s">
        <v>48</v>
      </c>
      <c r="L19" s="102" t="s">
        <v>48</v>
      </c>
      <c r="M19" s="170" t="s">
        <v>48</v>
      </c>
      <c r="N19" s="170" t="s">
        <v>48</v>
      </c>
      <c r="O19" s="102" t="s">
        <v>48</v>
      </c>
      <c r="P19" s="41" t="s">
        <v>48</v>
      </c>
      <c r="Q19" s="174"/>
      <c r="R19" s="174"/>
      <c r="S19" s="175">
        <f>Q19-R19</f>
        <v>0</v>
      </c>
    </row>
  </sheetData>
  <mergeCells count="5">
    <mergeCell ref="A1:S1"/>
    <mergeCell ref="E8:O8"/>
    <mergeCell ref="J9:J11"/>
    <mergeCell ref="I9:I11"/>
    <mergeCell ref="K9:K11"/>
  </mergeCells>
  <printOptions/>
  <pageMargins left="0.75" right="0.75" top="1" bottom="1" header="0.4921259845" footer="0.492125984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="75" zoomScaleNormal="75" workbookViewId="0" topLeftCell="H1">
      <selection activeCell="M14" sqref="M14:N14"/>
    </sheetView>
  </sheetViews>
  <sheetFormatPr defaultColWidth="9.00390625" defaultRowHeight="12.75"/>
  <cols>
    <col min="1" max="1" width="5.375" style="1" customWidth="1"/>
    <col min="2" max="2" width="62.375" style="2" customWidth="1"/>
    <col min="3" max="5" width="16.75390625" style="2" customWidth="1"/>
    <col min="6" max="6" width="16.125" style="2" customWidth="1"/>
    <col min="7" max="7" width="11.00390625" style="2" customWidth="1"/>
    <col min="8" max="8" width="11.25390625" style="2" customWidth="1"/>
    <col min="9" max="9" width="11.75390625" style="2" bestFit="1" customWidth="1"/>
    <col min="10" max="11" width="11.375" style="2" customWidth="1"/>
    <col min="12" max="12" width="14.375" style="2" bestFit="1" customWidth="1"/>
    <col min="13" max="14" width="11.25390625" style="2" customWidth="1"/>
    <col min="15" max="15" width="12.875" style="2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ht="14.25" customHeight="1">
      <c r="B2" s="4"/>
    </row>
    <row r="3" spans="2:19" ht="20.25">
      <c r="B3" s="6" t="s">
        <v>55</v>
      </c>
      <c r="S3" s="5" t="s">
        <v>67</v>
      </c>
    </row>
    <row r="4" spans="2:19" ht="30" customHeight="1"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S4" s="5" t="s">
        <v>63</v>
      </c>
    </row>
    <row r="5" spans="2:19" ht="20.25">
      <c r="B5" s="6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  <c r="S5" s="7"/>
    </row>
    <row r="6" spans="2:19" ht="31.5" customHeight="1">
      <c r="B6" s="60"/>
      <c r="C6" s="58"/>
      <c r="D6" s="58"/>
      <c r="E6" s="58"/>
      <c r="F6" s="58"/>
      <c r="G6" s="58"/>
      <c r="H6" s="58"/>
      <c r="I6" s="58"/>
      <c r="J6" s="58"/>
      <c r="K6" s="58"/>
      <c r="L6" s="58"/>
      <c r="S6" s="7"/>
    </row>
    <row r="7" spans="2:19" ht="2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20.25">
      <c r="B8" s="86"/>
      <c r="C8" s="87" t="s">
        <v>1</v>
      </c>
      <c r="D8" s="65" t="s">
        <v>2</v>
      </c>
      <c r="E8" s="177" t="s">
        <v>3</v>
      </c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74" t="s">
        <v>4</v>
      </c>
      <c r="Q8" s="21" t="s">
        <v>5</v>
      </c>
      <c r="R8" s="20" t="s">
        <v>6</v>
      </c>
      <c r="S8" s="21"/>
    </row>
    <row r="9" spans="2:19" ht="20.25">
      <c r="B9" s="22"/>
      <c r="C9" s="19" t="s">
        <v>7</v>
      </c>
      <c r="D9" s="66" t="s">
        <v>8</v>
      </c>
      <c r="E9" s="69" t="s">
        <v>9</v>
      </c>
      <c r="F9" s="66" t="s">
        <v>10</v>
      </c>
      <c r="G9" s="71" t="s">
        <v>11</v>
      </c>
      <c r="H9" s="66" t="s">
        <v>12</v>
      </c>
      <c r="I9" s="180"/>
      <c r="J9" s="180" t="s">
        <v>73</v>
      </c>
      <c r="K9" s="180" t="s">
        <v>74</v>
      </c>
      <c r="L9" s="66" t="s">
        <v>13</v>
      </c>
      <c r="M9" s="71" t="s">
        <v>14</v>
      </c>
      <c r="N9" s="66" t="s">
        <v>15</v>
      </c>
      <c r="O9" s="71" t="s">
        <v>16</v>
      </c>
      <c r="P9" s="69" t="s">
        <v>17</v>
      </c>
      <c r="Q9" s="23" t="s">
        <v>18</v>
      </c>
      <c r="R9" s="23" t="s">
        <v>5</v>
      </c>
      <c r="S9" s="23" t="s">
        <v>5</v>
      </c>
    </row>
    <row r="10" spans="2:19" ht="20.25">
      <c r="B10" s="18"/>
      <c r="C10" s="19" t="s">
        <v>19</v>
      </c>
      <c r="D10" s="66" t="s">
        <v>20</v>
      </c>
      <c r="E10" s="69" t="s">
        <v>21</v>
      </c>
      <c r="F10" s="66" t="s">
        <v>22</v>
      </c>
      <c r="G10" s="71" t="s">
        <v>23</v>
      </c>
      <c r="H10" s="66" t="s">
        <v>24</v>
      </c>
      <c r="I10" s="181"/>
      <c r="J10" s="181"/>
      <c r="K10" s="181"/>
      <c r="L10" s="66" t="s">
        <v>25</v>
      </c>
      <c r="M10" s="71" t="s">
        <v>24</v>
      </c>
      <c r="N10" s="66"/>
      <c r="O10" s="71" t="s">
        <v>25</v>
      </c>
      <c r="P10" s="69" t="s">
        <v>26</v>
      </c>
      <c r="Q10" s="23"/>
      <c r="R10" s="23" t="s">
        <v>27</v>
      </c>
      <c r="S10" s="23" t="s">
        <v>28</v>
      </c>
    </row>
    <row r="11" spans="2:19" ht="21" thickBot="1">
      <c r="B11" s="24"/>
      <c r="C11" s="50" t="s">
        <v>29</v>
      </c>
      <c r="D11" s="67" t="s">
        <v>30</v>
      </c>
      <c r="E11" s="70"/>
      <c r="F11" s="67"/>
      <c r="G11" s="72"/>
      <c r="H11" s="67"/>
      <c r="I11" s="182"/>
      <c r="J11" s="182"/>
      <c r="K11" s="182"/>
      <c r="L11" s="67" t="s">
        <v>22</v>
      </c>
      <c r="M11" s="72"/>
      <c r="N11" s="67"/>
      <c r="O11" s="72" t="s">
        <v>22</v>
      </c>
      <c r="P11" s="70" t="s">
        <v>31</v>
      </c>
      <c r="Q11" s="25" t="s">
        <v>32</v>
      </c>
      <c r="R11" s="25" t="s">
        <v>32</v>
      </c>
      <c r="S11" s="25" t="s">
        <v>32</v>
      </c>
    </row>
    <row r="12" spans="2:19" ht="21" thickBot="1">
      <c r="B12" s="26"/>
      <c r="C12" s="27" t="s">
        <v>33</v>
      </c>
      <c r="D12" s="27" t="s">
        <v>34</v>
      </c>
      <c r="E12" s="27" t="s">
        <v>35</v>
      </c>
      <c r="F12" s="27" t="s">
        <v>36</v>
      </c>
      <c r="G12" s="27" t="s">
        <v>37</v>
      </c>
      <c r="H12" s="27" t="s">
        <v>38</v>
      </c>
      <c r="I12" s="27" t="s">
        <v>39</v>
      </c>
      <c r="J12" s="27" t="s">
        <v>40</v>
      </c>
      <c r="K12" s="27" t="s">
        <v>41</v>
      </c>
      <c r="L12" s="28" t="s">
        <v>42</v>
      </c>
      <c r="M12" s="27" t="s">
        <v>43</v>
      </c>
      <c r="N12" s="27" t="s">
        <v>44</v>
      </c>
      <c r="O12" s="27" t="s">
        <v>45</v>
      </c>
      <c r="P12" s="51" t="s">
        <v>46</v>
      </c>
      <c r="Q12" s="73" t="s">
        <v>47</v>
      </c>
      <c r="R12" s="73" t="s">
        <v>88</v>
      </c>
      <c r="S12" s="75" t="s">
        <v>89</v>
      </c>
    </row>
    <row r="13" spans="1:19" s="36" customFormat="1" ht="49.5" customHeight="1" thickBot="1">
      <c r="A13" s="31">
        <v>1</v>
      </c>
      <c r="B13" s="35" t="s">
        <v>76</v>
      </c>
      <c r="C13" s="108" t="s">
        <v>48</v>
      </c>
      <c r="D13" s="101" t="s">
        <v>48</v>
      </c>
      <c r="E13" s="101" t="s">
        <v>48</v>
      </c>
      <c r="F13" s="101" t="s">
        <v>48</v>
      </c>
      <c r="G13" s="101" t="s">
        <v>48</v>
      </c>
      <c r="H13" s="101" t="s">
        <v>48</v>
      </c>
      <c r="I13" s="101" t="s">
        <v>48</v>
      </c>
      <c r="J13" s="101" t="s">
        <v>48</v>
      </c>
      <c r="K13" s="101" t="s">
        <v>48</v>
      </c>
      <c r="L13" s="101" t="s">
        <v>48</v>
      </c>
      <c r="M13" s="101" t="s">
        <v>48</v>
      </c>
      <c r="N13" s="101" t="s">
        <v>48</v>
      </c>
      <c r="O13" s="101" t="s">
        <v>48</v>
      </c>
      <c r="P13" s="47" t="s">
        <v>48</v>
      </c>
      <c r="Q13" s="109" t="s">
        <v>48</v>
      </c>
      <c r="R13" s="109" t="s">
        <v>48</v>
      </c>
      <c r="S13" s="48" t="s">
        <v>48</v>
      </c>
    </row>
    <row r="14" spans="1:19" s="36" customFormat="1" ht="49.5" customHeight="1" thickBot="1">
      <c r="A14" s="31">
        <v>2</v>
      </c>
      <c r="B14" s="38" t="s">
        <v>77</v>
      </c>
      <c r="C14" s="153"/>
      <c r="D14" s="102" t="s">
        <v>48</v>
      </c>
      <c r="E14" s="133"/>
      <c r="F14" s="133"/>
      <c r="G14" s="133"/>
      <c r="H14" s="133"/>
      <c r="I14" s="103">
        <v>0</v>
      </c>
      <c r="J14" s="133"/>
      <c r="K14" s="133"/>
      <c r="L14" s="40">
        <f>SUM(E14:K14)</f>
        <v>0</v>
      </c>
      <c r="M14" s="133"/>
      <c r="N14" s="133"/>
      <c r="O14" s="104">
        <f>SUM(M14:N14)</f>
        <v>0</v>
      </c>
      <c r="P14" s="105" t="s">
        <v>48</v>
      </c>
      <c r="Q14" s="42" t="s">
        <v>48</v>
      </c>
      <c r="R14" s="134" t="s">
        <v>48</v>
      </c>
      <c r="S14" s="46">
        <f>SUM(L14+O14)</f>
        <v>0</v>
      </c>
    </row>
    <row r="15" spans="1:19" s="36" customFormat="1" ht="49.5" customHeight="1" thickBot="1">
      <c r="A15" s="31">
        <v>3</v>
      </c>
      <c r="B15" s="30" t="s">
        <v>78</v>
      </c>
      <c r="C15" s="154">
        <f>C14</f>
        <v>0</v>
      </c>
      <c r="D15" s="54" t="e">
        <f>SUM(L15,O15)</f>
        <v>#DIV/0!</v>
      </c>
      <c r="E15" s="29" t="e">
        <f>ROUND((E14/C15/12),0)</f>
        <v>#DIV/0!</v>
      </c>
      <c r="F15" s="29" t="e">
        <f>ROUND((F14/C15/12),0)</f>
        <v>#DIV/0!</v>
      </c>
      <c r="G15" s="29" t="e">
        <f>ROUND((G14/C15/12),0)</f>
        <v>#DIV/0!</v>
      </c>
      <c r="H15" s="29" t="e">
        <f>ROUND((H14/C15/12),0)</f>
        <v>#DIV/0!</v>
      </c>
      <c r="I15" s="29" t="e">
        <f>ROUND((I14/C15/12),0)</f>
        <v>#DIV/0!</v>
      </c>
      <c r="J15" s="29" t="e">
        <f>ROUND((J14/C15/12),0)</f>
        <v>#DIV/0!</v>
      </c>
      <c r="K15" s="29" t="e">
        <f>ROUND((K14/C15/12),0)</f>
        <v>#DIV/0!</v>
      </c>
      <c r="L15" s="37" t="e">
        <f>SUM(E15:K15)</f>
        <v>#DIV/0!</v>
      </c>
      <c r="M15" s="29" t="e">
        <f>ROUND((M14/C15/12),0)</f>
        <v>#DIV/0!</v>
      </c>
      <c r="N15" s="29" t="e">
        <f>ROUND((N14/C15/12),0)</f>
        <v>#DIV/0!</v>
      </c>
      <c r="O15" s="37" t="e">
        <f>M15+N15</f>
        <v>#DIV/0!</v>
      </c>
      <c r="P15" s="55" t="e">
        <f>O15/E15*100</f>
        <v>#DIV/0!</v>
      </c>
      <c r="Q15" s="49" t="s">
        <v>48</v>
      </c>
      <c r="R15" s="49" t="s">
        <v>48</v>
      </c>
      <c r="S15" s="52">
        <f>ROUND((S14),-3)/1000</f>
        <v>0</v>
      </c>
    </row>
    <row r="16" spans="1:20" s="36" customFormat="1" ht="49.5" customHeight="1" thickBot="1">
      <c r="A16" s="31">
        <v>4</v>
      </c>
      <c r="B16" s="38"/>
      <c r="C16" s="39" t="s">
        <v>49</v>
      </c>
      <c r="D16" s="40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40">
        <v>0</v>
      </c>
      <c r="M16" s="96">
        <v>0</v>
      </c>
      <c r="N16" s="96">
        <v>0</v>
      </c>
      <c r="O16" s="40">
        <v>0</v>
      </c>
      <c r="P16" s="41" t="s">
        <v>48</v>
      </c>
      <c r="Q16" s="42" t="s">
        <v>48</v>
      </c>
      <c r="R16" s="42" t="s">
        <v>48</v>
      </c>
      <c r="S16" s="43" t="s">
        <v>48</v>
      </c>
      <c r="T16" s="44"/>
    </row>
    <row r="17" spans="1:20" s="36" customFormat="1" ht="19.5" customHeight="1" thickBot="1">
      <c r="A17" s="31"/>
      <c r="B17" s="79"/>
      <c r="C17" s="80" t="s">
        <v>57</v>
      </c>
      <c r="D17" s="83" t="s">
        <v>48</v>
      </c>
      <c r="E17" s="121" t="s">
        <v>48</v>
      </c>
      <c r="F17" s="121" t="s">
        <v>48</v>
      </c>
      <c r="G17" s="97" t="s">
        <v>48</v>
      </c>
      <c r="H17" s="97" t="s">
        <v>48</v>
      </c>
      <c r="I17" s="97" t="s">
        <v>48</v>
      </c>
      <c r="J17" s="121" t="s">
        <v>48</v>
      </c>
      <c r="K17" s="97" t="s">
        <v>48</v>
      </c>
      <c r="L17" s="83" t="s">
        <v>48</v>
      </c>
      <c r="M17" s="97" t="s">
        <v>48</v>
      </c>
      <c r="N17" s="97" t="s">
        <v>48</v>
      </c>
      <c r="O17" s="83" t="s">
        <v>48</v>
      </c>
      <c r="P17" s="81" t="s">
        <v>48</v>
      </c>
      <c r="Q17" s="49" t="s">
        <v>48</v>
      </c>
      <c r="R17" s="82" t="s">
        <v>48</v>
      </c>
      <c r="S17" s="82" t="s">
        <v>48</v>
      </c>
      <c r="T17" s="44"/>
    </row>
    <row r="18" spans="1:19" s="36" customFormat="1" ht="49.5" customHeight="1" thickBot="1">
      <c r="A18" s="31">
        <v>5</v>
      </c>
      <c r="B18" s="93" t="s">
        <v>79</v>
      </c>
      <c r="C18" s="94"/>
      <c r="D18" s="40" t="e">
        <f aca="true" t="shared" si="0" ref="D18:O18">D15+D16</f>
        <v>#DIV/0!</v>
      </c>
      <c r="E18" s="40" t="e">
        <f t="shared" si="0"/>
        <v>#DIV/0!</v>
      </c>
      <c r="F18" s="40" t="e">
        <f t="shared" si="0"/>
        <v>#DIV/0!</v>
      </c>
      <c r="G18" s="40" t="e">
        <f t="shared" si="0"/>
        <v>#DIV/0!</v>
      </c>
      <c r="H18" s="40" t="e">
        <f t="shared" si="0"/>
        <v>#DIV/0!</v>
      </c>
      <c r="I18" s="40" t="e">
        <f t="shared" si="0"/>
        <v>#DIV/0!</v>
      </c>
      <c r="J18" s="40" t="e">
        <f t="shared" si="0"/>
        <v>#DIV/0!</v>
      </c>
      <c r="K18" s="40" t="e">
        <f t="shared" si="0"/>
        <v>#DIV/0!</v>
      </c>
      <c r="L18" s="40" t="e">
        <f t="shared" si="0"/>
        <v>#DIV/0!</v>
      </c>
      <c r="M18" s="40" t="e">
        <f t="shared" si="0"/>
        <v>#DIV/0!</v>
      </c>
      <c r="N18" s="40" t="e">
        <f t="shared" si="0"/>
        <v>#DIV/0!</v>
      </c>
      <c r="O18" s="40" t="e">
        <f t="shared" si="0"/>
        <v>#DIV/0!</v>
      </c>
      <c r="P18" s="95" t="e">
        <f>O18/E18*100</f>
        <v>#DIV/0!</v>
      </c>
      <c r="Q18" s="155"/>
      <c r="R18" s="156"/>
      <c r="S18" s="46" t="e">
        <f>D18*12*C18/1000</f>
        <v>#DIV/0!</v>
      </c>
    </row>
    <row r="19" spans="1:19" ht="42.75" customHeight="1" thickBot="1">
      <c r="A19" s="1">
        <v>6</v>
      </c>
      <c r="B19" s="167" t="s">
        <v>84</v>
      </c>
      <c r="C19" s="168" t="s">
        <v>57</v>
      </c>
      <c r="D19" s="102" t="s">
        <v>48</v>
      </c>
      <c r="E19" s="169" t="s">
        <v>48</v>
      </c>
      <c r="F19" s="169" t="s">
        <v>48</v>
      </c>
      <c r="G19" s="170" t="s">
        <v>48</v>
      </c>
      <c r="H19" s="170" t="s">
        <v>48</v>
      </c>
      <c r="I19" s="170" t="s">
        <v>48</v>
      </c>
      <c r="J19" s="169" t="s">
        <v>48</v>
      </c>
      <c r="K19" s="170" t="s">
        <v>48</v>
      </c>
      <c r="L19" s="102" t="s">
        <v>48</v>
      </c>
      <c r="M19" s="170" t="s">
        <v>48</v>
      </c>
      <c r="N19" s="170" t="s">
        <v>48</v>
      </c>
      <c r="O19" s="102" t="s">
        <v>48</v>
      </c>
      <c r="P19" s="41" t="s">
        <v>48</v>
      </c>
      <c r="Q19" s="171"/>
      <c r="R19" s="171"/>
      <c r="S19" s="172">
        <f>Q19-R19</f>
        <v>0</v>
      </c>
    </row>
    <row r="20" ht="20.25">
      <c r="B20" s="4"/>
    </row>
  </sheetData>
  <mergeCells count="5">
    <mergeCell ref="A1:S1"/>
    <mergeCell ref="E8:O8"/>
    <mergeCell ref="I9:I11"/>
    <mergeCell ref="J9:J11"/>
    <mergeCell ref="K9:K11"/>
  </mergeCells>
  <printOptions/>
  <pageMargins left="0.75" right="0.75" top="1" bottom="1" header="0.4921259845" footer="0.492125984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="75" zoomScaleNormal="75" workbookViewId="0" topLeftCell="A19">
      <selection activeCell="S30" sqref="S30"/>
    </sheetView>
  </sheetViews>
  <sheetFormatPr defaultColWidth="9.00390625" defaultRowHeight="12.75"/>
  <cols>
    <col min="1" max="1" width="5.375" style="1" customWidth="1"/>
    <col min="2" max="2" width="62.375" style="2" customWidth="1"/>
    <col min="3" max="5" width="16.75390625" style="2" customWidth="1"/>
    <col min="6" max="6" width="16.125" style="2" customWidth="1"/>
    <col min="7" max="7" width="11.00390625" style="2" customWidth="1"/>
    <col min="8" max="8" width="11.25390625" style="2" customWidth="1"/>
    <col min="9" max="9" width="11.125" style="2" customWidth="1"/>
    <col min="10" max="11" width="11.375" style="2" customWidth="1"/>
    <col min="12" max="12" width="12.875" style="2" customWidth="1"/>
    <col min="13" max="13" width="11.25390625" style="2" customWidth="1"/>
    <col min="14" max="14" width="13.125" style="2" bestFit="1" customWidth="1"/>
    <col min="15" max="15" width="17.125" style="2" bestFit="1" customWidth="1"/>
    <col min="16" max="16" width="15.75390625" style="2" customWidth="1"/>
    <col min="17" max="17" width="20.125" style="2" customWidth="1"/>
    <col min="18" max="18" width="15.75390625" style="2" customWidth="1"/>
    <col min="19" max="19" width="25.25390625" style="5" customWidth="1"/>
    <col min="20" max="16384" width="9.125" style="2" customWidth="1"/>
  </cols>
  <sheetData>
    <row r="1" spans="1:19" ht="25.5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ht="14.25" customHeight="1">
      <c r="B2" s="4"/>
    </row>
    <row r="3" spans="2:19" ht="20.25">
      <c r="B3" s="6" t="s">
        <v>55</v>
      </c>
      <c r="S3" s="5" t="s">
        <v>67</v>
      </c>
    </row>
    <row r="4" spans="2:19" ht="30" customHeight="1"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S4" s="5" t="s">
        <v>64</v>
      </c>
    </row>
    <row r="5" spans="2:19" ht="20.25">
      <c r="B5" s="6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  <c r="S5" s="7"/>
    </row>
    <row r="6" spans="2:19" ht="31.5" customHeight="1">
      <c r="B6" s="60"/>
      <c r="C6" s="58"/>
      <c r="D6" s="58"/>
      <c r="E6" s="58"/>
      <c r="F6" s="58"/>
      <c r="G6" s="58"/>
      <c r="H6" s="58"/>
      <c r="I6" s="58"/>
      <c r="J6" s="58"/>
      <c r="K6" s="58"/>
      <c r="L6" s="58"/>
      <c r="S6" s="7"/>
    </row>
    <row r="7" spans="2:19" ht="21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5" ht="33" customHeight="1">
      <c r="B8" s="10"/>
      <c r="C8" s="68" t="s">
        <v>50</v>
      </c>
      <c r="D8" s="61" t="s">
        <v>50</v>
      </c>
      <c r="E8" s="11" t="s">
        <v>51</v>
      </c>
      <c r="F8" s="3"/>
      <c r="G8" s="12"/>
      <c r="H8" s="12"/>
      <c r="I8" s="12"/>
      <c r="J8" s="12"/>
      <c r="K8" s="12"/>
      <c r="L8" s="12"/>
      <c r="M8" s="12"/>
      <c r="N8" s="12"/>
      <c r="O8" s="12"/>
    </row>
    <row r="9" spans="2:15" ht="24" thickBot="1">
      <c r="B9" s="13"/>
      <c r="C9" s="62" t="s">
        <v>69</v>
      </c>
      <c r="D9" s="136" t="s">
        <v>68</v>
      </c>
      <c r="E9" s="136" t="s">
        <v>80</v>
      </c>
      <c r="F9" s="3"/>
      <c r="G9" s="12"/>
      <c r="H9" s="12"/>
      <c r="I9" s="12"/>
      <c r="J9" s="12"/>
      <c r="K9" s="12"/>
      <c r="L9" s="12"/>
      <c r="M9" s="12"/>
      <c r="N9" s="12"/>
      <c r="O9" s="12"/>
    </row>
    <row r="10" spans="2:15" ht="23.25">
      <c r="B10" s="14" t="s">
        <v>66</v>
      </c>
      <c r="C10" s="112"/>
      <c r="D10" s="111"/>
      <c r="E10" s="113"/>
      <c r="F10" s="3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23.25">
      <c r="B11" s="14" t="s">
        <v>66</v>
      </c>
      <c r="C11" s="114"/>
      <c r="D11" s="110"/>
      <c r="E11" s="115"/>
      <c r="F11" s="3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23.25">
      <c r="B12" s="14" t="s">
        <v>66</v>
      </c>
      <c r="C12" s="132"/>
      <c r="D12" s="131"/>
      <c r="E12" s="115"/>
      <c r="F12" s="3"/>
      <c r="G12" s="12"/>
      <c r="H12" s="12"/>
      <c r="I12" s="12"/>
      <c r="J12" s="12"/>
      <c r="K12" s="12"/>
      <c r="L12" s="12"/>
      <c r="M12" s="12"/>
      <c r="N12" s="12"/>
      <c r="O12" s="12"/>
    </row>
    <row r="13" spans="2:17" ht="23.25">
      <c r="B13" s="14" t="s">
        <v>58</v>
      </c>
      <c r="C13" s="98"/>
      <c r="D13" s="99"/>
      <c r="E13" s="100"/>
      <c r="F13" s="15"/>
      <c r="G13" s="12"/>
      <c r="H13" s="12"/>
      <c r="I13" s="12"/>
      <c r="J13" s="12"/>
      <c r="K13" s="12"/>
      <c r="L13" s="12"/>
      <c r="M13" s="12"/>
      <c r="N13" s="12"/>
      <c r="O13" s="12"/>
      <c r="P13" s="76" t="s">
        <v>52</v>
      </c>
      <c r="Q13" s="4"/>
    </row>
    <row r="14" spans="2:17" ht="23.25">
      <c r="B14" s="14" t="s">
        <v>59</v>
      </c>
      <c r="C14" s="98"/>
      <c r="D14" s="99"/>
      <c r="E14" s="100"/>
      <c r="F14" s="15"/>
      <c r="G14" s="12"/>
      <c r="H14" s="12"/>
      <c r="I14" s="12"/>
      <c r="J14" s="12"/>
      <c r="K14" s="12"/>
      <c r="L14" s="12"/>
      <c r="M14" s="12"/>
      <c r="N14" s="12"/>
      <c r="O14" s="12"/>
      <c r="P14" s="77" t="s">
        <v>53</v>
      </c>
      <c r="Q14" s="4"/>
    </row>
    <row r="15" spans="2:17" ht="23.25">
      <c r="B15" s="14" t="s">
        <v>60</v>
      </c>
      <c r="C15" s="98"/>
      <c r="D15" s="99"/>
      <c r="E15" s="100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77" t="s">
        <v>54</v>
      </c>
      <c r="Q15" s="78"/>
    </row>
    <row r="16" spans="2:15" ht="24" thickBot="1">
      <c r="B16" s="14" t="s">
        <v>61</v>
      </c>
      <c r="C16" s="116"/>
      <c r="D16" s="117"/>
      <c r="E16" s="118"/>
      <c r="F16" s="15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26.25" thickBot="1">
      <c r="B17" s="16" t="s">
        <v>0</v>
      </c>
      <c r="C17" s="122">
        <f>SUM(C10:C16)</f>
        <v>0</v>
      </c>
      <c r="D17" s="124">
        <f>SUM(D10:D16)</f>
        <v>0</v>
      </c>
      <c r="E17" s="123">
        <f>SUM(E10:E16)</f>
        <v>0</v>
      </c>
      <c r="F17" s="17"/>
      <c r="G17" s="63"/>
      <c r="H17" s="63"/>
      <c r="I17" s="63"/>
      <c r="J17" s="63"/>
      <c r="K17" s="63"/>
      <c r="L17" s="63"/>
      <c r="M17" s="63"/>
      <c r="N17" s="64"/>
      <c r="O17" s="63"/>
    </row>
    <row r="18" spans="2:19" ht="20.25">
      <c r="B18" s="18"/>
      <c r="C18" s="19" t="s">
        <v>1</v>
      </c>
      <c r="D18" s="65" t="s">
        <v>2</v>
      </c>
      <c r="E18" s="177" t="s">
        <v>3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74" t="s">
        <v>4</v>
      </c>
      <c r="Q18" s="21" t="s">
        <v>5</v>
      </c>
      <c r="R18" s="20" t="s">
        <v>6</v>
      </c>
      <c r="S18" s="21"/>
    </row>
    <row r="19" spans="2:19" ht="20.25" customHeight="1">
      <c r="B19" s="22"/>
      <c r="C19" s="19" t="s">
        <v>7</v>
      </c>
      <c r="D19" s="66" t="s">
        <v>8</v>
      </c>
      <c r="E19" s="69" t="s">
        <v>9</v>
      </c>
      <c r="F19" s="66" t="s">
        <v>10</v>
      </c>
      <c r="G19" s="71" t="s">
        <v>11</v>
      </c>
      <c r="H19" s="66" t="s">
        <v>12</v>
      </c>
      <c r="I19" s="180" t="s">
        <v>72</v>
      </c>
      <c r="J19" s="180" t="s">
        <v>73</v>
      </c>
      <c r="K19" s="180" t="s">
        <v>74</v>
      </c>
      <c r="L19" s="66" t="s">
        <v>13</v>
      </c>
      <c r="M19" s="71" t="s">
        <v>14</v>
      </c>
      <c r="N19" s="66" t="s">
        <v>15</v>
      </c>
      <c r="O19" s="71" t="s">
        <v>16</v>
      </c>
      <c r="P19" s="69" t="s">
        <v>17</v>
      </c>
      <c r="Q19" s="23" t="s">
        <v>18</v>
      </c>
      <c r="R19" s="23" t="s">
        <v>5</v>
      </c>
      <c r="S19" s="23" t="s">
        <v>5</v>
      </c>
    </row>
    <row r="20" spans="2:19" ht="20.25">
      <c r="B20" s="18"/>
      <c r="C20" s="19" t="s">
        <v>19</v>
      </c>
      <c r="D20" s="66" t="s">
        <v>20</v>
      </c>
      <c r="E20" s="69" t="s">
        <v>21</v>
      </c>
      <c r="F20" s="66" t="s">
        <v>22</v>
      </c>
      <c r="G20" s="71" t="s">
        <v>23</v>
      </c>
      <c r="H20" s="66" t="s">
        <v>24</v>
      </c>
      <c r="I20" s="181"/>
      <c r="J20" s="181"/>
      <c r="K20" s="181"/>
      <c r="L20" s="66" t="s">
        <v>25</v>
      </c>
      <c r="M20" s="71" t="s">
        <v>24</v>
      </c>
      <c r="N20" s="66"/>
      <c r="O20" s="71" t="s">
        <v>25</v>
      </c>
      <c r="P20" s="69" t="s">
        <v>26</v>
      </c>
      <c r="Q20" s="23"/>
      <c r="R20" s="23" t="s">
        <v>27</v>
      </c>
      <c r="S20" s="23" t="s">
        <v>28</v>
      </c>
    </row>
    <row r="21" spans="2:19" ht="21" thickBot="1">
      <c r="B21" s="24"/>
      <c r="C21" s="50" t="s">
        <v>29</v>
      </c>
      <c r="D21" s="67" t="s">
        <v>30</v>
      </c>
      <c r="E21" s="70"/>
      <c r="F21" s="67"/>
      <c r="G21" s="72"/>
      <c r="H21" s="67"/>
      <c r="I21" s="182"/>
      <c r="J21" s="182"/>
      <c r="K21" s="182"/>
      <c r="L21" s="67" t="s">
        <v>22</v>
      </c>
      <c r="M21" s="72"/>
      <c r="N21" s="67"/>
      <c r="O21" s="72" t="s">
        <v>22</v>
      </c>
      <c r="P21" s="70" t="s">
        <v>31</v>
      </c>
      <c r="Q21" s="25" t="s">
        <v>71</v>
      </c>
      <c r="R21" s="25" t="s">
        <v>71</v>
      </c>
      <c r="S21" s="25" t="s">
        <v>71</v>
      </c>
    </row>
    <row r="22" spans="2:19" ht="21" thickBot="1">
      <c r="B22" s="26"/>
      <c r="C22" s="27" t="s">
        <v>33</v>
      </c>
      <c r="D22" s="27" t="s">
        <v>34</v>
      </c>
      <c r="E22" s="27" t="s">
        <v>35</v>
      </c>
      <c r="F22" s="27" t="s">
        <v>36</v>
      </c>
      <c r="G22" s="27" t="s">
        <v>37</v>
      </c>
      <c r="H22" s="27" t="s">
        <v>38</v>
      </c>
      <c r="I22" s="27" t="s">
        <v>39</v>
      </c>
      <c r="J22" s="27" t="s">
        <v>40</v>
      </c>
      <c r="K22" s="27" t="s">
        <v>41</v>
      </c>
      <c r="L22" s="150" t="s">
        <v>42</v>
      </c>
      <c r="M22" s="27" t="s">
        <v>43</v>
      </c>
      <c r="N22" s="27" t="s">
        <v>44</v>
      </c>
      <c r="O22" s="27" t="s">
        <v>45</v>
      </c>
      <c r="P22" s="51" t="s">
        <v>46</v>
      </c>
      <c r="Q22" s="73" t="s">
        <v>47</v>
      </c>
      <c r="R22" s="73" t="s">
        <v>88</v>
      </c>
      <c r="S22" s="75" t="s">
        <v>89</v>
      </c>
    </row>
    <row r="23" spans="1:19" s="36" customFormat="1" ht="49.5" customHeight="1" thickBot="1">
      <c r="A23" s="31">
        <v>1</v>
      </c>
      <c r="B23" s="35" t="s">
        <v>81</v>
      </c>
      <c r="C23" s="108" t="s">
        <v>48</v>
      </c>
      <c r="D23" s="101" t="s">
        <v>48</v>
      </c>
      <c r="E23" s="101" t="s">
        <v>48</v>
      </c>
      <c r="F23" s="101" t="s">
        <v>48</v>
      </c>
      <c r="G23" s="101" t="s">
        <v>48</v>
      </c>
      <c r="H23" s="101" t="s">
        <v>48</v>
      </c>
      <c r="I23" s="101" t="s">
        <v>48</v>
      </c>
      <c r="J23" s="101" t="s">
        <v>48</v>
      </c>
      <c r="K23" s="101" t="s">
        <v>48</v>
      </c>
      <c r="L23" s="101" t="s">
        <v>48</v>
      </c>
      <c r="M23" s="101" t="s">
        <v>48</v>
      </c>
      <c r="N23" s="101" t="s">
        <v>48</v>
      </c>
      <c r="O23" s="101" t="s">
        <v>48</v>
      </c>
      <c r="P23" s="47" t="s">
        <v>48</v>
      </c>
      <c r="Q23" s="130">
        <f>SUM(S23+R23)</f>
        <v>0</v>
      </c>
      <c r="R23" s="129"/>
      <c r="S23" s="125"/>
    </row>
    <row r="24" spans="1:19" s="36" customFormat="1" ht="49.5" customHeight="1" thickBot="1">
      <c r="A24" s="31">
        <v>2</v>
      </c>
      <c r="B24" s="38" t="s">
        <v>77</v>
      </c>
      <c r="C24" s="157">
        <f>SUM(peda!C14+nepeda!C14)</f>
        <v>0</v>
      </c>
      <c r="D24" s="102" t="s">
        <v>48</v>
      </c>
      <c r="E24" s="103">
        <f>SUM(peda!E14+nepeda!E14)</f>
        <v>0</v>
      </c>
      <c r="F24" s="103">
        <f>SUM(peda!F14+nepeda!F14)</f>
        <v>0</v>
      </c>
      <c r="G24" s="103">
        <f>SUM(peda!G14+nepeda!G14)</f>
        <v>0</v>
      </c>
      <c r="H24" s="103">
        <f>SUM(peda!H14+nepeda!H14)</f>
        <v>0</v>
      </c>
      <c r="I24" s="103">
        <f>SUM(peda!I14+nepeda!I14)</f>
        <v>0</v>
      </c>
      <c r="J24" s="103">
        <f>SUM(peda!J14+nepeda!J14)</f>
        <v>0</v>
      </c>
      <c r="K24" s="103">
        <f>SUM(peda!K14+nepeda!K14)</f>
        <v>0</v>
      </c>
      <c r="L24" s="40">
        <f>SUM(E24:K24)</f>
        <v>0</v>
      </c>
      <c r="M24" s="103">
        <f>SUM(peda!M14+nepeda!M14)</f>
        <v>0</v>
      </c>
      <c r="N24" s="103">
        <f>SUM(peda!N14+nepeda!N14)</f>
        <v>0</v>
      </c>
      <c r="O24" s="140">
        <f>SUM(M24:N24)</f>
        <v>0</v>
      </c>
      <c r="P24" s="105" t="s">
        <v>48</v>
      </c>
      <c r="Q24" s="46">
        <f>SUM(S24+R24)</f>
        <v>0</v>
      </c>
      <c r="R24" s="159"/>
      <c r="S24" s="126">
        <f>SUM(L24+O24)</f>
        <v>0</v>
      </c>
    </row>
    <row r="25" spans="1:19" s="36" customFormat="1" ht="49.5" customHeight="1" thickBot="1">
      <c r="A25" s="31">
        <v>3</v>
      </c>
      <c r="B25" s="137" t="s">
        <v>82</v>
      </c>
      <c r="C25" s="154">
        <f>C24</f>
        <v>0</v>
      </c>
      <c r="D25" s="54" t="e">
        <f>S25/12/C25</f>
        <v>#DIV/0!</v>
      </c>
      <c r="E25" s="29" t="e">
        <f>E24/C25/12</f>
        <v>#DIV/0!</v>
      </c>
      <c r="F25" s="29" t="e">
        <f>F24/C25/12</f>
        <v>#DIV/0!</v>
      </c>
      <c r="G25" s="29" t="e">
        <f>G24/C25/12</f>
        <v>#DIV/0!</v>
      </c>
      <c r="H25" s="29" t="e">
        <f>H24/C25/12</f>
        <v>#DIV/0!</v>
      </c>
      <c r="I25" s="29" t="e">
        <f>I24/C25/12</f>
        <v>#DIV/0!</v>
      </c>
      <c r="J25" s="29" t="e">
        <f>J24/C25/12</f>
        <v>#DIV/0!</v>
      </c>
      <c r="K25" s="29" t="e">
        <f>K24/C25/12</f>
        <v>#DIV/0!</v>
      </c>
      <c r="L25" s="37" t="e">
        <f>SUM(E25:K25)</f>
        <v>#DIV/0!</v>
      </c>
      <c r="M25" s="29" t="e">
        <f>M24/C25/12</f>
        <v>#DIV/0!</v>
      </c>
      <c r="N25" s="29" t="e">
        <f>N24/C25/12</f>
        <v>#DIV/0!</v>
      </c>
      <c r="O25" s="37" t="e">
        <f>SUM(M25:N25)</f>
        <v>#DIV/0!</v>
      </c>
      <c r="P25" s="55" t="e">
        <f>O25/E25*100</f>
        <v>#DIV/0!</v>
      </c>
      <c r="Q25" s="52" t="e">
        <f>L25+O25</f>
        <v>#DIV/0!</v>
      </c>
      <c r="R25" s="158" t="e">
        <f>R24/C25/12</f>
        <v>#DIV/0!</v>
      </c>
      <c r="S25" s="127">
        <f>S24</f>
        <v>0</v>
      </c>
    </row>
    <row r="26" spans="1:20" s="36" customFormat="1" ht="21.75" customHeight="1" thickBot="1">
      <c r="A26" s="31">
        <v>4</v>
      </c>
      <c r="B26" s="38"/>
      <c r="C26" s="102" t="s">
        <v>48</v>
      </c>
      <c r="D26" s="102" t="s">
        <v>48</v>
      </c>
      <c r="E26" s="102" t="s">
        <v>48</v>
      </c>
      <c r="F26" s="102" t="s">
        <v>48</v>
      </c>
      <c r="G26" s="102" t="s">
        <v>48</v>
      </c>
      <c r="H26" s="102" t="s">
        <v>48</v>
      </c>
      <c r="I26" s="102" t="s">
        <v>48</v>
      </c>
      <c r="J26" s="102" t="s">
        <v>48</v>
      </c>
      <c r="K26" s="102" t="s">
        <v>48</v>
      </c>
      <c r="L26" s="102" t="s">
        <v>48</v>
      </c>
      <c r="M26" s="102" t="s">
        <v>48</v>
      </c>
      <c r="N26" s="102" t="s">
        <v>48</v>
      </c>
      <c r="O26" s="102" t="s">
        <v>48</v>
      </c>
      <c r="P26" s="105" t="s">
        <v>48</v>
      </c>
      <c r="Q26" s="42" t="s">
        <v>48</v>
      </c>
      <c r="R26" s="42" t="s">
        <v>48</v>
      </c>
      <c r="S26" s="43" t="s">
        <v>48</v>
      </c>
      <c r="T26" s="44"/>
    </row>
    <row r="27" spans="1:19" s="36" customFormat="1" ht="49.5" customHeight="1" thickBot="1">
      <c r="A27" s="31">
        <v>5</v>
      </c>
      <c r="B27" s="32" t="s">
        <v>83</v>
      </c>
      <c r="C27" s="106">
        <f>peda!C18+nepeda!C18</f>
        <v>0</v>
      </c>
      <c r="D27" s="107" t="e">
        <f>ROUND(S27*1000/12/C27,0)</f>
        <v>#DIV/0!</v>
      </c>
      <c r="E27" s="37" t="e">
        <f>SUM(peda!E18*peda!C18+nepeda!E18*nepeda!C18)/celkem!C27</f>
        <v>#DIV/0!</v>
      </c>
      <c r="F27" s="37" t="e">
        <f>SUM(peda!F18*peda!C18+nepeda!F18*nepeda!C18)/celkem!C27</f>
        <v>#DIV/0!</v>
      </c>
      <c r="G27" s="37" t="e">
        <f>SUM(peda!G18*peda!C18+nepeda!G18*nepeda!C18)/celkem!C27</f>
        <v>#DIV/0!</v>
      </c>
      <c r="H27" s="37" t="e">
        <f>SUM(peda!H18*peda!C18+nepeda!H18*nepeda!C18)/celkem!C27</f>
        <v>#DIV/0!</v>
      </c>
      <c r="I27" s="37" t="e">
        <f>SUM(peda!I18*peda!C18+nepeda!I18*nepeda!C18)/celkem!C27</f>
        <v>#DIV/0!</v>
      </c>
      <c r="J27" s="37" t="e">
        <f>SUM(peda!J18*peda!C18+nepeda!J18*nepeda!C18)/celkem!C27</f>
        <v>#DIV/0!</v>
      </c>
      <c r="K27" s="37" t="e">
        <f>SUM(peda!K18*peda!C18+nepeda!K18*nepeda!C18)/celkem!C27</f>
        <v>#DIV/0!</v>
      </c>
      <c r="L27" s="151" t="e">
        <f>SUM(E27:K27)</f>
        <v>#DIV/0!</v>
      </c>
      <c r="M27" s="37" t="e">
        <f>SUM(peda!M18*peda!C18+nepeda!M18*nepeda!C18)/celkem!C27</f>
        <v>#DIV/0!</v>
      </c>
      <c r="N27" s="37" t="e">
        <f>SUM(peda!N18*peda!C18+nepeda!N18*nepeda!C18)/celkem!C27</f>
        <v>#DIV/0!</v>
      </c>
      <c r="O27" s="37" t="e">
        <f>N27+M27</f>
        <v>#DIV/0!</v>
      </c>
      <c r="P27" s="56" t="e">
        <f>O27/E27*100</f>
        <v>#DIV/0!</v>
      </c>
      <c r="Q27" s="46">
        <f>peda!Q18+nepeda!Q18</f>
        <v>0</v>
      </c>
      <c r="R27" s="46">
        <f>peda!R18+nepeda!R18</f>
        <v>0</v>
      </c>
      <c r="S27" s="128" t="e">
        <f>SUM(peda!S18+nepeda!S18)</f>
        <v>#DIV/0!</v>
      </c>
    </row>
    <row r="28" spans="1:19" s="36" customFormat="1" ht="49.5" customHeight="1" thickBot="1">
      <c r="A28" s="31">
        <v>6</v>
      </c>
      <c r="B28" s="33" t="s">
        <v>84</v>
      </c>
      <c r="C28" s="45" t="s">
        <v>48</v>
      </c>
      <c r="D28" s="45" t="s">
        <v>48</v>
      </c>
      <c r="E28" s="45" t="s">
        <v>48</v>
      </c>
      <c r="F28" s="45" t="s">
        <v>48</v>
      </c>
      <c r="G28" s="45" t="s">
        <v>48</v>
      </c>
      <c r="H28" s="45" t="s">
        <v>48</v>
      </c>
      <c r="I28" s="45" t="s">
        <v>48</v>
      </c>
      <c r="J28" s="45" t="s">
        <v>48</v>
      </c>
      <c r="K28" s="45" t="s">
        <v>48</v>
      </c>
      <c r="L28" s="45" t="s">
        <v>48</v>
      </c>
      <c r="M28" s="45" t="s">
        <v>48</v>
      </c>
      <c r="N28" s="45" t="s">
        <v>48</v>
      </c>
      <c r="O28" s="45" t="s">
        <v>48</v>
      </c>
      <c r="P28" s="45"/>
      <c r="Q28" s="173">
        <f>peda!Q19+nepeda!Q19</f>
        <v>0</v>
      </c>
      <c r="R28" s="173">
        <f>peda!R19+nepeda!R19</f>
        <v>0</v>
      </c>
      <c r="S28" s="126">
        <f>Q28-R28</f>
        <v>0</v>
      </c>
    </row>
    <row r="29" spans="1:19" s="36" customFormat="1" ht="49.5" customHeight="1" thickBot="1">
      <c r="A29" s="31">
        <v>7</v>
      </c>
      <c r="B29" s="149" t="s">
        <v>85</v>
      </c>
      <c r="C29" s="142"/>
      <c r="D29" s="142"/>
      <c r="E29" s="142"/>
      <c r="F29" s="143"/>
      <c r="G29" s="143"/>
      <c r="H29" s="143"/>
      <c r="I29" s="143"/>
      <c r="J29" s="143"/>
      <c r="K29" s="143"/>
      <c r="L29" s="144" t="e">
        <f>ROUND(((((peda!L18)*peda!C18)*12)+((nepeda!L18)*nepeda!C18)*12)/1000,0)</f>
        <v>#DIV/0!</v>
      </c>
      <c r="M29" s="145"/>
      <c r="N29" s="145"/>
      <c r="O29" s="144" t="e">
        <f>ROUND(((((peda!O18)*peda!C18)*12)+((nepeda!O18)*nepeda!C18)*12)/1000,0)</f>
        <v>#DIV/0!</v>
      </c>
      <c r="P29" s="146"/>
      <c r="Q29" s="146"/>
      <c r="R29" s="146"/>
      <c r="S29" s="53"/>
    </row>
    <row r="30" spans="1:19" s="36" customFormat="1" ht="49.5" customHeight="1" thickBot="1">
      <c r="A30" s="34">
        <v>8</v>
      </c>
      <c r="B30" s="93" t="s">
        <v>70</v>
      </c>
      <c r="C30" s="148"/>
      <c r="D30" s="147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7"/>
      <c r="P30" s="139"/>
      <c r="Q30" s="139"/>
      <c r="R30" s="138"/>
      <c r="S30" s="141" t="e">
        <f>Q28-L29</f>
        <v>#DIV/0!</v>
      </c>
    </row>
  </sheetData>
  <mergeCells count="5">
    <mergeCell ref="A1:S1"/>
    <mergeCell ref="E18:O18"/>
    <mergeCell ref="J19:J21"/>
    <mergeCell ref="I19:I21"/>
    <mergeCell ref="K19:K21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166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fenclova</cp:lastModifiedBy>
  <cp:lastPrinted>2011-02-01T10:40:57Z</cp:lastPrinted>
  <dcterms:created xsi:type="dcterms:W3CDTF">2002-11-28T08:21:09Z</dcterms:created>
  <dcterms:modified xsi:type="dcterms:W3CDTF">2011-02-16T13:55:43Z</dcterms:modified>
  <cp:category/>
  <cp:version/>
  <cp:contentType/>
  <cp:contentStatus/>
</cp:coreProperties>
</file>