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9030" windowHeight="3690" activeTab="0"/>
  </bookViews>
  <sheets>
    <sheet name="porovnání 11-10 " sheetId="1" r:id="rId1"/>
  </sheets>
  <definedNames/>
  <calcPr fullCalcOnLoad="1"/>
</workbook>
</file>

<file path=xl/sharedStrings.xml><?xml version="1.0" encoding="utf-8"?>
<sst xmlns="http://schemas.openxmlformats.org/spreadsheetml/2006/main" count="105" uniqueCount="41">
  <si>
    <t>NIV</t>
  </si>
  <si>
    <t>ONIV</t>
  </si>
  <si>
    <t>celkem</t>
  </si>
  <si>
    <t>MP</t>
  </si>
  <si>
    <t>z toho:</t>
  </si>
  <si>
    <t>Zam.</t>
  </si>
  <si>
    <t>platy</t>
  </si>
  <si>
    <t>Odvody</t>
  </si>
  <si>
    <t>OPPP</t>
  </si>
  <si>
    <t>v tis.Kč</t>
  </si>
  <si>
    <t>Kraj Vysočina</t>
  </si>
  <si>
    <t>z toho</t>
  </si>
  <si>
    <t>náhrady</t>
  </si>
  <si>
    <t>přímé výdaje (UZ 33 353)</t>
  </si>
  <si>
    <t>normativní rozpis 2010</t>
  </si>
  <si>
    <t>RP Hustota + Specifika (UZ 33 015)</t>
  </si>
  <si>
    <t>% navýšení</t>
  </si>
  <si>
    <t>přímé</t>
  </si>
  <si>
    <t>Poznámky:</t>
  </si>
  <si>
    <t xml:space="preserve"> - opět se snížily  ONIV přímé. V roce 2007 činily 81 629 tis. Kč.</t>
  </si>
  <si>
    <t>Porovnání rozpočtu přímých výdajů na vzdělávání 2011 a 2010</t>
  </si>
  <si>
    <t>úprava k 1. 9. 2010</t>
  </si>
  <si>
    <t>úprava k 1. 11. 2010</t>
  </si>
  <si>
    <t>upravený rozpočet 2010</t>
  </si>
  <si>
    <t>normativní rozpis 2011</t>
  </si>
  <si>
    <t>x</t>
  </si>
  <si>
    <t xml:space="preserve"> - od 1. 1. 2011 platí pro pedagogické pracovníky 2 nové tarifní tabulky, zvlášť pro pedagogy s VŠ vzděláním a odbornou kvalifikací (vyšší tarify) a zvlášť pro ostatní pedagogy. </t>
  </si>
  <si>
    <t>Na krytí zvýšených tarifů peda s VŠ vzd. a odb. kvalifikací byl vyhlášen zvláštní rozvojový program - dle aktuálního stavu ve školách se v kraji jedná o částku cca 72 mil. mzdových prostředků + příslušné odvody</t>
  </si>
  <si>
    <t xml:space="preserve"> - v roce 2011 byly rozšířeny závazné ukazatele mzdových prostředků zvlášť pro pedagogické pracovníky a zvlášť pro nepedagogické pracovníky</t>
  </si>
  <si>
    <t xml:space="preserve"> - od roku 2011 se přiděluje do FKSP 1%</t>
  </si>
  <si>
    <t xml:space="preserve"> - ONIV náhrady jsou určené na výplatu náhrad za dočasnou pracovní neschopnost, kterou od roku 2009 vyplácí zaměstnavatel (v r. 2009 a 2010 se jednalo o prvních 14 dní, v r. 2011 se období </t>
  </si>
  <si>
    <t>prodlužuje na prvních 21 dní)</t>
  </si>
  <si>
    <t>% k norm. rozpisu 2010</t>
  </si>
  <si>
    <t>tj. absolutně v tis. Kč</t>
  </si>
  <si>
    <t>% k upravenému rozpočtu 2010</t>
  </si>
  <si>
    <t xml:space="preserve"> - v roce 2010 byl krácen rozpočet přímých výdajů v kategorii MP i ONIV na základě dvou usnesení vlády o vázání prostředků státního rozpočtu. Vázání ONIV bylo v závěru roku částečně kompenzováno.</t>
  </si>
  <si>
    <t>platy peda</t>
  </si>
  <si>
    <t>platy nepeda</t>
  </si>
  <si>
    <t>OPPP peda</t>
  </si>
  <si>
    <t>OPPP nepeda</t>
  </si>
  <si>
    <t>příloha 6 metodiky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</si>
</sst>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#,##0.000"/>
    <numFmt numFmtId="167" formatCode="0.0"/>
    <numFmt numFmtId="168" formatCode="0.0000"/>
    <numFmt numFmtId="169" formatCode="0.00000"/>
    <numFmt numFmtId="170" formatCode="0.000000"/>
    <numFmt numFmtId="171" formatCode="#,##0.0000"/>
    <numFmt numFmtId="172" formatCode="0.00000000"/>
    <numFmt numFmtId="173" formatCode="0.0000000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2" fillId="2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2" borderId="6" xfId="0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3" fontId="0" fillId="0" borderId="7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4" fontId="0" fillId="3" borderId="5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0" fontId="2" fillId="0" borderId="6" xfId="0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1" fillId="0" borderId="4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wrapText="1"/>
    </xf>
    <xf numFmtId="0" fontId="2" fillId="4" borderId="6" xfId="0" applyFont="1" applyFill="1" applyBorder="1" applyAlignment="1">
      <alignment/>
    </xf>
    <xf numFmtId="3" fontId="2" fillId="4" borderId="5" xfId="0" applyNumberFormat="1" applyFont="1" applyFill="1" applyBorder="1" applyAlignment="1">
      <alignment/>
    </xf>
    <xf numFmtId="3" fontId="2" fillId="4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/>
    </xf>
    <xf numFmtId="0" fontId="0" fillId="4" borderId="6" xfId="0" applyFont="1" applyFill="1" applyBorder="1" applyAlignment="1">
      <alignment horizontal="left"/>
    </xf>
    <xf numFmtId="3" fontId="0" fillId="4" borderId="5" xfId="0" applyNumberFormat="1" applyFill="1" applyBorder="1" applyAlignment="1">
      <alignment/>
    </xf>
    <xf numFmtId="3" fontId="0" fillId="4" borderId="5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/>
    </xf>
    <xf numFmtId="0" fontId="0" fillId="3" borderId="6" xfId="0" applyFont="1" applyFill="1" applyBorder="1" applyAlignment="1">
      <alignment/>
    </xf>
    <xf numFmtId="2" fontId="0" fillId="3" borderId="5" xfId="0" applyNumberFormat="1" applyFill="1" applyBorder="1" applyAlignment="1">
      <alignment/>
    </xf>
    <xf numFmtId="3" fontId="0" fillId="3" borderId="5" xfId="0" applyNumberFormat="1" applyFill="1" applyBorder="1" applyAlignment="1">
      <alignment horizontal="center"/>
    </xf>
    <xf numFmtId="3" fontId="8" fillId="5" borderId="13" xfId="0" applyNumberFormat="1" applyFont="1" applyFill="1" applyBorder="1" applyAlignment="1">
      <alignment/>
    </xf>
    <xf numFmtId="0" fontId="8" fillId="5" borderId="6" xfId="0" applyFont="1" applyFill="1" applyBorder="1" applyAlignment="1">
      <alignment/>
    </xf>
    <xf numFmtId="4" fontId="2" fillId="4" borderId="7" xfId="0" applyNumberFormat="1" applyFont="1" applyFill="1" applyBorder="1" applyAlignment="1">
      <alignment/>
    </xf>
    <xf numFmtId="3" fontId="0" fillId="3" borderId="7" xfId="0" applyNumberFormat="1" applyFill="1" applyBorder="1" applyAlignment="1">
      <alignment/>
    </xf>
    <xf numFmtId="0" fontId="0" fillId="3" borderId="14" xfId="0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15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" sqref="L1"/>
    </sheetView>
  </sheetViews>
  <sheetFormatPr defaultColWidth="9.00390625" defaultRowHeight="12.75"/>
  <cols>
    <col min="1" max="1" width="35.00390625" style="0" customWidth="1"/>
    <col min="2" max="2" width="11.375" style="0" customWidth="1"/>
    <col min="3" max="3" width="10.25390625" style="0" customWidth="1"/>
    <col min="4" max="4" width="10.00390625" style="0" customWidth="1"/>
    <col min="5" max="5" width="8.625" style="0" customWidth="1"/>
    <col min="6" max="6" width="9.375" style="0" customWidth="1"/>
    <col min="7" max="7" width="9.25390625" style="0" customWidth="1"/>
    <col min="8" max="8" width="8.625" style="0" customWidth="1"/>
    <col min="9" max="9" width="9.25390625" style="0" customWidth="1"/>
    <col min="10" max="10" width="9.875" style="0" customWidth="1"/>
    <col min="11" max="11" width="8.75390625" style="0" customWidth="1"/>
    <col min="12" max="12" width="8.625" style="0" customWidth="1"/>
    <col min="13" max="13" width="7.375" style="0" customWidth="1"/>
    <col min="14" max="14" width="8.875" style="0" customWidth="1"/>
    <col min="15" max="15" width="10.375" style="0" bestFit="1" customWidth="1"/>
  </cols>
  <sheetData>
    <row r="1" ht="12.75">
      <c r="L1" t="s">
        <v>40</v>
      </c>
    </row>
    <row r="2" spans="1:14" s="5" customFormat="1" ht="15.75">
      <c r="A2" s="72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1" ht="16.5" thickBot="1">
      <c r="A3" s="1"/>
      <c r="B3" s="2"/>
      <c r="K3" t="s">
        <v>9</v>
      </c>
    </row>
    <row r="4" spans="1:15" ht="18.75" thickBot="1">
      <c r="A4" s="6" t="s">
        <v>10</v>
      </c>
      <c r="B4" s="7" t="s">
        <v>0</v>
      </c>
      <c r="C4" s="8" t="s">
        <v>3</v>
      </c>
      <c r="D4" s="6" t="s">
        <v>4</v>
      </c>
      <c r="E4" s="26"/>
      <c r="F4" s="26"/>
      <c r="G4" s="26"/>
      <c r="H4" s="26"/>
      <c r="I4" s="26"/>
      <c r="J4" s="3"/>
      <c r="K4" s="27"/>
      <c r="L4" s="74" t="s">
        <v>11</v>
      </c>
      <c r="M4" s="75"/>
      <c r="N4" s="17"/>
      <c r="O4" s="4"/>
    </row>
    <row r="5" spans="1:15" ht="48" thickBot="1">
      <c r="A5" s="30"/>
      <c r="B5" s="31" t="s">
        <v>2</v>
      </c>
      <c r="C5" s="32" t="s">
        <v>2</v>
      </c>
      <c r="D5" s="31" t="s">
        <v>6</v>
      </c>
      <c r="E5" s="9" t="s">
        <v>8</v>
      </c>
      <c r="F5" s="45" t="s">
        <v>36</v>
      </c>
      <c r="G5" s="45" t="s">
        <v>37</v>
      </c>
      <c r="H5" s="45" t="s">
        <v>38</v>
      </c>
      <c r="I5" s="45" t="s">
        <v>39</v>
      </c>
      <c r="J5" s="31" t="s">
        <v>7</v>
      </c>
      <c r="K5" s="31" t="s">
        <v>1</v>
      </c>
      <c r="L5" s="33" t="s">
        <v>17</v>
      </c>
      <c r="M5" s="47" t="s">
        <v>12</v>
      </c>
      <c r="N5" s="34" t="s">
        <v>5</v>
      </c>
      <c r="O5" s="4"/>
    </row>
    <row r="6" spans="1:15" ht="14.25" customHeight="1">
      <c r="A6" s="64" t="s">
        <v>13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4"/>
    </row>
    <row r="7" spans="1:15" ht="12.75">
      <c r="A7" s="18" t="s">
        <v>14</v>
      </c>
      <c r="B7" s="15">
        <f>C7+J7+K7</f>
        <v>3889376</v>
      </c>
      <c r="C7" s="15">
        <f>D7+E7</f>
        <v>2818629</v>
      </c>
      <c r="D7" s="15">
        <v>2779629</v>
      </c>
      <c r="E7" s="15">
        <v>39000</v>
      </c>
      <c r="F7" s="46" t="s">
        <v>25</v>
      </c>
      <c r="G7" s="46" t="s">
        <v>25</v>
      </c>
      <c r="H7" s="46" t="s">
        <v>25</v>
      </c>
      <c r="I7" s="46" t="s">
        <v>25</v>
      </c>
      <c r="J7" s="15">
        <f>958333+55593</f>
        <v>1013926</v>
      </c>
      <c r="K7" s="15">
        <v>56821</v>
      </c>
      <c r="L7" s="15">
        <f>K7-M7</f>
        <v>45119</v>
      </c>
      <c r="M7" s="15">
        <v>11702</v>
      </c>
      <c r="N7" s="19">
        <v>11018.7</v>
      </c>
      <c r="O7" s="13"/>
    </row>
    <row r="8" spans="1:15" ht="12.75">
      <c r="A8" s="40" t="s">
        <v>21</v>
      </c>
      <c r="B8" s="16">
        <f>C8+J8+K8</f>
        <v>-57835</v>
      </c>
      <c r="C8" s="16">
        <f>D8+E8</f>
        <v>-34446</v>
      </c>
      <c r="D8" s="16">
        <v>-34446</v>
      </c>
      <c r="E8" s="16">
        <v>0</v>
      </c>
      <c r="F8" s="51" t="s">
        <v>25</v>
      </c>
      <c r="G8" s="51" t="s">
        <v>25</v>
      </c>
      <c r="H8" s="51" t="s">
        <v>25</v>
      </c>
      <c r="I8" s="51" t="s">
        <v>25</v>
      </c>
      <c r="J8" s="16">
        <v>-12428</v>
      </c>
      <c r="K8" s="16">
        <v>-10961</v>
      </c>
      <c r="L8" s="16">
        <v>-10961</v>
      </c>
      <c r="M8" s="16">
        <v>0</v>
      </c>
      <c r="N8" s="41">
        <v>0</v>
      </c>
      <c r="O8" s="13"/>
    </row>
    <row r="9" spans="1:15" ht="12.75">
      <c r="A9" s="40" t="s">
        <v>22</v>
      </c>
      <c r="B9" s="16">
        <f>C9+J9+K9</f>
        <v>3158</v>
      </c>
      <c r="C9" s="16">
        <f>D9+E9</f>
        <v>0</v>
      </c>
      <c r="D9" s="16">
        <v>-1656</v>
      </c>
      <c r="E9" s="16">
        <v>1656</v>
      </c>
      <c r="F9" s="51" t="s">
        <v>25</v>
      </c>
      <c r="G9" s="51" t="s">
        <v>25</v>
      </c>
      <c r="H9" s="51" t="s">
        <v>25</v>
      </c>
      <c r="I9" s="51" t="s">
        <v>25</v>
      </c>
      <c r="J9" s="16">
        <v>-33</v>
      </c>
      <c r="K9" s="16">
        <v>3191</v>
      </c>
      <c r="L9" s="16">
        <v>3191</v>
      </c>
      <c r="M9" s="16">
        <v>0</v>
      </c>
      <c r="N9" s="41">
        <v>-6.6</v>
      </c>
      <c r="O9" s="13"/>
    </row>
    <row r="10" spans="1:15" ht="12.75">
      <c r="A10" s="18" t="s">
        <v>23</v>
      </c>
      <c r="B10" s="15">
        <f>SUM(B7:B9)</f>
        <v>3834699</v>
      </c>
      <c r="C10" s="15">
        <f aca="true" t="shared" si="0" ref="C10:N10">SUM(C7:C9)</f>
        <v>2784183</v>
      </c>
      <c r="D10" s="15">
        <f t="shared" si="0"/>
        <v>2743527</v>
      </c>
      <c r="E10" s="15">
        <f t="shared" si="0"/>
        <v>40656</v>
      </c>
      <c r="F10" s="46" t="s">
        <v>25</v>
      </c>
      <c r="G10" s="46" t="s">
        <v>25</v>
      </c>
      <c r="H10" s="46" t="s">
        <v>25</v>
      </c>
      <c r="I10" s="46" t="s">
        <v>25</v>
      </c>
      <c r="J10" s="15">
        <f t="shared" si="0"/>
        <v>1001465</v>
      </c>
      <c r="K10" s="15">
        <f t="shared" si="0"/>
        <v>49051</v>
      </c>
      <c r="L10" s="15">
        <f t="shared" si="0"/>
        <v>37349</v>
      </c>
      <c r="M10" s="15">
        <f t="shared" si="0"/>
        <v>11702</v>
      </c>
      <c r="N10" s="19">
        <f t="shared" si="0"/>
        <v>11012.1</v>
      </c>
      <c r="O10" s="13"/>
    </row>
    <row r="11" spans="1:15" ht="12.75">
      <c r="A11" s="40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41"/>
      <c r="O11" s="13"/>
    </row>
    <row r="12" spans="1:15" ht="12.75">
      <c r="A12" s="48" t="s">
        <v>24</v>
      </c>
      <c r="B12" s="49">
        <f>C12+J12+K12</f>
        <v>3723410</v>
      </c>
      <c r="C12" s="49">
        <f>F12+G12+H12+I12</f>
        <v>2723003</v>
      </c>
      <c r="D12" s="50" t="s">
        <v>25</v>
      </c>
      <c r="E12" s="50" t="s">
        <v>25</v>
      </c>
      <c r="F12" s="49">
        <v>2158325</v>
      </c>
      <c r="G12" s="49">
        <v>529678</v>
      </c>
      <c r="H12" s="49">
        <v>15800</v>
      </c>
      <c r="I12" s="49">
        <v>19200</v>
      </c>
      <c r="J12" s="49">
        <f>925821+26880</f>
        <v>952701</v>
      </c>
      <c r="K12" s="49">
        <v>47706</v>
      </c>
      <c r="L12" s="49">
        <f>K12-M12</f>
        <v>36142</v>
      </c>
      <c r="M12" s="49">
        <v>11564</v>
      </c>
      <c r="N12" s="66">
        <v>10898.9</v>
      </c>
      <c r="O12" s="13"/>
    </row>
    <row r="13" spans="1:15" ht="12.75">
      <c r="A13" s="40"/>
      <c r="B13" s="16"/>
      <c r="C13" s="16"/>
      <c r="D13" s="51"/>
      <c r="E13" s="51"/>
      <c r="F13" s="16"/>
      <c r="G13" s="16"/>
      <c r="H13" s="16"/>
      <c r="I13" s="16"/>
      <c r="J13" s="16"/>
      <c r="K13" s="16"/>
      <c r="L13" s="16"/>
      <c r="M13" s="16"/>
      <c r="N13" s="41"/>
      <c r="O13" s="13"/>
    </row>
    <row r="14" spans="1:14" ht="12.75">
      <c r="A14" s="21" t="s">
        <v>32</v>
      </c>
      <c r="B14" s="12">
        <f>B12/B7*100</f>
        <v>95.73283734974454</v>
      </c>
      <c r="C14" s="12">
        <f aca="true" t="shared" si="1" ref="C14:N14">C12/C7*100</f>
        <v>96.60735769056517</v>
      </c>
      <c r="D14" s="52" t="s">
        <v>25</v>
      </c>
      <c r="E14" s="52" t="s">
        <v>25</v>
      </c>
      <c r="F14" s="52" t="s">
        <v>25</v>
      </c>
      <c r="G14" s="52" t="s">
        <v>25</v>
      </c>
      <c r="H14" s="52" t="s">
        <v>25</v>
      </c>
      <c r="I14" s="52" t="s">
        <v>25</v>
      </c>
      <c r="J14" s="12">
        <f t="shared" si="1"/>
        <v>93.96159088533088</v>
      </c>
      <c r="K14" s="12">
        <f t="shared" si="1"/>
        <v>83.95839566357509</v>
      </c>
      <c r="L14" s="12">
        <f t="shared" si="1"/>
        <v>80.10372570314058</v>
      </c>
      <c r="M14" s="12">
        <f t="shared" si="1"/>
        <v>98.82071440779355</v>
      </c>
      <c r="N14" s="22">
        <f t="shared" si="1"/>
        <v>98.91275740332343</v>
      </c>
    </row>
    <row r="15" spans="1:14" ht="12.75">
      <c r="A15" s="21" t="s">
        <v>33</v>
      </c>
      <c r="B15" s="10">
        <f>B12-B7</f>
        <v>-165966</v>
      </c>
      <c r="C15" s="10">
        <f aca="true" t="shared" si="2" ref="C15:N15">C12-C7</f>
        <v>-95626</v>
      </c>
      <c r="D15" s="52" t="s">
        <v>25</v>
      </c>
      <c r="E15" s="52" t="s">
        <v>25</v>
      </c>
      <c r="F15" s="52" t="s">
        <v>25</v>
      </c>
      <c r="G15" s="52" t="s">
        <v>25</v>
      </c>
      <c r="H15" s="52" t="s">
        <v>25</v>
      </c>
      <c r="I15" s="52" t="s">
        <v>25</v>
      </c>
      <c r="J15" s="10">
        <f t="shared" si="2"/>
        <v>-61225</v>
      </c>
      <c r="K15" s="10">
        <f t="shared" si="2"/>
        <v>-9115</v>
      </c>
      <c r="L15" s="10">
        <f t="shared" si="2"/>
        <v>-8977</v>
      </c>
      <c r="M15" s="10">
        <f t="shared" si="2"/>
        <v>-138</v>
      </c>
      <c r="N15" s="25">
        <f t="shared" si="2"/>
        <v>-119.80000000000109</v>
      </c>
    </row>
    <row r="16" spans="1:14" ht="12.75">
      <c r="A16" s="2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0"/>
    </row>
    <row r="17" spans="1:14" ht="12.75">
      <c r="A17" s="36" t="s">
        <v>34</v>
      </c>
      <c r="B17" s="37">
        <f>B12/B10*100</f>
        <v>97.09784262076371</v>
      </c>
      <c r="C17" s="37">
        <f aca="true" t="shared" si="3" ref="C17:N17">C12/C10*100</f>
        <v>97.80258697075588</v>
      </c>
      <c r="D17" s="53" t="s">
        <v>25</v>
      </c>
      <c r="E17" s="53" t="s">
        <v>25</v>
      </c>
      <c r="F17" s="53" t="s">
        <v>25</v>
      </c>
      <c r="G17" s="53" t="s">
        <v>25</v>
      </c>
      <c r="H17" s="53" t="s">
        <v>25</v>
      </c>
      <c r="I17" s="53" t="s">
        <v>25</v>
      </c>
      <c r="J17" s="37">
        <f t="shared" si="3"/>
        <v>95.13073347545846</v>
      </c>
      <c r="K17" s="37">
        <f t="shared" si="3"/>
        <v>97.25795600497442</v>
      </c>
      <c r="L17" s="37">
        <f t="shared" si="3"/>
        <v>96.76832043695948</v>
      </c>
      <c r="M17" s="37">
        <f t="shared" si="3"/>
        <v>98.82071440779355</v>
      </c>
      <c r="N17" s="38">
        <f t="shared" si="3"/>
        <v>98.9720398470773</v>
      </c>
    </row>
    <row r="18" spans="1:14" ht="12.75">
      <c r="A18" s="36" t="s">
        <v>33</v>
      </c>
      <c r="B18" s="39">
        <f>B12-B10</f>
        <v>-111289</v>
      </c>
      <c r="C18" s="39">
        <f aca="true" t="shared" si="4" ref="C18:N18">C12-C10</f>
        <v>-61180</v>
      </c>
      <c r="D18" s="53" t="s">
        <v>25</v>
      </c>
      <c r="E18" s="53" t="s">
        <v>25</v>
      </c>
      <c r="F18" s="53" t="s">
        <v>25</v>
      </c>
      <c r="G18" s="53" t="s">
        <v>25</v>
      </c>
      <c r="H18" s="53" t="s">
        <v>25</v>
      </c>
      <c r="I18" s="53" t="s">
        <v>25</v>
      </c>
      <c r="J18" s="39">
        <f t="shared" si="4"/>
        <v>-48764</v>
      </c>
      <c r="K18" s="39">
        <f t="shared" si="4"/>
        <v>-1345</v>
      </c>
      <c r="L18" s="39">
        <f t="shared" si="4"/>
        <v>-1207</v>
      </c>
      <c r="M18" s="39">
        <f t="shared" si="4"/>
        <v>-138</v>
      </c>
      <c r="N18" s="67">
        <f t="shared" si="4"/>
        <v>-113.20000000000073</v>
      </c>
    </row>
    <row r="19" spans="1:14" ht="12.75">
      <c r="A19" s="2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0"/>
    </row>
    <row r="20" spans="1:14" ht="15">
      <c r="A20" s="65" t="s">
        <v>15</v>
      </c>
      <c r="B20" s="10"/>
      <c r="C20" s="10"/>
      <c r="D20" s="10"/>
      <c r="E20" s="11"/>
      <c r="F20" s="11"/>
      <c r="G20" s="11"/>
      <c r="H20" s="11"/>
      <c r="I20" s="11"/>
      <c r="J20" s="10"/>
      <c r="K20" s="11"/>
      <c r="L20" s="11"/>
      <c r="M20" s="11"/>
      <c r="N20" s="22"/>
    </row>
    <row r="21" spans="1:14" ht="12.75">
      <c r="A21" s="54">
        <v>2010</v>
      </c>
      <c r="B21" s="35">
        <f>C21+J21</f>
        <v>48060</v>
      </c>
      <c r="C21" s="35">
        <v>35338</v>
      </c>
      <c r="D21" s="35">
        <f>C21</f>
        <v>35338</v>
      </c>
      <c r="E21" s="35">
        <v>0</v>
      </c>
      <c r="F21" s="55" t="s">
        <v>25</v>
      </c>
      <c r="G21" s="55" t="s">
        <v>25</v>
      </c>
      <c r="H21" s="55" t="s">
        <v>25</v>
      </c>
      <c r="I21" s="55" t="s">
        <v>25</v>
      </c>
      <c r="J21" s="35">
        <f>12015+707</f>
        <v>12722</v>
      </c>
      <c r="K21" s="35">
        <v>0</v>
      </c>
      <c r="L21" s="35">
        <v>0</v>
      </c>
      <c r="M21" s="35">
        <v>0</v>
      </c>
      <c r="N21" s="56">
        <v>0</v>
      </c>
    </row>
    <row r="22" spans="1:14" ht="12.75">
      <c r="A22" s="57">
        <v>2011</v>
      </c>
      <c r="B22" s="58">
        <f>C22+J22</f>
        <v>47566</v>
      </c>
      <c r="C22" s="58">
        <v>35234</v>
      </c>
      <c r="D22" s="59" t="s">
        <v>25</v>
      </c>
      <c r="E22" s="59" t="s">
        <v>25</v>
      </c>
      <c r="F22" s="58">
        <v>26426</v>
      </c>
      <c r="G22" s="59">
        <v>8808</v>
      </c>
      <c r="H22" s="59" t="s">
        <v>25</v>
      </c>
      <c r="I22" s="59" t="s">
        <v>25</v>
      </c>
      <c r="J22" s="58">
        <f>11980+352</f>
        <v>12332</v>
      </c>
      <c r="K22" s="58">
        <v>0</v>
      </c>
      <c r="L22" s="58">
        <v>0</v>
      </c>
      <c r="M22" s="58">
        <v>0</v>
      </c>
      <c r="N22" s="60">
        <v>0</v>
      </c>
    </row>
    <row r="23" spans="1:14" ht="12.75">
      <c r="A23" s="2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5"/>
    </row>
    <row r="24" spans="1:14" ht="12.75">
      <c r="A24" s="61" t="s">
        <v>16</v>
      </c>
      <c r="B24" s="62">
        <f>B22/B21*100</f>
        <v>98.97211818560133</v>
      </c>
      <c r="C24" s="62">
        <f>C22/C21*100</f>
        <v>99.70569924726924</v>
      </c>
      <c r="D24" s="63" t="s">
        <v>25</v>
      </c>
      <c r="E24" s="63" t="s">
        <v>25</v>
      </c>
      <c r="F24" s="63" t="s">
        <v>25</v>
      </c>
      <c r="G24" s="63" t="s">
        <v>25</v>
      </c>
      <c r="H24" s="63" t="s">
        <v>25</v>
      </c>
      <c r="I24" s="63" t="s">
        <v>25</v>
      </c>
      <c r="J24" s="62">
        <f>J22/J21*100</f>
        <v>96.9344442697689</v>
      </c>
      <c r="K24" s="39">
        <v>0</v>
      </c>
      <c r="L24" s="39">
        <v>0</v>
      </c>
      <c r="M24" s="39">
        <v>0</v>
      </c>
      <c r="N24" s="67">
        <v>0</v>
      </c>
    </row>
    <row r="25" spans="1:14" ht="13.5" thickBot="1">
      <c r="A25" s="68" t="s">
        <v>33</v>
      </c>
      <c r="B25" s="69">
        <f>B22-B21</f>
        <v>-494</v>
      </c>
      <c r="C25" s="69">
        <f>C22-C21</f>
        <v>-104</v>
      </c>
      <c r="D25" s="70" t="s">
        <v>25</v>
      </c>
      <c r="E25" s="70" t="s">
        <v>25</v>
      </c>
      <c r="F25" s="70" t="s">
        <v>25</v>
      </c>
      <c r="G25" s="70" t="s">
        <v>25</v>
      </c>
      <c r="H25" s="70" t="s">
        <v>25</v>
      </c>
      <c r="I25" s="70" t="s">
        <v>25</v>
      </c>
      <c r="J25" s="69">
        <f>J22-J21</f>
        <v>-390</v>
      </c>
      <c r="K25" s="69">
        <f>K22-K21</f>
        <v>0</v>
      </c>
      <c r="L25" s="69">
        <f>L22-L21</f>
        <v>0</v>
      </c>
      <c r="M25" s="69">
        <f>M22-M21</f>
        <v>0</v>
      </c>
      <c r="N25" s="71">
        <f>N22-N21</f>
        <v>0</v>
      </c>
    </row>
    <row r="26" spans="1:13" ht="12.75">
      <c r="A26" s="1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5" ht="12.75">
      <c r="A27" s="42" t="s">
        <v>18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4"/>
    </row>
    <row r="28" spans="1:15" ht="12.75">
      <c r="A28" s="44" t="s">
        <v>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2.75">
      <c r="A29" s="44" t="s">
        <v>26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2.75">
      <c r="A30" s="44" t="s">
        <v>27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12.75">
      <c r="A31" s="44" t="s">
        <v>28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2.75">
      <c r="A32" s="44" t="s">
        <v>29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ht="12.75">
      <c r="A33" t="s">
        <v>19</v>
      </c>
    </row>
    <row r="34" ht="12.75">
      <c r="A34" t="s">
        <v>30</v>
      </c>
    </row>
    <row r="35" ht="12.75">
      <c r="A35" s="44" t="s">
        <v>31</v>
      </c>
    </row>
  </sheetData>
  <mergeCells count="2">
    <mergeCell ref="A2:N2"/>
    <mergeCell ref="L4:M4"/>
  </mergeCells>
  <printOptions/>
  <pageMargins left="0.7874015748031497" right="0.98425196850393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kafkova</cp:lastModifiedBy>
  <cp:lastPrinted>2011-02-16T13:55:04Z</cp:lastPrinted>
  <dcterms:created xsi:type="dcterms:W3CDTF">2002-12-17T09:32:25Z</dcterms:created>
  <dcterms:modified xsi:type="dcterms:W3CDTF">2011-02-21T07:42:31Z</dcterms:modified>
  <cp:category/>
  <cp:version/>
  <cp:contentType/>
  <cp:contentStatus/>
</cp:coreProperties>
</file>