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5300" windowHeight="8520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 localSheetId="4">'Daně'!#REF!</definedName>
    <definedName name="_1000">#REF!</definedName>
    <definedName name="_1001" localSheetId="4">'Daně'!#REF!</definedName>
    <definedName name="_1001">#REF!</definedName>
    <definedName name="_1002" localSheetId="4">'Daně'!#REF!</definedName>
    <definedName name="_1002">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 localSheetId="4">'Daně'!#REF!</definedName>
    <definedName name="_1006">'[1]daně'!#REF!</definedName>
    <definedName name="_1007" localSheetId="4">'Daně'!#REF!</definedName>
    <definedName name="_1007">'[1]daně'!#REF!</definedName>
    <definedName name="_1008" localSheetId="4">'Daně'!#REF!</definedName>
    <definedName name="_1008">'[1]daně'!#REF!</definedName>
    <definedName name="_1009" localSheetId="4">'Daně'!#REF!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 localSheetId="4">'Daně'!#REF!</definedName>
    <definedName name="_1015">'[1]daně'!#REF!</definedName>
    <definedName name="_1016" localSheetId="4">'Daně'!#REF!</definedName>
    <definedName name="_1016">'[1]daně'!#REF!</definedName>
    <definedName name="_1017" localSheetId="4">'Daně'!#REF!</definedName>
    <definedName name="_1017">#REF!</definedName>
    <definedName name="_1018" localSheetId="4">'Daně'!#REF!</definedName>
    <definedName name="_1018">#REF!</definedName>
    <definedName name="_1019" localSheetId="4">'Daně'!#REF!</definedName>
    <definedName name="_1019">#REF!</definedName>
    <definedName name="_1020" localSheetId="4">'Daně'!#REF!</definedName>
    <definedName name="_1020">#REF!</definedName>
    <definedName name="_1021" localSheetId="4">'Daně'!#REF!</definedName>
    <definedName name="_1021">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 localSheetId="4">'Daně'!#REF!</definedName>
    <definedName name="_1025">'[1]daně'!#REF!</definedName>
    <definedName name="_1026" localSheetId="4">'Daně'!#REF!</definedName>
    <definedName name="_1026">'[1]daně'!#REF!</definedName>
    <definedName name="_1027" localSheetId="4">'Daně'!#REF!</definedName>
    <definedName name="_1027">'[1]daně'!#REF!</definedName>
    <definedName name="_1028" localSheetId="4">'Daně'!#REF!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 localSheetId="4">'Daně'!#REF!</definedName>
    <definedName name="_1034">'[1]daně'!#REF!</definedName>
    <definedName name="_1035" localSheetId="4">'Daně'!#REF!</definedName>
    <definedName name="_1035">'[1]daně'!#REF!</definedName>
    <definedName name="_1036" localSheetId="4">'Daně'!#REF!</definedName>
    <definedName name="_1036">#REF!</definedName>
    <definedName name="_1037" localSheetId="4">'Daně'!#REF!</definedName>
    <definedName name="_1037">#REF!</definedName>
    <definedName name="_1038" localSheetId="4">'Daně'!#REF!</definedName>
    <definedName name="_1038">#REF!</definedName>
    <definedName name="_1039" localSheetId="4">'Daně'!#REF!</definedName>
    <definedName name="_1039">#REF!</definedName>
    <definedName name="_1040" localSheetId="4">'Daně'!#REF!</definedName>
    <definedName name="_1040">#REF!</definedName>
    <definedName name="_1041" localSheetId="4">'Daně'!#REF!</definedName>
    <definedName name="_1041">'[1]daně'!#REF!</definedName>
    <definedName name="_1042" localSheetId="4">'Daně'!#REF!</definedName>
    <definedName name="_1042">'[1]daně'!#REF!</definedName>
    <definedName name="_1043" localSheetId="4">'Daně'!#REF!</definedName>
    <definedName name="_1043">'[1]daně'!#REF!</definedName>
    <definedName name="_1044" localSheetId="4">'Daně'!#REF!</definedName>
    <definedName name="_1044">'[1]daně'!#REF!</definedName>
    <definedName name="_1045" localSheetId="4">'Daně'!#REF!</definedName>
    <definedName name="_1045">'[1]daně'!#REF!</definedName>
    <definedName name="_1046" localSheetId="4">'Daně'!#REF!</definedName>
    <definedName name="_1046">'[1]daně'!#REF!</definedName>
    <definedName name="_1047" localSheetId="4">'Daně'!#REF!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 localSheetId="4">'Daně'!#REF!</definedName>
    <definedName name="_1053">'[1]daně'!#REF!</definedName>
    <definedName name="_1054" localSheetId="4">'Daně'!#REF!</definedName>
    <definedName name="_1054">'[1]daně'!#REF!</definedName>
    <definedName name="_1055" localSheetId="4">'Daně'!#REF!</definedName>
    <definedName name="_1055">#REF!</definedName>
    <definedName name="_1056" localSheetId="4">'Daně'!#REF!</definedName>
    <definedName name="_1056">#REF!</definedName>
    <definedName name="_1057" localSheetId="4">'Daně'!#REF!</definedName>
    <definedName name="_1057">#REF!</definedName>
    <definedName name="_1058" localSheetId="4">'Daně'!#REF!</definedName>
    <definedName name="_1058">#REF!</definedName>
    <definedName name="_1059" localSheetId="4">'Daně'!#REF!</definedName>
    <definedName name="_1059">#REF!</definedName>
    <definedName name="_1060" localSheetId="4">'Daně'!#REF!</definedName>
    <definedName name="_1060">#REF!</definedName>
    <definedName name="_1061" localSheetId="4">'Daně'!#REF!</definedName>
    <definedName name="_1061">#REF!</definedName>
    <definedName name="_1062" localSheetId="4">'Daně'!#REF!</definedName>
    <definedName name="_1062">#REF!</definedName>
    <definedName name="_1063" localSheetId="4">'Daně'!#REF!</definedName>
    <definedName name="_1063">#REF!</definedName>
    <definedName name="_1064" localSheetId="4">'Daně'!#REF!</definedName>
    <definedName name="_1064">#REF!</definedName>
    <definedName name="_1065" localSheetId="4">'Daně'!#REF!</definedName>
    <definedName name="_1065">#REF!</definedName>
    <definedName name="_1066" localSheetId="4">'Daně'!#REF!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 localSheetId="4">'Daně'!#REF!</definedName>
    <definedName name="_1107">'[1]daně'!#REF!</definedName>
    <definedName name="_1108" localSheetId="4">'Daně'!#REF!</definedName>
    <definedName name="_1108">'[1]daně'!#REF!</definedName>
    <definedName name="_1109" localSheetId="4">'Daně'!#REF!</definedName>
    <definedName name="_1109">#REF!</definedName>
    <definedName name="_1110" localSheetId="4">'Daně'!#REF!</definedName>
    <definedName name="_1110">#REF!</definedName>
    <definedName name="_1111" localSheetId="4">'Daně'!#REF!</definedName>
    <definedName name="_1111">#REF!</definedName>
    <definedName name="_1112" localSheetId="4">'Daně'!#REF!</definedName>
    <definedName name="_1112">#REF!</definedName>
    <definedName name="_1113" localSheetId="4">'Daně'!#REF!</definedName>
    <definedName name="_1113">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 localSheetId="4">'Daně'!#REF!</definedName>
    <definedName name="_1117">'[1]daně'!#REF!</definedName>
    <definedName name="_1118" localSheetId="4">'Daně'!#REF!</definedName>
    <definedName name="_1118">'[1]daně'!#REF!</definedName>
    <definedName name="_1119" localSheetId="4">'Daně'!#REF!</definedName>
    <definedName name="_1119">'[1]daně'!#REF!</definedName>
    <definedName name="_1120" localSheetId="4">'Daně'!#REF!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 localSheetId="4">'Daně'!#REF!</definedName>
    <definedName name="_1126">'[1]daně'!#REF!</definedName>
    <definedName name="_1127" localSheetId="4">'Daně'!#REF!</definedName>
    <definedName name="_1127">'[1]daně'!#REF!</definedName>
    <definedName name="_1128" localSheetId="4">'Daně'!#REF!</definedName>
    <definedName name="_1128">#REF!</definedName>
    <definedName name="_1129" localSheetId="4">'Daně'!#REF!</definedName>
    <definedName name="_1129">#REF!</definedName>
    <definedName name="_1130" localSheetId="4">'Daně'!#REF!</definedName>
    <definedName name="_1130">#REF!</definedName>
    <definedName name="_1131" localSheetId="4">'Daně'!#REF!</definedName>
    <definedName name="_1131">#REF!</definedName>
    <definedName name="_1132" localSheetId="4">'Daně'!#REF!</definedName>
    <definedName name="_1132">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 localSheetId="4">'Daně'!#REF!</definedName>
    <definedName name="_1136">'[1]daně'!#REF!</definedName>
    <definedName name="_1137" localSheetId="4">'Daně'!#REF!</definedName>
    <definedName name="_1137">'[1]daně'!#REF!</definedName>
    <definedName name="_1138" localSheetId="4">'Daně'!#REF!</definedName>
    <definedName name="_1138">'[1]daně'!#REF!</definedName>
    <definedName name="_1139" localSheetId="4">'Daně'!#REF!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 localSheetId="4">'Daně'!#REF!</definedName>
    <definedName name="_1145">'[1]daně'!#REF!</definedName>
    <definedName name="_1146" localSheetId="4">'Daně'!#REF!</definedName>
    <definedName name="_1146">'[1]daně'!#REF!</definedName>
    <definedName name="_1147" localSheetId="4">'Daně'!#REF!</definedName>
    <definedName name="_1147">#REF!</definedName>
    <definedName name="_1148" localSheetId="4">'Daně'!#REF!</definedName>
    <definedName name="_1148">#REF!</definedName>
    <definedName name="_1149" localSheetId="4">'Daně'!#REF!</definedName>
    <definedName name="_1149">#REF!</definedName>
    <definedName name="_1150" localSheetId="4">'Daně'!#REF!</definedName>
    <definedName name="_1150">#REF!</definedName>
    <definedName name="_1151" localSheetId="4">'Daně'!#REF!</definedName>
    <definedName name="_1151">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 localSheetId="4">'Daně'!#REF!</definedName>
    <definedName name="_1155">'[1]daně'!#REF!</definedName>
    <definedName name="_1156" localSheetId="4">'Daně'!#REF!</definedName>
    <definedName name="_1156">'[1]daně'!#REF!</definedName>
    <definedName name="_1157" localSheetId="4">'Daně'!#REF!</definedName>
    <definedName name="_1157">'[1]daně'!#REF!</definedName>
    <definedName name="_1158" localSheetId="4">'Daně'!#REF!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 localSheetId="4">'Daně'!#REF!</definedName>
    <definedName name="_1164">'[1]daně'!#REF!</definedName>
    <definedName name="_1165" localSheetId="4">'Daně'!#REF!</definedName>
    <definedName name="_1165">'[1]daně'!#REF!</definedName>
    <definedName name="_1166" localSheetId="4">'Daně'!#REF!</definedName>
    <definedName name="_1166">#REF!</definedName>
    <definedName name="_1167" localSheetId="4">'Daně'!#REF!</definedName>
    <definedName name="_1167">#REF!</definedName>
    <definedName name="_1168" localSheetId="4">'Daně'!#REF!</definedName>
    <definedName name="_1168">#REF!</definedName>
    <definedName name="_1169" localSheetId="4">'Daně'!#REF!</definedName>
    <definedName name="_1169">#REF!</definedName>
    <definedName name="_1170" localSheetId="4">'Daně'!#REF!</definedName>
    <definedName name="_1170">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 localSheetId="4">'Daně'!#REF!</definedName>
    <definedName name="_1174">'[1]daně'!#REF!</definedName>
    <definedName name="_1175" localSheetId="4">'Daně'!#REF!</definedName>
    <definedName name="_1175">'[1]daně'!#REF!</definedName>
    <definedName name="_1176" localSheetId="4">'Daně'!#REF!</definedName>
    <definedName name="_1176">'[1]daně'!#REF!</definedName>
    <definedName name="_1177" localSheetId="4">'Daně'!#REF!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 localSheetId="4">'Daně'!#REF!</definedName>
    <definedName name="_1183">'[1]daně'!#REF!</definedName>
    <definedName name="_1184" localSheetId="4">'Daně'!#REF!</definedName>
    <definedName name="_1184">'[1]daně'!#REF!</definedName>
    <definedName name="_1185" localSheetId="4">'Daně'!#REF!</definedName>
    <definedName name="_1185">#REF!</definedName>
    <definedName name="_1186" localSheetId="4">'Daně'!#REF!</definedName>
    <definedName name="_1186">#REF!</definedName>
    <definedName name="_1187" localSheetId="4">'Daně'!#REF!</definedName>
    <definedName name="_1187">#REF!</definedName>
    <definedName name="_1188" localSheetId="4">'Daně'!#REF!</definedName>
    <definedName name="_1188">#REF!</definedName>
    <definedName name="_1189" localSheetId="4">'Daně'!#REF!</definedName>
    <definedName name="_1189">#REF!</definedName>
    <definedName name="_1190" localSheetId="4">'Daně'!#REF!</definedName>
    <definedName name="_1190">'[1]daně'!#REF!</definedName>
    <definedName name="_1191" localSheetId="4">'Daně'!#REF!</definedName>
    <definedName name="_1191">'[1]daně'!#REF!</definedName>
    <definedName name="_1192" localSheetId="4">'Daně'!#REF!</definedName>
    <definedName name="_1192">'[1]daně'!#REF!</definedName>
    <definedName name="_1193" localSheetId="4">'Daně'!#REF!</definedName>
    <definedName name="_1193">'[1]daně'!#REF!</definedName>
    <definedName name="_1194" localSheetId="4">'Daně'!#REF!</definedName>
    <definedName name="_1194">'[1]daně'!#REF!</definedName>
    <definedName name="_1195" localSheetId="4">'Daně'!#REF!</definedName>
    <definedName name="_1195">'[1]daně'!#REF!</definedName>
    <definedName name="_1196" localSheetId="4">'Daně'!#REF!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 localSheetId="4">'Daně'!#REF!</definedName>
    <definedName name="_1202">'[1]daně'!#REF!</definedName>
    <definedName name="_1203" localSheetId="4">'Daně'!#REF!</definedName>
    <definedName name="_1203">'[1]daně'!#REF!</definedName>
    <definedName name="_1204" localSheetId="4">'Daně'!#REF!</definedName>
    <definedName name="_1204">#REF!</definedName>
    <definedName name="_1205" localSheetId="4">'Daně'!#REF!</definedName>
    <definedName name="_1205">#REF!</definedName>
    <definedName name="_1206" localSheetId="4">'Daně'!#REF!</definedName>
    <definedName name="_1206">#REF!</definedName>
    <definedName name="_1207" localSheetId="4">'Daně'!#REF!</definedName>
    <definedName name="_1207">#REF!</definedName>
    <definedName name="_1208" localSheetId="4">'Daně'!#REF!</definedName>
    <definedName name="_1208">#REF!</definedName>
    <definedName name="_1209" localSheetId="4">'Daně'!#REF!</definedName>
    <definedName name="_1209">#REF!</definedName>
    <definedName name="_1210" localSheetId="4">'Daně'!#REF!</definedName>
    <definedName name="_1210">#REF!</definedName>
    <definedName name="_1211" localSheetId="4">'Daně'!#REF!</definedName>
    <definedName name="_1211">#REF!</definedName>
    <definedName name="_1212" localSheetId="4">'Daně'!#REF!</definedName>
    <definedName name="_1212">#REF!</definedName>
    <definedName name="_1213" localSheetId="4">'Daně'!#REF!</definedName>
    <definedName name="_1213">#REF!</definedName>
    <definedName name="_1214" localSheetId="4">'Daně'!#REF!</definedName>
    <definedName name="_1214">#REF!</definedName>
    <definedName name="_1215" localSheetId="4">'Daně'!#REF!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 localSheetId="4">'Daně'!#REF!</definedName>
    <definedName name="_1256">'[1]daně'!#REF!</definedName>
    <definedName name="_1257" localSheetId="4">'Daně'!#REF!</definedName>
    <definedName name="_1257">'[1]daně'!#REF!</definedName>
    <definedName name="_1258" localSheetId="4">'Daně'!#REF!</definedName>
    <definedName name="_1258">#REF!</definedName>
    <definedName name="_1259" localSheetId="4">'Daně'!#REF!</definedName>
    <definedName name="_1259">#REF!</definedName>
    <definedName name="_1260" localSheetId="4">'Daně'!#REF!</definedName>
    <definedName name="_1260">#REF!</definedName>
    <definedName name="_1261" localSheetId="4">'Daně'!#REF!</definedName>
    <definedName name="_1261">#REF!</definedName>
    <definedName name="_1262" localSheetId="4">'Daně'!#REF!</definedName>
    <definedName name="_1262">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 localSheetId="4">'Daně'!#REF!</definedName>
    <definedName name="_1266">'[1]daně'!#REF!</definedName>
    <definedName name="_1267" localSheetId="4">'Daně'!#REF!</definedName>
    <definedName name="_1267">'[1]daně'!#REF!</definedName>
    <definedName name="_1268" localSheetId="4">'Daně'!#REF!</definedName>
    <definedName name="_1268">'[1]daně'!#REF!</definedName>
    <definedName name="_1269" localSheetId="4">'Daně'!#REF!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 localSheetId="4">'Daně'!#REF!</definedName>
    <definedName name="_1275">'[1]daně'!#REF!</definedName>
    <definedName name="_1276" localSheetId="4">'Daně'!#REF!</definedName>
    <definedName name="_1276">'[1]daně'!#REF!</definedName>
    <definedName name="_1277" localSheetId="4">'Daně'!#REF!</definedName>
    <definedName name="_1277">#REF!</definedName>
    <definedName name="_1278" localSheetId="4">'Daně'!#REF!</definedName>
    <definedName name="_1278">#REF!</definedName>
    <definedName name="_1279" localSheetId="4">'Daně'!#REF!</definedName>
    <definedName name="_1279">#REF!</definedName>
    <definedName name="_1280" localSheetId="4">'Daně'!#REF!</definedName>
    <definedName name="_1280">#REF!</definedName>
    <definedName name="_1281" localSheetId="4">'Daně'!#REF!</definedName>
    <definedName name="_1281">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 localSheetId="4">'Daně'!#REF!</definedName>
    <definedName name="_1285">'[1]daně'!#REF!</definedName>
    <definedName name="_1286" localSheetId="4">'Daně'!#REF!</definedName>
    <definedName name="_1286">'[1]daně'!#REF!</definedName>
    <definedName name="_1287" localSheetId="4">'Daně'!#REF!</definedName>
    <definedName name="_1287">'[1]daně'!#REF!</definedName>
    <definedName name="_1288" localSheetId="4">'Daně'!#REF!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 localSheetId="4">'Daně'!#REF!</definedName>
    <definedName name="_1294">'[1]daně'!#REF!</definedName>
    <definedName name="_1295" localSheetId="4">'Daně'!#REF!</definedName>
    <definedName name="_1295">'[1]daně'!#REF!</definedName>
    <definedName name="_1296" localSheetId="4">'Daně'!#REF!</definedName>
    <definedName name="_1296">#REF!</definedName>
    <definedName name="_1297" localSheetId="4">'Daně'!#REF!</definedName>
    <definedName name="_1297">#REF!</definedName>
    <definedName name="_1298" localSheetId="4">'Daně'!#REF!</definedName>
    <definedName name="_1298">#REF!</definedName>
    <definedName name="_1299" localSheetId="4">'Daně'!#REF!</definedName>
    <definedName name="_1299">#REF!</definedName>
    <definedName name="_1300" localSheetId="4">'Daně'!#REF!</definedName>
    <definedName name="_1300">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 localSheetId="4">'Daně'!#REF!</definedName>
    <definedName name="_1304">'[1]daně'!#REF!</definedName>
    <definedName name="_1305" localSheetId="4">'Daně'!#REF!</definedName>
    <definedName name="_1305">'[1]daně'!#REF!</definedName>
    <definedName name="_1306" localSheetId="4">'Daně'!#REF!</definedName>
    <definedName name="_1306">'[1]daně'!#REF!</definedName>
    <definedName name="_1307" localSheetId="4">'Daně'!#REF!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 localSheetId="4">'Daně'!#REF!</definedName>
    <definedName name="_1313">'[1]daně'!#REF!</definedName>
    <definedName name="_1314" localSheetId="4">'Daně'!#REF!</definedName>
    <definedName name="_1314">'[1]daně'!#REF!</definedName>
    <definedName name="_1315" localSheetId="4">'Daně'!#REF!</definedName>
    <definedName name="_1315">#REF!</definedName>
    <definedName name="_1316" localSheetId="4">'Daně'!#REF!</definedName>
    <definedName name="_1316">#REF!</definedName>
    <definedName name="_1317" localSheetId="4">'Daně'!#REF!</definedName>
    <definedName name="_1317">#REF!</definedName>
    <definedName name="_1318" localSheetId="4">'Daně'!#REF!</definedName>
    <definedName name="_1318">#REF!</definedName>
    <definedName name="_1319" localSheetId="4">'Daně'!#REF!</definedName>
    <definedName name="_1319">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 localSheetId="4">'Daně'!#REF!</definedName>
    <definedName name="_1323">'[1]daně'!#REF!</definedName>
    <definedName name="_1324" localSheetId="4">'Daně'!#REF!</definedName>
    <definedName name="_1324">'[1]daně'!#REF!</definedName>
    <definedName name="_1325" localSheetId="4">'Daně'!#REF!</definedName>
    <definedName name="_1325">'[1]daně'!#REF!</definedName>
    <definedName name="_1326" localSheetId="4">'Daně'!#REF!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 localSheetId="4">'Daně'!#REF!</definedName>
    <definedName name="_1332">'[1]daně'!#REF!</definedName>
    <definedName name="_1333" localSheetId="4">'Daně'!#REF!</definedName>
    <definedName name="_1333">'[1]daně'!#REF!</definedName>
    <definedName name="_1334" localSheetId="4">'Daně'!#REF!</definedName>
    <definedName name="_1334">#REF!</definedName>
    <definedName name="_1335" localSheetId="4">'Daně'!#REF!</definedName>
    <definedName name="_1335">#REF!</definedName>
    <definedName name="_1336" localSheetId="4">'Daně'!#REF!</definedName>
    <definedName name="_1336">#REF!</definedName>
    <definedName name="_1337" localSheetId="4">'Daně'!#REF!</definedName>
    <definedName name="_1337">#REF!</definedName>
    <definedName name="_1338" localSheetId="4">'Daně'!#REF!</definedName>
    <definedName name="_1338">#REF!</definedName>
    <definedName name="_1339" localSheetId="4">'Daně'!#REF!</definedName>
    <definedName name="_1339">'[1]daně'!#REF!</definedName>
    <definedName name="_1340" localSheetId="4">'Daně'!#REF!</definedName>
    <definedName name="_1340">'[1]daně'!#REF!</definedName>
    <definedName name="_1341" localSheetId="4">'Daně'!#REF!</definedName>
    <definedName name="_1341">'[1]daně'!#REF!</definedName>
    <definedName name="_1342" localSheetId="4">'Daně'!#REF!</definedName>
    <definedName name="_1342">'[1]daně'!#REF!</definedName>
    <definedName name="_1343" localSheetId="4">'Daně'!#REF!</definedName>
    <definedName name="_1343">'[1]daně'!#REF!</definedName>
    <definedName name="_1344" localSheetId="4">'Daně'!#REF!</definedName>
    <definedName name="_1344">'[1]daně'!#REF!</definedName>
    <definedName name="_1345" localSheetId="4">'Daně'!#REF!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 localSheetId="4">'Daně'!#REF!</definedName>
    <definedName name="_1351">'[1]daně'!#REF!</definedName>
    <definedName name="_1352" localSheetId="4">'Daně'!#REF!</definedName>
    <definedName name="_1352">'[1]daně'!#REF!</definedName>
    <definedName name="_1353" localSheetId="4">'Daně'!#REF!</definedName>
    <definedName name="_1353">#REF!</definedName>
    <definedName name="_1354" localSheetId="4">'Daně'!#REF!</definedName>
    <definedName name="_1354">#REF!</definedName>
    <definedName name="_1355" localSheetId="4">'Daně'!#REF!</definedName>
    <definedName name="_1355">#REF!</definedName>
    <definedName name="_1356" localSheetId="4">'Daně'!#REF!</definedName>
    <definedName name="_1356">#REF!</definedName>
    <definedName name="_1357" localSheetId="4">'Daně'!#REF!</definedName>
    <definedName name="_1357">#REF!</definedName>
    <definedName name="_1358" localSheetId="4">'Daně'!#REF!</definedName>
    <definedName name="_1358">#REF!</definedName>
    <definedName name="_1359" localSheetId="4">'Daně'!#REF!</definedName>
    <definedName name="_1359">#REF!</definedName>
    <definedName name="_1360" localSheetId="4">'Daně'!#REF!</definedName>
    <definedName name="_1360">#REF!</definedName>
    <definedName name="_1361" localSheetId="4">'Daně'!#REF!</definedName>
    <definedName name="_1361">#REF!</definedName>
    <definedName name="_1362" localSheetId="4">'Daně'!#REF!</definedName>
    <definedName name="_1362">#REF!</definedName>
    <definedName name="_1363" localSheetId="4">'Daně'!#REF!</definedName>
    <definedName name="_1363">#REF!</definedName>
    <definedName name="_1364" localSheetId="4">'Daně'!#REF!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 localSheetId="4">'Daně'!#REF!</definedName>
    <definedName name="_1405">'[1]daně'!#REF!</definedName>
    <definedName name="_1406" localSheetId="4">'Daně'!#REF!</definedName>
    <definedName name="_1406">'[1]daně'!#REF!</definedName>
    <definedName name="_1407" localSheetId="4">'Daně'!#REF!</definedName>
    <definedName name="_1407">#REF!</definedName>
    <definedName name="_1408" localSheetId="4">'Daně'!#REF!</definedName>
    <definedName name="_1408">#REF!</definedName>
    <definedName name="_1409" localSheetId="4">'Daně'!#REF!</definedName>
    <definedName name="_1409">#REF!</definedName>
    <definedName name="_1410" localSheetId="4">'Daně'!#REF!</definedName>
    <definedName name="_1410">#REF!</definedName>
    <definedName name="_1411" localSheetId="4">'Daně'!#REF!</definedName>
    <definedName name="_1411">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 localSheetId="4">'Daně'!#REF!</definedName>
    <definedName name="_1415">'[1]daně'!#REF!</definedName>
    <definedName name="_1416" localSheetId="4">'Daně'!#REF!</definedName>
    <definedName name="_1416">'[1]daně'!#REF!</definedName>
    <definedName name="_1417" localSheetId="4">'Daně'!#REF!</definedName>
    <definedName name="_1417">'[1]daně'!#REF!</definedName>
    <definedName name="_1418" localSheetId="4">'Daně'!#REF!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 localSheetId="4">'Daně'!#REF!</definedName>
    <definedName name="_1424">'[1]daně'!#REF!</definedName>
    <definedName name="_1425" localSheetId="4">'Daně'!#REF!</definedName>
    <definedName name="_1425">'[1]daně'!#REF!</definedName>
    <definedName name="_1426" localSheetId="4">'Daně'!#REF!</definedName>
    <definedName name="_1426">#REF!</definedName>
    <definedName name="_1427" localSheetId="4">'Daně'!#REF!</definedName>
    <definedName name="_1427">#REF!</definedName>
    <definedName name="_1428" localSheetId="4">'Daně'!#REF!</definedName>
    <definedName name="_1428">#REF!</definedName>
    <definedName name="_1429" localSheetId="4">'Daně'!#REF!</definedName>
    <definedName name="_1429">#REF!</definedName>
    <definedName name="_1430" localSheetId="4">'Daně'!#REF!</definedName>
    <definedName name="_1430">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 localSheetId="4">'Daně'!#REF!</definedName>
    <definedName name="_1434">'[1]daně'!#REF!</definedName>
    <definedName name="_1435" localSheetId="4">'Daně'!#REF!</definedName>
    <definedName name="_1435">'[1]daně'!#REF!</definedName>
    <definedName name="_1436" localSheetId="4">'Daně'!#REF!</definedName>
    <definedName name="_1436">'[1]daně'!#REF!</definedName>
    <definedName name="_1437" localSheetId="4">'Daně'!#REF!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 localSheetId="4">'Daně'!#REF!</definedName>
    <definedName name="_1443">'[1]daně'!#REF!</definedName>
    <definedName name="_1444" localSheetId="4">'Daně'!#REF!</definedName>
    <definedName name="_1444">'[1]daně'!#REF!</definedName>
    <definedName name="_1445" localSheetId="4">'Daně'!#REF!</definedName>
    <definedName name="_1445">#REF!</definedName>
    <definedName name="_1446" localSheetId="4">'Daně'!#REF!</definedName>
    <definedName name="_1446">#REF!</definedName>
    <definedName name="_1447" localSheetId="4">'Daně'!#REF!</definedName>
    <definedName name="_1447">#REF!</definedName>
    <definedName name="_1448" localSheetId="4">'Daně'!#REF!</definedName>
    <definedName name="_1448">#REF!</definedName>
    <definedName name="_1449" localSheetId="4">'Daně'!#REF!</definedName>
    <definedName name="_1449">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 localSheetId="4">'Daně'!#REF!</definedName>
    <definedName name="_1453">'[1]daně'!#REF!</definedName>
    <definedName name="_1454" localSheetId="4">'Daně'!#REF!</definedName>
    <definedName name="_1454">'[1]daně'!#REF!</definedName>
    <definedName name="_1455" localSheetId="4">'Daně'!#REF!</definedName>
    <definedName name="_1455">'[1]daně'!#REF!</definedName>
    <definedName name="_1456" localSheetId="4">'Daně'!#REF!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 localSheetId="4">'Daně'!#REF!</definedName>
    <definedName name="_1462">'[1]daně'!#REF!</definedName>
    <definedName name="_1463" localSheetId="4">'Daně'!#REF!</definedName>
    <definedName name="_1463">'[1]daně'!#REF!</definedName>
    <definedName name="_1464" localSheetId="4">'Daně'!#REF!</definedName>
    <definedName name="_1464">#REF!</definedName>
    <definedName name="_1465" localSheetId="4">'Daně'!#REF!</definedName>
    <definedName name="_1465">#REF!</definedName>
    <definedName name="_1466" localSheetId="4">'Daně'!#REF!</definedName>
    <definedName name="_1466">#REF!</definedName>
    <definedName name="_1467" localSheetId="4">'Daně'!#REF!</definedName>
    <definedName name="_1467">#REF!</definedName>
    <definedName name="_1468" localSheetId="4">'Daně'!#REF!</definedName>
    <definedName name="_1468">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 localSheetId="4">'Daně'!#REF!</definedName>
    <definedName name="_1472">'[1]daně'!#REF!</definedName>
    <definedName name="_1473" localSheetId="4">'Daně'!#REF!</definedName>
    <definedName name="_1473">'[1]daně'!#REF!</definedName>
    <definedName name="_1474" localSheetId="4">'Daně'!#REF!</definedName>
    <definedName name="_1474">'[1]daně'!#REF!</definedName>
    <definedName name="_1475" localSheetId="4">'Daně'!#REF!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 localSheetId="4">'Daně'!#REF!</definedName>
    <definedName name="_1481">'[1]daně'!#REF!</definedName>
    <definedName name="_1482" localSheetId="4">'Daně'!#REF!</definedName>
    <definedName name="_1482">'[1]daně'!#REF!</definedName>
    <definedName name="_1483" localSheetId="4">'Daně'!#REF!</definedName>
    <definedName name="_1483">#REF!</definedName>
    <definedName name="_1484" localSheetId="4">'Daně'!#REF!</definedName>
    <definedName name="_1484">#REF!</definedName>
    <definedName name="_1485" localSheetId="4">'Daně'!#REF!</definedName>
    <definedName name="_1485">#REF!</definedName>
    <definedName name="_1486" localSheetId="4">'Daně'!#REF!</definedName>
    <definedName name="_1486">#REF!</definedName>
    <definedName name="_1487" localSheetId="4">'Daně'!#REF!</definedName>
    <definedName name="_1487">#REF!</definedName>
    <definedName name="_1488" localSheetId="4">'Daně'!#REF!</definedName>
    <definedName name="_1488">'[1]daně'!#REF!</definedName>
    <definedName name="_1489" localSheetId="4">'Daně'!#REF!</definedName>
    <definedName name="_1489">'[1]daně'!#REF!</definedName>
    <definedName name="_1490" localSheetId="4">'Daně'!#REF!</definedName>
    <definedName name="_1490">'[1]daně'!#REF!</definedName>
    <definedName name="_1491" localSheetId="4">'Daně'!#REF!</definedName>
    <definedName name="_1491">'[1]daně'!#REF!</definedName>
    <definedName name="_1492" localSheetId="4">'Daně'!#REF!</definedName>
    <definedName name="_1492">'[1]daně'!#REF!</definedName>
    <definedName name="_1493" localSheetId="4">'Daně'!#REF!</definedName>
    <definedName name="_1493">'[1]daně'!#REF!</definedName>
    <definedName name="_1494" localSheetId="4">'Daně'!#REF!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 localSheetId="4">'Daně'!#REF!</definedName>
    <definedName name="_1500">'[1]daně'!#REF!</definedName>
    <definedName name="_1501" localSheetId="4">'Daně'!#REF!</definedName>
    <definedName name="_1501">'[1]daně'!#REF!</definedName>
    <definedName name="_1502" localSheetId="4">'Daně'!#REF!</definedName>
    <definedName name="_1502">#REF!</definedName>
    <definedName name="_1503" localSheetId="4">'Daně'!#REF!</definedName>
    <definedName name="_1503">#REF!</definedName>
    <definedName name="_1504" localSheetId="4">'Daně'!#REF!</definedName>
    <definedName name="_1504">#REF!</definedName>
    <definedName name="_1505" localSheetId="4">'Daně'!#REF!</definedName>
    <definedName name="_1505">#REF!</definedName>
    <definedName name="_1506" localSheetId="4">'Daně'!#REF!</definedName>
    <definedName name="_1506">#REF!</definedName>
    <definedName name="_1507" localSheetId="4">'Daně'!#REF!</definedName>
    <definedName name="_1507">#REF!</definedName>
    <definedName name="_1508" localSheetId="4">'Daně'!#REF!</definedName>
    <definedName name="_1508">#REF!</definedName>
    <definedName name="_1509" localSheetId="4">'Daně'!#REF!</definedName>
    <definedName name="_1509">#REF!</definedName>
    <definedName name="_1510" localSheetId="4">'Daně'!#REF!</definedName>
    <definedName name="_1510">#REF!</definedName>
    <definedName name="_1511" localSheetId="4">'Daně'!#REF!</definedName>
    <definedName name="_1511">#REF!</definedName>
    <definedName name="_1512" localSheetId="4">'Daně'!#REF!</definedName>
    <definedName name="_1512">#REF!</definedName>
    <definedName name="_1513" localSheetId="4">'Daně'!#REF!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 localSheetId="4">'Daně'!#REF!</definedName>
    <definedName name="_1554">'[1]daně'!#REF!</definedName>
    <definedName name="_1555" localSheetId="4">'Daně'!#REF!</definedName>
    <definedName name="_1555">'[1]daně'!#REF!</definedName>
    <definedName name="_1556" localSheetId="4">'Daně'!#REF!</definedName>
    <definedName name="_1556">#REF!</definedName>
    <definedName name="_1557" localSheetId="4">'Daně'!#REF!</definedName>
    <definedName name="_1557">#REF!</definedName>
    <definedName name="_1558" localSheetId="4">'Daně'!#REF!</definedName>
    <definedName name="_1558">#REF!</definedName>
    <definedName name="_1559" localSheetId="4">'Daně'!#REF!</definedName>
    <definedName name="_1559">#REF!</definedName>
    <definedName name="_1560" localSheetId="4">'Daně'!#REF!</definedName>
    <definedName name="_1560">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 localSheetId="4">'Daně'!#REF!</definedName>
    <definedName name="_1564">'[1]daně'!#REF!</definedName>
    <definedName name="_1565" localSheetId="4">'Daně'!#REF!</definedName>
    <definedName name="_1565">'[1]daně'!#REF!</definedName>
    <definedName name="_1566" localSheetId="4">'Daně'!#REF!</definedName>
    <definedName name="_1566">'[1]daně'!#REF!</definedName>
    <definedName name="_1567" localSheetId="4">'Daně'!#REF!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 localSheetId="4">'Daně'!#REF!</definedName>
    <definedName name="_1573">'[1]daně'!#REF!</definedName>
    <definedName name="_1574" localSheetId="4">'Daně'!#REF!</definedName>
    <definedName name="_1574">'[1]daně'!#REF!</definedName>
    <definedName name="_1575" localSheetId="4">'Daně'!#REF!</definedName>
    <definedName name="_1575">#REF!</definedName>
    <definedName name="_1576" localSheetId="4">'Daně'!#REF!</definedName>
    <definedName name="_1576">#REF!</definedName>
    <definedName name="_1577" localSheetId="4">'Daně'!#REF!</definedName>
    <definedName name="_1577">#REF!</definedName>
    <definedName name="_1578" localSheetId="4">'Daně'!#REF!</definedName>
    <definedName name="_1578">#REF!</definedName>
    <definedName name="_1579" localSheetId="4">'Daně'!#REF!</definedName>
    <definedName name="_1579">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 localSheetId="4">'Daně'!#REF!</definedName>
    <definedName name="_1583">'[1]daně'!#REF!</definedName>
    <definedName name="_1584" localSheetId="4">'Daně'!#REF!</definedName>
    <definedName name="_1584">'[1]daně'!#REF!</definedName>
    <definedName name="_1585" localSheetId="4">'Daně'!#REF!</definedName>
    <definedName name="_1585">'[1]daně'!#REF!</definedName>
    <definedName name="_1586" localSheetId="4">'Daně'!#REF!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 localSheetId="4">'Daně'!#REF!</definedName>
    <definedName name="_1592">'[1]daně'!#REF!</definedName>
    <definedName name="_1593" localSheetId="4">'Daně'!#REF!</definedName>
    <definedName name="_1593">'[1]daně'!#REF!</definedName>
    <definedName name="_1594" localSheetId="4">'Daně'!#REF!</definedName>
    <definedName name="_1594">#REF!</definedName>
    <definedName name="_1595" localSheetId="4">'Daně'!#REF!</definedName>
    <definedName name="_1595">#REF!</definedName>
    <definedName name="_1596" localSheetId="4">'Daně'!#REF!</definedName>
    <definedName name="_1596">#REF!</definedName>
    <definedName name="_1597" localSheetId="4">'Daně'!#REF!</definedName>
    <definedName name="_1597">#REF!</definedName>
    <definedName name="_1598" localSheetId="4">'Daně'!#REF!</definedName>
    <definedName name="_1598">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 localSheetId="4">'Daně'!#REF!</definedName>
    <definedName name="_1602">'[1]daně'!#REF!</definedName>
    <definedName name="_1603" localSheetId="4">'Daně'!#REF!</definedName>
    <definedName name="_1603">'[1]daně'!#REF!</definedName>
    <definedName name="_1604" localSheetId="4">'Daně'!#REF!</definedName>
    <definedName name="_1604">'[1]daně'!#REF!</definedName>
    <definedName name="_1605" localSheetId="4">'Daně'!#REF!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 localSheetId="4">'Daně'!#REF!</definedName>
    <definedName name="_1611">'[1]daně'!#REF!</definedName>
    <definedName name="_1612" localSheetId="4">'Daně'!#REF!</definedName>
    <definedName name="_1612">'[1]daně'!#REF!</definedName>
    <definedName name="_1613" localSheetId="4">'Daně'!#REF!</definedName>
    <definedName name="_1613">#REF!</definedName>
    <definedName name="_1614" localSheetId="4">'Daně'!#REF!</definedName>
    <definedName name="_1614">#REF!</definedName>
    <definedName name="_1615" localSheetId="4">'Daně'!#REF!</definedName>
    <definedName name="_1615">#REF!</definedName>
    <definedName name="_1616" localSheetId="4">'Daně'!#REF!</definedName>
    <definedName name="_1616">#REF!</definedName>
    <definedName name="_1617" localSheetId="4">'Daně'!#REF!</definedName>
    <definedName name="_1617">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 localSheetId="4">'Daně'!#REF!</definedName>
    <definedName name="_1621">'[1]daně'!#REF!</definedName>
    <definedName name="_1622" localSheetId="4">'Daně'!#REF!</definedName>
    <definedName name="_1622">'[1]daně'!#REF!</definedName>
    <definedName name="_1623" localSheetId="4">'Daně'!#REF!</definedName>
    <definedName name="_1623">'[1]daně'!#REF!</definedName>
    <definedName name="_1624" localSheetId="4">'Daně'!#REF!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 localSheetId="4">'Daně'!#REF!</definedName>
    <definedName name="_1630">'[1]daně'!#REF!</definedName>
    <definedName name="_1631" localSheetId="4">'Daně'!#REF!</definedName>
    <definedName name="_1631">'[1]daně'!#REF!</definedName>
    <definedName name="_1632" localSheetId="4">'Daně'!#REF!</definedName>
    <definedName name="_1632">#REF!</definedName>
    <definedName name="_1633" localSheetId="4">'Daně'!#REF!</definedName>
    <definedName name="_1633">#REF!</definedName>
    <definedName name="_1634" localSheetId="4">'Daně'!#REF!</definedName>
    <definedName name="_1634">#REF!</definedName>
    <definedName name="_1635" localSheetId="4">'Daně'!#REF!</definedName>
    <definedName name="_1635">#REF!</definedName>
    <definedName name="_1636" localSheetId="4">'Daně'!#REF!</definedName>
    <definedName name="_1636">#REF!</definedName>
    <definedName name="_1637" localSheetId="4">'Daně'!#REF!</definedName>
    <definedName name="_1637">'[1]daně'!#REF!</definedName>
    <definedName name="_1638" localSheetId="4">'Daně'!#REF!</definedName>
    <definedName name="_1638">'[1]daně'!#REF!</definedName>
    <definedName name="_1639" localSheetId="4">'Daně'!#REF!</definedName>
    <definedName name="_1639">'[1]daně'!#REF!</definedName>
    <definedName name="_1640" localSheetId="4">'Daně'!#REF!</definedName>
    <definedName name="_1640">'[1]daně'!#REF!</definedName>
    <definedName name="_1641" localSheetId="4">'Daně'!#REF!</definedName>
    <definedName name="_1641">'[1]daně'!#REF!</definedName>
    <definedName name="_1642" localSheetId="4">'Daně'!#REF!</definedName>
    <definedName name="_1642">'[1]daně'!#REF!</definedName>
    <definedName name="_1643" localSheetId="4">'Daně'!#REF!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 localSheetId="4">'Daně'!#REF!</definedName>
    <definedName name="_1649">'[1]daně'!#REF!</definedName>
    <definedName name="_1650" localSheetId="4">'Daně'!#REF!</definedName>
    <definedName name="_1650">'[1]daně'!#REF!</definedName>
    <definedName name="_1651" localSheetId="4">'Daně'!#REF!</definedName>
    <definedName name="_1651">#REF!</definedName>
    <definedName name="_1652" localSheetId="4">'Daně'!#REF!</definedName>
    <definedName name="_1652">#REF!</definedName>
    <definedName name="_1653" localSheetId="4">'Daně'!#REF!</definedName>
    <definedName name="_1653">#REF!</definedName>
    <definedName name="_1654" localSheetId="4">'Daně'!#REF!</definedName>
    <definedName name="_1654">#REF!</definedName>
    <definedName name="_1655" localSheetId="4">'Daně'!#REF!</definedName>
    <definedName name="_1655">#REF!</definedName>
    <definedName name="_1656" localSheetId="4">'Daně'!#REF!</definedName>
    <definedName name="_1656">#REF!</definedName>
    <definedName name="_1657" localSheetId="4">'Daně'!#REF!</definedName>
    <definedName name="_1657">#REF!</definedName>
    <definedName name="_1658" localSheetId="4">'Daně'!#REF!</definedName>
    <definedName name="_1658">#REF!</definedName>
    <definedName name="_1659" localSheetId="4">'Daně'!#REF!</definedName>
    <definedName name="_1659">#REF!</definedName>
    <definedName name="_1660" localSheetId="4">'Daně'!#REF!</definedName>
    <definedName name="_1660">#REF!</definedName>
    <definedName name="_1661" localSheetId="4">'Daně'!#REF!</definedName>
    <definedName name="_1661">#REF!</definedName>
    <definedName name="_1662" localSheetId="4">'Daně'!#REF!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 localSheetId="4">'Daně'!#REF!</definedName>
    <definedName name="_1703">#REF!</definedName>
    <definedName name="_1704" localSheetId="4">'Daně'!#REF!</definedName>
    <definedName name="_1704">#REF!</definedName>
    <definedName name="_1705" localSheetId="4">'Daně'!#REF!</definedName>
    <definedName name="_1705">#REF!</definedName>
    <definedName name="_1706" localSheetId="4">'Daně'!#REF!</definedName>
    <definedName name="_1706">#REF!</definedName>
    <definedName name="_1707" localSheetId="4">'Daně'!#REF!</definedName>
    <definedName name="_1707">#REF!</definedName>
    <definedName name="_1708" localSheetId="4">'Daně'!#REF!</definedName>
    <definedName name="_1708">#REF!</definedName>
    <definedName name="_1709" localSheetId="4">'Daně'!#REF!</definedName>
    <definedName name="_1709">#REF!</definedName>
    <definedName name="_1710" localSheetId="4">'Daně'!#REF!</definedName>
    <definedName name="_1710">#REF!</definedName>
    <definedName name="_1711" localSheetId="4">'Daně'!#REF!</definedName>
    <definedName name="_1711">#REF!</definedName>
    <definedName name="_1712" localSheetId="4">'Daně'!#REF!</definedName>
    <definedName name="_1712">#REF!</definedName>
    <definedName name="_1713" localSheetId="4">'Daně'!#REF!</definedName>
    <definedName name="_1713">#REF!</definedName>
    <definedName name="_1714" localSheetId="4">'Daně'!#REF!</definedName>
    <definedName name="_1714">#REF!</definedName>
    <definedName name="_1715" localSheetId="4">'Daně'!#REF!</definedName>
    <definedName name="_1715">#REF!</definedName>
    <definedName name="_1716" localSheetId="4">'Daně'!#REF!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 localSheetId="4">'Daně'!#REF!</definedName>
    <definedName name="_1722">#REF!</definedName>
    <definedName name="_1723" localSheetId="4">'Daně'!#REF!</definedName>
    <definedName name="_1723">#REF!</definedName>
    <definedName name="_1724" localSheetId="4">'Daně'!#REF!</definedName>
    <definedName name="_1724">#REF!</definedName>
    <definedName name="_1725" localSheetId="4">'Daně'!#REF!</definedName>
    <definedName name="_1725">#REF!</definedName>
    <definedName name="_1726" localSheetId="4">'Daně'!#REF!</definedName>
    <definedName name="_1726">#REF!</definedName>
    <definedName name="_1727" localSheetId="4">'Daně'!#REF!</definedName>
    <definedName name="_1727">#REF!</definedName>
    <definedName name="_1728" localSheetId="4">'Daně'!#REF!</definedName>
    <definedName name="_1728">#REF!</definedName>
    <definedName name="_1729" localSheetId="4">'Daně'!#REF!</definedName>
    <definedName name="_1729">#REF!</definedName>
    <definedName name="_1730" localSheetId="4">'Daně'!#REF!</definedName>
    <definedName name="_1730">#REF!</definedName>
    <definedName name="_1731" localSheetId="4">'Daně'!#REF!</definedName>
    <definedName name="_1731">#REF!</definedName>
    <definedName name="_1732" localSheetId="4">'Daně'!#REF!</definedName>
    <definedName name="_1732">#REF!</definedName>
    <definedName name="_1733" localSheetId="4">'Daně'!#REF!</definedName>
    <definedName name="_1733">#REF!</definedName>
    <definedName name="_1734" localSheetId="4">'Daně'!#REF!</definedName>
    <definedName name="_1734">#REF!</definedName>
    <definedName name="_1735" localSheetId="4">'Daně'!#REF!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 localSheetId="4">'Daně'!#REF!</definedName>
    <definedName name="_1741">#REF!</definedName>
    <definedName name="_1742" localSheetId="4">'Daně'!#REF!</definedName>
    <definedName name="_1742">#REF!</definedName>
    <definedName name="_1743" localSheetId="4">'Daně'!#REF!</definedName>
    <definedName name="_1743">#REF!</definedName>
    <definedName name="_1744" localSheetId="4">'Daně'!#REF!</definedName>
    <definedName name="_1744">#REF!</definedName>
    <definedName name="_1745" localSheetId="4">'Daně'!#REF!</definedName>
    <definedName name="_1745">#REF!</definedName>
    <definedName name="_1746" localSheetId="4">'Daně'!#REF!</definedName>
    <definedName name="_1746">#REF!</definedName>
    <definedName name="_1747" localSheetId="4">'Daně'!#REF!</definedName>
    <definedName name="_1747">#REF!</definedName>
    <definedName name="_1748" localSheetId="4">'Daně'!#REF!</definedName>
    <definedName name="_1748">#REF!</definedName>
    <definedName name="_1749" localSheetId="4">'Daně'!#REF!</definedName>
    <definedName name="_1749">#REF!</definedName>
    <definedName name="_1750" localSheetId="4">'Daně'!#REF!</definedName>
    <definedName name="_1750">#REF!</definedName>
    <definedName name="_1751" localSheetId="4">'Daně'!#REF!</definedName>
    <definedName name="_1751">#REF!</definedName>
    <definedName name="_1752" localSheetId="4">'Daně'!#REF!</definedName>
    <definedName name="_1752">#REF!</definedName>
    <definedName name="_1753" localSheetId="4">'Daně'!#REF!</definedName>
    <definedName name="_1753">#REF!</definedName>
    <definedName name="_1754" localSheetId="4">'Daně'!#REF!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 localSheetId="4">'Daně'!#REF!</definedName>
    <definedName name="_1760">#REF!</definedName>
    <definedName name="_1761" localSheetId="4">'Daně'!#REF!</definedName>
    <definedName name="_1761">#REF!</definedName>
    <definedName name="_1762" localSheetId="4">'Daně'!#REF!</definedName>
    <definedName name="_1762">#REF!</definedName>
    <definedName name="_1763" localSheetId="4">'Daně'!#REF!</definedName>
    <definedName name="_1763">#REF!</definedName>
    <definedName name="_1764" localSheetId="4">'Daně'!#REF!</definedName>
    <definedName name="_1764">#REF!</definedName>
    <definedName name="_1765" localSheetId="4">'Daně'!#REF!</definedName>
    <definedName name="_1765">#REF!</definedName>
    <definedName name="_1766" localSheetId="4">'Daně'!#REF!</definedName>
    <definedName name="_1766">#REF!</definedName>
    <definedName name="_1767" localSheetId="4">'Daně'!#REF!</definedName>
    <definedName name="_1767">#REF!</definedName>
    <definedName name="_1768" localSheetId="4">'Daně'!#REF!</definedName>
    <definedName name="_1768">#REF!</definedName>
    <definedName name="_1769" localSheetId="4">'Daně'!#REF!</definedName>
    <definedName name="_1769">#REF!</definedName>
    <definedName name="_1770" localSheetId="4">'Daně'!#REF!</definedName>
    <definedName name="_1770">#REF!</definedName>
    <definedName name="_1771" localSheetId="4">'Daně'!#REF!</definedName>
    <definedName name="_1771">#REF!</definedName>
    <definedName name="_1772" localSheetId="4">'Daně'!#REF!</definedName>
    <definedName name="_1772">#REF!</definedName>
    <definedName name="_1773" localSheetId="4">'Daně'!#REF!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 localSheetId="4">'Daně'!#REF!</definedName>
    <definedName name="_1779">#REF!</definedName>
    <definedName name="_1780" localSheetId="4">'Daně'!#REF!</definedName>
    <definedName name="_1780">#REF!</definedName>
    <definedName name="_1781" localSheetId="4">'Daně'!#REF!</definedName>
    <definedName name="_1781">#REF!</definedName>
    <definedName name="_1782" localSheetId="4">'Daně'!#REF!</definedName>
    <definedName name="_1782">#REF!</definedName>
    <definedName name="_1783" localSheetId="4">'Daně'!#REF!</definedName>
    <definedName name="_1783">#REF!</definedName>
    <definedName name="_1784" localSheetId="4">'Daně'!#REF!</definedName>
    <definedName name="_1784">#REF!</definedName>
    <definedName name="_1785" localSheetId="4">'Daně'!#REF!</definedName>
    <definedName name="_1785">#REF!</definedName>
    <definedName name="_1786" localSheetId="4">'Daně'!#REF!</definedName>
    <definedName name="_1786">#REF!</definedName>
    <definedName name="_1787" localSheetId="4">'Daně'!#REF!</definedName>
    <definedName name="_1787">#REF!</definedName>
    <definedName name="_1788" localSheetId="4">'Daně'!#REF!</definedName>
    <definedName name="_1788">#REF!</definedName>
    <definedName name="_1789" localSheetId="4">'Daně'!#REF!</definedName>
    <definedName name="_1789">#REF!</definedName>
    <definedName name="_1790" localSheetId="4">'Daně'!#REF!</definedName>
    <definedName name="_1790">#REF!</definedName>
    <definedName name="_1791" localSheetId="4">'Daně'!#REF!</definedName>
    <definedName name="_1791">#REF!</definedName>
    <definedName name="_1792" localSheetId="4">'Daně'!#REF!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 localSheetId="4">'Daně'!#REF!</definedName>
    <definedName name="_1798">#REF!</definedName>
    <definedName name="_1799" localSheetId="4">'Daně'!#REF!</definedName>
    <definedName name="_1799">#REF!</definedName>
    <definedName name="_1800" localSheetId="4">'Daně'!#REF!</definedName>
    <definedName name="_1800">#REF!</definedName>
    <definedName name="_1801" localSheetId="4">'Daně'!#REF!</definedName>
    <definedName name="_1801">#REF!</definedName>
    <definedName name="_1802" localSheetId="4">'Daně'!#REF!</definedName>
    <definedName name="_1802">#REF!</definedName>
    <definedName name="_1803" localSheetId="4">'Daně'!#REF!</definedName>
    <definedName name="_1803">#REF!</definedName>
    <definedName name="_1804" localSheetId="4">'Daně'!#REF!</definedName>
    <definedName name="_1804">#REF!</definedName>
    <definedName name="_1805" localSheetId="4">'Daně'!#REF!</definedName>
    <definedName name="_1805">#REF!</definedName>
    <definedName name="_1806" localSheetId="4">'Daně'!#REF!</definedName>
    <definedName name="_1806">#REF!</definedName>
    <definedName name="_1807" localSheetId="4">'Daně'!#REF!</definedName>
    <definedName name="_1807">#REF!</definedName>
    <definedName name="_1808" localSheetId="4">'Daně'!#REF!</definedName>
    <definedName name="_1808">#REF!</definedName>
    <definedName name="_1809" localSheetId="4">'Daně'!#REF!</definedName>
    <definedName name="_1809">#REF!</definedName>
    <definedName name="_1810" localSheetId="4">'Daně'!#REF!</definedName>
    <definedName name="_1810">#REF!</definedName>
    <definedName name="_1811" localSheetId="4">'Daně'!#REF!</definedName>
    <definedName name="_1811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4">'Daně'!$D$26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4">'Daně'!$E$26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'Daně'!$F$26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4">'Daně'!$G$26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4">'Daně'!$H$26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4">'Daně'!$I$26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'Daně'!$J$26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'Daně'!$K$26</definedName>
    <definedName name="_518">#REF!</definedName>
    <definedName name="_519" localSheetId="4">'Daně'!$L$26</definedName>
    <definedName name="_519">#REF!</definedName>
    <definedName name="_520" localSheetId="4">'Daně'!$M$26</definedName>
    <definedName name="_520">#REF!</definedName>
    <definedName name="_521" localSheetId="4">'Daně'!$N$26</definedName>
    <definedName name="_521">#REF!</definedName>
    <definedName name="_522" localSheetId="4">'Daně'!$O$26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4">'Daně'!$P$26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'Daně'!$Q$26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4">'Daně'!$D$21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4">'Daně'!$E$21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'Daně'!$F$21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4">'Daně'!$G$21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4">'Daně'!$H$21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4">'Daně'!$I$21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'Daně'!$J$21</definedName>
    <definedName name="_536">#REF!</definedName>
    <definedName name="_537" localSheetId="4">'Daně'!$K$21</definedName>
    <definedName name="_537">#REF!</definedName>
    <definedName name="_538" localSheetId="4">'Daně'!$L$21</definedName>
    <definedName name="_538">#REF!</definedName>
    <definedName name="_539" localSheetId="4">'Daně'!$M$21</definedName>
    <definedName name="_539">#REF!</definedName>
    <definedName name="_540" localSheetId="4">'Daně'!$N$21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4">'Daně'!$O$21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4">'Daně'!$P$21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'Daně'!$Q$21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4">'Daně'!$D$22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4">'Daně'!$E$22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'Daně'!$F$22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4">'Daně'!$G$22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4">'Daně'!$H$22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 localSheetId="4">'Daně'!$I$22</definedName>
    <definedName name="_554">#REF!</definedName>
    <definedName name="_555" localSheetId="4">'Daně'!$J$22</definedName>
    <definedName name="_555">#REF!</definedName>
    <definedName name="_556" localSheetId="4">'Daně'!$K$22</definedName>
    <definedName name="_556">#REF!</definedName>
    <definedName name="_557" localSheetId="4">'Daně'!$L$22</definedName>
    <definedName name="_557">#REF!</definedName>
    <definedName name="_558" localSheetId="4">'Daně'!$M$22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4">'Daně'!$N$22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4">'Daně'!$O$22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4">'Daně'!$P$22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'Daně'!$Q$22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4">'Daně'!$D$23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4">'Daně'!$E$23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'Daně'!$F$23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4">'Daně'!$G$23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 localSheetId="4">'Daně'!$H$23</definedName>
    <definedName name="_572">#REF!</definedName>
    <definedName name="_573" localSheetId="4">'Daně'!$I$23</definedName>
    <definedName name="_573">#REF!</definedName>
    <definedName name="_574" localSheetId="4">'Daně'!$J$23</definedName>
    <definedName name="_574">#REF!</definedName>
    <definedName name="_575" localSheetId="4">'Daně'!$K$23</definedName>
    <definedName name="_575">#REF!</definedName>
    <definedName name="_576" localSheetId="4">'Daně'!$L$23</definedName>
    <definedName name="_576">#REF!</definedName>
    <definedName name="_577" localSheetId="4">'Daně'!$M$23</definedName>
    <definedName name="_577">#REF!</definedName>
    <definedName name="_578" localSheetId="4">'Daně'!$N$23</definedName>
    <definedName name="_578">#REF!</definedName>
    <definedName name="_579" localSheetId="4">'Daně'!$O$23</definedName>
    <definedName name="_579">#REF!</definedName>
    <definedName name="_580" localSheetId="4">'Daně'!$P$23</definedName>
    <definedName name="_580">#REF!</definedName>
    <definedName name="_581" localSheetId="4">'Daně'!$Q$23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4">'Daně'!$D$24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4">'Daně'!$E$24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4">'Daně'!$F$24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4">'Daně'!$G$24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4">'Daně'!$H$24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4">'Daně'!$I$24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 localSheetId="4">'Daně'!$J$24</definedName>
    <definedName name="_593">#REF!</definedName>
    <definedName name="_594" localSheetId="4">'Daně'!$K$24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4">'Daně'!$L$24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4">'Daně'!$M$24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4">'Daně'!$N$24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 localSheetId="4">'Daně'!$O$24</definedName>
    <definedName name="_598">#REF!</definedName>
    <definedName name="_599" localSheetId="4">'Daně'!$P$24</definedName>
    <definedName name="_599">#REF!</definedName>
    <definedName name="_600" localSheetId="4">'Daně'!$Q$24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 localSheetId="4">'Daně'!$D$25</definedName>
    <definedName name="_606">#REF!</definedName>
    <definedName name="_607" localSheetId="4">'Daně'!$E$25</definedName>
    <definedName name="_607">#REF!</definedName>
    <definedName name="_608" localSheetId="4">'Daně'!$F$25</definedName>
    <definedName name="_608">#REF!</definedName>
    <definedName name="_609" localSheetId="4">'Daně'!$G$25</definedName>
    <definedName name="_609">#REF!</definedName>
    <definedName name="_610" localSheetId="4">'Daně'!$H$25</definedName>
    <definedName name="_610">#REF!</definedName>
    <definedName name="_611" localSheetId="4">'Daně'!$I$25</definedName>
    <definedName name="_611">#REF!</definedName>
    <definedName name="_612" localSheetId="4">'Daně'!$J$25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4">'Daně'!$K$25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4">'Daně'!$L$25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4">'Daně'!$M$25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4">'Daně'!$N$25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4">'Daně'!$O$25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 localSheetId="4">'Daně'!$P$25</definedName>
    <definedName name="_618">#REF!</definedName>
    <definedName name="_619" localSheetId="4">'Daně'!$Q$25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 localSheetId="4">'Daně'!#REF!</definedName>
    <definedName name="_660">'[1]daně'!#REF!</definedName>
    <definedName name="_661" localSheetId="4">'Daně'!#REF!</definedName>
    <definedName name="_661">'[1]daně'!#REF!</definedName>
    <definedName name="_662" localSheetId="4">'Daně'!#REF!</definedName>
    <definedName name="_662">#REF!</definedName>
    <definedName name="_663" localSheetId="4">'Daně'!#REF!</definedName>
    <definedName name="_663">#REF!</definedName>
    <definedName name="_664" localSheetId="4">'Daně'!#REF!</definedName>
    <definedName name="_664">#REF!</definedName>
    <definedName name="_665" localSheetId="4">'Daně'!#REF!</definedName>
    <definedName name="_665">#REF!</definedName>
    <definedName name="_666" localSheetId="4">'Daně'!#REF!</definedName>
    <definedName name="_666">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 localSheetId="4">'Daně'!#REF!</definedName>
    <definedName name="_670">'[1]daně'!#REF!</definedName>
    <definedName name="_671" localSheetId="4">'Daně'!#REF!</definedName>
    <definedName name="_671">'[1]daně'!#REF!</definedName>
    <definedName name="_672" localSheetId="4">'Daně'!#REF!</definedName>
    <definedName name="_672">'[1]daně'!#REF!</definedName>
    <definedName name="_673" localSheetId="4">'Daně'!#REF!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 localSheetId="4">'Daně'!#REF!</definedName>
    <definedName name="_679">'[1]daně'!#REF!</definedName>
    <definedName name="_680" localSheetId="4">'Daně'!#REF!</definedName>
    <definedName name="_680">'[1]daně'!#REF!</definedName>
    <definedName name="_681" localSheetId="4">'Daně'!#REF!</definedName>
    <definedName name="_681">#REF!</definedName>
    <definedName name="_682" localSheetId="4">'Daně'!#REF!</definedName>
    <definedName name="_682">#REF!</definedName>
    <definedName name="_683" localSheetId="4">'Daně'!#REF!</definedName>
    <definedName name="_683">#REF!</definedName>
    <definedName name="_684" localSheetId="4">'Daně'!#REF!</definedName>
    <definedName name="_684">#REF!</definedName>
    <definedName name="_685" localSheetId="4">'Daně'!#REF!</definedName>
    <definedName name="_685">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 localSheetId="4">'Daně'!#REF!</definedName>
    <definedName name="_689">'[1]daně'!#REF!</definedName>
    <definedName name="_690" localSheetId="4">'Daně'!#REF!</definedName>
    <definedName name="_690">'[1]daně'!#REF!</definedName>
    <definedName name="_691" localSheetId="4">'Daně'!#REF!</definedName>
    <definedName name="_691">'[1]daně'!#REF!</definedName>
    <definedName name="_692" localSheetId="4">'Daně'!#REF!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 localSheetId="4">'Daně'!#REF!</definedName>
    <definedName name="_698">'[1]daně'!#REF!</definedName>
    <definedName name="_699" localSheetId="4">'Daně'!#REF!</definedName>
    <definedName name="_699">'[1]daně'!#REF!</definedName>
    <definedName name="_700" localSheetId="4">'Daně'!#REF!</definedName>
    <definedName name="_700">#REF!</definedName>
    <definedName name="_701" localSheetId="4">'Daně'!#REF!</definedName>
    <definedName name="_701">#REF!</definedName>
    <definedName name="_702" localSheetId="4">'Daně'!#REF!</definedName>
    <definedName name="_702">#REF!</definedName>
    <definedName name="_703" localSheetId="4">'Daně'!#REF!</definedName>
    <definedName name="_703">#REF!</definedName>
    <definedName name="_704" localSheetId="4">'Daně'!#REF!</definedName>
    <definedName name="_704">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 localSheetId="4">'Daně'!#REF!</definedName>
    <definedName name="_708">'[1]daně'!#REF!</definedName>
    <definedName name="_709" localSheetId="4">'Daně'!#REF!</definedName>
    <definedName name="_709">'[1]daně'!#REF!</definedName>
    <definedName name="_710" localSheetId="4">'Daně'!#REF!</definedName>
    <definedName name="_710">'[1]daně'!#REF!</definedName>
    <definedName name="_711" localSheetId="4">'Daně'!#REF!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 localSheetId="4">'Daně'!#REF!</definedName>
    <definedName name="_717">'[1]daně'!#REF!</definedName>
    <definedName name="_718" localSheetId="4">'Daně'!#REF!</definedName>
    <definedName name="_718">'[1]daně'!#REF!</definedName>
    <definedName name="_719" localSheetId="4">'Daně'!#REF!</definedName>
    <definedName name="_719">#REF!</definedName>
    <definedName name="_720" localSheetId="4">'Daně'!#REF!</definedName>
    <definedName name="_720">#REF!</definedName>
    <definedName name="_721" localSheetId="4">'Daně'!#REF!</definedName>
    <definedName name="_721">#REF!</definedName>
    <definedName name="_722" localSheetId="4">'Daně'!#REF!</definedName>
    <definedName name="_722">#REF!</definedName>
    <definedName name="_723" localSheetId="4">'Daně'!#REF!</definedName>
    <definedName name="_723">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 localSheetId="4">'Daně'!#REF!</definedName>
    <definedName name="_727">'[1]daně'!#REF!</definedName>
    <definedName name="_728" localSheetId="4">'Daně'!#REF!</definedName>
    <definedName name="_728">'[1]daně'!#REF!</definedName>
    <definedName name="_729" localSheetId="4">'Daně'!#REF!</definedName>
    <definedName name="_729">'[1]daně'!#REF!</definedName>
    <definedName name="_730" localSheetId="4">'Daně'!#REF!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 localSheetId="4">'Daně'!#REF!</definedName>
    <definedName name="_736">'[1]daně'!#REF!</definedName>
    <definedName name="_737" localSheetId="4">'Daně'!#REF!</definedName>
    <definedName name="_737">'[1]daně'!#REF!</definedName>
    <definedName name="_738" localSheetId="4">'Daně'!#REF!</definedName>
    <definedName name="_738">#REF!</definedName>
    <definedName name="_739" localSheetId="4">'Daně'!#REF!</definedName>
    <definedName name="_739">#REF!</definedName>
    <definedName name="_740" localSheetId="4">'Daně'!#REF!</definedName>
    <definedName name="_740">#REF!</definedName>
    <definedName name="_741" localSheetId="4">'Daně'!#REF!</definedName>
    <definedName name="_741">#REF!</definedName>
    <definedName name="_742" localSheetId="4">'Daně'!#REF!</definedName>
    <definedName name="_742">#REF!</definedName>
    <definedName name="_743" localSheetId="4">'Daně'!#REF!</definedName>
    <definedName name="_743">'[1]daně'!#REF!</definedName>
    <definedName name="_744" localSheetId="4">'Daně'!#REF!</definedName>
    <definedName name="_744">'[1]daně'!#REF!</definedName>
    <definedName name="_745" localSheetId="4">'Daně'!#REF!</definedName>
    <definedName name="_745">'[1]daně'!#REF!</definedName>
    <definedName name="_746" localSheetId="4">'Daně'!#REF!</definedName>
    <definedName name="_746">'[1]daně'!#REF!</definedName>
    <definedName name="_747" localSheetId="4">'Daně'!#REF!</definedName>
    <definedName name="_747">'[1]daně'!#REF!</definedName>
    <definedName name="_748" localSheetId="4">'Daně'!#REF!</definedName>
    <definedName name="_748">'[1]daně'!#REF!</definedName>
    <definedName name="_749" localSheetId="4">'Daně'!#REF!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 localSheetId="4">'Daně'!#REF!</definedName>
    <definedName name="_755">'[1]daně'!#REF!</definedName>
    <definedName name="_756" localSheetId="4">'Daně'!#REF!</definedName>
    <definedName name="_756">'[1]daně'!#REF!</definedName>
    <definedName name="_757" localSheetId="4">'Daně'!#REF!</definedName>
    <definedName name="_757">#REF!</definedName>
    <definedName name="_758" localSheetId="4">'Daně'!#REF!</definedName>
    <definedName name="_758">#REF!</definedName>
    <definedName name="_759" localSheetId="4">'Daně'!#REF!</definedName>
    <definedName name="_759">#REF!</definedName>
    <definedName name="_760" localSheetId="4">'Daně'!#REF!</definedName>
    <definedName name="_760">#REF!</definedName>
    <definedName name="_761" localSheetId="4">'Daně'!#REF!</definedName>
    <definedName name="_761">#REF!</definedName>
    <definedName name="_762" localSheetId="4">'Daně'!#REF!</definedName>
    <definedName name="_762">#REF!</definedName>
    <definedName name="_763" localSheetId="4">'Daně'!#REF!</definedName>
    <definedName name="_763">#REF!</definedName>
    <definedName name="_764" localSheetId="4">'Daně'!#REF!</definedName>
    <definedName name="_764">#REF!</definedName>
    <definedName name="_765" localSheetId="4">'Daně'!#REF!</definedName>
    <definedName name="_765">#REF!</definedName>
    <definedName name="_766" localSheetId="4">'Daně'!#REF!</definedName>
    <definedName name="_766">#REF!</definedName>
    <definedName name="_767" localSheetId="4">'Daně'!#REF!</definedName>
    <definedName name="_767">#REF!</definedName>
    <definedName name="_768" localSheetId="4">'Daně'!#REF!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 localSheetId="4">'Daně'!#REF!</definedName>
    <definedName name="_809">'[1]daně'!#REF!</definedName>
    <definedName name="_810" localSheetId="4">'Daně'!#REF!</definedName>
    <definedName name="_810">'[1]daně'!#REF!</definedName>
    <definedName name="_811" localSheetId="4">'Daně'!#REF!</definedName>
    <definedName name="_811">#REF!</definedName>
    <definedName name="_812" localSheetId="4">'Daně'!#REF!</definedName>
    <definedName name="_812">#REF!</definedName>
    <definedName name="_813" localSheetId="4">'Daně'!#REF!</definedName>
    <definedName name="_813">#REF!</definedName>
    <definedName name="_814" localSheetId="4">'Daně'!#REF!</definedName>
    <definedName name="_814">#REF!</definedName>
    <definedName name="_815" localSheetId="4">'Daně'!#REF!</definedName>
    <definedName name="_815">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 localSheetId="4">'Daně'!#REF!</definedName>
    <definedName name="_819">'[1]daně'!#REF!</definedName>
    <definedName name="_820" localSheetId="4">'Daně'!#REF!</definedName>
    <definedName name="_820">'[1]daně'!#REF!</definedName>
    <definedName name="_821" localSheetId="4">'Daně'!#REF!</definedName>
    <definedName name="_821">'[1]daně'!#REF!</definedName>
    <definedName name="_822" localSheetId="4">'Daně'!#REF!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 localSheetId="4">'Daně'!#REF!</definedName>
    <definedName name="_828">'[1]daně'!#REF!</definedName>
    <definedName name="_829" localSheetId="4">'Daně'!#REF!</definedName>
    <definedName name="_829">'[1]daně'!#REF!</definedName>
    <definedName name="_830" localSheetId="4">'Daně'!#REF!</definedName>
    <definedName name="_830">#REF!</definedName>
    <definedName name="_831" localSheetId="4">'Daně'!#REF!</definedName>
    <definedName name="_831">#REF!</definedName>
    <definedName name="_832" localSheetId="4">'Daně'!#REF!</definedName>
    <definedName name="_832">#REF!</definedName>
    <definedName name="_833" localSheetId="4">'Daně'!#REF!</definedName>
    <definedName name="_833">#REF!</definedName>
    <definedName name="_834" localSheetId="4">'Daně'!#REF!</definedName>
    <definedName name="_834">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 localSheetId="4">'Daně'!#REF!</definedName>
    <definedName name="_838">'[1]daně'!#REF!</definedName>
    <definedName name="_839" localSheetId="4">'Daně'!#REF!</definedName>
    <definedName name="_839">'[1]daně'!#REF!</definedName>
    <definedName name="_840" localSheetId="4">'Daně'!#REF!</definedName>
    <definedName name="_840">'[1]daně'!#REF!</definedName>
    <definedName name="_841" localSheetId="4">'Daně'!#REF!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 localSheetId="4">'Daně'!#REF!</definedName>
    <definedName name="_847">'[1]daně'!#REF!</definedName>
    <definedName name="_848" localSheetId="4">'Daně'!#REF!</definedName>
    <definedName name="_848">'[1]daně'!#REF!</definedName>
    <definedName name="_849" localSheetId="4">'Daně'!#REF!</definedName>
    <definedName name="_849">#REF!</definedName>
    <definedName name="_850" localSheetId="4">'Daně'!#REF!</definedName>
    <definedName name="_850">#REF!</definedName>
    <definedName name="_851" localSheetId="4">'Daně'!#REF!</definedName>
    <definedName name="_851">#REF!</definedName>
    <definedName name="_852" localSheetId="4">'Daně'!#REF!</definedName>
    <definedName name="_852">#REF!</definedName>
    <definedName name="_853" localSheetId="4">'Daně'!#REF!</definedName>
    <definedName name="_853">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 localSheetId="4">'Daně'!#REF!</definedName>
    <definedName name="_857">'[1]daně'!#REF!</definedName>
    <definedName name="_858" localSheetId="4">'Daně'!#REF!</definedName>
    <definedName name="_858">'[1]daně'!#REF!</definedName>
    <definedName name="_859" localSheetId="4">'Daně'!#REF!</definedName>
    <definedName name="_859">'[1]daně'!#REF!</definedName>
    <definedName name="_860" localSheetId="4">'Daně'!#REF!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 localSheetId="4">'Daně'!#REF!</definedName>
    <definedName name="_866">'[1]daně'!#REF!</definedName>
    <definedName name="_867" localSheetId="4">'Daně'!#REF!</definedName>
    <definedName name="_867">'[1]daně'!#REF!</definedName>
    <definedName name="_868" localSheetId="4">'Daně'!#REF!</definedName>
    <definedName name="_868">#REF!</definedName>
    <definedName name="_869" localSheetId="4">'Daně'!#REF!</definedName>
    <definedName name="_869">#REF!</definedName>
    <definedName name="_870" localSheetId="4">'Daně'!#REF!</definedName>
    <definedName name="_870">#REF!</definedName>
    <definedName name="_871" localSheetId="4">'Daně'!#REF!</definedName>
    <definedName name="_871">#REF!</definedName>
    <definedName name="_872" localSheetId="4">'Daně'!#REF!</definedName>
    <definedName name="_872">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 localSheetId="4">'Daně'!#REF!</definedName>
    <definedName name="_876">'[1]daně'!#REF!</definedName>
    <definedName name="_877" localSheetId="4">'Daně'!#REF!</definedName>
    <definedName name="_877">'[1]daně'!#REF!</definedName>
    <definedName name="_878" localSheetId="4">'Daně'!#REF!</definedName>
    <definedName name="_878">'[1]daně'!#REF!</definedName>
    <definedName name="_879" localSheetId="4">'Daně'!#REF!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 localSheetId="4">'Daně'!#REF!</definedName>
    <definedName name="_885">'[1]daně'!#REF!</definedName>
    <definedName name="_886" localSheetId="4">'Daně'!#REF!</definedName>
    <definedName name="_886">'[1]daně'!#REF!</definedName>
    <definedName name="_887" localSheetId="4">'Daně'!#REF!</definedName>
    <definedName name="_887">#REF!</definedName>
    <definedName name="_888" localSheetId="4">'Daně'!#REF!</definedName>
    <definedName name="_888">#REF!</definedName>
    <definedName name="_889" localSheetId="4">'Daně'!#REF!</definedName>
    <definedName name="_889">#REF!</definedName>
    <definedName name="_890" localSheetId="4">'Daně'!#REF!</definedName>
    <definedName name="_890">#REF!</definedName>
    <definedName name="_891" localSheetId="4">'Daně'!#REF!</definedName>
    <definedName name="_891">#REF!</definedName>
    <definedName name="_892" localSheetId="4">'Daně'!#REF!</definedName>
    <definedName name="_892">'[1]daně'!#REF!</definedName>
    <definedName name="_893" localSheetId="4">'Daně'!#REF!</definedName>
    <definedName name="_893">'[1]daně'!#REF!</definedName>
    <definedName name="_894" localSheetId="4">'Daně'!#REF!</definedName>
    <definedName name="_894">'[1]daně'!#REF!</definedName>
    <definedName name="_895" localSheetId="4">'Daně'!#REF!</definedName>
    <definedName name="_895">'[1]daně'!#REF!</definedName>
    <definedName name="_896" localSheetId="4">'Daně'!#REF!</definedName>
    <definedName name="_896">'[1]daně'!#REF!</definedName>
    <definedName name="_897" localSheetId="4">'Daně'!#REF!</definedName>
    <definedName name="_897">'[1]daně'!#REF!</definedName>
    <definedName name="_898" localSheetId="4">'Daně'!#REF!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 localSheetId="4">'Daně'!#REF!</definedName>
    <definedName name="_904">'[1]daně'!#REF!</definedName>
    <definedName name="_905" localSheetId="4">'Daně'!#REF!</definedName>
    <definedName name="_905">'[1]daně'!#REF!</definedName>
    <definedName name="_906" localSheetId="4">'Daně'!#REF!</definedName>
    <definedName name="_906">#REF!</definedName>
    <definedName name="_907" localSheetId="4">'Daně'!#REF!</definedName>
    <definedName name="_907">#REF!</definedName>
    <definedName name="_908" localSheetId="4">'Daně'!#REF!</definedName>
    <definedName name="_908">#REF!</definedName>
    <definedName name="_909" localSheetId="4">'Daně'!#REF!</definedName>
    <definedName name="_909">#REF!</definedName>
    <definedName name="_910" localSheetId="4">'Daně'!#REF!</definedName>
    <definedName name="_910">#REF!</definedName>
    <definedName name="_911" localSheetId="4">'Daně'!#REF!</definedName>
    <definedName name="_911">#REF!</definedName>
    <definedName name="_912" localSheetId="4">'Daně'!#REF!</definedName>
    <definedName name="_912">#REF!</definedName>
    <definedName name="_913" localSheetId="4">'Daně'!#REF!</definedName>
    <definedName name="_913">#REF!</definedName>
    <definedName name="_914" localSheetId="4">'Daně'!#REF!</definedName>
    <definedName name="_914">#REF!</definedName>
    <definedName name="_915" localSheetId="4">'Daně'!#REF!</definedName>
    <definedName name="_915">#REF!</definedName>
    <definedName name="_916" localSheetId="4">'Daně'!#REF!</definedName>
    <definedName name="_916">#REF!</definedName>
    <definedName name="_917" localSheetId="4">'Daně'!#REF!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 localSheetId="4">'Daně'!#REF!</definedName>
    <definedName name="_958">'[1]daně'!#REF!</definedName>
    <definedName name="_959" localSheetId="4">'Daně'!#REF!</definedName>
    <definedName name="_959">'[1]daně'!#REF!</definedName>
    <definedName name="_960" localSheetId="4">'Daně'!#REF!</definedName>
    <definedName name="_960">#REF!</definedName>
    <definedName name="_961" localSheetId="4">'Daně'!#REF!</definedName>
    <definedName name="_961">#REF!</definedName>
    <definedName name="_962" localSheetId="4">'Daně'!#REF!</definedName>
    <definedName name="_962">#REF!</definedName>
    <definedName name="_963" localSheetId="4">'Daně'!#REF!</definedName>
    <definedName name="_963">#REF!</definedName>
    <definedName name="_964" localSheetId="4">'Daně'!#REF!</definedName>
    <definedName name="_964">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 localSheetId="4">'Daně'!#REF!</definedName>
    <definedName name="_968">'[1]daně'!#REF!</definedName>
    <definedName name="_969" localSheetId="4">'Daně'!#REF!</definedName>
    <definedName name="_969">'[1]daně'!#REF!</definedName>
    <definedName name="_970" localSheetId="4">'Daně'!#REF!</definedName>
    <definedName name="_970">'[1]daně'!#REF!</definedName>
    <definedName name="_971" localSheetId="4">'Daně'!#REF!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 localSheetId="4">'Daně'!#REF!</definedName>
    <definedName name="_977">'[1]daně'!#REF!</definedName>
    <definedName name="_978" localSheetId="4">'Daně'!#REF!</definedName>
    <definedName name="_978">'[1]daně'!#REF!</definedName>
    <definedName name="_979" localSheetId="4">'Daně'!#REF!</definedName>
    <definedName name="_979">#REF!</definedName>
    <definedName name="_980" localSheetId="4">'Daně'!#REF!</definedName>
    <definedName name="_980">#REF!</definedName>
    <definedName name="_981" localSheetId="4">'Daně'!#REF!</definedName>
    <definedName name="_981">#REF!</definedName>
    <definedName name="_982" localSheetId="4">'Daně'!#REF!</definedName>
    <definedName name="_982">#REF!</definedName>
    <definedName name="_983" localSheetId="4">'Daně'!#REF!</definedName>
    <definedName name="_983">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 localSheetId="4">'Daně'!#REF!</definedName>
    <definedName name="_987">'[1]daně'!#REF!</definedName>
    <definedName name="_988" localSheetId="4">'Daně'!#REF!</definedName>
    <definedName name="_988">'[1]daně'!#REF!</definedName>
    <definedName name="_989" localSheetId="4">'Daně'!#REF!</definedName>
    <definedName name="_989">'[1]daně'!#REF!</definedName>
    <definedName name="_990" localSheetId="4">'Daně'!#REF!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 localSheetId="4">'Daně'!#REF!</definedName>
    <definedName name="_996">'[1]daně'!#REF!</definedName>
    <definedName name="_997" localSheetId="4">'Daně'!#REF!</definedName>
    <definedName name="_997">'[1]daně'!#REF!</definedName>
    <definedName name="_998" localSheetId="4">'Daně'!#REF!</definedName>
    <definedName name="_998">#REF!</definedName>
    <definedName name="_999" localSheetId="4">'Daně'!#REF!</definedName>
    <definedName name="_999">#REF!</definedName>
    <definedName name="_xlnm.Print_Area" localSheetId="4">'Daně'!$A$1:$S$27</definedName>
    <definedName name="_xlnm.Print_Area" localSheetId="7">'Fond strateg.rez. '!$A$1:$F$41</definedName>
    <definedName name="_xlnm.Print_Area" localSheetId="5">'SOCIÁLNÍ FOND '!$A$1:$E$28</definedName>
  </definedNames>
  <calcPr fullCalcOnLoad="1"/>
</workbook>
</file>

<file path=xl/sharedStrings.xml><?xml version="1.0" encoding="utf-8"?>
<sst xmlns="http://schemas.openxmlformats.org/spreadsheetml/2006/main" count="309" uniqueCount="147">
  <si>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</si>
  <si>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</si>
  <si>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</si>
  <si>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</si>
  <si>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</si>
  <si>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</si>
  <si>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</si>
  <si>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</si>
  <si>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</si>
  <si>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</si>
  <si>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</si>
  <si>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</si>
  <si>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</si>
  <si>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</si>
  <si>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</si>
  <si>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</si>
  <si>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</si>
  <si>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</si>
  <si>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</si>
  <si>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</si>
  <si>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</si>
  <si>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</si>
  <si>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</si>
  <si>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</si>
  <si>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</si>
  <si>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</si>
  <si>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</si>
  <si>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</si>
  <si>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</si>
  <si>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Zdroje celkem</t>
  </si>
  <si>
    <t xml:space="preserve">Přijetí úvěru od EIB na akce v rámci Projektu B - regionální infrastruktura kraje Vysočina (kapitola Doprava a kapitola Nemovitý majetek)  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</si>
  <si>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</si>
  <si>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</si>
  <si>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</si>
  <si>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</si>
  <si>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</si>
  <si>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</si>
  <si>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>Zůstatek účtu k 31. 12. 2010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</si>
  <si>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</si>
  <si>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</si>
  <si>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</si>
  <si>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</si>
  <si>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</si>
  <si>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</si>
  <si>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</si>
  <si>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</si>
  <si>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</si>
  <si>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</si>
  <si>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</si>
  <si>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</si>
  <si>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</si>
  <si>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</si>
  <si>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</si>
  <si>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</si>
  <si>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</si>
  <si>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</si>
  <si>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</si>
  <si>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</si>
  <si>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</si>
  <si>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</si>
  <si>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</si>
  <si>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</si>
  <si>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</si>
  <si>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</si>
  <si>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</si>
  <si>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</si>
  <si>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</si>
  <si>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</si>
  <si>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</si>
  <si>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</si>
  <si>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</si>
  <si>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</si>
  <si>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</si>
  <si>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</si>
  <si>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</si>
  <si>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</si>
  <si>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</si>
  <si>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</si>
  <si>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</si>
  <si>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</si>
  <si>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</si>
  <si>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</si>
  <si>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</si>
  <si>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</si>
  <si>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</si>
  <si>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</si>
  <si>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</si>
  <si>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</si>
  <si>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</si>
  <si>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Vratky nevyčerpaných přísp. z grant. programů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</si>
  <si>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</si>
  <si>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</si>
  <si>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</si>
  <si>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</si>
  <si>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</si>
  <si>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</si>
  <si>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</si>
  <si>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</si>
  <si>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</si>
  <si>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</si>
  <si>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</si>
  <si>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</si>
  <si>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</si>
  <si>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</si>
  <si>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</si>
  <si>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</si>
  <si>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</si>
  <si>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Půjčka ze Státního fondu dopravní infrastruktury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</si>
  <si>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</si>
  <si>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</si>
  <si>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</si>
  <si>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</si>
  <si>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</si>
  <si>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</si>
  <si>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</si>
  <si>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</si>
  <si>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</si>
  <si>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Převod do rozpočtu kraje - PO zřizované krajem (půjčky pro Nemocnici Jihlava a Muzeum Vysočiny Havlíčkův Brod)  </t>
  </si>
  <si>
    <t>Počet stran: 8</t>
  </si>
  <si>
    <t>5) VÝVOJ DAŇOVÝCH PŘÍJMŮ KRAJE - SROVNÁNÍ VÝVOJE DAŇOVÝCH PŘÍJMŮ V ROCE 2011 A 2010</t>
  </si>
  <si>
    <t>Zapojení disponibilního zůstatku kraje z roku 2010 - závěrečný účet</t>
  </si>
  <si>
    <t>Převody z kapitoly EP (ze zvláštních účtů ukončených projektů, jednotlivých etap projektů, nebo na základě usnesení orgánů kraje)</t>
  </si>
  <si>
    <t>Převod z rozpočtu kraje (splátky půjček Vysočina Tourism)</t>
  </si>
  <si>
    <t>Převod na kapitolu EP (na realizaci projektů kofinancovaných EU)</t>
  </si>
  <si>
    <t>Převod prostředků z rozpočtu kraje na projekt (Snižování energ. náročnosti)</t>
  </si>
  <si>
    <t>Převod z rozpočtu kraje na kapitolu Evropské projekty (Snižování energ. náročnosti)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</si>
  <si>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</si>
  <si>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</si>
  <si>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</si>
  <si>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Převod z FSR na kapitolu Zdravotnictví na poskytnutí půjčky pro Nemocnici Jihlava -  projekt Modernizace a obnova přístrojového vybavení Kardiovaskulárního centra nemocnice</t>
  </si>
  <si>
    <t xml:space="preserve">Přijetí úvěru od EIB na akce v rámci Projektu B - regionální infrastruktura kraje Vysočina (Pavilon pro matku a dítě v Nemocnici Třebíč, Nemocnice Jihlava - PUIP)  </t>
  </si>
  <si>
    <t>Převod do FSR (splátky půjček od Vysočina Tourism)</t>
  </si>
  <si>
    <t>Příjmy</t>
  </si>
  <si>
    <t>(bez daně placené krajem)</t>
  </si>
  <si>
    <t>1) HOSPODAŘENÍ KRAJE VYSOČINA ZA OBDOBÍ 1 - 10/2011</t>
  </si>
  <si>
    <t>2) HOSPODAŘENÍ KRAJE VYSOČINA ZA OBDOBÍ 1 - 10/2011</t>
  </si>
  <si>
    <t>3) HOSPODAŘENÍ KRAJE VYSOČINA ZA OBDOBÍ 1 - 10/2011</t>
  </si>
  <si>
    <t>4)  FINANCOVÁNÍ KRAJE VYSOČINA ZA OBDOBÍ 1 - 10/2011</t>
  </si>
  <si>
    <t xml:space="preserve">6)  SOCIÁLNÍ FOND ZA OBDOBÍ 1 - 10/2011  </t>
  </si>
  <si>
    <t xml:space="preserve">7)  FOND VYSOČINY ZA OBDOBÍ 1 - 10/2011    </t>
  </si>
  <si>
    <t xml:space="preserve">8)  FOND STRATEGICKÝCH REZERV ZA OBDOBÍ 1 - 10/2011  </t>
  </si>
  <si>
    <t>Stav na účtu k 31. 10. 2011</t>
  </si>
  <si>
    <t>Stav na účtu k  31. 10.  2011</t>
  </si>
  <si>
    <t>Ve sledovaném období by alikvotní plnění daň. příjmů mělo činit 83.3%, tj. 2 649 322 tis. Kč. , což je o  250 105 tis. Kč méně než skutečnost.</t>
  </si>
  <si>
    <t>Skutečné plnění daňových příjmů za sledované období činí 2 899 427 tis. Kč, což je o  19 611 tis. Kč více než ze stejné období minulého roku, tj. 101 %.</t>
  </si>
  <si>
    <t>Převod do FSR (snižování kapitol)</t>
  </si>
  <si>
    <t>RK-39-2011-33, př. 1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</si>
</sst>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6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9" fillId="0" borderId="0">
      <alignment wrapText="1"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/>
    </xf>
    <xf numFmtId="3" fontId="2" fillId="32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33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4" fillId="32" borderId="11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3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4" fillId="32" borderId="22" xfId="0" applyFont="1" applyFill="1" applyBorder="1" applyAlignment="1">
      <alignment horizontal="left" vertical="center"/>
    </xf>
    <xf numFmtId="3" fontId="2" fillId="32" borderId="23" xfId="0" applyNumberFormat="1" applyFont="1" applyFill="1" applyBorder="1" applyAlignment="1">
      <alignment horizontal="right" vertical="center" wrapText="1"/>
    </xf>
    <xf numFmtId="3" fontId="2" fillId="32" borderId="24" xfId="0" applyNumberFormat="1" applyFont="1" applyFill="1" applyBorder="1" applyAlignment="1">
      <alignment horizontal="right" vertical="center" wrapText="1"/>
    </xf>
    <xf numFmtId="0" fontId="2" fillId="32" borderId="25" xfId="0" applyFont="1" applyFill="1" applyBorder="1" applyAlignment="1">
      <alignment horizontal="left" vertical="top"/>
    </xf>
    <xf numFmtId="4" fontId="0" fillId="32" borderId="25" xfId="0" applyNumberForma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2" borderId="22" xfId="0" applyFont="1" applyFill="1" applyBorder="1" applyAlignment="1">
      <alignment vertical="center"/>
    </xf>
    <xf numFmtId="3" fontId="2" fillId="32" borderId="23" xfId="0" applyNumberFormat="1" applyFont="1" applyFill="1" applyBorder="1" applyAlignment="1">
      <alignment vertical="center"/>
    </xf>
    <xf numFmtId="3" fontId="2" fillId="32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32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32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2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/>
    </xf>
    <xf numFmtId="3" fontId="2" fillId="32" borderId="30" xfId="0" applyNumberFormat="1" applyFont="1" applyFill="1" applyBorder="1" applyAlignment="1">
      <alignment/>
    </xf>
    <xf numFmtId="3" fontId="2" fillId="32" borderId="3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33" borderId="0" xfId="0" applyNumberFormat="1" applyFill="1" applyAlignment="1">
      <alignment/>
    </xf>
    <xf numFmtId="3" fontId="0" fillId="33" borderId="16" xfId="0" applyNumberFormat="1" applyFill="1" applyBorder="1" applyAlignment="1">
      <alignment horizontal="right" vertical="center"/>
    </xf>
    <xf numFmtId="3" fontId="0" fillId="33" borderId="33" xfId="0" applyNumberFormat="1" applyFill="1" applyBorder="1" applyAlignment="1">
      <alignment horizontal="right" vertical="center"/>
    </xf>
    <xf numFmtId="3" fontId="0" fillId="33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4" borderId="22" xfId="0" applyFont="1" applyFill="1" applyBorder="1" applyAlignment="1">
      <alignment horizontal="lef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horizontal="right" vertical="center"/>
    </xf>
    <xf numFmtId="0" fontId="14" fillId="34" borderId="22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36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/>
    </xf>
    <xf numFmtId="0" fontId="2" fillId="34" borderId="22" xfId="0" applyFont="1" applyFill="1" applyBorder="1" applyAlignment="1">
      <alignment vertical="center"/>
    </xf>
    <xf numFmtId="3" fontId="0" fillId="34" borderId="24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2" fillId="32" borderId="30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36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1" fontId="2" fillId="34" borderId="24" xfId="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horizontal="left" vertical="center"/>
    </xf>
    <xf numFmtId="3" fontId="2" fillId="34" borderId="36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32" borderId="21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7" xfId="0" applyBorder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3" fontId="2" fillId="32" borderId="12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3" fontId="2" fillId="32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0" fontId="2" fillId="32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2" fillId="0" borderId="35" xfId="0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19" fillId="0" borderId="0" xfId="47">
      <alignment wrapText="1"/>
      <protection/>
    </xf>
    <xf numFmtId="0" fontId="20" fillId="0" borderId="0" xfId="47" applyFont="1" applyFill="1" applyBorder="1" applyAlignment="1">
      <alignment vertical="top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1" fontId="2" fillId="32" borderId="31" xfId="0" applyNumberFormat="1" applyFont="1" applyFill="1" applyBorder="1" applyAlignment="1">
      <alignment horizontal="center" vertical="center"/>
    </xf>
    <xf numFmtId="0" fontId="20" fillId="0" borderId="0" xfId="47" applyFont="1" applyFill="1" applyAlignment="1">
      <alignment vertical="top" wrapText="1"/>
      <protection/>
    </xf>
    <xf numFmtId="219" fontId="21" fillId="0" borderId="38" xfId="47" applyNumberFormat="1" applyFont="1" applyFill="1" applyBorder="1" applyAlignment="1">
      <alignment horizontal="left" vertical="top" wrapText="1"/>
      <protection/>
    </xf>
    <xf numFmtId="0" fontId="20" fillId="0" borderId="39" xfId="47" applyFont="1" applyFill="1" applyBorder="1" applyAlignment="1">
      <alignment vertical="top" wrapText="1"/>
      <protection/>
    </xf>
    <xf numFmtId="0" fontId="22" fillId="32" borderId="40" xfId="47" applyFont="1" applyFill="1" applyBorder="1" applyAlignment="1">
      <alignment horizontal="center" vertical="top" wrapText="1"/>
      <protection/>
    </xf>
    <xf numFmtId="0" fontId="28" fillId="0" borderId="41" xfId="47" applyFont="1" applyFill="1" applyBorder="1" applyAlignment="1">
      <alignment vertical="top" wrapText="1"/>
      <protection/>
    </xf>
    <xf numFmtId="219" fontId="22" fillId="0" borderId="42" xfId="47" applyNumberFormat="1" applyFont="1" applyFill="1" applyBorder="1" applyAlignment="1">
      <alignment horizontal="center" vertical="top" wrapText="1"/>
      <protection/>
    </xf>
    <xf numFmtId="207" fontId="22" fillId="0" borderId="40" xfId="47" applyNumberFormat="1" applyFont="1" applyFill="1" applyBorder="1" applyAlignment="1">
      <alignment horizontal="right" vertical="top" wrapText="1"/>
      <protection/>
    </xf>
    <xf numFmtId="207" fontId="22" fillId="0" borderId="40" xfId="47" applyNumberFormat="1" applyFont="1" applyFill="1" applyBorder="1" applyAlignment="1">
      <alignment horizontal="center" vertical="top" wrapText="1"/>
      <protection/>
    </xf>
    <xf numFmtId="207" fontId="23" fillId="0" borderId="40" xfId="47" applyNumberFormat="1" applyFont="1" applyFill="1" applyBorder="1" applyAlignment="1">
      <alignment horizontal="right" vertical="top" wrapText="1"/>
      <protection/>
    </xf>
    <xf numFmtId="207" fontId="23" fillId="0" borderId="40" xfId="47" applyNumberFormat="1" applyFont="1" applyFill="1" applyBorder="1" applyAlignment="1">
      <alignment horizontal="center" vertical="top" wrapText="1"/>
      <protection/>
    </xf>
    <xf numFmtId="0" fontId="23" fillId="0" borderId="43" xfId="47" applyFont="1" applyFill="1" applyBorder="1" applyAlignment="1">
      <alignment vertical="top" wrapText="1"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20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0" fontId="19" fillId="0" borderId="0" xfId="47" applyAlignment="1">
      <alignment horizontal="center" vertical="center" wrapText="1"/>
      <protection/>
    </xf>
    <xf numFmtId="3" fontId="0" fillId="0" borderId="35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2" fillId="32" borderId="30" xfId="0" applyNumberFormat="1" applyFont="1" applyFill="1" applyBorder="1" applyAlignment="1">
      <alignment/>
    </xf>
    <xf numFmtId="18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4" fontId="2" fillId="32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3" fillId="0" borderId="40" xfId="47" applyFont="1" applyFill="1" applyBorder="1" applyAlignment="1">
      <alignment vertical="top" wrapText="1"/>
      <protection/>
    </xf>
    <xf numFmtId="0" fontId="28" fillId="0" borderId="0" xfId="47" applyFont="1" applyFill="1" applyBorder="1" applyAlignment="1">
      <alignment vertical="top" wrapText="1"/>
      <protection/>
    </xf>
    <xf numFmtId="0" fontId="22" fillId="0" borderId="0" xfId="47" applyFont="1" applyFill="1" applyBorder="1" applyAlignment="1">
      <alignment vertical="top" wrapText="1"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left"/>
    </xf>
    <xf numFmtId="0" fontId="0" fillId="33" borderId="34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0" fontId="0" fillId="33" borderId="34" xfId="0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34" xfId="0" applyFont="1" applyFill="1" applyBorder="1" applyAlignment="1">
      <alignment horizontal="left" vertical="center" wrapText="1" shrinkToFit="1"/>
    </xf>
    <xf numFmtId="0" fontId="0" fillId="33" borderId="44" xfId="0" applyFont="1" applyFill="1" applyBorder="1" applyAlignment="1">
      <alignment horizontal="left" vertical="center" wrapText="1" shrinkToFit="1"/>
    </xf>
    <xf numFmtId="0" fontId="2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/>
    </xf>
    <xf numFmtId="0" fontId="0" fillId="0" borderId="16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y_prehled(1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247" t="s">
        <v>146</v>
      </c>
      <c r="E1" s="247"/>
    </row>
    <row r="2" spans="4:5" ht="15">
      <c r="D2" s="248" t="s">
        <v>118</v>
      </c>
      <c r="E2" s="248"/>
    </row>
    <row r="3" spans="4:5" ht="11.25" customHeight="1">
      <c r="D3" s="38"/>
      <c r="E3" s="38"/>
    </row>
    <row r="4" spans="1:5" s="200" customFormat="1" ht="18.75">
      <c r="A4" s="249" t="s">
        <v>134</v>
      </c>
      <c r="B4" s="250"/>
      <c r="C4" s="250"/>
      <c r="D4" s="250"/>
      <c r="E4" s="250"/>
    </row>
    <row r="5" spans="1:5" ht="16.5">
      <c r="A5" s="251" t="s">
        <v>102</v>
      </c>
      <c r="B5" s="252"/>
      <c r="C5" s="252"/>
      <c r="D5" s="252"/>
      <c r="E5" s="252"/>
    </row>
    <row r="6" spans="1:5" ht="16.5">
      <c r="A6" s="59"/>
      <c r="B6" s="60"/>
      <c r="C6" s="60"/>
      <c r="D6" s="60"/>
      <c r="E6" s="60"/>
    </row>
    <row r="7" ht="13.5" thickBot="1">
      <c r="E7" s="61" t="s">
        <v>22</v>
      </c>
    </row>
    <row r="8" spans="1:5" ht="25.5">
      <c r="A8" s="62" t="s">
        <v>35</v>
      </c>
      <c r="B8" s="63" t="s">
        <v>36</v>
      </c>
      <c r="C8" s="63" t="s">
        <v>38</v>
      </c>
      <c r="D8" s="64" t="s">
        <v>93</v>
      </c>
      <c r="E8" s="65" t="s">
        <v>39</v>
      </c>
    </row>
    <row r="9" spans="1:9" ht="12.75">
      <c r="A9" s="66" t="s">
        <v>40</v>
      </c>
      <c r="B9" s="67">
        <v>3220486</v>
      </c>
      <c r="C9" s="148">
        <v>3220486</v>
      </c>
      <c r="D9" s="149">
        <v>2919680</v>
      </c>
      <c r="E9" s="68">
        <f>D9/C9*100</f>
        <v>90.65960851871425</v>
      </c>
      <c r="G9" s="35"/>
      <c r="H9" s="35"/>
      <c r="I9" s="35"/>
    </row>
    <row r="10" spans="1:9" ht="12.75">
      <c r="A10" s="69" t="s">
        <v>41</v>
      </c>
      <c r="B10" s="70">
        <v>251719</v>
      </c>
      <c r="C10" s="72">
        <v>287300</v>
      </c>
      <c r="D10" s="150">
        <v>245054</v>
      </c>
      <c r="E10" s="71">
        <f>D10/C10*100</f>
        <v>85.29550991994431</v>
      </c>
      <c r="G10" s="101"/>
      <c r="H10" s="101"/>
      <c r="I10" s="101"/>
    </row>
    <row r="11" spans="1:9" ht="14.25" customHeight="1">
      <c r="A11" s="69" t="s">
        <v>42</v>
      </c>
      <c r="B11" s="70">
        <v>20200</v>
      </c>
      <c r="C11" s="72">
        <v>21736</v>
      </c>
      <c r="D11" s="150">
        <v>24658</v>
      </c>
      <c r="E11" s="71">
        <f>D11/C11*100</f>
        <v>113.44313581155687</v>
      </c>
      <c r="G11" s="101"/>
      <c r="H11" s="101"/>
      <c r="I11" s="101"/>
    </row>
    <row r="12" spans="1:9" s="13" customFormat="1" ht="15" customHeight="1" thickBot="1">
      <c r="A12" s="209" t="s">
        <v>43</v>
      </c>
      <c r="B12" s="175">
        <v>3791043</v>
      </c>
      <c r="C12" s="175">
        <v>4996009</v>
      </c>
      <c r="D12" s="175">
        <v>4961563</v>
      </c>
      <c r="E12" s="210">
        <f>D12/C12*100</f>
        <v>99.31052966477843</v>
      </c>
      <c r="F12" s="212"/>
      <c r="G12" s="105"/>
      <c r="H12" s="105"/>
      <c r="I12" s="105"/>
    </row>
    <row r="13" spans="1:9" ht="20.25" customHeight="1" thickBot="1">
      <c r="A13" s="178" t="s">
        <v>31</v>
      </c>
      <c r="B13" s="167">
        <f>SUM(B9:B12)</f>
        <v>7283448</v>
      </c>
      <c r="C13" s="167">
        <f>SUM(C9:C12)</f>
        <v>8525531</v>
      </c>
      <c r="D13" s="167">
        <f>SUM(D9:D12)</f>
        <v>8150955</v>
      </c>
      <c r="E13" s="179">
        <f>D13/C13*100</f>
        <v>95.60642029217887</v>
      </c>
      <c r="G13" s="35"/>
      <c r="H13" s="35"/>
      <c r="I13" s="35"/>
    </row>
    <row r="14" spans="1:9" ht="12.75" customHeight="1" thickBot="1">
      <c r="A14" s="75"/>
      <c r="B14" s="76"/>
      <c r="C14" s="76"/>
      <c r="D14" s="76"/>
      <c r="E14" s="210"/>
      <c r="G14" s="35"/>
      <c r="H14" s="35"/>
      <c r="I14" s="35"/>
    </row>
    <row r="15" spans="1:9" ht="20.25" customHeight="1" thickBot="1">
      <c r="A15" s="165" t="s">
        <v>34</v>
      </c>
      <c r="B15" s="166">
        <f>Financování!B21</f>
        <v>1307327</v>
      </c>
      <c r="C15" s="166">
        <f>Financování!C21</f>
        <v>1608456</v>
      </c>
      <c r="D15" s="166">
        <f>Financování!D21</f>
        <v>1089691</v>
      </c>
      <c r="E15" s="179">
        <f>D15/C15*100</f>
        <v>67.74764121617252</v>
      </c>
      <c r="G15" s="35"/>
      <c r="H15" s="35"/>
      <c r="I15" s="35"/>
    </row>
    <row r="16" spans="1:9" ht="9.75" customHeight="1" thickBot="1">
      <c r="A16" s="75"/>
      <c r="B16" s="76"/>
      <c r="C16" s="76"/>
      <c r="D16" s="76"/>
      <c r="E16" s="76"/>
      <c r="G16" s="35"/>
      <c r="H16" s="35"/>
      <c r="I16" s="35"/>
    </row>
    <row r="17" spans="1:9" ht="15.75" thickBot="1">
      <c r="A17" s="77" t="s">
        <v>44</v>
      </c>
      <c r="B17" s="78">
        <f>SUM(B15+B13)</f>
        <v>8590775</v>
      </c>
      <c r="C17" s="78">
        <f>SUM(C15+C13)</f>
        <v>10133987</v>
      </c>
      <c r="D17" s="78">
        <f>SUM(D15+D13)</f>
        <v>9240646</v>
      </c>
      <c r="E17" s="79">
        <f>D17/C17*100</f>
        <v>91.18470351303984</v>
      </c>
      <c r="G17" s="35"/>
      <c r="H17" s="35"/>
      <c r="I17" s="35"/>
    </row>
    <row r="18" spans="2:9" ht="7.5" customHeight="1" thickBot="1">
      <c r="B18" s="56"/>
      <c r="C18" s="56"/>
      <c r="D18" s="56"/>
      <c r="G18" s="101"/>
      <c r="H18" s="101"/>
      <c r="I18" s="101"/>
    </row>
    <row r="19" spans="1:9" ht="18.75" customHeight="1" thickBot="1">
      <c r="A19" s="77" t="s">
        <v>45</v>
      </c>
      <c r="B19" s="80"/>
      <c r="C19" s="80"/>
      <c r="D19" s="81"/>
      <c r="E19" s="82"/>
      <c r="G19" s="101"/>
      <c r="H19" s="101"/>
      <c r="I19" s="101"/>
    </row>
    <row r="20" spans="1:9" ht="15" customHeight="1">
      <c r="A20" s="83" t="s">
        <v>92</v>
      </c>
      <c r="B20" s="84">
        <v>73215</v>
      </c>
      <c r="C20" s="84">
        <v>73765</v>
      </c>
      <c r="D20" s="84">
        <v>53128</v>
      </c>
      <c r="E20" s="220">
        <f aca="true" t="shared" si="0" ref="E20:E34">D20/C20*100</f>
        <v>72.02331729139836</v>
      </c>
      <c r="F20" s="48"/>
      <c r="G20" s="101"/>
      <c r="H20" s="101"/>
      <c r="I20" s="101"/>
    </row>
    <row r="21" spans="1:9" ht="16.5" customHeight="1">
      <c r="A21" s="85" t="s">
        <v>75</v>
      </c>
      <c r="B21" s="42">
        <v>4054254</v>
      </c>
      <c r="C21" s="42">
        <v>4429901</v>
      </c>
      <c r="D21" s="87">
        <v>3687566</v>
      </c>
      <c r="E21" s="71">
        <f t="shared" si="0"/>
        <v>83.24262776978537</v>
      </c>
      <c r="F21" s="48"/>
      <c r="G21" s="48"/>
      <c r="H21" s="101"/>
      <c r="I21" s="101"/>
    </row>
    <row r="22" spans="1:9" ht="15" customHeight="1">
      <c r="A22" s="86" t="s">
        <v>76</v>
      </c>
      <c r="B22" s="87">
        <v>154367</v>
      </c>
      <c r="C22" s="87">
        <v>174738</v>
      </c>
      <c r="D22" s="87">
        <v>118714</v>
      </c>
      <c r="E22" s="71">
        <f t="shared" si="0"/>
        <v>67.9382847463059</v>
      </c>
      <c r="G22" s="101"/>
      <c r="H22" s="101"/>
      <c r="I22" s="101"/>
    </row>
    <row r="23" spans="1:9" ht="15" customHeight="1">
      <c r="A23" s="86" t="s">
        <v>77</v>
      </c>
      <c r="B23" s="87">
        <v>329652</v>
      </c>
      <c r="C23" s="87">
        <v>367985</v>
      </c>
      <c r="D23" s="87">
        <v>276846</v>
      </c>
      <c r="E23" s="71">
        <f t="shared" si="0"/>
        <v>75.23295786513037</v>
      </c>
      <c r="G23" s="101"/>
      <c r="H23" s="101"/>
      <c r="I23" s="101"/>
    </row>
    <row r="24" spans="1:9" ht="15" customHeight="1">
      <c r="A24" s="86" t="s">
        <v>78</v>
      </c>
      <c r="B24" s="87">
        <v>8710</v>
      </c>
      <c r="C24" s="87">
        <v>14838</v>
      </c>
      <c r="D24" s="87">
        <v>9403</v>
      </c>
      <c r="E24" s="71">
        <f t="shared" si="0"/>
        <v>63.37107426876938</v>
      </c>
      <c r="G24" s="101"/>
      <c r="H24" s="101"/>
      <c r="I24" s="101"/>
    </row>
    <row r="25" spans="1:9" ht="15" customHeight="1">
      <c r="A25" s="86" t="s">
        <v>79</v>
      </c>
      <c r="B25" s="87">
        <v>4990</v>
      </c>
      <c r="C25" s="87">
        <v>3763</v>
      </c>
      <c r="D25" s="87">
        <v>1343</v>
      </c>
      <c r="E25" s="71">
        <f t="shared" si="0"/>
        <v>35.68960935423864</v>
      </c>
      <c r="G25" s="101"/>
      <c r="H25" s="101"/>
      <c r="I25" s="101"/>
    </row>
    <row r="26" spans="1:9" ht="15" customHeight="1">
      <c r="A26" s="86" t="s">
        <v>80</v>
      </c>
      <c r="B26" s="87">
        <v>1468647</v>
      </c>
      <c r="C26" s="87">
        <v>1703038</v>
      </c>
      <c r="D26" s="87">
        <v>1264785</v>
      </c>
      <c r="E26" s="71">
        <f t="shared" si="0"/>
        <v>74.26639922303553</v>
      </c>
      <c r="F26" s="212"/>
      <c r="G26" s="101"/>
      <c r="H26" s="101"/>
      <c r="I26" s="101"/>
    </row>
    <row r="27" spans="1:9" ht="15" customHeight="1">
      <c r="A27" s="86" t="s">
        <v>81</v>
      </c>
      <c r="B27" s="87">
        <v>98205</v>
      </c>
      <c r="C27" s="87">
        <v>113223</v>
      </c>
      <c r="D27" s="87">
        <v>108562</v>
      </c>
      <c r="E27" s="71">
        <f t="shared" si="0"/>
        <v>95.88334525670578</v>
      </c>
      <c r="G27" s="101"/>
      <c r="H27" s="101"/>
      <c r="I27" s="101"/>
    </row>
    <row r="28" spans="1:9" ht="15" customHeight="1">
      <c r="A28" s="86" t="s">
        <v>46</v>
      </c>
      <c r="B28" s="87">
        <v>12230</v>
      </c>
      <c r="C28" s="87">
        <v>16968</v>
      </c>
      <c r="D28" s="87">
        <v>11921</v>
      </c>
      <c r="E28" s="71">
        <f t="shared" si="0"/>
        <v>70.25577557755776</v>
      </c>
      <c r="G28" s="101"/>
      <c r="H28" s="101"/>
      <c r="I28" s="101"/>
    </row>
    <row r="29" spans="1:9" ht="15" customHeight="1">
      <c r="A29" s="86" t="s">
        <v>82</v>
      </c>
      <c r="B29" s="87">
        <v>52174</v>
      </c>
      <c r="C29" s="87">
        <v>55278</v>
      </c>
      <c r="D29" s="87">
        <v>33764</v>
      </c>
      <c r="E29" s="71">
        <f t="shared" si="0"/>
        <v>61.08035746589964</v>
      </c>
      <c r="G29" s="101"/>
      <c r="H29" s="101"/>
      <c r="I29" s="101"/>
    </row>
    <row r="30" spans="1:9" ht="15" customHeight="1">
      <c r="A30" s="86" t="s">
        <v>83</v>
      </c>
      <c r="B30" s="87">
        <v>260512</v>
      </c>
      <c r="C30" s="87">
        <v>260340</v>
      </c>
      <c r="D30" s="87">
        <v>182485</v>
      </c>
      <c r="E30" s="71">
        <f t="shared" si="0"/>
        <v>70.09487593147422</v>
      </c>
      <c r="G30" s="101"/>
      <c r="H30" s="101"/>
      <c r="I30" s="101"/>
    </row>
    <row r="31" spans="1:9" ht="15" customHeight="1">
      <c r="A31" s="86" t="s">
        <v>84</v>
      </c>
      <c r="B31" s="87">
        <v>94855</v>
      </c>
      <c r="C31" s="87">
        <v>86971</v>
      </c>
      <c r="D31" s="87">
        <v>53098</v>
      </c>
      <c r="E31" s="71">
        <f t="shared" si="0"/>
        <v>61.05253475296363</v>
      </c>
      <c r="G31" s="101"/>
      <c r="H31" s="101"/>
      <c r="I31" s="101"/>
    </row>
    <row r="32" spans="1:9" ht="15" customHeight="1">
      <c r="A32" s="85" t="s">
        <v>85</v>
      </c>
      <c r="B32" s="42">
        <v>386650</v>
      </c>
      <c r="C32" s="42">
        <v>413539</v>
      </c>
      <c r="D32" s="87">
        <v>222127</v>
      </c>
      <c r="E32" s="71">
        <f t="shared" si="0"/>
        <v>53.713676340079175</v>
      </c>
      <c r="F32" s="212"/>
      <c r="G32" s="101"/>
      <c r="H32" s="101"/>
      <c r="I32" s="101"/>
    </row>
    <row r="33" spans="1:9" ht="15" customHeight="1">
      <c r="A33" s="86" t="s">
        <v>86</v>
      </c>
      <c r="B33" s="70">
        <v>35576</v>
      </c>
      <c r="C33" s="87">
        <v>39833</v>
      </c>
      <c r="D33" s="87">
        <v>19582</v>
      </c>
      <c r="E33" s="71">
        <f t="shared" si="0"/>
        <v>49.1602440187784</v>
      </c>
      <c r="G33" s="101"/>
      <c r="H33" s="101"/>
      <c r="I33" s="101"/>
    </row>
    <row r="34" spans="1:9" ht="15" customHeight="1">
      <c r="A34" s="86" t="s">
        <v>87</v>
      </c>
      <c r="B34" s="87">
        <v>67011</v>
      </c>
      <c r="C34" s="87">
        <v>32963</v>
      </c>
      <c r="D34" s="87">
        <v>3175</v>
      </c>
      <c r="E34" s="71">
        <f t="shared" si="0"/>
        <v>9.632011649425113</v>
      </c>
      <c r="F34" s="212"/>
      <c r="G34" s="101"/>
      <c r="H34" s="101"/>
      <c r="I34" s="101"/>
    </row>
    <row r="35" spans="1:9" ht="15" customHeight="1">
      <c r="A35" s="86" t="s">
        <v>88</v>
      </c>
      <c r="B35" s="87">
        <v>255000</v>
      </c>
      <c r="C35" s="87">
        <v>56031</v>
      </c>
      <c r="D35" s="87">
        <v>0</v>
      </c>
      <c r="E35" s="71" t="s">
        <v>21</v>
      </c>
      <c r="G35" s="101"/>
      <c r="H35" s="101"/>
      <c r="I35" s="101"/>
    </row>
    <row r="36" spans="1:9" ht="12.75">
      <c r="A36" s="88" t="s">
        <v>47</v>
      </c>
      <c r="B36" s="89">
        <v>205000</v>
      </c>
      <c r="C36" s="90">
        <v>24532</v>
      </c>
      <c r="D36" s="72">
        <v>0</v>
      </c>
      <c r="E36" s="71" t="s">
        <v>21</v>
      </c>
      <c r="G36" s="101"/>
      <c r="H36" s="101"/>
      <c r="I36" s="101"/>
    </row>
    <row r="37" spans="1:9" ht="12.75">
      <c r="A37" s="88" t="s">
        <v>48</v>
      </c>
      <c r="B37" s="89">
        <v>45000</v>
      </c>
      <c r="C37" s="90">
        <v>26499</v>
      </c>
      <c r="D37" s="87">
        <v>0</v>
      </c>
      <c r="E37" s="71" t="s">
        <v>21</v>
      </c>
      <c r="G37" s="101"/>
      <c r="H37" s="101"/>
      <c r="I37" s="101"/>
    </row>
    <row r="38" spans="1:9" ht="12.75">
      <c r="A38" s="88" t="s">
        <v>49</v>
      </c>
      <c r="B38" s="89">
        <v>5000</v>
      </c>
      <c r="C38" s="90">
        <v>5000</v>
      </c>
      <c r="D38" s="72">
        <v>0</v>
      </c>
      <c r="E38" s="71" t="s">
        <v>21</v>
      </c>
      <c r="G38" s="101"/>
      <c r="H38" s="101"/>
      <c r="I38" s="101"/>
    </row>
    <row r="39" spans="1:9" ht="15" customHeight="1" thickBot="1">
      <c r="A39" s="91" t="s">
        <v>94</v>
      </c>
      <c r="B39" s="92">
        <v>1210327</v>
      </c>
      <c r="C39" s="215">
        <v>1543866</v>
      </c>
      <c r="D39" s="87">
        <v>872449</v>
      </c>
      <c r="E39" s="71">
        <f>D39/C39*100</f>
        <v>56.51066867202206</v>
      </c>
      <c r="F39" s="212"/>
      <c r="G39" s="101"/>
      <c r="H39" s="101"/>
      <c r="I39" s="101"/>
    </row>
    <row r="40" spans="1:9" ht="23.25" customHeight="1" thickBot="1">
      <c r="A40" s="172" t="s">
        <v>50</v>
      </c>
      <c r="B40" s="169">
        <f>SUM(B20+B21+B22+B23+B24+B25+B26+B27+B28+B29+B30+B31+B32+B33+B34+B35+B39)</f>
        <v>8566375</v>
      </c>
      <c r="C40" s="169">
        <f>SUM(C20+C21+C22+C23+C24+C25+C26+C27+C28+C29+C30+C31+C32+C33+C34+C35+C39)</f>
        <v>9387040</v>
      </c>
      <c r="D40" s="169">
        <f>SUM(D20+D21+D22+D23+D24+D25+D26+D27+D28+D29+D30+D31+D32+D33+D34+D39)</f>
        <v>6918948</v>
      </c>
      <c r="E40" s="169">
        <f>D40/C40*100</f>
        <v>73.70745197634186</v>
      </c>
      <c r="G40" s="101"/>
      <c r="H40" s="101"/>
      <c r="I40" s="101"/>
    </row>
    <row r="41" spans="1:9" ht="8.25" customHeight="1" thickBot="1">
      <c r="A41" s="58"/>
      <c r="B41" s="93"/>
      <c r="C41" s="52"/>
      <c r="D41" s="52"/>
      <c r="E41" s="93"/>
      <c r="G41" s="101"/>
      <c r="H41" s="101"/>
      <c r="I41" s="101"/>
    </row>
    <row r="42" spans="1:9" ht="23.25" customHeight="1" thickBot="1">
      <c r="A42" s="165" t="s">
        <v>32</v>
      </c>
      <c r="B42" s="166">
        <f>Financování!B36</f>
        <v>24400</v>
      </c>
      <c r="C42" s="166">
        <f>Financování!C36</f>
        <v>746947</v>
      </c>
      <c r="D42" s="180">
        <f>Financování!D36</f>
        <v>526708</v>
      </c>
      <c r="E42" s="182">
        <f>D42/C42*100</f>
        <v>70.51477547938475</v>
      </c>
      <c r="G42" s="101"/>
      <c r="H42" s="101"/>
      <c r="I42" s="101"/>
    </row>
    <row r="43" spans="1:9" ht="7.5" customHeight="1" thickBot="1">
      <c r="A43" s="94"/>
      <c r="B43" s="95"/>
      <c r="C43" s="95"/>
      <c r="D43" s="95"/>
      <c r="E43" s="96"/>
      <c r="G43" s="101"/>
      <c r="H43" s="101"/>
      <c r="I43" s="101"/>
    </row>
    <row r="44" spans="1:9" ht="23.25" customHeight="1" thickBot="1">
      <c r="A44" s="97" t="s">
        <v>90</v>
      </c>
      <c r="B44" s="98">
        <f>SUM(B42+B40)</f>
        <v>8590775</v>
      </c>
      <c r="C44" s="98">
        <f>SUM(C42+C40)</f>
        <v>10133987</v>
      </c>
      <c r="D44" s="98">
        <f>D42+D40</f>
        <v>7445656</v>
      </c>
      <c r="E44" s="99">
        <f>D44/C44*100</f>
        <v>73.47212898536381</v>
      </c>
      <c r="G44" s="101"/>
      <c r="H44" s="101"/>
      <c r="I44" s="101"/>
    </row>
    <row r="45" spans="2:9" ht="16.5" customHeight="1" thickBot="1">
      <c r="B45" s="56"/>
      <c r="C45" s="56"/>
      <c r="D45" s="56"/>
      <c r="G45" s="101"/>
      <c r="H45" s="101"/>
      <c r="I45" s="101"/>
    </row>
    <row r="46" spans="1:9" ht="19.5" customHeight="1" thickBot="1">
      <c r="A46" s="97" t="s">
        <v>33</v>
      </c>
      <c r="B46" s="98">
        <f>B17-B44</f>
        <v>0</v>
      </c>
      <c r="C46" s="98">
        <f>C17-C44</f>
        <v>0</v>
      </c>
      <c r="D46" s="98">
        <f>D17-D44</f>
        <v>1794990</v>
      </c>
      <c r="E46" s="99" t="s">
        <v>21</v>
      </c>
      <c r="G46" s="103"/>
      <c r="H46" s="103"/>
      <c r="I46" s="103"/>
    </row>
    <row r="47" spans="1:9" ht="12.75" customHeight="1">
      <c r="A47" s="100"/>
      <c r="B47" s="93"/>
      <c r="C47" s="93"/>
      <c r="D47" s="93"/>
      <c r="E47" s="76"/>
      <c r="G47" s="103"/>
      <c r="H47" s="103"/>
      <c r="I47" s="103"/>
    </row>
    <row r="48" spans="1:9" ht="12.75">
      <c r="A48" t="s">
        <v>110</v>
      </c>
      <c r="B48" s="56"/>
      <c r="C48" s="56"/>
      <c r="D48" s="56"/>
      <c r="G48" s="102"/>
      <c r="H48" s="102"/>
      <c r="I48" s="102"/>
    </row>
    <row r="49" spans="1:9" ht="12.75" customHeight="1">
      <c r="A49" s="104"/>
      <c r="B49" s="105"/>
      <c r="C49" s="105"/>
      <c r="D49" s="105"/>
      <c r="E49" s="7"/>
      <c r="G49" s="35"/>
      <c r="H49" s="35"/>
      <c r="I49" s="35"/>
    </row>
    <row r="50" spans="1:9" ht="12.75" customHeight="1">
      <c r="A50" s="94"/>
      <c r="B50" s="95"/>
      <c r="C50" s="95"/>
      <c r="D50" s="95"/>
      <c r="E50" s="96"/>
      <c r="G50" s="103"/>
      <c r="H50" s="103"/>
      <c r="I50" s="103"/>
    </row>
    <row r="51" spans="1:9" ht="12.75" customHeight="1">
      <c r="A51" s="94"/>
      <c r="B51" s="95"/>
      <c r="C51" s="95"/>
      <c r="D51" s="95"/>
      <c r="E51" s="96"/>
      <c r="G51" s="103"/>
      <c r="H51" s="103"/>
      <c r="I51" s="103"/>
    </row>
    <row r="52" spans="1:9" ht="12.75" customHeight="1">
      <c r="A52" s="58"/>
      <c r="B52" s="93"/>
      <c r="C52" s="93"/>
      <c r="D52" s="93"/>
      <c r="E52" s="76"/>
      <c r="G52" s="102"/>
      <c r="H52" s="102"/>
      <c r="I52" s="102"/>
    </row>
    <row r="53" spans="1:9" ht="12.75" customHeight="1">
      <c r="A53" s="7"/>
      <c r="B53" s="7"/>
      <c r="C53" s="7"/>
      <c r="D53" s="7"/>
      <c r="E53" s="7"/>
      <c r="G53" s="35"/>
      <c r="H53" s="35"/>
      <c r="I53" s="35"/>
    </row>
    <row r="54" spans="1:9" ht="12.75" customHeight="1">
      <c r="A54" s="58"/>
      <c r="B54" s="93"/>
      <c r="C54" s="93"/>
      <c r="D54" s="93"/>
      <c r="E54" s="76"/>
      <c r="G54" s="103"/>
      <c r="H54" s="103"/>
      <c r="I54" s="103"/>
    </row>
    <row r="55" spans="1:9" ht="12.75" customHeight="1">
      <c r="A55" s="58"/>
      <c r="B55" s="93"/>
      <c r="C55" s="93"/>
      <c r="D55" s="93"/>
      <c r="E55" s="76"/>
      <c r="G55" s="103"/>
      <c r="H55" s="103"/>
      <c r="I55" s="103"/>
    </row>
    <row r="56" spans="1:9" ht="12.75">
      <c r="A56" s="7"/>
      <c r="B56" s="7"/>
      <c r="C56" s="7"/>
      <c r="D56" s="7"/>
      <c r="E56" s="7"/>
      <c r="G56" s="103"/>
      <c r="H56" s="101"/>
      <c r="I56" s="103"/>
    </row>
    <row r="57" spans="1:9" ht="12.75" customHeight="1">
      <c r="A57" s="106"/>
      <c r="B57" s="107"/>
      <c r="C57" s="107"/>
      <c r="D57" s="108"/>
      <c r="E57" s="7"/>
      <c r="G57" s="102"/>
      <c r="H57" s="102"/>
      <c r="I57" s="102"/>
    </row>
    <row r="58" spans="1:9" ht="12.75" customHeight="1">
      <c r="A58" s="58"/>
      <c r="B58" s="58"/>
      <c r="C58" s="58"/>
      <c r="D58" s="108"/>
      <c r="E58" s="7"/>
      <c r="G58" s="35"/>
      <c r="H58" s="35"/>
      <c r="I58" s="35"/>
    </row>
    <row r="59" spans="1:9" ht="12.75">
      <c r="A59" s="35"/>
      <c r="B59" s="35"/>
      <c r="C59" s="35"/>
      <c r="D59" s="35"/>
      <c r="E59" s="35"/>
      <c r="G59" s="103"/>
      <c r="H59" s="103"/>
      <c r="I59" s="103"/>
    </row>
    <row r="60" spans="1:9" ht="12.75">
      <c r="A60" s="7"/>
      <c r="B60" s="7"/>
      <c r="C60" s="7"/>
      <c r="D60" s="109"/>
      <c r="E60" s="35"/>
      <c r="G60" s="103"/>
      <c r="H60" s="101"/>
      <c r="I60" s="103"/>
    </row>
    <row r="61" spans="1:9" ht="12.75">
      <c r="A61" s="35"/>
      <c r="B61" s="35"/>
      <c r="C61" s="35"/>
      <c r="D61" s="35"/>
      <c r="E61" s="35"/>
      <c r="G61" s="102"/>
      <c r="H61" s="102"/>
      <c r="I61" s="102"/>
    </row>
    <row r="62" spans="1:9" ht="12.75">
      <c r="A62" s="35"/>
      <c r="B62" s="35"/>
      <c r="C62" s="35"/>
      <c r="D62" s="102"/>
      <c r="E62" s="35"/>
      <c r="G62" s="35"/>
      <c r="H62" s="35"/>
      <c r="I62" s="35"/>
    </row>
    <row r="63" spans="7:9" ht="12.75">
      <c r="G63" s="35"/>
      <c r="H63" s="35"/>
      <c r="I63" s="35"/>
    </row>
    <row r="64" spans="7:9" ht="12.75">
      <c r="G64" s="35"/>
      <c r="H64" s="35"/>
      <c r="I64" s="35"/>
    </row>
    <row r="65" spans="7:9" ht="12.75">
      <c r="G65" s="35"/>
      <c r="H65" s="35"/>
      <c r="I65" s="35"/>
    </row>
    <row r="66" spans="7:9" ht="12.75">
      <c r="G66" s="35"/>
      <c r="H66" s="35"/>
      <c r="I66" s="35"/>
    </row>
    <row r="67" spans="7:9" ht="12.75">
      <c r="G67" s="35"/>
      <c r="H67" s="35"/>
      <c r="I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s="200" customFormat="1" ht="16.5" customHeight="1">
      <c r="A2" s="249" t="s">
        <v>135</v>
      </c>
      <c r="B2" s="250"/>
      <c r="C2" s="250"/>
      <c r="D2" s="250"/>
      <c r="E2" s="250"/>
    </row>
    <row r="3" spans="1:5" ht="16.5">
      <c r="A3" s="253" t="s">
        <v>51</v>
      </c>
      <c r="B3" s="252"/>
      <c r="C3" s="252"/>
      <c r="D3" s="252"/>
      <c r="E3" s="252"/>
    </row>
    <row r="4" spans="1:4" ht="18">
      <c r="A4" s="110"/>
      <c r="B4" s="110"/>
      <c r="C4" s="110"/>
      <c r="D4" s="110"/>
    </row>
    <row r="5" ht="13.5" thickBot="1">
      <c r="E5" s="61" t="s">
        <v>22</v>
      </c>
    </row>
    <row r="6" spans="1:7" ht="26.25" thickBot="1">
      <c r="A6" s="77" t="s">
        <v>35</v>
      </c>
      <c r="B6" s="159" t="s">
        <v>36</v>
      </c>
      <c r="C6" s="159" t="s">
        <v>52</v>
      </c>
      <c r="D6" s="159" t="s">
        <v>53</v>
      </c>
      <c r="E6" s="160" t="s">
        <v>39</v>
      </c>
      <c r="G6" s="219"/>
    </row>
    <row r="7" spans="1:5" ht="12.75">
      <c r="A7" s="66" t="s">
        <v>40</v>
      </c>
      <c r="B7" s="67">
        <v>0</v>
      </c>
      <c r="C7" s="67">
        <v>0</v>
      </c>
      <c r="D7" s="67">
        <v>0</v>
      </c>
      <c r="E7" s="161" t="s">
        <v>21</v>
      </c>
    </row>
    <row r="8" spans="1:5" ht="12.75">
      <c r="A8" s="69" t="s">
        <v>41</v>
      </c>
      <c r="B8" s="70">
        <v>6000</v>
      </c>
      <c r="C8" s="70">
        <v>6397</v>
      </c>
      <c r="D8" s="70">
        <v>2675</v>
      </c>
      <c r="E8" s="71">
        <f>D8/C8*100</f>
        <v>41.81647647334688</v>
      </c>
    </row>
    <row r="9" spans="1:5" ht="12.75">
      <c r="A9" s="69" t="s">
        <v>42</v>
      </c>
      <c r="B9" s="70">
        <v>0</v>
      </c>
      <c r="C9" s="70">
        <v>0</v>
      </c>
      <c r="D9" s="70"/>
      <c r="E9" s="111" t="s">
        <v>21</v>
      </c>
    </row>
    <row r="10" spans="1:7" ht="13.5" thickBot="1">
      <c r="A10" s="73" t="s">
        <v>43</v>
      </c>
      <c r="B10" s="74">
        <v>0</v>
      </c>
      <c r="C10" s="74">
        <v>719215</v>
      </c>
      <c r="D10" s="74">
        <v>736760</v>
      </c>
      <c r="E10" s="112">
        <f>D10/C10*100</f>
        <v>102.43946525030762</v>
      </c>
      <c r="F10" s="95"/>
      <c r="G10" s="212"/>
    </row>
    <row r="11" spans="1:5" ht="14.25" customHeight="1" thickBot="1">
      <c r="A11" s="162" t="s">
        <v>31</v>
      </c>
      <c r="B11" s="166">
        <v>6000</v>
      </c>
      <c r="C11" s="163">
        <f>SUM(C7:C10)</f>
        <v>725612</v>
      </c>
      <c r="D11" s="163">
        <f>SUM(D7:D10)</f>
        <v>739435</v>
      </c>
      <c r="E11" s="164">
        <f>D11/C11*100</f>
        <v>101.90501259626356</v>
      </c>
    </row>
    <row r="12" spans="1:5" ht="12.75" customHeight="1" thickBot="1">
      <c r="A12" s="75"/>
      <c r="B12" s="76"/>
      <c r="C12" s="76"/>
      <c r="D12" s="76"/>
      <c r="E12" s="39"/>
    </row>
    <row r="13" spans="1:5" ht="20.25" customHeight="1" thickBot="1">
      <c r="A13" s="165" t="s">
        <v>34</v>
      </c>
      <c r="B13" s="167">
        <v>1204327</v>
      </c>
      <c r="C13" s="167">
        <f>Financování!C19</f>
        <v>1330914</v>
      </c>
      <c r="D13" s="167">
        <f>Financování!D19</f>
        <v>862850</v>
      </c>
      <c r="E13" s="164">
        <f>D13/C13*100</f>
        <v>64.8313865508966</v>
      </c>
    </row>
    <row r="14" spans="1:5" ht="12.75" customHeight="1" thickBot="1">
      <c r="A14" s="75"/>
      <c r="B14" s="76"/>
      <c r="C14" s="76"/>
      <c r="D14" s="76"/>
      <c r="E14" s="39"/>
    </row>
    <row r="15" spans="1:5" ht="20.25" customHeight="1" thickBot="1">
      <c r="A15" s="77" t="s">
        <v>44</v>
      </c>
      <c r="B15" s="78">
        <f>B13+B11</f>
        <v>1210327</v>
      </c>
      <c r="C15" s="78">
        <f>C13+C11</f>
        <v>2056526</v>
      </c>
      <c r="D15" s="78">
        <f>D11+D13</f>
        <v>1602285</v>
      </c>
      <c r="E15" s="79">
        <f>D15/C15*100</f>
        <v>77.91221701062861</v>
      </c>
    </row>
    <row r="16" spans="1:5" ht="24.75" customHeight="1" thickBot="1">
      <c r="A16" s="113"/>
      <c r="B16" s="114"/>
      <c r="C16" s="114"/>
      <c r="D16" s="114"/>
      <c r="E16" s="114"/>
    </row>
    <row r="17" spans="1:5" ht="13.5" thickBot="1">
      <c r="A17" s="115" t="s">
        <v>54</v>
      </c>
      <c r="B17" s="80"/>
      <c r="C17" s="80"/>
      <c r="D17" s="81"/>
      <c r="E17" s="82"/>
    </row>
    <row r="18" spans="1:7" ht="18" customHeight="1">
      <c r="A18" s="116" t="s">
        <v>55</v>
      </c>
      <c r="B18" s="117">
        <v>29466</v>
      </c>
      <c r="C18" s="117">
        <v>395603</v>
      </c>
      <c r="D18" s="117">
        <v>205611</v>
      </c>
      <c r="E18" s="118">
        <f>D18/C18*100</f>
        <v>51.97407501965354</v>
      </c>
      <c r="F18" s="95"/>
      <c r="G18" s="95"/>
    </row>
    <row r="19" spans="1:7" ht="18" customHeight="1" thickBot="1">
      <c r="A19" s="119" t="s">
        <v>56</v>
      </c>
      <c r="B19" s="120">
        <v>1180861</v>
      </c>
      <c r="C19" s="120">
        <v>1148263</v>
      </c>
      <c r="D19" s="120">
        <v>666838</v>
      </c>
      <c r="E19" s="121">
        <f>D19/C19*100</f>
        <v>58.073629473387186</v>
      </c>
      <c r="F19" s="95"/>
      <c r="G19" s="95"/>
    </row>
    <row r="20" spans="1:6" ht="20.25" customHeight="1" thickBot="1">
      <c r="A20" s="168" t="s">
        <v>57</v>
      </c>
      <c r="B20" s="169">
        <f>SUM(B18:B19)</f>
        <v>1210327</v>
      </c>
      <c r="C20" s="169">
        <f>SUM(C18:C19)</f>
        <v>1543866</v>
      </c>
      <c r="D20" s="170">
        <f>SUM(D18:D19)</f>
        <v>872449</v>
      </c>
      <c r="E20" s="171">
        <f>D20/C20*100</f>
        <v>56.51066867202206</v>
      </c>
      <c r="F20" s="8"/>
    </row>
    <row r="21" spans="1:5" ht="16.5" customHeight="1" thickBot="1">
      <c r="A21" s="58"/>
      <c r="B21" s="93"/>
      <c r="C21" s="93"/>
      <c r="D21" s="93"/>
      <c r="E21" s="39"/>
    </row>
    <row r="22" spans="1:5" ht="20.25" customHeight="1" thickBot="1">
      <c r="A22" s="172" t="s">
        <v>32</v>
      </c>
      <c r="B22" s="169">
        <v>0</v>
      </c>
      <c r="C22" s="169">
        <f>Financování!C34</f>
        <v>512660</v>
      </c>
      <c r="D22" s="169">
        <f>Financování!D34</f>
        <v>493811</v>
      </c>
      <c r="E22" s="173">
        <f>D22/C22*100</f>
        <v>96.32329419108181</v>
      </c>
    </row>
    <row r="23" spans="1:5" ht="12.75" customHeight="1" thickBot="1">
      <c r="A23" s="58"/>
      <c r="B23" s="93"/>
      <c r="C23" s="93"/>
      <c r="D23" s="93"/>
      <c r="E23" s="122"/>
    </row>
    <row r="24" spans="1:5" ht="20.25" customHeight="1" thickBot="1">
      <c r="A24" s="97" t="s">
        <v>90</v>
      </c>
      <c r="B24" s="98">
        <f>SUM(B20+B22)</f>
        <v>1210327</v>
      </c>
      <c r="C24" s="98">
        <f>SUM(C20+C22)</f>
        <v>2056526</v>
      </c>
      <c r="D24" s="98">
        <f>D20+D22</f>
        <v>1366260</v>
      </c>
      <c r="E24" s="99">
        <f>D24/C24*100</f>
        <v>66.43533804094866</v>
      </c>
    </row>
    <row r="25" spans="2:4" ht="20.25" customHeight="1" thickBot="1">
      <c r="B25" s="56"/>
      <c r="C25" s="56"/>
      <c r="D25" s="56"/>
    </row>
    <row r="26" spans="1:5" ht="22.5" customHeight="1" thickBot="1">
      <c r="A26" s="77" t="s">
        <v>33</v>
      </c>
      <c r="B26" s="98">
        <v>0</v>
      </c>
      <c r="C26" s="98">
        <f>C15-C24</f>
        <v>0</v>
      </c>
      <c r="D26" s="98">
        <f>D15-D24</f>
        <v>236025</v>
      </c>
      <c r="E26" s="123" t="s">
        <v>21</v>
      </c>
    </row>
    <row r="28" ht="12.75">
      <c r="A28" t="s">
        <v>110</v>
      </c>
    </row>
    <row r="40" ht="12.75">
      <c r="D40" s="8"/>
    </row>
    <row r="44" ht="12.75">
      <c r="D44" s="8"/>
    </row>
    <row r="46" spans="1:5" ht="12.75">
      <c r="A46" s="7"/>
      <c r="B46" s="7"/>
      <c r="C46" s="7"/>
      <c r="D46" s="105"/>
      <c r="E46" s="7"/>
    </row>
    <row r="47" spans="1:5" ht="12.75" customHeight="1">
      <c r="A47" s="106"/>
      <c r="B47" s="107"/>
      <c r="C47" s="107"/>
      <c r="D47" s="108"/>
      <c r="E47" s="7"/>
    </row>
    <row r="48" spans="1:5" ht="12" customHeight="1">
      <c r="A48" s="106"/>
      <c r="B48" s="107"/>
      <c r="C48" s="107"/>
      <c r="D48" s="108"/>
      <c r="E48" s="7"/>
    </row>
    <row r="49" spans="1:5" ht="12.75" customHeight="1">
      <c r="A49" s="58"/>
      <c r="B49" s="58"/>
      <c r="C49" s="58"/>
      <c r="D49" s="108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249" t="s">
        <v>136</v>
      </c>
      <c r="B2" s="254"/>
      <c r="C2" s="254"/>
      <c r="D2" s="254"/>
      <c r="E2" s="254"/>
    </row>
    <row r="3" spans="1:5" ht="20.25" customHeight="1">
      <c r="A3" s="255" t="s">
        <v>103</v>
      </c>
      <c r="B3" s="256"/>
      <c r="C3" s="256"/>
      <c r="D3" s="256"/>
      <c r="E3" s="256"/>
    </row>
    <row r="4" spans="1:5" ht="16.5">
      <c r="A4" s="59"/>
      <c r="B4" s="124"/>
      <c r="C4" s="124"/>
      <c r="D4" s="124"/>
      <c r="E4" s="124"/>
    </row>
    <row r="5" ht="13.5" thickBot="1">
      <c r="E5" s="61" t="s">
        <v>22</v>
      </c>
    </row>
    <row r="6" spans="1:7" ht="25.5">
      <c r="A6" s="125" t="s">
        <v>35</v>
      </c>
      <c r="B6" s="63" t="s">
        <v>36</v>
      </c>
      <c r="C6" s="63" t="s">
        <v>38</v>
      </c>
      <c r="D6" s="64" t="s">
        <v>93</v>
      </c>
      <c r="E6" s="65" t="s">
        <v>39</v>
      </c>
      <c r="G6" s="102"/>
    </row>
    <row r="7" spans="1:9" ht="12.75">
      <c r="A7" s="66" t="s">
        <v>40</v>
      </c>
      <c r="B7" s="67">
        <v>3220486</v>
      </c>
      <c r="C7" s="148">
        <f>'Rozpočet včetně kapitoly EP'!C9</f>
        <v>3220486</v>
      </c>
      <c r="D7" s="149">
        <f>'Rozpočet včetně kapitoly EP'!D9</f>
        <v>2919680</v>
      </c>
      <c r="E7" s="68">
        <f>D7/C7*100</f>
        <v>90.65960851871425</v>
      </c>
      <c r="G7" s="35"/>
      <c r="H7" s="35"/>
      <c r="I7" s="35"/>
    </row>
    <row r="8" spans="1:9" ht="12.75">
      <c r="A8" s="69" t="s">
        <v>41</v>
      </c>
      <c r="B8" s="70">
        <v>245719</v>
      </c>
      <c r="C8" s="72">
        <f>'Rozpočet včetně kapitoly EP'!C10-'Rozpočet kapitola EP'!C8</f>
        <v>280903</v>
      </c>
      <c r="D8" s="150">
        <v>242379</v>
      </c>
      <c r="E8" s="71">
        <f>D8/C8*100</f>
        <v>86.28565732655045</v>
      </c>
      <c r="G8" s="101"/>
      <c r="H8" s="101"/>
      <c r="I8" s="101"/>
    </row>
    <row r="9" spans="1:9" ht="12.75">
      <c r="A9" s="69" t="s">
        <v>42</v>
      </c>
      <c r="B9" s="70">
        <v>20200</v>
      </c>
      <c r="C9" s="72">
        <f>'Rozpočet včetně kapitoly EP'!C11</f>
        <v>21736</v>
      </c>
      <c r="D9" s="72">
        <f>'Rozpočet včetně kapitoly EP'!D11</f>
        <v>24658</v>
      </c>
      <c r="E9" s="71">
        <f>D9/C9*100</f>
        <v>113.44313581155687</v>
      </c>
      <c r="G9" s="101"/>
      <c r="H9" s="101"/>
      <c r="I9" s="101"/>
    </row>
    <row r="10" spans="1:9" ht="13.5" thickBot="1">
      <c r="A10" s="73" t="s">
        <v>43</v>
      </c>
      <c r="B10" s="70">
        <v>104263</v>
      </c>
      <c r="C10" s="72">
        <v>553384</v>
      </c>
      <c r="D10" s="150">
        <v>501335</v>
      </c>
      <c r="E10" s="71">
        <f>D10/C10*100</f>
        <v>90.59441545111532</v>
      </c>
      <c r="G10" s="102"/>
      <c r="H10" s="102"/>
      <c r="I10" s="102"/>
    </row>
    <row r="11" spans="1:9" ht="14.25" customHeight="1" thickBot="1">
      <c r="A11" s="183" t="s">
        <v>31</v>
      </c>
      <c r="B11" s="163">
        <f>SUM(B7:B10)</f>
        <v>3590668</v>
      </c>
      <c r="C11" s="163">
        <f>SUM(C7:C10)</f>
        <v>4076509</v>
      </c>
      <c r="D11" s="184">
        <f>SUM(D7:D10)</f>
        <v>3688052</v>
      </c>
      <c r="E11" s="164">
        <f>D11/C11*100</f>
        <v>90.47084159510013</v>
      </c>
      <c r="G11" s="35"/>
      <c r="H11" s="35"/>
      <c r="I11" s="35"/>
    </row>
    <row r="12" spans="2:9" ht="13.5" thickBot="1">
      <c r="B12" s="56"/>
      <c r="C12" s="147"/>
      <c r="D12" s="147"/>
      <c r="E12" s="71"/>
      <c r="G12" s="101"/>
      <c r="H12" s="101"/>
      <c r="I12" s="101"/>
    </row>
    <row r="13" spans="1:9" ht="20.25" customHeight="1" thickBot="1">
      <c r="A13" s="165" t="s">
        <v>34</v>
      </c>
      <c r="B13" s="166">
        <v>103000</v>
      </c>
      <c r="C13" s="166">
        <f>Financování!C10</f>
        <v>277542</v>
      </c>
      <c r="D13" s="166">
        <f>Financování!D10</f>
        <v>226841</v>
      </c>
      <c r="E13" s="164">
        <f>D13/C13*100</f>
        <v>81.73213423553912</v>
      </c>
      <c r="G13" s="101"/>
      <c r="H13" s="101"/>
      <c r="I13" s="101"/>
    </row>
    <row r="14" spans="2:9" ht="13.5" thickBot="1">
      <c r="B14" s="56"/>
      <c r="C14" s="56"/>
      <c r="D14" s="56"/>
      <c r="G14" s="101"/>
      <c r="H14" s="101"/>
      <c r="I14" s="101"/>
    </row>
    <row r="15" spans="1:9" ht="20.25" customHeight="1" thickBot="1">
      <c r="A15" s="126" t="s">
        <v>44</v>
      </c>
      <c r="B15" s="78">
        <f>SUM(B13+B11)</f>
        <v>3693668</v>
      </c>
      <c r="C15" s="78">
        <f>SUM(C13+C11)</f>
        <v>4354051</v>
      </c>
      <c r="D15" s="78">
        <f>SUM(D13+D11)</f>
        <v>3914893</v>
      </c>
      <c r="E15" s="79">
        <f>D15/C15*100</f>
        <v>89.9138067055255</v>
      </c>
      <c r="G15" s="101"/>
      <c r="H15" s="101"/>
      <c r="I15" s="101"/>
    </row>
    <row r="16" spans="2:9" ht="20.25" customHeight="1" thickBot="1">
      <c r="B16" s="56"/>
      <c r="C16" s="56"/>
      <c r="D16" s="56"/>
      <c r="G16" s="101"/>
      <c r="H16" s="101"/>
      <c r="I16" s="101"/>
    </row>
    <row r="17" spans="1:9" ht="13.5" thickBot="1">
      <c r="A17" s="115" t="s">
        <v>45</v>
      </c>
      <c r="B17" s="80"/>
      <c r="C17" s="80"/>
      <c r="D17" s="81"/>
      <c r="E17" s="82"/>
      <c r="G17" s="101"/>
      <c r="H17" s="101"/>
      <c r="I17" s="101"/>
    </row>
    <row r="18" spans="1:9" ht="15" customHeight="1">
      <c r="A18" s="83" t="s">
        <v>92</v>
      </c>
      <c r="B18" s="84">
        <v>73215</v>
      </c>
      <c r="C18" s="148">
        <f>'Rozpočet včetně kapitoly EP'!C20</f>
        <v>73765</v>
      </c>
      <c r="D18" s="148">
        <f>'Rozpočet včetně kapitoly EP'!D20</f>
        <v>53128</v>
      </c>
      <c r="E18" s="68">
        <f aca="true" t="shared" si="0" ref="E18:E32">D18/C18*100</f>
        <v>72.02331729139836</v>
      </c>
      <c r="G18" s="101"/>
      <c r="H18" s="101"/>
      <c r="I18" s="101"/>
    </row>
    <row r="19" spans="1:9" ht="15" customHeight="1">
      <c r="A19" s="85" t="s">
        <v>75</v>
      </c>
      <c r="B19" s="42">
        <v>367474</v>
      </c>
      <c r="C19" s="45">
        <v>706491</v>
      </c>
      <c r="D19" s="45">
        <v>590312</v>
      </c>
      <c r="E19" s="71">
        <f t="shared" si="0"/>
        <v>83.55548761413804</v>
      </c>
      <c r="G19" s="101"/>
      <c r="H19" s="101"/>
      <c r="I19" s="101"/>
    </row>
    <row r="20" spans="1:9" ht="15" customHeight="1">
      <c r="A20" s="86" t="s">
        <v>76</v>
      </c>
      <c r="B20" s="87">
        <v>154367</v>
      </c>
      <c r="C20" s="72">
        <f>'Rozpočet včetně kapitoly EP'!C22</f>
        <v>174738</v>
      </c>
      <c r="D20" s="72">
        <f>'Rozpočet včetně kapitoly EP'!D22</f>
        <v>118714</v>
      </c>
      <c r="E20" s="71">
        <f t="shared" si="0"/>
        <v>67.9382847463059</v>
      </c>
      <c r="G20" s="101"/>
      <c r="H20" s="101"/>
      <c r="I20" s="101"/>
    </row>
    <row r="21" spans="1:9" ht="16.5" customHeight="1">
      <c r="A21" s="86" t="s">
        <v>77</v>
      </c>
      <c r="B21" s="87">
        <v>329652</v>
      </c>
      <c r="C21" s="72">
        <f>'Rozpočet včetně kapitoly EP'!C23</f>
        <v>367985</v>
      </c>
      <c r="D21" s="72">
        <f>'Rozpočet včetně kapitoly EP'!D23</f>
        <v>276846</v>
      </c>
      <c r="E21" s="71">
        <f t="shared" si="0"/>
        <v>75.23295786513037</v>
      </c>
      <c r="G21" s="101"/>
      <c r="H21" s="101"/>
      <c r="I21" s="101"/>
    </row>
    <row r="22" spans="1:9" ht="15" customHeight="1">
      <c r="A22" s="86" t="s">
        <v>78</v>
      </c>
      <c r="B22" s="87">
        <v>8710</v>
      </c>
      <c r="C22" s="72">
        <f>'Rozpočet včetně kapitoly EP'!C24</f>
        <v>14838</v>
      </c>
      <c r="D22" s="72">
        <f>'Rozpočet včetně kapitoly EP'!D24</f>
        <v>9403</v>
      </c>
      <c r="E22" s="71">
        <f t="shared" si="0"/>
        <v>63.37107426876938</v>
      </c>
      <c r="G22" s="101"/>
      <c r="H22" s="101"/>
      <c r="I22" s="101"/>
    </row>
    <row r="23" spans="1:9" ht="15" customHeight="1">
      <c r="A23" s="86" t="s">
        <v>79</v>
      </c>
      <c r="B23" s="87">
        <v>4990</v>
      </c>
      <c r="C23" s="72">
        <f>'Rozpočet včetně kapitoly EP'!C25</f>
        <v>3763</v>
      </c>
      <c r="D23" s="72">
        <f>'Rozpočet včetně kapitoly EP'!D25</f>
        <v>1343</v>
      </c>
      <c r="E23" s="71">
        <f t="shared" si="0"/>
        <v>35.68960935423864</v>
      </c>
      <c r="G23" s="101"/>
      <c r="H23" s="101"/>
      <c r="I23" s="101"/>
    </row>
    <row r="24" spans="1:9" ht="15" customHeight="1">
      <c r="A24" s="86" t="s">
        <v>80</v>
      </c>
      <c r="B24" s="87">
        <v>1468647</v>
      </c>
      <c r="C24" s="72">
        <f>'Rozpočet včetně kapitoly EP'!C26</f>
        <v>1703038</v>
      </c>
      <c r="D24" s="72">
        <f>'Rozpočet včetně kapitoly EP'!D26</f>
        <v>1264785</v>
      </c>
      <c r="E24" s="71">
        <f t="shared" si="0"/>
        <v>74.26639922303553</v>
      </c>
      <c r="G24" s="101"/>
      <c r="H24" s="101"/>
      <c r="I24" s="101"/>
    </row>
    <row r="25" spans="1:9" ht="15" customHeight="1">
      <c r="A25" s="86" t="s">
        <v>81</v>
      </c>
      <c r="B25" s="87">
        <v>98205</v>
      </c>
      <c r="C25" s="72">
        <f>'Rozpočet včetně kapitoly EP'!C27</f>
        <v>113223</v>
      </c>
      <c r="D25" s="72">
        <f>'Rozpočet včetně kapitoly EP'!D27</f>
        <v>108562</v>
      </c>
      <c r="E25" s="71">
        <f t="shared" si="0"/>
        <v>95.88334525670578</v>
      </c>
      <c r="G25" s="101"/>
      <c r="H25" s="101"/>
      <c r="I25" s="101"/>
    </row>
    <row r="26" spans="1:9" ht="15" customHeight="1">
      <c r="A26" s="86" t="s">
        <v>46</v>
      </c>
      <c r="B26" s="87">
        <v>12230</v>
      </c>
      <c r="C26" s="72">
        <f>'Rozpočet včetně kapitoly EP'!C28</f>
        <v>16968</v>
      </c>
      <c r="D26" s="72">
        <f>'Rozpočet včetně kapitoly EP'!D28</f>
        <v>11921</v>
      </c>
      <c r="E26" s="71">
        <f t="shared" si="0"/>
        <v>70.25577557755776</v>
      </c>
      <c r="G26" s="101"/>
      <c r="H26" s="101"/>
      <c r="I26" s="101"/>
    </row>
    <row r="27" spans="1:9" ht="15" customHeight="1">
      <c r="A27" s="86" t="s">
        <v>82</v>
      </c>
      <c r="B27" s="87">
        <v>52174</v>
      </c>
      <c r="C27" s="72">
        <f>'Rozpočet včetně kapitoly EP'!C29</f>
        <v>55278</v>
      </c>
      <c r="D27" s="72">
        <f>'Rozpočet včetně kapitoly EP'!D29</f>
        <v>33764</v>
      </c>
      <c r="E27" s="71">
        <f t="shared" si="0"/>
        <v>61.08035746589964</v>
      </c>
      <c r="G27" s="101"/>
      <c r="H27" s="101"/>
      <c r="I27" s="101"/>
    </row>
    <row r="28" spans="1:9" ht="15" customHeight="1">
      <c r="A28" s="86" t="s">
        <v>83</v>
      </c>
      <c r="B28" s="87">
        <v>260512</v>
      </c>
      <c r="C28" s="72">
        <f>'Rozpočet včetně kapitoly EP'!C30</f>
        <v>260340</v>
      </c>
      <c r="D28" s="72">
        <f>'Rozpočet včetně kapitoly EP'!D30</f>
        <v>182485</v>
      </c>
      <c r="E28" s="71">
        <f t="shared" si="0"/>
        <v>70.09487593147422</v>
      </c>
      <c r="G28" s="101"/>
      <c r="H28" s="101"/>
      <c r="I28" s="101"/>
    </row>
    <row r="29" spans="1:9" ht="15" customHeight="1">
      <c r="A29" s="86" t="s">
        <v>84</v>
      </c>
      <c r="B29" s="87">
        <v>94855</v>
      </c>
      <c r="C29" s="72">
        <f>'Rozpočet včetně kapitoly EP'!C31</f>
        <v>86971</v>
      </c>
      <c r="D29" s="72">
        <f>'Rozpočet včetně kapitoly EP'!D31</f>
        <v>53098</v>
      </c>
      <c r="E29" s="71">
        <f t="shared" si="0"/>
        <v>61.05253475296363</v>
      </c>
      <c r="G29" s="101"/>
      <c r="H29" s="101"/>
      <c r="I29" s="101"/>
    </row>
    <row r="30" spans="1:9" ht="15" customHeight="1">
      <c r="A30" s="85" t="s">
        <v>85</v>
      </c>
      <c r="B30" s="42">
        <v>386650</v>
      </c>
      <c r="C30" s="45">
        <f>'Rozpočet včetně kapitoly EP'!C32</f>
        <v>413539</v>
      </c>
      <c r="D30" s="72">
        <f>'Rozpočet včetně kapitoly EP'!D32</f>
        <v>222127</v>
      </c>
      <c r="E30" s="71">
        <f t="shared" si="0"/>
        <v>53.713676340079175</v>
      </c>
      <c r="G30" s="101"/>
      <c r="H30" s="101"/>
      <c r="I30" s="101"/>
    </row>
    <row r="31" spans="1:9" ht="15" customHeight="1">
      <c r="A31" s="86" t="s">
        <v>86</v>
      </c>
      <c r="B31" s="70">
        <v>35576</v>
      </c>
      <c r="C31" s="72">
        <f>'Rozpočet včetně kapitoly EP'!C33</f>
        <v>39833</v>
      </c>
      <c r="D31" s="72">
        <f>'Rozpočet včetně kapitoly EP'!D33</f>
        <v>19582</v>
      </c>
      <c r="E31" s="71">
        <f t="shared" si="0"/>
        <v>49.1602440187784</v>
      </c>
      <c r="G31" s="101"/>
      <c r="H31" s="101"/>
      <c r="I31" s="101"/>
    </row>
    <row r="32" spans="1:9" ht="15" customHeight="1">
      <c r="A32" s="86" t="s">
        <v>87</v>
      </c>
      <c r="B32" s="87">
        <v>67011</v>
      </c>
      <c r="C32" s="72">
        <f>'Rozpočet včetně kapitoly EP'!C34</f>
        <v>32963</v>
      </c>
      <c r="D32" s="72">
        <f>'Rozpočet včetně kapitoly EP'!D34</f>
        <v>3175</v>
      </c>
      <c r="E32" s="71">
        <f t="shared" si="0"/>
        <v>9.632011649425113</v>
      </c>
      <c r="G32" s="101"/>
      <c r="H32" s="101"/>
      <c r="I32" s="101"/>
    </row>
    <row r="33" spans="1:9" ht="15" customHeight="1">
      <c r="A33" s="86" t="s">
        <v>88</v>
      </c>
      <c r="B33" s="87">
        <v>255000</v>
      </c>
      <c r="C33" s="72">
        <f>'Rozpočet včetně kapitoly EP'!C35</f>
        <v>56031</v>
      </c>
      <c r="D33" s="72" t="s">
        <v>21</v>
      </c>
      <c r="E33" s="71" t="s">
        <v>21</v>
      </c>
      <c r="G33" s="101"/>
      <c r="H33" s="101"/>
      <c r="I33" s="101"/>
    </row>
    <row r="34" spans="1:9" ht="12.75">
      <c r="A34" s="88" t="s">
        <v>47</v>
      </c>
      <c r="B34" s="89">
        <v>205000</v>
      </c>
      <c r="C34" s="90">
        <f>'Rozpočet včetně kapitoly EP'!C36</f>
        <v>24532</v>
      </c>
      <c r="D34" s="72" t="s">
        <v>21</v>
      </c>
      <c r="E34" s="71" t="s">
        <v>21</v>
      </c>
      <c r="G34" s="101"/>
      <c r="H34" s="101"/>
      <c r="I34" s="101"/>
    </row>
    <row r="35" spans="1:9" ht="12.75">
      <c r="A35" s="88" t="s">
        <v>48</v>
      </c>
      <c r="B35" s="89">
        <v>45000</v>
      </c>
      <c r="C35" s="90">
        <f>'Rozpočet včetně kapitoly EP'!C37</f>
        <v>26499</v>
      </c>
      <c r="D35" s="72" t="s">
        <v>21</v>
      </c>
      <c r="E35" s="71" t="s">
        <v>21</v>
      </c>
      <c r="G35" s="101"/>
      <c r="H35" s="101"/>
      <c r="I35" s="101"/>
    </row>
    <row r="36" spans="1:9" ht="13.5" thickBot="1">
      <c r="A36" s="88" t="s">
        <v>49</v>
      </c>
      <c r="B36" s="89">
        <v>5000</v>
      </c>
      <c r="C36" s="90">
        <f>'Rozpočet včetně kapitoly EP'!C38</f>
        <v>5000</v>
      </c>
      <c r="D36" s="72" t="s">
        <v>21</v>
      </c>
      <c r="E36" s="71" t="s">
        <v>21</v>
      </c>
      <c r="G36" s="101"/>
      <c r="H36" s="101"/>
      <c r="I36" s="101"/>
    </row>
    <row r="37" spans="1:9" ht="23.25" customHeight="1" thickBot="1">
      <c r="A37" s="172" t="s">
        <v>50</v>
      </c>
      <c r="B37" s="169">
        <f>SUM(B18:B36)-B33</f>
        <v>3669268</v>
      </c>
      <c r="C37" s="169">
        <f>SUM(C18:C36)-C33</f>
        <v>4119764</v>
      </c>
      <c r="D37" s="169">
        <f>SUM(D18:D36)</f>
        <v>2949245</v>
      </c>
      <c r="E37" s="181">
        <f>D37/C37*100</f>
        <v>71.58771716049755</v>
      </c>
      <c r="G37" s="101"/>
      <c r="H37" s="101"/>
      <c r="I37" s="101"/>
    </row>
    <row r="38" spans="2:9" ht="13.5" thickBot="1">
      <c r="B38" s="56"/>
      <c r="C38" s="56"/>
      <c r="D38" s="147"/>
      <c r="G38" s="101"/>
      <c r="H38" s="101"/>
      <c r="I38" s="101"/>
    </row>
    <row r="39" spans="1:9" ht="20.25" customHeight="1" thickBot="1">
      <c r="A39" s="165" t="s">
        <v>32</v>
      </c>
      <c r="B39" s="166">
        <v>24400</v>
      </c>
      <c r="C39" s="166">
        <f>Financování!C29</f>
        <v>234287</v>
      </c>
      <c r="D39" s="180">
        <f>Financování!D29</f>
        <v>32897</v>
      </c>
      <c r="E39" s="182">
        <f>D39/C39*100</f>
        <v>14.04132538297046</v>
      </c>
      <c r="G39" s="103"/>
      <c r="H39" s="103"/>
      <c r="I39" s="103"/>
    </row>
    <row r="40" spans="1:9" ht="12.75" customHeight="1" thickBot="1">
      <c r="A40" s="104"/>
      <c r="B40" s="127"/>
      <c r="C40" s="127"/>
      <c r="D40" s="127"/>
      <c r="E40" s="128"/>
      <c r="G40" s="103"/>
      <c r="H40" s="103"/>
      <c r="I40" s="103"/>
    </row>
    <row r="41" spans="1:9" ht="20.25" customHeight="1" thickBot="1">
      <c r="A41" s="129" t="s">
        <v>90</v>
      </c>
      <c r="B41" s="98">
        <f>SUM(B39+B37)</f>
        <v>3693668</v>
      </c>
      <c r="C41" s="98">
        <f>SUM(C39+C37)</f>
        <v>4354051</v>
      </c>
      <c r="D41" s="98">
        <f>SUM(D37+D39)</f>
        <v>2982142</v>
      </c>
      <c r="E41" s="99">
        <f>D41/C41*100</f>
        <v>68.49120508694088</v>
      </c>
      <c r="G41" s="103"/>
      <c r="H41" s="103"/>
      <c r="I41" s="103"/>
    </row>
    <row r="42" spans="7:9" ht="20.25" customHeight="1" thickBot="1">
      <c r="G42" s="35"/>
      <c r="H42" s="35"/>
      <c r="I42" s="35"/>
    </row>
    <row r="43" spans="1:9" ht="19.5" customHeight="1" thickBot="1">
      <c r="A43" s="129" t="s">
        <v>33</v>
      </c>
      <c r="B43" s="98">
        <f>B15-B41</f>
        <v>0</v>
      </c>
      <c r="C43" s="98">
        <f>C15-C41</f>
        <v>0</v>
      </c>
      <c r="D43" s="98">
        <f>D15-D41</f>
        <v>932751</v>
      </c>
      <c r="E43" s="99" t="s">
        <v>21</v>
      </c>
      <c r="G43" s="103"/>
      <c r="H43" s="103"/>
      <c r="I43" s="103"/>
    </row>
    <row r="44" spans="1:9" ht="12.75" customHeight="1">
      <c r="A44" s="58"/>
      <c r="B44" s="93"/>
      <c r="C44" s="93"/>
      <c r="D44" s="93"/>
      <c r="E44" s="76"/>
      <c r="G44" s="103"/>
      <c r="H44" s="103"/>
      <c r="I44" s="103"/>
    </row>
    <row r="45" spans="1:9" ht="12.75">
      <c r="A45" t="s">
        <v>110</v>
      </c>
      <c r="B45" s="56"/>
      <c r="C45" s="56"/>
      <c r="G45" s="103"/>
      <c r="H45" s="101"/>
      <c r="I45" s="103"/>
    </row>
    <row r="46" spans="4:9" ht="12.75">
      <c r="D46" s="56"/>
      <c r="G46" s="103"/>
      <c r="H46" s="101"/>
      <c r="I46" s="103"/>
    </row>
    <row r="47" spans="7:9" ht="12.75">
      <c r="G47" s="103"/>
      <c r="H47" s="101"/>
      <c r="I47" s="103"/>
    </row>
    <row r="48" spans="7:9" ht="12.75">
      <c r="G48" s="103"/>
      <c r="H48" s="101"/>
      <c r="I48" s="103"/>
    </row>
    <row r="49" spans="1:9" ht="12.75" customHeight="1">
      <c r="A49" s="106"/>
      <c r="B49" s="107"/>
      <c r="C49" s="107"/>
      <c r="D49" s="108"/>
      <c r="G49" s="102"/>
      <c r="H49" s="102"/>
      <c r="I49" s="102"/>
    </row>
    <row r="50" spans="1:9" ht="12.75" customHeight="1">
      <c r="A50" s="58"/>
      <c r="B50" s="58"/>
      <c r="C50" s="58"/>
      <c r="D50" s="108"/>
      <c r="G50" s="35"/>
      <c r="H50" s="35"/>
      <c r="I50" s="35"/>
    </row>
    <row r="51" spans="1:9" ht="12.75">
      <c r="A51" s="49"/>
      <c r="B51" s="49"/>
      <c r="C51" s="49"/>
      <c r="D51" s="49"/>
      <c r="G51" s="103"/>
      <c r="H51" s="103"/>
      <c r="I51" s="103"/>
    </row>
    <row r="52" spans="1:9" ht="12.75">
      <c r="A52" s="49"/>
      <c r="B52" s="49"/>
      <c r="C52" s="49"/>
      <c r="D52" s="109"/>
      <c r="E52" s="35"/>
      <c r="G52" s="103"/>
      <c r="H52" s="101"/>
      <c r="I52" s="103"/>
    </row>
    <row r="53" spans="1:9" ht="12.75">
      <c r="A53" s="49"/>
      <c r="B53" s="49"/>
      <c r="C53" s="49"/>
      <c r="D53" s="130"/>
      <c r="G53" s="102"/>
      <c r="H53" s="102"/>
      <c r="I53" s="102"/>
    </row>
    <row r="54" spans="1:9" ht="12.75">
      <c r="A54" s="49"/>
      <c r="B54" s="49"/>
      <c r="C54" s="49"/>
      <c r="D54" s="131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151" customFormat="1" ht="22.5" customHeight="1">
      <c r="A1" s="257" t="s">
        <v>137</v>
      </c>
      <c r="B1" s="254"/>
      <c r="C1" s="254"/>
      <c r="D1" s="254"/>
      <c r="E1" s="254"/>
    </row>
    <row r="2" spans="1:5" ht="15">
      <c r="A2" s="44" t="s">
        <v>34</v>
      </c>
      <c r="E2" s="61" t="s">
        <v>22</v>
      </c>
    </row>
    <row r="3" spans="1:5" ht="25.5">
      <c r="A3" s="186" t="s">
        <v>58</v>
      </c>
      <c r="B3" s="23" t="s">
        <v>59</v>
      </c>
      <c r="C3" s="23" t="s">
        <v>38</v>
      </c>
      <c r="D3" s="23" t="s">
        <v>93</v>
      </c>
      <c r="E3" s="23" t="s">
        <v>39</v>
      </c>
    </row>
    <row r="4" spans="1:6" ht="38.25">
      <c r="A4" s="187" t="s">
        <v>126</v>
      </c>
      <c r="B4" s="70">
        <v>18000</v>
      </c>
      <c r="C4" s="70">
        <v>1000</v>
      </c>
      <c r="D4" s="70">
        <v>0</v>
      </c>
      <c r="E4" s="70">
        <f aca="true" t="shared" si="0" ref="E4:E10">D4*100/C4</f>
        <v>0</v>
      </c>
      <c r="F4" s="239"/>
    </row>
    <row r="5" spans="1:6" ht="25.5">
      <c r="A5" s="187" t="s">
        <v>127</v>
      </c>
      <c r="B5" s="70">
        <v>0</v>
      </c>
      <c r="C5" s="70">
        <v>92175</v>
      </c>
      <c r="D5" s="70">
        <v>66893</v>
      </c>
      <c r="E5" s="70">
        <f t="shared" si="0"/>
        <v>72.5717385408191</v>
      </c>
      <c r="F5" s="239"/>
    </row>
    <row r="6" spans="1:5" ht="38.25">
      <c r="A6" s="187" t="s">
        <v>128</v>
      </c>
      <c r="B6" s="70">
        <v>0</v>
      </c>
      <c r="C6" s="70">
        <v>13000</v>
      </c>
      <c r="D6" s="70">
        <v>4000</v>
      </c>
      <c r="E6" s="70">
        <f t="shared" si="0"/>
        <v>30.76923076923077</v>
      </c>
    </row>
    <row r="7" spans="1:6" ht="25.5">
      <c r="A7" s="187" t="s">
        <v>120</v>
      </c>
      <c r="B7" s="70">
        <v>0</v>
      </c>
      <c r="C7" s="70">
        <v>108667</v>
      </c>
      <c r="D7" s="70">
        <v>105069</v>
      </c>
      <c r="E7" s="70">
        <v>0</v>
      </c>
      <c r="F7" s="239"/>
    </row>
    <row r="8" spans="1:5" ht="51">
      <c r="A8" s="187" t="s">
        <v>129</v>
      </c>
      <c r="B8" s="70">
        <v>0</v>
      </c>
      <c r="C8" s="70">
        <v>51000</v>
      </c>
      <c r="D8" s="70">
        <v>50879</v>
      </c>
      <c r="E8" s="70">
        <f t="shared" si="0"/>
        <v>99.76274509803922</v>
      </c>
    </row>
    <row r="9" spans="1:6" ht="38.25">
      <c r="A9" s="187" t="s">
        <v>30</v>
      </c>
      <c r="B9" s="87">
        <v>85000</v>
      </c>
      <c r="C9" s="70">
        <v>11700</v>
      </c>
      <c r="D9" s="70">
        <v>0</v>
      </c>
      <c r="E9" s="70">
        <f t="shared" si="0"/>
        <v>0</v>
      </c>
      <c r="F9" s="239"/>
    </row>
    <row r="10" spans="1:5" ht="20.25" customHeight="1">
      <c r="A10" s="188" t="s">
        <v>60</v>
      </c>
      <c r="B10" s="185">
        <f>SUM(B4:B9)</f>
        <v>103000</v>
      </c>
      <c r="C10" s="185">
        <f>SUM(C4:C9)</f>
        <v>277542</v>
      </c>
      <c r="D10" s="185">
        <f>SUM(D4:D9)</f>
        <v>226841</v>
      </c>
      <c r="E10" s="185">
        <f t="shared" si="0"/>
        <v>81.73213423553912</v>
      </c>
    </row>
    <row r="11" ht="14.25" customHeight="1"/>
    <row r="12" spans="1:5" ht="25.5">
      <c r="A12" s="186" t="s">
        <v>61</v>
      </c>
      <c r="B12" s="23" t="s">
        <v>59</v>
      </c>
      <c r="C12" s="23" t="s">
        <v>38</v>
      </c>
      <c r="D12" s="23">
        <v>4932114</v>
      </c>
      <c r="E12" s="23" t="s">
        <v>39</v>
      </c>
    </row>
    <row r="13" spans="1:11" ht="15.75" customHeight="1">
      <c r="A13" s="187" t="s">
        <v>106</v>
      </c>
      <c r="B13" s="87">
        <v>150000</v>
      </c>
      <c r="C13" s="87">
        <v>552981</v>
      </c>
      <c r="D13" s="87">
        <v>513257</v>
      </c>
      <c r="E13" s="70">
        <f aca="true" t="shared" si="1" ref="E13:E19">D13*100/C13</f>
        <v>92.81638971320895</v>
      </c>
      <c r="G13" s="13"/>
      <c r="H13" s="13"/>
      <c r="I13" s="13"/>
      <c r="J13" s="13"/>
      <c r="K13" s="13"/>
    </row>
    <row r="14" spans="1:5" ht="15.75" customHeight="1">
      <c r="A14" s="189" t="s">
        <v>62</v>
      </c>
      <c r="B14" s="87">
        <v>20848</v>
      </c>
      <c r="C14" s="87">
        <v>183831</v>
      </c>
      <c r="D14" s="87">
        <v>183831</v>
      </c>
      <c r="E14" s="70">
        <f t="shared" si="1"/>
        <v>100</v>
      </c>
    </row>
    <row r="15" spans="1:5" ht="15.75" customHeight="1">
      <c r="A15" s="189" t="s">
        <v>63</v>
      </c>
      <c r="B15" s="87">
        <v>743479</v>
      </c>
      <c r="C15" s="87">
        <v>359347</v>
      </c>
      <c r="D15" s="87">
        <v>44307</v>
      </c>
      <c r="E15" s="70">
        <f t="shared" si="1"/>
        <v>12.329865005134312</v>
      </c>
    </row>
    <row r="16" spans="1:5" ht="15.75" customHeight="1">
      <c r="A16" s="189" t="s">
        <v>107</v>
      </c>
      <c r="B16" s="87">
        <v>0</v>
      </c>
      <c r="C16" s="87">
        <v>120755</v>
      </c>
      <c r="D16" s="87">
        <v>120755</v>
      </c>
      <c r="E16" s="70">
        <f t="shared" si="1"/>
        <v>100</v>
      </c>
    </row>
    <row r="17" spans="1:6" ht="51">
      <c r="A17" s="187" t="s">
        <v>130</v>
      </c>
      <c r="B17" s="87">
        <v>290000</v>
      </c>
      <c r="C17" s="87">
        <v>113300</v>
      </c>
      <c r="D17" s="87">
        <v>0</v>
      </c>
      <c r="E17" s="70">
        <f t="shared" si="1"/>
        <v>0</v>
      </c>
      <c r="F17" s="239"/>
    </row>
    <row r="18" spans="1:5" ht="25.5" customHeight="1">
      <c r="A18" s="187" t="s">
        <v>124</v>
      </c>
      <c r="B18" s="87">
        <v>0</v>
      </c>
      <c r="C18" s="87">
        <v>700</v>
      </c>
      <c r="D18" s="87">
        <v>700</v>
      </c>
      <c r="E18" s="70">
        <f t="shared" si="1"/>
        <v>100</v>
      </c>
    </row>
    <row r="19" spans="1:5" ht="25.5" customHeight="1">
      <c r="A19" s="190" t="s">
        <v>64</v>
      </c>
      <c r="B19" s="185">
        <f>SUM(B13:B18)</f>
        <v>1204327</v>
      </c>
      <c r="C19" s="185">
        <f>SUM(C13:C18)</f>
        <v>1330914</v>
      </c>
      <c r="D19" s="185">
        <f>SUM(D13:D18)</f>
        <v>862850</v>
      </c>
      <c r="E19" s="185">
        <f t="shared" si="1"/>
        <v>64.8313865508966</v>
      </c>
    </row>
    <row r="20" spans="2:5" ht="13.5" thickBot="1">
      <c r="B20" s="8"/>
      <c r="C20" s="8"/>
      <c r="D20" s="8"/>
      <c r="E20" s="8"/>
    </row>
    <row r="21" spans="1:5" ht="16.5" customHeight="1" thickBot="1">
      <c r="A21" s="115" t="s">
        <v>65</v>
      </c>
      <c r="B21" s="78">
        <f>B10+B19</f>
        <v>1307327</v>
      </c>
      <c r="C21" s="78">
        <f>SUM(C19+C10)</f>
        <v>1608456</v>
      </c>
      <c r="D21" s="78">
        <f>SUM(D19+D10)</f>
        <v>1089691</v>
      </c>
      <c r="E21" s="79">
        <f>D21/C21*100</f>
        <v>67.74764121617252</v>
      </c>
    </row>
    <row r="22" spans="1:5" ht="11.25" customHeight="1">
      <c r="A22" s="75"/>
      <c r="B22" s="191"/>
      <c r="C22" s="191"/>
      <c r="D22" s="191"/>
      <c r="E22" s="192"/>
    </row>
    <row r="23" spans="1:5" ht="15">
      <c r="A23" s="44" t="s">
        <v>32</v>
      </c>
      <c r="E23" s="61" t="s">
        <v>22</v>
      </c>
    </row>
    <row r="24" spans="1:6" ht="25.5">
      <c r="A24" s="193" t="s">
        <v>66</v>
      </c>
      <c r="B24" s="23" t="s">
        <v>99</v>
      </c>
      <c r="C24" s="194" t="s">
        <v>100</v>
      </c>
      <c r="D24" s="195" t="s">
        <v>93</v>
      </c>
      <c r="E24" s="194" t="s">
        <v>39</v>
      </c>
      <c r="F24" s="199"/>
    </row>
    <row r="25" spans="1:5" ht="15.75" customHeight="1">
      <c r="A25" s="189" t="s">
        <v>96</v>
      </c>
      <c r="B25" s="70">
        <v>24400</v>
      </c>
      <c r="C25" s="196">
        <v>24400</v>
      </c>
      <c r="D25" s="197">
        <v>24390</v>
      </c>
      <c r="E25" s="196">
        <f>D25*100/C25</f>
        <v>99.95901639344262</v>
      </c>
    </row>
    <row r="26" spans="1:5" ht="25.5">
      <c r="A26" s="189" t="s">
        <v>131</v>
      </c>
      <c r="B26" s="70">
        <v>0</v>
      </c>
      <c r="C26" s="196">
        <v>7807</v>
      </c>
      <c r="D26" s="197">
        <v>7807</v>
      </c>
      <c r="E26" s="196">
        <f>D26*100/C26</f>
        <v>100</v>
      </c>
    </row>
    <row r="27" spans="1:5" ht="15" customHeight="1">
      <c r="A27" s="189" t="s">
        <v>145</v>
      </c>
      <c r="B27" s="70">
        <v>0</v>
      </c>
      <c r="C27" s="196">
        <v>201380</v>
      </c>
      <c r="D27" s="197">
        <v>0</v>
      </c>
      <c r="E27" s="196">
        <f>D27*100/C27</f>
        <v>0</v>
      </c>
    </row>
    <row r="28" spans="1:5" ht="27.75" customHeight="1">
      <c r="A28" s="187" t="s">
        <v>125</v>
      </c>
      <c r="B28" s="70">
        <v>0</v>
      </c>
      <c r="C28" s="196">
        <v>700</v>
      </c>
      <c r="D28" s="197">
        <v>700</v>
      </c>
      <c r="E28" s="196">
        <f>D28*100/C28</f>
        <v>100</v>
      </c>
    </row>
    <row r="29" spans="1:5" ht="20.25" customHeight="1">
      <c r="A29" s="188" t="s">
        <v>67</v>
      </c>
      <c r="B29" s="185">
        <f>SUM(B25:B25)</f>
        <v>24400</v>
      </c>
      <c r="C29" s="185">
        <f>SUM(C25:C28)</f>
        <v>234287</v>
      </c>
      <c r="D29" s="185">
        <f>SUM(D25:D28)</f>
        <v>32897</v>
      </c>
      <c r="E29" s="185">
        <f>D29*100/C29</f>
        <v>14.04132538297046</v>
      </c>
    </row>
    <row r="30" spans="1:5" ht="25.5" customHeight="1">
      <c r="A30" s="187"/>
      <c r="B30" s="198"/>
      <c r="C30" s="198"/>
      <c r="D30" s="198"/>
      <c r="E30" s="198"/>
    </row>
    <row r="31" spans="1:5" ht="25.5">
      <c r="A31" s="186" t="s">
        <v>68</v>
      </c>
      <c r="B31" s="23" t="s">
        <v>59</v>
      </c>
      <c r="C31" s="23" t="s">
        <v>52</v>
      </c>
      <c r="D31" s="23" t="s">
        <v>53</v>
      </c>
      <c r="E31" s="23" t="s">
        <v>39</v>
      </c>
    </row>
    <row r="32" spans="1:8" ht="15.75" customHeight="1">
      <c r="A32" s="189" t="s">
        <v>108</v>
      </c>
      <c r="B32" s="70">
        <v>0</v>
      </c>
      <c r="C32" s="70">
        <v>345847</v>
      </c>
      <c r="D32" s="70">
        <v>326998</v>
      </c>
      <c r="E32" s="70">
        <f>D32*100/C32</f>
        <v>94.54990212434979</v>
      </c>
      <c r="F32" s="13"/>
      <c r="G32" s="13"/>
      <c r="H32" s="13"/>
    </row>
    <row r="33" spans="1:5" ht="25.5">
      <c r="A33" s="189" t="s">
        <v>69</v>
      </c>
      <c r="B33" s="70">
        <v>0</v>
      </c>
      <c r="C33" s="87">
        <v>166813</v>
      </c>
      <c r="D33" s="70">
        <v>166813</v>
      </c>
      <c r="E33" s="70">
        <f>D33*100/C33</f>
        <v>100</v>
      </c>
    </row>
    <row r="34" spans="1:5" ht="26.25" customHeight="1">
      <c r="A34" s="190" t="s">
        <v>70</v>
      </c>
      <c r="B34" s="185">
        <f>SUM(B32:B33)</f>
        <v>0</v>
      </c>
      <c r="C34" s="185">
        <f>SUM(C32:C33)</f>
        <v>512660</v>
      </c>
      <c r="D34" s="185">
        <f>SUM(D32:D33)</f>
        <v>493811</v>
      </c>
      <c r="E34" s="185">
        <f>D34*100/C34</f>
        <v>96.32329419108181</v>
      </c>
    </row>
    <row r="35" spans="2:5" ht="13.5" thickBot="1">
      <c r="B35" s="8"/>
      <c r="C35" s="8"/>
      <c r="D35" s="8"/>
      <c r="E35" s="8"/>
    </row>
    <row r="36" spans="1:5" ht="21.75" customHeight="1" thickBot="1">
      <c r="A36" s="115" t="s">
        <v>71</v>
      </c>
      <c r="B36" s="78">
        <f>SUM(B34+B29)</f>
        <v>24400</v>
      </c>
      <c r="C36" s="78">
        <f>SUM(C34+C29)</f>
        <v>746947</v>
      </c>
      <c r="D36" s="78">
        <f>SUM(D34+D29)</f>
        <v>526708</v>
      </c>
      <c r="E36" s="79">
        <f>D36/C36*100</f>
        <v>70.51477547938475</v>
      </c>
    </row>
    <row r="37" ht="13.5" thickBot="1"/>
    <row r="38" spans="1:5" ht="22.5" customHeight="1" thickBot="1">
      <c r="A38" s="115" t="s">
        <v>72</v>
      </c>
      <c r="B38" s="78">
        <f>B21-B36</f>
        <v>1282927</v>
      </c>
      <c r="C38" s="78">
        <f>C21-C36</f>
        <v>861509</v>
      </c>
      <c r="D38" s="78">
        <f>D21-D36</f>
        <v>562983</v>
      </c>
      <c r="E38" s="79">
        <f>D38/C38*100</f>
        <v>65.348475755912</v>
      </c>
    </row>
    <row r="41" ht="12.75">
      <c r="D41" s="8"/>
    </row>
    <row r="45" ht="12.75">
      <c r="D45" s="8"/>
    </row>
    <row r="47" ht="12.75">
      <c r="D47" s="8"/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4"/>
  <sheetViews>
    <sheetView showGridLines="0" zoomScalePageLayoutView="0" workbookViewId="0" topLeftCell="A1">
      <selection activeCell="I12" sqref="I12"/>
    </sheetView>
  </sheetViews>
  <sheetFormatPr defaultColWidth="9.00390625" defaultRowHeight="12.75"/>
  <cols>
    <col min="1" max="1" width="2.75390625" style="213" customWidth="1"/>
    <col min="2" max="2" width="20.25390625" style="213" customWidth="1"/>
    <col min="3" max="3" width="5.375" style="213" customWidth="1"/>
    <col min="4" max="15" width="8.125" style="213" customWidth="1"/>
    <col min="16" max="16" width="10.875" style="213" customWidth="1"/>
    <col min="17" max="18" width="9.375" style="213" customWidth="1"/>
    <col min="19" max="19" width="4.00390625" style="213" customWidth="1"/>
    <col min="20" max="16384" width="9.125" style="213" customWidth="1"/>
  </cols>
  <sheetData>
    <row r="1" spans="1:19" ht="12.7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9" ht="12.75">
      <c r="A2" s="214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14"/>
    </row>
    <row r="3" spans="1:19" s="238" customFormat="1" ht="15.75" customHeight="1">
      <c r="A3" s="261" t="s">
        <v>119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37"/>
    </row>
    <row r="4" spans="1:19" ht="12.75">
      <c r="A4" s="214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14"/>
    </row>
    <row r="5" spans="1:18" s="38" customFormat="1" ht="12.75">
      <c r="A5" s="262" t="s">
        <v>133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</row>
    <row r="6" spans="1:18" s="38" customFormat="1" ht="13.5" thickBo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</row>
    <row r="7" spans="1:19" ht="23.25" thickBot="1">
      <c r="A7" s="214"/>
      <c r="B7" s="224">
        <v>2011</v>
      </c>
      <c r="C7" s="225"/>
      <c r="D7" s="226" t="s">
        <v>0</v>
      </c>
      <c r="E7" s="226" t="s">
        <v>1</v>
      </c>
      <c r="F7" s="226" t="s">
        <v>2</v>
      </c>
      <c r="G7" s="226" t="s">
        <v>3</v>
      </c>
      <c r="H7" s="226" t="s">
        <v>4</v>
      </c>
      <c r="I7" s="226" t="s">
        <v>5</v>
      </c>
      <c r="J7" s="226" t="s">
        <v>6</v>
      </c>
      <c r="K7" s="226" t="s">
        <v>7</v>
      </c>
      <c r="L7" s="226" t="s">
        <v>8</v>
      </c>
      <c r="M7" s="226" t="s">
        <v>9</v>
      </c>
      <c r="N7" s="226" t="s">
        <v>10</v>
      </c>
      <c r="O7" s="226" t="s">
        <v>11</v>
      </c>
      <c r="P7" s="226" t="s">
        <v>12</v>
      </c>
      <c r="Q7" s="226" t="s">
        <v>15</v>
      </c>
      <c r="R7" s="226" t="s">
        <v>13</v>
      </c>
      <c r="S7" s="214"/>
    </row>
    <row r="8" spans="1:19" ht="33.75">
      <c r="A8" s="214"/>
      <c r="B8" s="227" t="s">
        <v>111</v>
      </c>
      <c r="C8" s="228">
        <v>1111</v>
      </c>
      <c r="D8" s="229">
        <v>107413.818</v>
      </c>
      <c r="E8" s="229">
        <v>51374.118</v>
      </c>
      <c r="F8" s="229">
        <v>52068.291</v>
      </c>
      <c r="G8" s="229">
        <v>44188.908</v>
      </c>
      <c r="H8" s="229">
        <v>50340.452</v>
      </c>
      <c r="I8" s="229">
        <v>63506.675</v>
      </c>
      <c r="J8" s="229">
        <v>74833.411</v>
      </c>
      <c r="K8" s="229">
        <v>64533.127</v>
      </c>
      <c r="L8" s="229">
        <v>68694.919</v>
      </c>
      <c r="M8" s="229">
        <v>57875.666</v>
      </c>
      <c r="N8" s="229">
        <v>0</v>
      </c>
      <c r="O8" s="229">
        <v>0</v>
      </c>
      <c r="P8" s="229">
        <v>634829.385</v>
      </c>
      <c r="Q8" s="229">
        <v>655000</v>
      </c>
      <c r="R8" s="230">
        <v>96.92051679389313</v>
      </c>
      <c r="S8" s="214"/>
    </row>
    <row r="9" spans="1:19" ht="33.75">
      <c r="A9" s="214"/>
      <c r="B9" s="227" t="s">
        <v>112</v>
      </c>
      <c r="C9" s="228">
        <v>1112</v>
      </c>
      <c r="D9" s="229">
        <v>5563.158</v>
      </c>
      <c r="E9" s="229">
        <v>767.562</v>
      </c>
      <c r="F9" s="229">
        <v>6347.184</v>
      </c>
      <c r="G9" s="229">
        <v>0</v>
      </c>
      <c r="H9" s="229">
        <v>0</v>
      </c>
      <c r="I9" s="229">
        <v>0</v>
      </c>
      <c r="J9" s="229">
        <v>0</v>
      </c>
      <c r="K9" s="229">
        <v>0</v>
      </c>
      <c r="L9" s="229">
        <v>0</v>
      </c>
      <c r="M9" s="229">
        <v>0</v>
      </c>
      <c r="N9" s="229">
        <v>0</v>
      </c>
      <c r="O9" s="229">
        <v>0</v>
      </c>
      <c r="P9" s="229">
        <v>12677.904</v>
      </c>
      <c r="Q9" s="229">
        <v>35000</v>
      </c>
      <c r="R9" s="230">
        <v>36.22258285714286</v>
      </c>
      <c r="S9" s="214"/>
    </row>
    <row r="10" spans="1:19" ht="33.75">
      <c r="A10" s="214"/>
      <c r="B10" s="227" t="s">
        <v>113</v>
      </c>
      <c r="C10" s="228">
        <v>1113</v>
      </c>
      <c r="D10" s="229">
        <v>6618.457</v>
      </c>
      <c r="E10" s="229">
        <v>6507.287</v>
      </c>
      <c r="F10" s="229">
        <v>4346</v>
      </c>
      <c r="G10" s="229">
        <v>4680.661</v>
      </c>
      <c r="H10" s="229">
        <v>5798.796</v>
      </c>
      <c r="I10" s="229">
        <v>5562.98</v>
      </c>
      <c r="J10" s="229">
        <v>6919.217</v>
      </c>
      <c r="K10" s="229">
        <v>7217.454</v>
      </c>
      <c r="L10" s="229">
        <v>7714.671</v>
      </c>
      <c r="M10" s="229">
        <v>5542.402</v>
      </c>
      <c r="N10" s="229">
        <v>0</v>
      </c>
      <c r="O10" s="229">
        <v>0</v>
      </c>
      <c r="P10" s="229">
        <v>60907.925</v>
      </c>
      <c r="Q10" s="229">
        <v>60000</v>
      </c>
      <c r="R10" s="230">
        <v>101.51320833333332</v>
      </c>
      <c r="S10" s="214"/>
    </row>
    <row r="11" spans="1:19" ht="14.25" customHeight="1">
      <c r="A11" s="214"/>
      <c r="B11" s="227" t="s">
        <v>114</v>
      </c>
      <c r="C11" s="228">
        <v>1121</v>
      </c>
      <c r="D11" s="229">
        <v>118370.119</v>
      </c>
      <c r="E11" s="229">
        <v>6244.443</v>
      </c>
      <c r="F11" s="229">
        <v>149991.353</v>
      </c>
      <c r="G11" s="229">
        <v>32300.811</v>
      </c>
      <c r="H11" s="229">
        <v>0</v>
      </c>
      <c r="I11" s="229">
        <v>74360.294</v>
      </c>
      <c r="J11" s="229">
        <v>225543.221</v>
      </c>
      <c r="K11" s="229">
        <v>0</v>
      </c>
      <c r="L11" s="229">
        <v>105227.371</v>
      </c>
      <c r="M11" s="229">
        <v>14110.469</v>
      </c>
      <c r="N11" s="229">
        <v>0</v>
      </c>
      <c r="O11" s="229">
        <v>0</v>
      </c>
      <c r="P11" s="229">
        <v>726148.081</v>
      </c>
      <c r="Q11" s="229">
        <v>750000</v>
      </c>
      <c r="R11" s="230">
        <v>96.81974413333333</v>
      </c>
      <c r="S11" s="214"/>
    </row>
    <row r="12" spans="1:19" ht="12.75">
      <c r="A12" s="214"/>
      <c r="B12" s="227" t="s">
        <v>115</v>
      </c>
      <c r="C12" s="228">
        <v>1211</v>
      </c>
      <c r="D12" s="229">
        <v>149112.113</v>
      </c>
      <c r="E12" s="229">
        <v>293102.049</v>
      </c>
      <c r="F12" s="229">
        <v>0</v>
      </c>
      <c r="G12" s="229">
        <v>77523.568</v>
      </c>
      <c r="H12" s="229">
        <v>258611.916</v>
      </c>
      <c r="I12" s="229">
        <v>101830.26</v>
      </c>
      <c r="J12" s="229">
        <v>156758.772</v>
      </c>
      <c r="K12" s="229">
        <v>261419.169</v>
      </c>
      <c r="L12" s="229">
        <v>28369.872</v>
      </c>
      <c r="M12" s="229">
        <v>138135.677</v>
      </c>
      <c r="N12" s="229">
        <v>0</v>
      </c>
      <c r="O12" s="229">
        <v>0</v>
      </c>
      <c r="P12" s="229">
        <v>1464863.396</v>
      </c>
      <c r="Q12" s="229">
        <v>1679186</v>
      </c>
      <c r="R12" s="230">
        <v>87.23651793190272</v>
      </c>
      <c r="S12" s="214"/>
    </row>
    <row r="13" spans="1:19" ht="12.75">
      <c r="A13" s="214"/>
      <c r="B13" s="258" t="s">
        <v>14</v>
      </c>
      <c r="C13" s="258"/>
      <c r="D13" s="231">
        <v>387077.665</v>
      </c>
      <c r="E13" s="231">
        <v>357995.459</v>
      </c>
      <c r="F13" s="231">
        <v>212752.828</v>
      </c>
      <c r="G13" s="231">
        <v>158693.948</v>
      </c>
      <c r="H13" s="231">
        <v>314751.164</v>
      </c>
      <c r="I13" s="231">
        <v>245260.209</v>
      </c>
      <c r="J13" s="231">
        <v>464054.621</v>
      </c>
      <c r="K13" s="231">
        <v>333169.75</v>
      </c>
      <c r="L13" s="231">
        <v>210006.833</v>
      </c>
      <c r="M13" s="231">
        <v>215664.214</v>
      </c>
      <c r="N13" s="231">
        <v>0</v>
      </c>
      <c r="O13" s="231">
        <v>0</v>
      </c>
      <c r="P13" s="231">
        <v>2899426.691</v>
      </c>
      <c r="Q13" s="231">
        <v>3179186</v>
      </c>
      <c r="R13" s="232">
        <v>91.20028494715314</v>
      </c>
      <c r="S13" s="214"/>
    </row>
    <row r="14" spans="1:19" ht="12.75">
      <c r="A14" s="214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14"/>
    </row>
    <row r="15" spans="1:19" ht="3" customHeight="1">
      <c r="A15" s="214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14"/>
    </row>
    <row r="16" spans="1:19" ht="13.5" customHeight="1">
      <c r="A16" s="214"/>
      <c r="B16" s="260" t="s">
        <v>16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14"/>
    </row>
    <row r="17" spans="1:19" ht="12.75">
      <c r="A17" s="214"/>
      <c r="B17" s="260" t="s">
        <v>143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14"/>
    </row>
    <row r="18" spans="1:19" ht="13.5" customHeight="1">
      <c r="A18" s="214"/>
      <c r="B18" s="260" t="s">
        <v>144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14"/>
    </row>
    <row r="19" spans="1:19" ht="6.75" customHeight="1">
      <c r="A19" s="214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14"/>
    </row>
    <row r="20" spans="1:19" ht="33.75">
      <c r="A20" s="214"/>
      <c r="B20" s="224">
        <v>2010</v>
      </c>
      <c r="C20" s="225"/>
      <c r="D20" s="226" t="s">
        <v>0</v>
      </c>
      <c r="E20" s="226" t="s">
        <v>1</v>
      </c>
      <c r="F20" s="226" t="s">
        <v>2</v>
      </c>
      <c r="G20" s="226" t="s">
        <v>3</v>
      </c>
      <c r="H20" s="226" t="s">
        <v>4</v>
      </c>
      <c r="I20" s="226" t="s">
        <v>5</v>
      </c>
      <c r="J20" s="226" t="s">
        <v>6</v>
      </c>
      <c r="K20" s="226" t="s">
        <v>7</v>
      </c>
      <c r="L20" s="226" t="s">
        <v>8</v>
      </c>
      <c r="M20" s="226" t="s">
        <v>9</v>
      </c>
      <c r="N20" s="226" t="s">
        <v>10</v>
      </c>
      <c r="O20" s="226" t="s">
        <v>11</v>
      </c>
      <c r="P20" s="226" t="s">
        <v>116</v>
      </c>
      <c r="Q20" s="226" t="s">
        <v>17</v>
      </c>
      <c r="R20" s="226" t="s">
        <v>13</v>
      </c>
      <c r="S20" s="214"/>
    </row>
    <row r="21" spans="1:19" ht="16.5" customHeight="1">
      <c r="A21" s="214"/>
      <c r="B21" s="227" t="s">
        <v>111</v>
      </c>
      <c r="C21" s="228">
        <v>1111</v>
      </c>
      <c r="D21" s="229">
        <v>97263.956</v>
      </c>
      <c r="E21" s="229">
        <v>57156.679</v>
      </c>
      <c r="F21" s="229">
        <v>47764.191</v>
      </c>
      <c r="G21" s="229">
        <v>40646.164</v>
      </c>
      <c r="H21" s="229">
        <v>47076.338</v>
      </c>
      <c r="I21" s="229">
        <v>61469.048</v>
      </c>
      <c r="J21" s="229">
        <v>63983.664</v>
      </c>
      <c r="K21" s="229">
        <v>60338.485</v>
      </c>
      <c r="L21" s="229">
        <v>64874.283</v>
      </c>
      <c r="M21" s="229">
        <v>61666.204</v>
      </c>
      <c r="N21" s="229">
        <v>0</v>
      </c>
      <c r="O21" s="229">
        <v>0</v>
      </c>
      <c r="P21" s="229">
        <f>_530+_531+_532+_533+_534+_535+_536+_537+_538+_539+_540+_541</f>
        <v>602239.012</v>
      </c>
      <c r="Q21" s="229">
        <v>728925.50011</v>
      </c>
      <c r="R21" s="230">
        <f>(_542/_543)*100</f>
        <v>82.62010478562183</v>
      </c>
      <c r="S21" s="214"/>
    </row>
    <row r="22" spans="1:19" ht="33.75">
      <c r="A22" s="214"/>
      <c r="B22" s="227" t="s">
        <v>112</v>
      </c>
      <c r="C22" s="228">
        <v>1112</v>
      </c>
      <c r="D22" s="229">
        <v>4505.817</v>
      </c>
      <c r="E22" s="229">
        <v>822.916</v>
      </c>
      <c r="F22" s="229">
        <v>7198.058</v>
      </c>
      <c r="G22" s="229">
        <v>0</v>
      </c>
      <c r="H22" s="229">
        <v>0</v>
      </c>
      <c r="I22" s="229">
        <v>0</v>
      </c>
      <c r="J22" s="229">
        <v>14014.798</v>
      </c>
      <c r="K22" s="229">
        <v>0</v>
      </c>
      <c r="L22" s="229">
        <v>3935.941</v>
      </c>
      <c r="M22" s="229">
        <v>1946.027</v>
      </c>
      <c r="N22" s="229">
        <v>0</v>
      </c>
      <c r="O22" s="229">
        <v>0</v>
      </c>
      <c r="P22" s="229">
        <f>_549+_550+_551+_552+_553+_554+_555+_556+_557+_558+_559+_560</f>
        <v>32423.557</v>
      </c>
      <c r="Q22" s="229">
        <v>38414.02914</v>
      </c>
      <c r="R22" s="230">
        <f>(_561/_562)*100</f>
        <v>84.40550946070324</v>
      </c>
      <c r="S22" s="214"/>
    </row>
    <row r="23" spans="1:19" ht="33.75">
      <c r="A23" s="214"/>
      <c r="B23" s="227" t="s">
        <v>113</v>
      </c>
      <c r="C23" s="228">
        <v>1113</v>
      </c>
      <c r="D23" s="229">
        <v>6121.146</v>
      </c>
      <c r="E23" s="229">
        <v>5990.084</v>
      </c>
      <c r="F23" s="229">
        <v>3889.598</v>
      </c>
      <c r="G23" s="229">
        <v>4273.286</v>
      </c>
      <c r="H23" s="229">
        <v>5529.112</v>
      </c>
      <c r="I23" s="229">
        <v>4976.49</v>
      </c>
      <c r="J23" s="229">
        <v>6082.762</v>
      </c>
      <c r="K23" s="229">
        <v>7032.294</v>
      </c>
      <c r="L23" s="229">
        <v>6880.95</v>
      </c>
      <c r="M23" s="229">
        <v>5492.07</v>
      </c>
      <c r="N23" s="229">
        <v>0</v>
      </c>
      <c r="O23" s="229">
        <v>0</v>
      </c>
      <c r="P23" s="229">
        <f>_568+_569+_570+_571+_572+_573+_574+_575+_576+_577+_578+_579</f>
        <v>56267.792</v>
      </c>
      <c r="Q23" s="229">
        <v>66698.41773</v>
      </c>
      <c r="R23" s="230">
        <f>(_580/_581)*100</f>
        <v>84.36150948554143</v>
      </c>
      <c r="S23" s="214"/>
    </row>
    <row r="24" spans="1:19" ht="22.5">
      <c r="A24" s="214"/>
      <c r="B24" s="227" t="s">
        <v>114</v>
      </c>
      <c r="C24" s="228">
        <v>1121</v>
      </c>
      <c r="D24" s="229">
        <v>121950.754</v>
      </c>
      <c r="E24" s="229">
        <v>5557.53</v>
      </c>
      <c r="F24" s="229">
        <v>158841.926</v>
      </c>
      <c r="G24" s="229">
        <v>38230.493</v>
      </c>
      <c r="H24" s="229">
        <v>0</v>
      </c>
      <c r="I24" s="229">
        <v>152936.434</v>
      </c>
      <c r="J24" s="229">
        <v>169600.564</v>
      </c>
      <c r="K24" s="229">
        <v>0</v>
      </c>
      <c r="L24" s="229">
        <v>102620.288</v>
      </c>
      <c r="M24" s="229">
        <v>14688.784</v>
      </c>
      <c r="N24" s="229">
        <v>0</v>
      </c>
      <c r="O24" s="229">
        <v>0</v>
      </c>
      <c r="P24" s="229">
        <f>_587+_588+_589+_590+_591+_592+_593+_594+_595+_596+_597+_598</f>
        <v>764426.773</v>
      </c>
      <c r="Q24" s="229">
        <v>812346.60176</v>
      </c>
      <c r="R24" s="230">
        <f>(_599/_600)*100</f>
        <v>94.10106121498157</v>
      </c>
      <c r="S24" s="214"/>
    </row>
    <row r="25" spans="1:19" ht="12.75">
      <c r="A25" s="214"/>
      <c r="B25" s="227" t="s">
        <v>115</v>
      </c>
      <c r="C25" s="228">
        <v>1211</v>
      </c>
      <c r="D25" s="229">
        <v>137491.5</v>
      </c>
      <c r="E25" s="229">
        <v>270208.989</v>
      </c>
      <c r="F25" s="229">
        <v>12167.72</v>
      </c>
      <c r="G25" s="229">
        <v>114778.328</v>
      </c>
      <c r="H25" s="229">
        <v>238685.966</v>
      </c>
      <c r="I25" s="229">
        <v>51315.994</v>
      </c>
      <c r="J25" s="229">
        <v>136867.002</v>
      </c>
      <c r="K25" s="229">
        <v>275787.85</v>
      </c>
      <c r="L25" s="229">
        <v>51932.249</v>
      </c>
      <c r="M25" s="229">
        <v>135223.521</v>
      </c>
      <c r="N25" s="229">
        <v>0</v>
      </c>
      <c r="O25" s="229">
        <v>0</v>
      </c>
      <c r="P25" s="229">
        <f>_606+_607+_608+_609+_610+_611+_612+_613+_614+_615+_616+_617</f>
        <v>1424459.119</v>
      </c>
      <c r="Q25" s="229">
        <v>1744839.028</v>
      </c>
      <c r="R25" s="230">
        <f>(_618/_619)*100</f>
        <v>81.63842601760052</v>
      </c>
      <c r="S25" s="214"/>
    </row>
    <row r="26" spans="1:19" ht="12.75">
      <c r="A26" s="214"/>
      <c r="B26" s="258" t="s">
        <v>14</v>
      </c>
      <c r="C26" s="258"/>
      <c r="D26" s="231">
        <v>367333.173</v>
      </c>
      <c r="E26" s="231">
        <v>339736.198</v>
      </c>
      <c r="F26" s="231">
        <v>229861.493</v>
      </c>
      <c r="G26" s="231">
        <v>197928.271</v>
      </c>
      <c r="H26" s="231">
        <v>291291.416</v>
      </c>
      <c r="I26" s="231">
        <v>270697.966</v>
      </c>
      <c r="J26" s="231">
        <v>390548.79</v>
      </c>
      <c r="K26" s="231">
        <v>343158.629</v>
      </c>
      <c r="L26" s="231">
        <v>230243.711</v>
      </c>
      <c r="M26" s="231">
        <v>219016.606</v>
      </c>
      <c r="N26" s="231">
        <v>0</v>
      </c>
      <c r="O26" s="231">
        <v>0</v>
      </c>
      <c r="P26" s="231">
        <f>_511+_512+_513+_514+_515+_516+_517+_518+_519+_520+_521+_522</f>
        <v>2879816.2530000005</v>
      </c>
      <c r="Q26" s="231">
        <v>3391223.57674</v>
      </c>
      <c r="R26" s="232">
        <f>(_523/_524)*100</f>
        <v>84.9196812841335</v>
      </c>
      <c r="S26" s="214"/>
    </row>
    <row r="27" spans="1:19" ht="13.5" customHeight="1">
      <c r="A27" s="214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14"/>
    </row>
    <row r="28" spans="1:19" ht="409.5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</row>
    <row r="34" ht="12.75">
      <c r="C34" s="213">
        <v>32963</v>
      </c>
    </row>
  </sheetData>
  <sheetProtection/>
  <mergeCells count="8">
    <mergeCell ref="B26:C26"/>
    <mergeCell ref="B4:R4"/>
    <mergeCell ref="B13:C13"/>
    <mergeCell ref="B16:R16"/>
    <mergeCell ref="A3:R3"/>
    <mergeCell ref="A5:R5"/>
    <mergeCell ref="B17:R17"/>
    <mergeCell ref="B18:R18"/>
  </mergeCells>
  <printOptions/>
  <pageMargins left="0" right="0" top="0" bottom="0" header="0.5118110236220472" footer="0.5118110236220472"/>
  <pageSetup firstPageNumber="5" useFirstPageNumber="1" fitToHeight="0" fitToWidth="1" horizontalDpi="600" verticalDpi="600" orientation="landscape" paperSize="9" scale="9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16" ht="18.75">
      <c r="A1" s="263" t="s">
        <v>138</v>
      </c>
      <c r="B1" s="263"/>
      <c r="C1" s="263"/>
      <c r="D1" s="263"/>
      <c r="E1" s="263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5.75">
      <c r="A4" s="1" t="s">
        <v>37</v>
      </c>
      <c r="B4" s="1"/>
      <c r="D4" s="54">
        <v>3314576.2</v>
      </c>
      <c r="E4" s="1" t="s">
        <v>98</v>
      </c>
    </row>
    <row r="5" spans="1:7" ht="15.75">
      <c r="A5" s="1"/>
      <c r="B5" s="1"/>
      <c r="D5" s="46"/>
      <c r="E5" s="2"/>
      <c r="G5" s="55"/>
    </row>
    <row r="6" spans="1:2" ht="15.75">
      <c r="A6" s="1"/>
      <c r="B6" s="1"/>
    </row>
    <row r="7" spans="1:6" ht="16.5" thickBot="1">
      <c r="A7" s="1" t="s">
        <v>73</v>
      </c>
      <c r="B7" s="1"/>
      <c r="E7" s="61" t="s">
        <v>91</v>
      </c>
      <c r="F7" s="2"/>
    </row>
    <row r="8" spans="1:9" ht="25.5">
      <c r="A8" s="132"/>
      <c r="B8" s="202" t="s">
        <v>99</v>
      </c>
      <c r="C8" s="203" t="s">
        <v>100</v>
      </c>
      <c r="D8" s="204" t="s">
        <v>93</v>
      </c>
      <c r="E8" s="133" t="s">
        <v>39</v>
      </c>
      <c r="H8" s="217"/>
      <c r="I8" s="218"/>
    </row>
    <row r="9" spans="1:5" ht="12.75">
      <c r="A9" s="134" t="s">
        <v>26</v>
      </c>
      <c r="B9" s="42">
        <v>4701000</v>
      </c>
      <c r="C9" s="42">
        <v>4701000</v>
      </c>
      <c r="D9" s="240">
        <v>3525750</v>
      </c>
      <c r="E9" s="135">
        <f>D9/C9*100</f>
        <v>75</v>
      </c>
    </row>
    <row r="10" spans="1:5" ht="12.75">
      <c r="A10" s="134" t="s">
        <v>27</v>
      </c>
      <c r="B10" s="42">
        <v>310000</v>
      </c>
      <c r="C10" s="42">
        <v>310000</v>
      </c>
      <c r="D10" s="240">
        <v>232500</v>
      </c>
      <c r="E10" s="135">
        <f>D10/C10*100</f>
        <v>75</v>
      </c>
    </row>
    <row r="11" spans="1:5" ht="14.25" customHeight="1" thickBot="1">
      <c r="A11" s="136" t="s">
        <v>23</v>
      </c>
      <c r="B11" s="137">
        <f>SUM(B9:B10)</f>
        <v>5011000</v>
      </c>
      <c r="C11" s="137">
        <f>SUM(C9:C10)</f>
        <v>5011000</v>
      </c>
      <c r="D11" s="137">
        <f>SUM(D9:D10)</f>
        <v>3758250</v>
      </c>
      <c r="E11" s="138">
        <f>D11/C11*100</f>
        <v>75</v>
      </c>
    </row>
    <row r="12" spans="1:5" ht="16.5" customHeight="1">
      <c r="A12" s="5"/>
      <c r="B12" s="10"/>
      <c r="C12" s="10"/>
      <c r="D12" s="10"/>
      <c r="E12" s="24"/>
    </row>
    <row r="13" spans="1:5" s="40" customFormat="1" ht="12.75">
      <c r="A13" s="13"/>
      <c r="B13" s="13"/>
      <c r="C13" s="13"/>
      <c r="D13" s="13"/>
      <c r="E13" s="13"/>
    </row>
    <row r="14" spans="1:5" ht="15.75">
      <c r="A14" s="20" t="s">
        <v>29</v>
      </c>
      <c r="B14" s="13"/>
      <c r="C14" s="13"/>
      <c r="D14" s="242">
        <f>SUM(D4+D11)</f>
        <v>7072826.2</v>
      </c>
      <c r="E14" s="20" t="s">
        <v>98</v>
      </c>
    </row>
    <row r="16" ht="17.25" customHeight="1"/>
    <row r="17" spans="1:5" ht="16.5" thickBot="1">
      <c r="A17" s="1" t="s">
        <v>74</v>
      </c>
      <c r="B17" s="1"/>
      <c r="D17" s="13"/>
      <c r="E17" s="61" t="s">
        <v>91</v>
      </c>
    </row>
    <row r="18" spans="1:16" ht="25.5">
      <c r="A18" s="139"/>
      <c r="B18" s="202" t="s">
        <v>99</v>
      </c>
      <c r="C18" s="203" t="s">
        <v>100</v>
      </c>
      <c r="D18" s="205" t="s">
        <v>93</v>
      </c>
      <c r="E18" s="133" t="s">
        <v>39</v>
      </c>
      <c r="F18" s="6"/>
      <c r="G18" s="8"/>
      <c r="O18" s="5"/>
      <c r="P18" s="6"/>
    </row>
    <row r="19" spans="1:16" ht="27" customHeight="1">
      <c r="A19" s="140" t="s">
        <v>18</v>
      </c>
      <c r="B19" s="42">
        <v>1630000</v>
      </c>
      <c r="C19" s="42">
        <v>1630000</v>
      </c>
      <c r="D19" s="240">
        <v>1122600</v>
      </c>
      <c r="E19" s="221">
        <f aca="true" t="shared" si="0" ref="E19:E24">D19/C19*100</f>
        <v>68.87116564417178</v>
      </c>
      <c r="G19" s="8"/>
      <c r="O19" s="12"/>
      <c r="P19" s="18"/>
    </row>
    <row r="20" spans="1:16" ht="27" customHeight="1">
      <c r="A20" s="140" t="s">
        <v>19</v>
      </c>
      <c r="B20" s="42">
        <v>2130000</v>
      </c>
      <c r="C20" s="42">
        <v>2130000</v>
      </c>
      <c r="D20" s="240">
        <v>1240000</v>
      </c>
      <c r="E20" s="221">
        <f t="shared" si="0"/>
        <v>58.21596244131455</v>
      </c>
      <c r="G20" s="8"/>
      <c r="O20" s="12"/>
      <c r="P20" s="18"/>
    </row>
    <row r="21" spans="1:16" ht="16.5" customHeight="1">
      <c r="A21" s="140" t="s">
        <v>20</v>
      </c>
      <c r="B21" s="42">
        <v>150000</v>
      </c>
      <c r="C21" s="42">
        <v>150000</v>
      </c>
      <c r="D21" s="240">
        <v>97000</v>
      </c>
      <c r="E21" s="221">
        <f t="shared" si="0"/>
        <v>64.66666666666666</v>
      </c>
      <c r="O21" s="12"/>
      <c r="P21" s="18"/>
    </row>
    <row r="22" spans="1:16" ht="39.75" customHeight="1">
      <c r="A22" s="140" t="s">
        <v>97</v>
      </c>
      <c r="B22" s="42">
        <v>0</v>
      </c>
      <c r="C22" s="42">
        <v>3314570</v>
      </c>
      <c r="D22" s="240">
        <v>1323911.59</v>
      </c>
      <c r="E22" s="221">
        <f t="shared" si="0"/>
        <v>39.94218224385064</v>
      </c>
      <c r="F22" s="48"/>
      <c r="O22" s="12"/>
      <c r="P22" s="18"/>
    </row>
    <row r="23" spans="1:16" ht="27" customHeight="1">
      <c r="A23" s="176" t="s">
        <v>109</v>
      </c>
      <c r="B23" s="174">
        <v>1101000</v>
      </c>
      <c r="C23" s="174">
        <v>1101000</v>
      </c>
      <c r="D23" s="240">
        <v>340054</v>
      </c>
      <c r="E23" s="221">
        <f t="shared" si="0"/>
        <v>30.885921889191643</v>
      </c>
      <c r="O23" s="12"/>
      <c r="P23" s="18"/>
    </row>
    <row r="24" spans="1:16" ht="16.5" customHeight="1" thickBot="1">
      <c r="A24" s="136" t="s">
        <v>24</v>
      </c>
      <c r="B24" s="137">
        <f>SUM(B19:B23)</f>
        <v>5011000</v>
      </c>
      <c r="C24" s="137">
        <f>SUM(C19:C23)</f>
        <v>8325570</v>
      </c>
      <c r="D24" s="241">
        <f>SUM(D19:D23)</f>
        <v>4123565.59</v>
      </c>
      <c r="E24" s="222">
        <f t="shared" si="0"/>
        <v>49.528928229538636</v>
      </c>
      <c r="F24" s="14"/>
      <c r="O24" s="10"/>
      <c r="P24" s="14"/>
    </row>
    <row r="25" ht="18" customHeight="1"/>
    <row r="26" ht="18" customHeight="1"/>
    <row r="27" ht="18" customHeight="1">
      <c r="D27" s="13"/>
    </row>
    <row r="28" spans="1:7" ht="15.75">
      <c r="A28" s="1" t="s">
        <v>142</v>
      </c>
      <c r="B28" s="1"/>
      <c r="D28" s="54">
        <f>SUM(D14-D24)</f>
        <v>2949260.6100000003</v>
      </c>
      <c r="E28" s="1" t="s">
        <v>98</v>
      </c>
      <c r="F28" s="51"/>
      <c r="G28" s="51"/>
    </row>
    <row r="30" spans="1:4" ht="18.75">
      <c r="A30" s="28"/>
      <c r="D30" s="46"/>
    </row>
    <row r="31" spans="1:4" ht="18.75">
      <c r="A31" s="28"/>
      <c r="D31" s="46"/>
    </row>
    <row r="32" ht="18.75">
      <c r="A32" s="30"/>
    </row>
    <row r="33" ht="18.75">
      <c r="A33" s="30"/>
    </row>
    <row r="34" ht="15.75">
      <c r="A34" s="32"/>
    </row>
    <row r="35" ht="18.75">
      <c r="A35" s="30"/>
    </row>
    <row r="36" ht="18.75">
      <c r="A36" s="30"/>
    </row>
    <row r="37" ht="18.75">
      <c r="A37" s="30"/>
    </row>
    <row r="38" ht="18.75">
      <c r="A38" s="34"/>
    </row>
    <row r="39" spans="1:4" ht="18.75">
      <c r="A39" s="34"/>
      <c r="D39" s="8"/>
    </row>
    <row r="40" ht="18.75">
      <c r="A40" s="34"/>
    </row>
    <row r="41" ht="18.75">
      <c r="A41" s="30"/>
    </row>
    <row r="42" ht="18.75">
      <c r="A42" s="30"/>
    </row>
    <row r="43" spans="1:4" ht="15.75">
      <c r="A43" s="33"/>
      <c r="D43" s="8"/>
    </row>
    <row r="44" ht="18.75">
      <c r="A44" s="31"/>
    </row>
    <row r="45" spans="1:4" ht="18.75">
      <c r="A45" s="31"/>
      <c r="D45" s="8"/>
    </row>
    <row r="46" ht="18.75">
      <c r="A46" s="31"/>
    </row>
    <row r="47" ht="18.75">
      <c r="A47" s="29"/>
    </row>
    <row r="48" ht="18.75">
      <c r="A48" s="31"/>
    </row>
    <row r="49" ht="18.75">
      <c r="A49" s="31"/>
    </row>
    <row r="50" ht="18.75">
      <c r="A50" s="31"/>
    </row>
    <row r="51" ht="15.75">
      <c r="A51" s="32"/>
    </row>
    <row r="52" ht="18.75">
      <c r="A52" s="31"/>
    </row>
    <row r="53" ht="15.75">
      <c r="A53" s="33"/>
    </row>
    <row r="54" ht="18.75">
      <c r="A54" s="29"/>
    </row>
    <row r="55" ht="15.75">
      <c r="A55" s="32"/>
    </row>
    <row r="56" ht="15.75">
      <c r="A56" s="33"/>
    </row>
    <row r="57" ht="15.75">
      <c r="A57" s="33"/>
    </row>
    <row r="58" ht="18.75">
      <c r="A58" s="31"/>
    </row>
    <row r="59" spans="1:2" ht="18.75">
      <c r="A59" s="31"/>
      <c r="B59" s="29"/>
    </row>
    <row r="60" ht="18.75">
      <c r="A60" s="31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tToHeight="0" fitToWidth="1" horizontalDpi="600" verticalDpi="600" orientation="portrait" paperSize="9" r:id="rId1"/>
  <headerFooter alignWithMargins="0">
    <oddFooter>&amp;C6</oddFooter>
  </headerFooter>
  <rowBreaks count="1" manualBreakCount="1">
    <brk id="28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I12" sqref="I12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200" customFormat="1" ht="17.25" customHeight="1">
      <c r="A1" s="263" t="s">
        <v>139</v>
      </c>
      <c r="B1" s="263"/>
      <c r="C1" s="263"/>
      <c r="D1" s="263"/>
      <c r="E1" s="263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5.75">
      <c r="A4" s="1"/>
      <c r="B4" s="1"/>
    </row>
    <row r="5" spans="1:5" ht="15.75">
      <c r="A5" s="1" t="s">
        <v>37</v>
      </c>
      <c r="B5" s="1" t="s">
        <v>101</v>
      </c>
      <c r="D5" s="53">
        <v>38086281.6</v>
      </c>
      <c r="E5" s="2" t="s">
        <v>98</v>
      </c>
    </row>
    <row r="6" spans="1:7" ht="15.75">
      <c r="A6" s="20"/>
      <c r="B6" s="20"/>
      <c r="D6" s="43"/>
      <c r="E6" s="2"/>
      <c r="G6" s="55"/>
    </row>
    <row r="7" spans="1:2" ht="15.75">
      <c r="A7" s="20"/>
      <c r="B7" s="57"/>
    </row>
    <row r="8" spans="1:5" ht="16.5" thickBot="1">
      <c r="A8" s="20" t="s">
        <v>132</v>
      </c>
      <c r="B8" s="20"/>
      <c r="E8" s="61" t="s">
        <v>91</v>
      </c>
    </row>
    <row r="9" spans="1:5" ht="25.5">
      <c r="A9" s="132"/>
      <c r="B9" s="202" t="s">
        <v>99</v>
      </c>
      <c r="C9" s="203" t="s">
        <v>100</v>
      </c>
      <c r="D9" s="205" t="s">
        <v>93</v>
      </c>
      <c r="E9" s="133" t="s">
        <v>39</v>
      </c>
    </row>
    <row r="10" spans="1:5" ht="12.75">
      <c r="A10" s="134" t="s">
        <v>89</v>
      </c>
      <c r="B10" s="42">
        <v>0</v>
      </c>
      <c r="C10" s="42">
        <v>0</v>
      </c>
      <c r="D10" s="240">
        <v>112902.37</v>
      </c>
      <c r="E10" s="141" t="s">
        <v>21</v>
      </c>
    </row>
    <row r="11" spans="1:5" ht="14.25" customHeight="1">
      <c r="A11" s="134" t="s">
        <v>95</v>
      </c>
      <c r="B11" s="42">
        <v>0</v>
      </c>
      <c r="C11" s="42">
        <v>0</v>
      </c>
      <c r="D11" s="240">
        <v>1502.58</v>
      </c>
      <c r="E11" s="141" t="s">
        <v>21</v>
      </c>
    </row>
    <row r="12" spans="1:5" ht="16.5" customHeight="1" thickBot="1">
      <c r="A12" s="136" t="s">
        <v>23</v>
      </c>
      <c r="B12" s="137">
        <f>SUM(B10)</f>
        <v>0</v>
      </c>
      <c r="C12" s="137">
        <f>SUM(C10:C11)</f>
        <v>0</v>
      </c>
      <c r="D12" s="241">
        <f>SUM(D10:D11)</f>
        <v>114404.95</v>
      </c>
      <c r="E12" s="177" t="s">
        <v>21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29</v>
      </c>
      <c r="B15" s="1"/>
      <c r="D15" s="142">
        <f>D5+D12</f>
        <v>38200686.550000004</v>
      </c>
      <c r="E15" s="17" t="s">
        <v>98</v>
      </c>
    </row>
    <row r="16" spans="4:5" ht="18" customHeight="1">
      <c r="D16" s="13"/>
      <c r="E16" s="13"/>
    </row>
    <row r="18" spans="1:5" ht="16.5" thickBot="1">
      <c r="A18" s="1" t="s">
        <v>74</v>
      </c>
      <c r="B18" s="1"/>
      <c r="E18" s="61" t="s">
        <v>91</v>
      </c>
    </row>
    <row r="19" spans="1:5" ht="26.25" customHeight="1">
      <c r="A19" s="139"/>
      <c r="B19" s="202" t="s">
        <v>99</v>
      </c>
      <c r="C19" s="203" t="s">
        <v>100</v>
      </c>
      <c r="D19" s="205" t="s">
        <v>93</v>
      </c>
      <c r="E19" s="133" t="s">
        <v>39</v>
      </c>
    </row>
    <row r="20" spans="1:5" ht="22.5" customHeight="1">
      <c r="A20" s="134" t="s">
        <v>25</v>
      </c>
      <c r="B20" s="42">
        <v>0</v>
      </c>
      <c r="C20" s="42">
        <v>78086290</v>
      </c>
      <c r="D20" s="240">
        <v>25193989</v>
      </c>
      <c r="E20" s="135">
        <f>D20/C20*100</f>
        <v>32.26429248975716</v>
      </c>
    </row>
    <row r="21" spans="1:5" ht="16.5" customHeight="1" thickBot="1">
      <c r="A21" s="136" t="s">
        <v>24</v>
      </c>
      <c r="B21" s="137">
        <f>SUM(B20:B20)</f>
        <v>0</v>
      </c>
      <c r="C21" s="137">
        <f>SUM(C20)</f>
        <v>78086290</v>
      </c>
      <c r="D21" s="241">
        <f>D20</f>
        <v>25193989</v>
      </c>
      <c r="E21" s="177">
        <f>D21/C21*100</f>
        <v>32.26429248975716</v>
      </c>
    </row>
    <row r="22" ht="12" customHeight="1">
      <c r="C22" s="8"/>
    </row>
    <row r="23" spans="3:5" ht="12" customHeight="1">
      <c r="C23" s="8"/>
      <c r="D23" s="13"/>
      <c r="E23" s="13"/>
    </row>
    <row r="24" spans="4:5" ht="12.75">
      <c r="D24" s="22"/>
      <c r="E24" s="13"/>
    </row>
    <row r="25" spans="1:5" ht="15.75">
      <c r="A25" s="55" t="s">
        <v>141</v>
      </c>
      <c r="D25" s="243">
        <f>D15-D21</f>
        <v>13006697.550000004</v>
      </c>
      <c r="E25" s="143" t="s">
        <v>98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>
      <c r="D29" s="22"/>
      <c r="E29" s="13"/>
    </row>
    <row r="30" spans="4:5" ht="12.75">
      <c r="D30" s="13"/>
      <c r="E30" s="13"/>
    </row>
    <row r="39" ht="12.75">
      <c r="D39" s="8"/>
    </row>
    <row r="43" ht="12.75">
      <c r="D43" s="8"/>
    </row>
    <row r="45" ht="12.75">
      <c r="D45" s="8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33.125" style="0" customWidth="1"/>
    <col min="3" max="3" width="10.625" style="0" customWidth="1"/>
    <col min="4" max="4" width="10.25390625" style="0" customWidth="1"/>
    <col min="5" max="5" width="17.25390625" style="0" bestFit="1" customWidth="1"/>
    <col min="7" max="7" width="14.00390625" style="0" customWidth="1"/>
    <col min="8" max="8" width="13.875" style="0" bestFit="1" customWidth="1"/>
    <col min="9" max="9" width="10.75390625" style="0" bestFit="1" customWidth="1"/>
  </cols>
  <sheetData>
    <row r="1" spans="1:9" s="200" customFormat="1" ht="18.75">
      <c r="A1" s="257" t="s">
        <v>140</v>
      </c>
      <c r="B1" s="254"/>
      <c r="C1" s="254"/>
      <c r="D1" s="254"/>
      <c r="E1" s="254"/>
      <c r="F1" s="254"/>
      <c r="I1" s="201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8">
      <c r="B4" s="37"/>
      <c r="C4" s="37"/>
      <c r="D4" s="37"/>
      <c r="E4" s="19"/>
      <c r="F4" s="37"/>
      <c r="I4" s="2"/>
    </row>
    <row r="5" spans="1:8" ht="15.75">
      <c r="A5" s="272" t="s">
        <v>37</v>
      </c>
      <c r="B5" s="273"/>
      <c r="E5" s="246">
        <v>277772437.72</v>
      </c>
      <c r="F5" s="1" t="s">
        <v>98</v>
      </c>
      <c r="H5" s="27"/>
    </row>
    <row r="6" spans="2:8" ht="15.75">
      <c r="B6" s="1"/>
      <c r="E6" s="144"/>
      <c r="H6" s="27"/>
    </row>
    <row r="7" spans="2:8" ht="15.75">
      <c r="B7" s="1"/>
      <c r="E7" s="27"/>
      <c r="H7" s="27"/>
    </row>
    <row r="8" spans="1:7" ht="15.75">
      <c r="A8" s="1" t="s">
        <v>132</v>
      </c>
      <c r="C8" s="1"/>
      <c r="F8" s="61" t="s">
        <v>91</v>
      </c>
      <c r="G8" s="151"/>
    </row>
    <row r="9" spans="1:8" ht="25.5">
      <c r="A9" s="274"/>
      <c r="B9" s="271"/>
      <c r="C9" s="206" t="s">
        <v>99</v>
      </c>
      <c r="D9" s="206" t="s">
        <v>100</v>
      </c>
      <c r="E9" s="3" t="s">
        <v>93</v>
      </c>
      <c r="F9" s="15" t="s">
        <v>39</v>
      </c>
      <c r="G9" s="152"/>
      <c r="H9" s="13"/>
    </row>
    <row r="10" spans="1:8" ht="12.75">
      <c r="A10" s="264" t="s">
        <v>121</v>
      </c>
      <c r="B10" s="265"/>
      <c r="C10" s="50">
        <v>0</v>
      </c>
      <c r="D10" s="50">
        <v>0</v>
      </c>
      <c r="E10" s="244">
        <v>326997579.54</v>
      </c>
      <c r="F10" s="36" t="s">
        <v>21</v>
      </c>
      <c r="G10" s="152"/>
      <c r="H10" s="153"/>
    </row>
    <row r="11" spans="1:8" ht="14.25" customHeight="1">
      <c r="A11" s="264" t="s">
        <v>95</v>
      </c>
      <c r="B11" s="265"/>
      <c r="C11" s="50">
        <v>0</v>
      </c>
      <c r="D11" s="50">
        <v>0</v>
      </c>
      <c r="E11" s="244">
        <v>321812.41</v>
      </c>
      <c r="F11" s="36" t="s">
        <v>21</v>
      </c>
      <c r="G11" s="152"/>
      <c r="H11" s="153"/>
    </row>
    <row r="12" spans="1:8" ht="27" customHeight="1">
      <c r="A12" s="266" t="s">
        <v>122</v>
      </c>
      <c r="B12" s="267"/>
      <c r="C12" s="50">
        <v>0</v>
      </c>
      <c r="D12" s="50">
        <v>0</v>
      </c>
      <c r="E12" s="244">
        <v>7806908.39</v>
      </c>
      <c r="F12" s="36" t="s">
        <v>21</v>
      </c>
      <c r="G12" s="211"/>
      <c r="H12" s="153"/>
    </row>
    <row r="13" spans="1:8" ht="15" customHeight="1">
      <c r="A13" s="270" t="s">
        <v>23</v>
      </c>
      <c r="B13" s="275"/>
      <c r="C13" s="4">
        <f>SUM(C10:C11)</f>
        <v>0</v>
      </c>
      <c r="D13" s="4">
        <f>SUM(D10:D11)</f>
        <v>0</v>
      </c>
      <c r="E13" s="245">
        <f>SUM(E10:E12)</f>
        <v>335126300.34000003</v>
      </c>
      <c r="F13" s="154" t="s">
        <v>21</v>
      </c>
      <c r="G13" s="152"/>
      <c r="H13" s="13"/>
    </row>
    <row r="14" spans="1:7" ht="12.75" customHeight="1">
      <c r="A14" s="145"/>
      <c r="B14" s="49"/>
      <c r="C14" s="10"/>
      <c r="D14" s="10"/>
      <c r="E14" s="10"/>
      <c r="F14" s="146"/>
      <c r="G14" s="25"/>
    </row>
    <row r="15" spans="1:7" ht="12.75" customHeight="1">
      <c r="A15" s="145"/>
      <c r="B15" s="49"/>
      <c r="C15" s="10"/>
      <c r="D15" s="10"/>
      <c r="E15" s="10"/>
      <c r="F15" s="146"/>
      <c r="G15" s="25"/>
    </row>
    <row r="16" spans="1:7" ht="12.75" customHeight="1">
      <c r="A16" s="13"/>
      <c r="B16" s="5"/>
      <c r="C16" s="10"/>
      <c r="D16" s="10"/>
      <c r="E16" s="10"/>
      <c r="F16" s="24"/>
      <c r="G16" s="13"/>
    </row>
    <row r="17" spans="1:7" ht="15.75">
      <c r="A17" s="20" t="s">
        <v>28</v>
      </c>
      <c r="B17" s="20"/>
      <c r="C17" s="10"/>
      <c r="D17" s="10"/>
      <c r="E17" s="246">
        <f>E5+E13</f>
        <v>612898738.0600001</v>
      </c>
      <c r="F17" s="207" t="s">
        <v>98</v>
      </c>
      <c r="G17" s="13"/>
    </row>
    <row r="18" spans="1:7" ht="12.75" customHeight="1">
      <c r="A18" s="20"/>
      <c r="B18" s="20"/>
      <c r="C18" s="10"/>
      <c r="D18" s="10"/>
      <c r="E18" s="142"/>
      <c r="F18" s="17"/>
      <c r="G18" s="13"/>
    </row>
    <row r="19" spans="1:7" ht="12.75" customHeight="1">
      <c r="A19" s="20"/>
      <c r="B19" s="20"/>
      <c r="C19" s="10"/>
      <c r="D19" s="10"/>
      <c r="E19" s="142"/>
      <c r="F19" s="17"/>
      <c r="G19" s="13"/>
    </row>
    <row r="20" spans="1:17" ht="12.75" customHeight="1">
      <c r="A20" s="13"/>
      <c r="B20" s="5"/>
      <c r="C20" s="10"/>
      <c r="D20" s="10"/>
      <c r="E20" s="10"/>
      <c r="F20" s="24"/>
      <c r="G20" s="7" t="s">
        <v>104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6.5" customHeight="1">
      <c r="A21" s="20" t="s">
        <v>105</v>
      </c>
      <c r="B21" s="13"/>
      <c r="C21" s="13"/>
      <c r="D21" s="13"/>
      <c r="E21" s="13"/>
      <c r="F21" s="61" t="s">
        <v>91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8" ht="25.5" customHeight="1">
      <c r="A22" s="270"/>
      <c r="B22" s="270"/>
      <c r="C22" s="206" t="s">
        <v>99</v>
      </c>
      <c r="D22" s="206" t="s">
        <v>100</v>
      </c>
      <c r="E22" s="208" t="s">
        <v>93</v>
      </c>
      <c r="F22" s="155" t="s">
        <v>39</v>
      </c>
      <c r="G22" s="156"/>
      <c r="H22" s="13"/>
    </row>
    <row r="23" spans="1:9" ht="27.75" customHeight="1">
      <c r="A23" s="268" t="s">
        <v>123</v>
      </c>
      <c r="B23" s="269"/>
      <c r="C23" s="47">
        <v>0</v>
      </c>
      <c r="D23" s="47">
        <v>0</v>
      </c>
      <c r="E23" s="244">
        <v>513256689</v>
      </c>
      <c r="F23" s="36" t="s">
        <v>21</v>
      </c>
      <c r="G23" s="157"/>
      <c r="H23" s="48"/>
      <c r="I23" s="8"/>
    </row>
    <row r="24" spans="1:8" ht="38.25" customHeight="1">
      <c r="A24" s="268" t="s">
        <v>117</v>
      </c>
      <c r="B24" s="269"/>
      <c r="C24" s="47">
        <v>0</v>
      </c>
      <c r="D24" s="47">
        <v>0</v>
      </c>
      <c r="E24" s="244">
        <v>54878705</v>
      </c>
      <c r="F24" s="36" t="s">
        <v>21</v>
      </c>
      <c r="G24" s="216"/>
      <c r="H24" s="48"/>
    </row>
    <row r="25" spans="1:7" ht="15.75" customHeight="1">
      <c r="A25" s="270" t="s">
        <v>24</v>
      </c>
      <c r="B25" s="271"/>
      <c r="C25" s="4">
        <v>0</v>
      </c>
      <c r="D25" s="4">
        <v>0</v>
      </c>
      <c r="E25" s="245">
        <f>SUM(E23:E24)</f>
        <v>568135394</v>
      </c>
      <c r="F25" s="154" t="s">
        <v>21</v>
      </c>
      <c r="G25" s="158"/>
    </row>
    <row r="26" spans="1:6" ht="12.75" customHeight="1">
      <c r="A26" s="145"/>
      <c r="B26" s="49"/>
      <c r="C26" s="10"/>
      <c r="D26" s="16"/>
      <c r="E26" s="234"/>
      <c r="F26" s="235"/>
    </row>
    <row r="27" spans="1:6" ht="12.75" customHeight="1">
      <c r="A27" s="145"/>
      <c r="B27" s="49"/>
      <c r="C27" s="10"/>
      <c r="D27" s="16"/>
      <c r="E27" s="10"/>
      <c r="F27" s="14"/>
    </row>
    <row r="28" spans="1:6" ht="12.75" customHeight="1">
      <c r="A28" s="145"/>
      <c r="B28" s="49"/>
      <c r="C28" s="10"/>
      <c r="D28" s="16"/>
      <c r="E28" s="10"/>
      <c r="F28" s="14"/>
    </row>
    <row r="29" spans="1:6" ht="15.75" customHeight="1">
      <c r="A29" s="20" t="s">
        <v>141</v>
      </c>
      <c r="B29" s="20"/>
      <c r="C29" s="10"/>
      <c r="D29" s="16"/>
      <c r="E29" s="246">
        <f>E17-E25</f>
        <v>44763344.06000006</v>
      </c>
      <c r="F29" s="207" t="s">
        <v>98</v>
      </c>
    </row>
    <row r="30" spans="1:6" ht="13.5" customHeight="1">
      <c r="A30" s="13"/>
      <c r="B30" s="13"/>
      <c r="C30" s="13"/>
      <c r="D30" s="13"/>
      <c r="E30" s="142"/>
      <c r="F30" s="17"/>
    </row>
    <row r="31" spans="1:6" ht="13.5" customHeight="1">
      <c r="A31" s="13"/>
      <c r="B31" s="13"/>
      <c r="C31" s="13"/>
      <c r="D31" s="13"/>
      <c r="E31" s="142"/>
      <c r="F31" s="17"/>
    </row>
    <row r="39" ht="12.75">
      <c r="D39" s="8"/>
    </row>
    <row r="43" ht="12.75">
      <c r="D43" s="8"/>
    </row>
    <row r="45" ht="12.75">
      <c r="D45" s="8"/>
    </row>
  </sheetData>
  <sheetProtection/>
  <mergeCells count="11">
    <mergeCell ref="A22:B22"/>
    <mergeCell ref="A11:B11"/>
    <mergeCell ref="A12:B12"/>
    <mergeCell ref="A24:B24"/>
    <mergeCell ref="A1:F1"/>
    <mergeCell ref="A25:B25"/>
    <mergeCell ref="A5:B5"/>
    <mergeCell ref="A9:B9"/>
    <mergeCell ref="A13:B13"/>
    <mergeCell ref="A23:B23"/>
    <mergeCell ref="A10:B10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scale="95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Paulíková Radka</cp:lastModifiedBy>
  <cp:lastPrinted>2011-11-24T09:46:00Z</cp:lastPrinted>
  <dcterms:created xsi:type="dcterms:W3CDTF">1997-01-24T11:07:25Z</dcterms:created>
  <dcterms:modified xsi:type="dcterms:W3CDTF">2012-03-13T09:33:22Z</dcterms:modified>
  <cp:category/>
  <cp:version/>
  <cp:contentType/>
  <cp:contentStatus/>
</cp:coreProperties>
</file>