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300" windowHeight="8520" tabRatio="944" firstSheet="1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</sheets>
  <externalReferences>
    <externalReference r:id="rId11"/>
  </externalReferences>
  <definedNames>
    <definedName name="_1000">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 localSheetId="4">'Daně'!#REF!</definedName>
    <definedName name="_1012">'[1]daně'!#REF!</definedName>
    <definedName name="_1013" localSheetId="4">'Daně'!#REF!</definedName>
    <definedName name="_1013">'[1]daně'!#REF!</definedName>
    <definedName name="_1014" localSheetId="4">'Daně'!#REF!</definedName>
    <definedName name="_1014">'[1]daně'!#REF!</definedName>
    <definedName name="_1015" localSheetId="4">'Daně'!#REF!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 localSheetId="4">'Daně'!#REF!</definedName>
    <definedName name="_1031">'[1]daně'!#REF!</definedName>
    <definedName name="_1032" localSheetId="4">'Daně'!#REF!</definedName>
    <definedName name="_1032">'[1]daně'!#REF!</definedName>
    <definedName name="_1033" localSheetId="4">'Daně'!#REF!</definedName>
    <definedName name="_1033">'[1]daně'!#REF!</definedName>
    <definedName name="_1034" localSheetId="4">'Daně'!#REF!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 localSheetId="4">'Daně'!#REF!</definedName>
    <definedName name="_1040">#REF!</definedName>
    <definedName name="_1041" localSheetId="4">'Daně'!#REF!</definedName>
    <definedName name="_1041">'[1]daně'!#REF!</definedName>
    <definedName name="_1042" localSheetId="4">'Daně'!#REF!</definedName>
    <definedName name="_1042">'[1]daně'!#REF!</definedName>
    <definedName name="_1043" localSheetId="4">'Daně'!#REF!</definedName>
    <definedName name="_1043">'[1]daně'!#REF!</definedName>
    <definedName name="_1044" localSheetId="4">'Daně'!#REF!</definedName>
    <definedName name="_1044">'[1]daně'!#REF!</definedName>
    <definedName name="_1045" localSheetId="4">'Daně'!#REF!</definedName>
    <definedName name="_1045">'[1]daně'!#REF!</definedName>
    <definedName name="_1046" localSheetId="4">'Daně'!#REF!</definedName>
    <definedName name="_1046">'[1]daně'!#REF!</definedName>
    <definedName name="_1047" localSheetId="4">'Daně'!#REF!</definedName>
    <definedName name="_1047">'[1]daně'!#REF!</definedName>
    <definedName name="_1048" localSheetId="4">'Daně'!#REF!</definedName>
    <definedName name="_1048">'[1]daně'!#REF!</definedName>
    <definedName name="_1049" localSheetId="4">'Daně'!#REF!</definedName>
    <definedName name="_1049">'[1]daně'!#REF!</definedName>
    <definedName name="_1050" localSheetId="4">'Daně'!#REF!</definedName>
    <definedName name="_1050">'[1]daně'!#REF!</definedName>
    <definedName name="_1051" localSheetId="4">'Daně'!#REF!</definedName>
    <definedName name="_1051">'[1]daně'!#REF!</definedName>
    <definedName name="_1052" localSheetId="4">'Daně'!#REF!</definedName>
    <definedName name="_1052">'[1]daně'!#REF!</definedName>
    <definedName name="_1053" localSheetId="4">'Daně'!#REF!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 localSheetId="4">'Daně'!#REF!</definedName>
    <definedName name="_1059">#REF!</definedName>
    <definedName name="_1060" localSheetId="4">'Daně'!#REF!</definedName>
    <definedName name="_1060">#REF!</definedName>
    <definedName name="_1061" localSheetId="4">'Daně'!#REF!</definedName>
    <definedName name="_1061">#REF!</definedName>
    <definedName name="_1062" localSheetId="4">'Daně'!#REF!</definedName>
    <definedName name="_1062">#REF!</definedName>
    <definedName name="_1063" localSheetId="4">'Daně'!#REF!</definedName>
    <definedName name="_1063">#REF!</definedName>
    <definedName name="_1064" localSheetId="4">'Daně'!#REF!</definedName>
    <definedName name="_1064">#REF!</definedName>
    <definedName name="_1065" localSheetId="4">'Daně'!#REF!</definedName>
    <definedName name="_1065">#REF!</definedName>
    <definedName name="_1066" localSheetId="4">'Daně'!#REF!</definedName>
    <definedName name="_1066">#REF!</definedName>
    <definedName name="_1067" localSheetId="4">'Daně'!#REF!</definedName>
    <definedName name="_1067">#REF!</definedName>
    <definedName name="_1068" localSheetId="4">'Daně'!#REF!</definedName>
    <definedName name="_1068">#REF!</definedName>
    <definedName name="_1069" localSheetId="4">'Daně'!#REF!</definedName>
    <definedName name="_1069">#REF!</definedName>
    <definedName name="_1070" localSheetId="4">'Daně'!#REF!</definedName>
    <definedName name="_1070">#REF!</definedName>
    <definedName name="_1071" localSheetId="4">'Daně'!#REF!</definedName>
    <definedName name="_1071">#REF!</definedName>
    <definedName name="_1072" localSheetId="4">'Daně'!#REF!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 localSheetId="4">'Daně'!#REF!</definedName>
    <definedName name="_1123">'[1]daně'!#REF!</definedName>
    <definedName name="_1124" localSheetId="4">'Daně'!#REF!</definedName>
    <definedName name="_1124">'[1]daně'!#REF!</definedName>
    <definedName name="_1125" localSheetId="4">'Daně'!#REF!</definedName>
    <definedName name="_1125">'[1]daně'!#REF!</definedName>
    <definedName name="_1126" localSheetId="4">'Daně'!#REF!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 localSheetId="4">'Daně'!#REF!</definedName>
    <definedName name="_1142">'[1]daně'!#REF!</definedName>
    <definedName name="_1143" localSheetId="4">'Daně'!#REF!</definedName>
    <definedName name="_1143">'[1]daně'!#REF!</definedName>
    <definedName name="_1144" localSheetId="4">'Daně'!#REF!</definedName>
    <definedName name="_1144">'[1]daně'!#REF!</definedName>
    <definedName name="_1145" localSheetId="4">'Daně'!#REF!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 localSheetId="4">'Daně'!#REF!</definedName>
    <definedName name="_1161">'[1]daně'!#REF!</definedName>
    <definedName name="_1162" localSheetId="4">'Daně'!#REF!</definedName>
    <definedName name="_1162">'[1]daně'!#REF!</definedName>
    <definedName name="_1163" localSheetId="4">'Daně'!#REF!</definedName>
    <definedName name="_1163">'[1]daně'!#REF!</definedName>
    <definedName name="_1164" localSheetId="4">'Daně'!#REF!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 localSheetId="4">'Daně'!#REF!</definedName>
    <definedName name="_1180">'[1]daně'!#REF!</definedName>
    <definedName name="_1181" localSheetId="4">'Daně'!#REF!</definedName>
    <definedName name="_1181">'[1]daně'!#REF!</definedName>
    <definedName name="_1182" localSheetId="4">'Daně'!#REF!</definedName>
    <definedName name="_1182">'[1]daně'!#REF!</definedName>
    <definedName name="_1183" localSheetId="4">'Daně'!#REF!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 localSheetId="4">'Daně'!#REF!</definedName>
    <definedName name="_1189">#REF!</definedName>
    <definedName name="_1190" localSheetId="4">'Daně'!#REF!</definedName>
    <definedName name="_1190">'[1]daně'!#REF!</definedName>
    <definedName name="_1191" localSheetId="4">'Daně'!#REF!</definedName>
    <definedName name="_1191">'[1]daně'!#REF!</definedName>
    <definedName name="_1192" localSheetId="4">'Daně'!#REF!</definedName>
    <definedName name="_1192">'[1]daně'!#REF!</definedName>
    <definedName name="_1193" localSheetId="4">'Daně'!#REF!</definedName>
    <definedName name="_1193">'[1]daně'!#REF!</definedName>
    <definedName name="_1194" localSheetId="4">'Daně'!#REF!</definedName>
    <definedName name="_1194">'[1]daně'!#REF!</definedName>
    <definedName name="_1195" localSheetId="4">'Daně'!#REF!</definedName>
    <definedName name="_1195">'[1]daně'!#REF!</definedName>
    <definedName name="_1196" localSheetId="4">'Daně'!#REF!</definedName>
    <definedName name="_1196">'[1]daně'!#REF!</definedName>
    <definedName name="_1197" localSheetId="4">'Daně'!#REF!</definedName>
    <definedName name="_1197">'[1]daně'!#REF!</definedName>
    <definedName name="_1198" localSheetId="4">'Daně'!#REF!</definedName>
    <definedName name="_1198">'[1]daně'!#REF!</definedName>
    <definedName name="_1199" localSheetId="4">'Daně'!#REF!</definedName>
    <definedName name="_1199">'[1]daně'!#REF!</definedName>
    <definedName name="_1200" localSheetId="4">'Daně'!#REF!</definedName>
    <definedName name="_1200">'[1]daně'!#REF!</definedName>
    <definedName name="_1201" localSheetId="4">'Daně'!#REF!</definedName>
    <definedName name="_1201">'[1]daně'!#REF!</definedName>
    <definedName name="_1202" localSheetId="4">'Daně'!#REF!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 localSheetId="4">'Daně'!#REF!</definedName>
    <definedName name="_1208">#REF!</definedName>
    <definedName name="_1209" localSheetId="4">'Daně'!#REF!</definedName>
    <definedName name="_1209">#REF!</definedName>
    <definedName name="_1210" localSheetId="4">'Daně'!#REF!</definedName>
    <definedName name="_1210">#REF!</definedName>
    <definedName name="_1211" localSheetId="4">'Daně'!#REF!</definedName>
    <definedName name="_1211">#REF!</definedName>
    <definedName name="_1212" localSheetId="4">'Daně'!#REF!</definedName>
    <definedName name="_1212">#REF!</definedName>
    <definedName name="_1213" localSheetId="4">'Daně'!#REF!</definedName>
    <definedName name="_1213">#REF!</definedName>
    <definedName name="_1214" localSheetId="4">'Daně'!#REF!</definedName>
    <definedName name="_1214">#REF!</definedName>
    <definedName name="_1215" localSheetId="4">'Daně'!#REF!</definedName>
    <definedName name="_1215">#REF!</definedName>
    <definedName name="_1216" localSheetId="4">'Daně'!#REF!</definedName>
    <definedName name="_1216">#REF!</definedName>
    <definedName name="_1217" localSheetId="4">'Daně'!#REF!</definedName>
    <definedName name="_1217">#REF!</definedName>
    <definedName name="_1218" localSheetId="4">'Daně'!#REF!</definedName>
    <definedName name="_1218">#REF!</definedName>
    <definedName name="_1219" localSheetId="4">'Daně'!#REF!</definedName>
    <definedName name="_1219">#REF!</definedName>
    <definedName name="_1220" localSheetId="4">'Daně'!#REF!</definedName>
    <definedName name="_1220">#REF!</definedName>
    <definedName name="_1221" localSheetId="4">'Daně'!#REF!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 localSheetId="4">'Daně'!#REF!</definedName>
    <definedName name="_1272">'[1]daně'!#REF!</definedName>
    <definedName name="_1273" localSheetId="4">'Daně'!#REF!</definedName>
    <definedName name="_1273">'[1]daně'!#REF!</definedName>
    <definedName name="_1274" localSheetId="4">'Daně'!#REF!</definedName>
    <definedName name="_1274">'[1]daně'!#REF!</definedName>
    <definedName name="_1275" localSheetId="4">'Daně'!#REF!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 localSheetId="4">'Daně'!#REF!</definedName>
    <definedName name="_1291">'[1]daně'!#REF!</definedName>
    <definedName name="_1292" localSheetId="4">'Daně'!#REF!</definedName>
    <definedName name="_1292">'[1]daně'!#REF!</definedName>
    <definedName name="_1293" localSheetId="4">'Daně'!#REF!</definedName>
    <definedName name="_1293">'[1]daně'!#REF!</definedName>
    <definedName name="_1294" localSheetId="4">'Daně'!#REF!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 localSheetId="4">'Daně'!#REF!</definedName>
    <definedName name="_1310">'[1]daně'!#REF!</definedName>
    <definedName name="_1311" localSheetId="4">'Daně'!#REF!</definedName>
    <definedName name="_1311">'[1]daně'!#REF!</definedName>
    <definedName name="_1312" localSheetId="4">'Daně'!#REF!</definedName>
    <definedName name="_1312">'[1]daně'!#REF!</definedName>
    <definedName name="_1313" localSheetId="4">'Daně'!#REF!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 localSheetId="4">'Daně'!#REF!</definedName>
    <definedName name="_1329">'[1]daně'!#REF!</definedName>
    <definedName name="_1330" localSheetId="4">'Daně'!#REF!</definedName>
    <definedName name="_1330">'[1]daně'!#REF!</definedName>
    <definedName name="_1331" localSheetId="4">'Daně'!#REF!</definedName>
    <definedName name="_1331">'[1]daně'!#REF!</definedName>
    <definedName name="_1332" localSheetId="4">'Daně'!#REF!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 localSheetId="4">'Daně'!#REF!</definedName>
    <definedName name="_1338">#REF!</definedName>
    <definedName name="_1339" localSheetId="4">'Daně'!#REF!</definedName>
    <definedName name="_1339">'[1]daně'!#REF!</definedName>
    <definedName name="_1340" localSheetId="4">'Daně'!#REF!</definedName>
    <definedName name="_1340">'[1]daně'!#REF!</definedName>
    <definedName name="_1341" localSheetId="4">'Daně'!#REF!</definedName>
    <definedName name="_1341">'[1]daně'!#REF!</definedName>
    <definedName name="_1342" localSheetId="4">'Daně'!#REF!</definedName>
    <definedName name="_1342">'[1]daně'!#REF!</definedName>
    <definedName name="_1343" localSheetId="4">'Daně'!#REF!</definedName>
    <definedName name="_1343">'[1]daně'!#REF!</definedName>
    <definedName name="_1344" localSheetId="4">'Daně'!#REF!</definedName>
    <definedName name="_1344">'[1]daně'!#REF!</definedName>
    <definedName name="_1345" localSheetId="4">'Daně'!#REF!</definedName>
    <definedName name="_1345">'[1]daně'!#REF!</definedName>
    <definedName name="_1346" localSheetId="4">'Daně'!#REF!</definedName>
    <definedName name="_1346">'[1]daně'!#REF!</definedName>
    <definedName name="_1347" localSheetId="4">'Daně'!#REF!</definedName>
    <definedName name="_1347">'[1]daně'!#REF!</definedName>
    <definedName name="_1348" localSheetId="4">'Daně'!#REF!</definedName>
    <definedName name="_1348">'[1]daně'!#REF!</definedName>
    <definedName name="_1349" localSheetId="4">'Daně'!#REF!</definedName>
    <definedName name="_1349">'[1]daně'!#REF!</definedName>
    <definedName name="_1350" localSheetId="4">'Daně'!#REF!</definedName>
    <definedName name="_1350">'[1]daně'!#REF!</definedName>
    <definedName name="_1351" localSheetId="4">'Daně'!#REF!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 localSheetId="4">'Daně'!#REF!</definedName>
    <definedName name="_1357">#REF!</definedName>
    <definedName name="_1358" localSheetId="4">'Daně'!#REF!</definedName>
    <definedName name="_1358">#REF!</definedName>
    <definedName name="_1359" localSheetId="4">'Daně'!#REF!</definedName>
    <definedName name="_1359">#REF!</definedName>
    <definedName name="_1360" localSheetId="4">'Daně'!#REF!</definedName>
    <definedName name="_1360">#REF!</definedName>
    <definedName name="_1361" localSheetId="4">'Daně'!#REF!</definedName>
    <definedName name="_1361">#REF!</definedName>
    <definedName name="_1362" localSheetId="4">'Daně'!#REF!</definedName>
    <definedName name="_1362">#REF!</definedName>
    <definedName name="_1363" localSheetId="4">'Daně'!#REF!</definedName>
    <definedName name="_1363">#REF!</definedName>
    <definedName name="_1364" localSheetId="4">'Daně'!#REF!</definedName>
    <definedName name="_1364">#REF!</definedName>
    <definedName name="_1365" localSheetId="4">'Daně'!#REF!</definedName>
    <definedName name="_1365">#REF!</definedName>
    <definedName name="_1366" localSheetId="4">'Daně'!#REF!</definedName>
    <definedName name="_1366">#REF!</definedName>
    <definedName name="_1367" localSheetId="4">'Daně'!#REF!</definedName>
    <definedName name="_1367">#REF!</definedName>
    <definedName name="_1368" localSheetId="4">'Daně'!#REF!</definedName>
    <definedName name="_1368">#REF!</definedName>
    <definedName name="_1369" localSheetId="4">'Daně'!#REF!</definedName>
    <definedName name="_1369">#REF!</definedName>
    <definedName name="_1370" localSheetId="4">'Daně'!#REF!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 localSheetId="4">'Daně'!#REF!</definedName>
    <definedName name="_1421">'[1]daně'!#REF!</definedName>
    <definedName name="_1422" localSheetId="4">'Daně'!#REF!</definedName>
    <definedName name="_1422">'[1]daně'!#REF!</definedName>
    <definedName name="_1423" localSheetId="4">'Daně'!#REF!</definedName>
    <definedName name="_1423">'[1]daně'!#REF!</definedName>
    <definedName name="_1424" localSheetId="4">'Daně'!#REF!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 localSheetId="4">'Daně'!#REF!</definedName>
    <definedName name="_1440">'[1]daně'!#REF!</definedName>
    <definedName name="_1441" localSheetId="4">'Daně'!#REF!</definedName>
    <definedName name="_1441">'[1]daně'!#REF!</definedName>
    <definedName name="_1442" localSheetId="4">'Daně'!#REF!</definedName>
    <definedName name="_1442">'[1]daně'!#REF!</definedName>
    <definedName name="_1443" localSheetId="4">'Daně'!#REF!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 localSheetId="4">'Daně'!#REF!</definedName>
    <definedName name="_1459">'[1]daně'!#REF!</definedName>
    <definedName name="_1460" localSheetId="4">'Daně'!#REF!</definedName>
    <definedName name="_1460">'[1]daně'!#REF!</definedName>
    <definedName name="_1461" localSheetId="4">'Daně'!#REF!</definedName>
    <definedName name="_1461">'[1]daně'!#REF!</definedName>
    <definedName name="_1462" localSheetId="4">'Daně'!#REF!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 localSheetId="4">'Daně'!#REF!</definedName>
    <definedName name="_1478">'[1]daně'!#REF!</definedName>
    <definedName name="_1479" localSheetId="4">'Daně'!#REF!</definedName>
    <definedName name="_1479">'[1]daně'!#REF!</definedName>
    <definedName name="_1480" localSheetId="4">'Daně'!#REF!</definedName>
    <definedName name="_1480">'[1]daně'!#REF!</definedName>
    <definedName name="_1481" localSheetId="4">'Daně'!#REF!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 localSheetId="4">'Daně'!#REF!</definedName>
    <definedName name="_1487">#REF!</definedName>
    <definedName name="_1488" localSheetId="4">'Daně'!#REF!</definedName>
    <definedName name="_1488">'[1]daně'!#REF!</definedName>
    <definedName name="_1489" localSheetId="4">'Daně'!#REF!</definedName>
    <definedName name="_1489">'[1]daně'!#REF!</definedName>
    <definedName name="_1490" localSheetId="4">'Daně'!#REF!</definedName>
    <definedName name="_1490">'[1]daně'!#REF!</definedName>
    <definedName name="_1491" localSheetId="4">'Daně'!#REF!</definedName>
    <definedName name="_1491">'[1]daně'!#REF!</definedName>
    <definedName name="_1492" localSheetId="4">'Daně'!#REF!</definedName>
    <definedName name="_1492">'[1]daně'!#REF!</definedName>
    <definedName name="_1493" localSheetId="4">'Daně'!#REF!</definedName>
    <definedName name="_1493">'[1]daně'!#REF!</definedName>
    <definedName name="_1494" localSheetId="4">'Daně'!#REF!</definedName>
    <definedName name="_1494">'[1]daně'!#REF!</definedName>
    <definedName name="_1495" localSheetId="4">'Daně'!#REF!</definedName>
    <definedName name="_1495">'[1]daně'!#REF!</definedName>
    <definedName name="_1496" localSheetId="4">'Daně'!#REF!</definedName>
    <definedName name="_1496">'[1]daně'!#REF!</definedName>
    <definedName name="_1497" localSheetId="4">'Daně'!#REF!</definedName>
    <definedName name="_1497">'[1]daně'!#REF!</definedName>
    <definedName name="_1498" localSheetId="4">'Daně'!#REF!</definedName>
    <definedName name="_1498">'[1]daně'!#REF!</definedName>
    <definedName name="_1499" localSheetId="4">'Daně'!#REF!</definedName>
    <definedName name="_1499">'[1]daně'!#REF!</definedName>
    <definedName name="_1500" localSheetId="4">'Daně'!#REF!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 localSheetId="4">'Daně'!#REF!</definedName>
    <definedName name="_1506">#REF!</definedName>
    <definedName name="_1507" localSheetId="4">'Daně'!#REF!</definedName>
    <definedName name="_1507">#REF!</definedName>
    <definedName name="_1508" localSheetId="4">'Daně'!#REF!</definedName>
    <definedName name="_1508">#REF!</definedName>
    <definedName name="_1509" localSheetId="4">'Daně'!#REF!</definedName>
    <definedName name="_1509">#REF!</definedName>
    <definedName name="_1510" localSheetId="4">'Daně'!#REF!</definedName>
    <definedName name="_1510">#REF!</definedName>
    <definedName name="_1511" localSheetId="4">'Daně'!#REF!</definedName>
    <definedName name="_1511">#REF!</definedName>
    <definedName name="_1512" localSheetId="4">'Daně'!#REF!</definedName>
    <definedName name="_1512">#REF!</definedName>
    <definedName name="_1513" localSheetId="4">'Daně'!#REF!</definedName>
    <definedName name="_1513">#REF!</definedName>
    <definedName name="_1514" localSheetId="4">'Daně'!#REF!</definedName>
    <definedName name="_1514">#REF!</definedName>
    <definedName name="_1515" localSheetId="4">'Daně'!#REF!</definedName>
    <definedName name="_1515">#REF!</definedName>
    <definedName name="_1516" localSheetId="4">'Daně'!#REF!</definedName>
    <definedName name="_1516">#REF!</definedName>
    <definedName name="_1517" localSheetId="4">'Daně'!#REF!</definedName>
    <definedName name="_1517">#REF!</definedName>
    <definedName name="_1518" localSheetId="4">'Daně'!#REF!</definedName>
    <definedName name="_1518">#REF!</definedName>
    <definedName name="_1519" localSheetId="4">'Daně'!#REF!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 localSheetId="4">'Daně'!#REF!</definedName>
    <definedName name="_1570">'[1]daně'!#REF!</definedName>
    <definedName name="_1571" localSheetId="4">'Daně'!#REF!</definedName>
    <definedName name="_1571">'[1]daně'!#REF!</definedName>
    <definedName name="_1572" localSheetId="4">'Daně'!#REF!</definedName>
    <definedName name="_1572">'[1]daně'!#REF!</definedName>
    <definedName name="_1573" localSheetId="4">'Daně'!#REF!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 localSheetId="4">'Daně'!#REF!</definedName>
    <definedName name="_1589">'[1]daně'!#REF!</definedName>
    <definedName name="_1590" localSheetId="4">'Daně'!#REF!</definedName>
    <definedName name="_1590">'[1]daně'!#REF!</definedName>
    <definedName name="_1591" localSheetId="4">'Daně'!#REF!</definedName>
    <definedName name="_1591">'[1]daně'!#REF!</definedName>
    <definedName name="_1592" localSheetId="4">'Daně'!#REF!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 localSheetId="4">'Daně'!#REF!</definedName>
    <definedName name="_1608">'[1]daně'!#REF!</definedName>
    <definedName name="_1609" localSheetId="4">'Daně'!#REF!</definedName>
    <definedName name="_1609">'[1]daně'!#REF!</definedName>
    <definedName name="_1610" localSheetId="4">'Daně'!#REF!</definedName>
    <definedName name="_1610">'[1]daně'!#REF!</definedName>
    <definedName name="_1611" localSheetId="4">'Daně'!#REF!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 localSheetId="4">'Daně'!#REF!</definedName>
    <definedName name="_1627">'[1]daně'!#REF!</definedName>
    <definedName name="_1628" localSheetId="4">'Daně'!#REF!</definedName>
    <definedName name="_1628">'[1]daně'!#REF!</definedName>
    <definedName name="_1629" localSheetId="4">'Daně'!#REF!</definedName>
    <definedName name="_1629">'[1]daně'!#REF!</definedName>
    <definedName name="_1630" localSheetId="4">'Daně'!#REF!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 localSheetId="4">'Daně'!#REF!</definedName>
    <definedName name="_1636">#REF!</definedName>
    <definedName name="_1637" localSheetId="4">'Daně'!#REF!</definedName>
    <definedName name="_1637">'[1]daně'!#REF!</definedName>
    <definedName name="_1638" localSheetId="4">'Daně'!#REF!</definedName>
    <definedName name="_1638">'[1]daně'!#REF!</definedName>
    <definedName name="_1639" localSheetId="4">'Daně'!#REF!</definedName>
    <definedName name="_1639">'[1]daně'!#REF!</definedName>
    <definedName name="_1640" localSheetId="4">'Daně'!#REF!</definedName>
    <definedName name="_1640">'[1]daně'!#REF!</definedName>
    <definedName name="_1641" localSheetId="4">'Daně'!#REF!</definedName>
    <definedName name="_1641">'[1]daně'!#REF!</definedName>
    <definedName name="_1642" localSheetId="4">'Daně'!#REF!</definedName>
    <definedName name="_1642">'[1]daně'!#REF!</definedName>
    <definedName name="_1643" localSheetId="4">'Daně'!#REF!</definedName>
    <definedName name="_1643">'[1]daně'!#REF!</definedName>
    <definedName name="_1644" localSheetId="4">'Daně'!#REF!</definedName>
    <definedName name="_1644">'[1]daně'!#REF!</definedName>
    <definedName name="_1645" localSheetId="4">'Daně'!#REF!</definedName>
    <definedName name="_1645">'[1]daně'!#REF!</definedName>
    <definedName name="_1646" localSheetId="4">'Daně'!#REF!</definedName>
    <definedName name="_1646">'[1]daně'!#REF!</definedName>
    <definedName name="_1647" localSheetId="4">'Daně'!#REF!</definedName>
    <definedName name="_1647">'[1]daně'!#REF!</definedName>
    <definedName name="_1648" localSheetId="4">'Daně'!#REF!</definedName>
    <definedName name="_1648">'[1]daně'!#REF!</definedName>
    <definedName name="_1649" localSheetId="4">'Daně'!#REF!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 localSheetId="4">'Daně'!#REF!</definedName>
    <definedName name="_1655">#REF!</definedName>
    <definedName name="_1656" localSheetId="4">'Daně'!#REF!</definedName>
    <definedName name="_1656">#REF!</definedName>
    <definedName name="_1657" localSheetId="4">'Daně'!#REF!</definedName>
    <definedName name="_1657">#REF!</definedName>
    <definedName name="_1658" localSheetId="4">'Daně'!#REF!</definedName>
    <definedName name="_1658">#REF!</definedName>
    <definedName name="_1659" localSheetId="4">'Daně'!#REF!</definedName>
    <definedName name="_1659">#REF!</definedName>
    <definedName name="_1660" localSheetId="4">'Daně'!#REF!</definedName>
    <definedName name="_1660">#REF!</definedName>
    <definedName name="_1661" localSheetId="4">'Daně'!#REF!</definedName>
    <definedName name="_1661">#REF!</definedName>
    <definedName name="_1662" localSheetId="4">'Daně'!#REF!</definedName>
    <definedName name="_1662">#REF!</definedName>
    <definedName name="_1663" localSheetId="4">'Daně'!#REF!</definedName>
    <definedName name="_1663">#REF!</definedName>
    <definedName name="_1664" localSheetId="4">'Daně'!#REF!</definedName>
    <definedName name="_1664">#REF!</definedName>
    <definedName name="_1665" localSheetId="4">'Daně'!#REF!</definedName>
    <definedName name="_1665">#REF!</definedName>
    <definedName name="_1666" localSheetId="4">'Daně'!#REF!</definedName>
    <definedName name="_1666">#REF!</definedName>
    <definedName name="_1667" localSheetId="4">'Daně'!#REF!</definedName>
    <definedName name="_1667">#REF!</definedName>
    <definedName name="_1668" localSheetId="4">'Daně'!#REF!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 localSheetId="4">'Daně'!#REF!</definedName>
    <definedName name="_1719">#REF!</definedName>
    <definedName name="_1720" localSheetId="4">'Daně'!#REF!</definedName>
    <definedName name="_1720">#REF!</definedName>
    <definedName name="_1721" localSheetId="4">'Daně'!#REF!</definedName>
    <definedName name="_1721">#REF!</definedName>
    <definedName name="_1722" localSheetId="4">'Daně'!#REF!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 localSheetId="4">'Daně'!#REF!</definedName>
    <definedName name="_1738">#REF!</definedName>
    <definedName name="_1739" localSheetId="4">'Daně'!#REF!</definedName>
    <definedName name="_1739">#REF!</definedName>
    <definedName name="_1740" localSheetId="4">'Daně'!#REF!</definedName>
    <definedName name="_1740">#REF!</definedName>
    <definedName name="_1741" localSheetId="4">'Daně'!#REF!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 localSheetId="4">'Daně'!#REF!</definedName>
    <definedName name="_1757">#REF!</definedName>
    <definedName name="_1758" localSheetId="4">'Daně'!#REF!</definedName>
    <definedName name="_1758">#REF!</definedName>
    <definedName name="_1759" localSheetId="4">'Daně'!#REF!</definedName>
    <definedName name="_1759">#REF!</definedName>
    <definedName name="_1760" localSheetId="4">'Daně'!#REF!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 localSheetId="4">'Daně'!#REF!</definedName>
    <definedName name="_1770">#REF!</definedName>
    <definedName name="_1771" localSheetId="4">'Daně'!#REF!</definedName>
    <definedName name="_1771">#REF!</definedName>
    <definedName name="_1772" localSheetId="4">'Daně'!#REF!</definedName>
    <definedName name="_1772">#REF!</definedName>
    <definedName name="_1773" localSheetId="4">'Daně'!#REF!</definedName>
    <definedName name="_1773">#REF!</definedName>
    <definedName name="_1774" localSheetId="4">'Daně'!#REF!</definedName>
    <definedName name="_1774">#REF!</definedName>
    <definedName name="_1775" localSheetId="4">'Daně'!#REF!</definedName>
    <definedName name="_1775">#REF!</definedName>
    <definedName name="_1776" localSheetId="4">'Daně'!#REF!</definedName>
    <definedName name="_1776">#REF!</definedName>
    <definedName name="_1777" localSheetId="4">'Daně'!#REF!</definedName>
    <definedName name="_1777">#REF!</definedName>
    <definedName name="_1778" localSheetId="4">'Daně'!#REF!</definedName>
    <definedName name="_1778">#REF!</definedName>
    <definedName name="_1779" localSheetId="4">'Daně'!#REF!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 localSheetId="4">'Daně'!#REF!</definedName>
    <definedName name="_1785">#REF!</definedName>
    <definedName name="_1786" localSheetId="4">'Daně'!#REF!</definedName>
    <definedName name="_1786">#REF!</definedName>
    <definedName name="_1787" localSheetId="4">'Daně'!#REF!</definedName>
    <definedName name="_1787">#REF!</definedName>
    <definedName name="_1788" localSheetId="4">'Daně'!#REF!</definedName>
    <definedName name="_1788">#REF!</definedName>
    <definedName name="_1789" localSheetId="4">'Daně'!#REF!</definedName>
    <definedName name="_1789">#REF!</definedName>
    <definedName name="_1790" localSheetId="4">'Daně'!#REF!</definedName>
    <definedName name="_1790">#REF!</definedName>
    <definedName name="_1791" localSheetId="4">'Daně'!#REF!</definedName>
    <definedName name="_1791">#REF!</definedName>
    <definedName name="_1792" localSheetId="4">'Daně'!#REF!</definedName>
    <definedName name="_1792">#REF!</definedName>
    <definedName name="_1793" localSheetId="4">'Daně'!#REF!</definedName>
    <definedName name="_1793">#REF!</definedName>
    <definedName name="_1794" localSheetId="4">'Daně'!#REF!</definedName>
    <definedName name="_1794">#REF!</definedName>
    <definedName name="_1795" localSheetId="4">'Daně'!#REF!</definedName>
    <definedName name="_1795">#REF!</definedName>
    <definedName name="_1796" localSheetId="4">'Daně'!#REF!</definedName>
    <definedName name="_1796">#REF!</definedName>
    <definedName name="_1797" localSheetId="4">'Daně'!#REF!</definedName>
    <definedName name="_1797">#REF!</definedName>
    <definedName name="_1798" localSheetId="4">'Daně'!#REF!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 localSheetId="4">'Daně'!#REF!</definedName>
    <definedName name="_1804">#REF!</definedName>
    <definedName name="_1805" localSheetId="4">'Daně'!#REF!</definedName>
    <definedName name="_1805">#REF!</definedName>
    <definedName name="_1806" localSheetId="4">'Daně'!#REF!</definedName>
    <definedName name="_1806">#REF!</definedName>
    <definedName name="_1807" localSheetId="4">'Daně'!#REF!</definedName>
    <definedName name="_1807">#REF!</definedName>
    <definedName name="_1808" localSheetId="4">'Daně'!#REF!</definedName>
    <definedName name="_1808">#REF!</definedName>
    <definedName name="_1809" localSheetId="4">'Daně'!#REF!</definedName>
    <definedName name="_1809">#REF!</definedName>
    <definedName name="_1810" localSheetId="4">'Daně'!#REF!</definedName>
    <definedName name="_1810">#REF!</definedName>
    <definedName name="_1811" localSheetId="4">'Daně'!#REF!</definedName>
    <definedName name="_1811">#REF!</definedName>
    <definedName name="_1812">'Daně'!#REF!</definedName>
    <definedName name="_1813">'Daně'!#REF!</definedName>
    <definedName name="_1814">'Daně'!#REF!</definedName>
    <definedName name="_1815">'Daně'!#REF!</definedName>
    <definedName name="_1816">'Daně'!#REF!</definedName>
    <definedName name="_1817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'Daně'!$D$24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'Daně'!$E$24</definedName>
    <definedName name="_518">#REF!</definedName>
    <definedName name="_519" localSheetId="4">'Daně'!$F$24</definedName>
    <definedName name="_519">#REF!</definedName>
    <definedName name="_520" localSheetId="4">'Daně'!$G$24</definedName>
    <definedName name="_520">#REF!</definedName>
    <definedName name="_521" localSheetId="4">'Daně'!$H$24</definedName>
    <definedName name="_521">#REF!</definedName>
    <definedName name="_522" localSheetId="4">'Daně'!$I$24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'Daně'!$J$24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'Daně'!$K$24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'Daně'!$L$24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'Daně'!$M$24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4">'Daně'!$N$24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4">'Daně'!$O$24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4">'Daně'!$P$24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4">'Daně'!$Q$24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'Daně'!$D$19</definedName>
    <definedName name="_536">#REF!</definedName>
    <definedName name="_537" localSheetId="4">'Daně'!$E$19</definedName>
    <definedName name="_537">#REF!</definedName>
    <definedName name="_538" localSheetId="4">'Daně'!$F$19</definedName>
    <definedName name="_538">#REF!</definedName>
    <definedName name="_539" localSheetId="4">'Daně'!$G$19</definedName>
    <definedName name="_539">#REF!</definedName>
    <definedName name="_540" localSheetId="4">'Daně'!$H$19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'Daně'!$I$19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'Daně'!$J$19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'Daně'!$K$19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'Daně'!$L$19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'Daně'!$M$19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4">'Daně'!$N$19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4">'Daně'!$O$19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4">'Daně'!$P$19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4">'Daně'!$Q$19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 localSheetId="4">'Daně'!$D$20</definedName>
    <definedName name="_555">#REF!</definedName>
    <definedName name="_556" localSheetId="4">'Daně'!$E$20</definedName>
    <definedName name="_556">#REF!</definedName>
    <definedName name="_557" localSheetId="4">'Daně'!$F$20</definedName>
    <definedName name="_557">#REF!</definedName>
    <definedName name="_558" localSheetId="4">'Daně'!$G$20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'Daně'!$H$20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'Daně'!$I$20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'Daně'!$J$20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'Daně'!$K$20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'Daně'!$L$20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'Daně'!$M$20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4">'Daně'!$N$20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4">'Daně'!$O$20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4">'Daně'!$P$20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4">'Daně'!$Q$20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 localSheetId="4">'Daně'!$D$21</definedName>
    <definedName name="_574">#REF!</definedName>
    <definedName name="_575" localSheetId="4">'Daně'!$E$21</definedName>
    <definedName name="_575">#REF!</definedName>
    <definedName name="_576" localSheetId="4">'Daně'!$F$21</definedName>
    <definedName name="_576">#REF!</definedName>
    <definedName name="_577" localSheetId="4">'Daně'!$G$21</definedName>
    <definedName name="_577">#REF!</definedName>
    <definedName name="_578" localSheetId="4">'Daně'!$H$21</definedName>
    <definedName name="_578">#REF!</definedName>
    <definedName name="_579" localSheetId="4">'Daně'!$I$21</definedName>
    <definedName name="_579">#REF!</definedName>
    <definedName name="_580" localSheetId="4">'Daně'!$J$21</definedName>
    <definedName name="_580">#REF!</definedName>
    <definedName name="_581" localSheetId="4">'Daně'!$K$21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'Daně'!$L$21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'Daně'!$M$21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4">'Daně'!$N$21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4">'Daně'!$O$21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4">'Daně'!$P$21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4">'Daně'!$Q$21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 localSheetId="4">'Daně'!$D$22</definedName>
    <definedName name="_593">#REF!</definedName>
    <definedName name="_594" localSheetId="4">'Daně'!$E$22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4">'Daně'!$F$22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4">'Daně'!$G$22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4">'Daně'!$H$22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 localSheetId="4">'Daně'!$I$22</definedName>
    <definedName name="_598">#REF!</definedName>
    <definedName name="_599" localSheetId="4">'Daně'!$J$22</definedName>
    <definedName name="_599">#REF!</definedName>
    <definedName name="_600" localSheetId="4">'Daně'!$K$22</definedName>
    <definedName name="_600">#REF!</definedName>
    <definedName name="_601" localSheetId="4">'Daně'!$L$22</definedName>
    <definedName name="_601">#REF!</definedName>
    <definedName name="_602" localSheetId="4">'Daně'!$M$22</definedName>
    <definedName name="_602">#REF!</definedName>
    <definedName name="_603" localSheetId="4">'Daně'!$N$22</definedName>
    <definedName name="_603">#REF!</definedName>
    <definedName name="_604" localSheetId="4">'Daně'!$O$22</definedName>
    <definedName name="_604">#REF!</definedName>
    <definedName name="_605" localSheetId="4">'Daně'!$P$22</definedName>
    <definedName name="_605">#REF!</definedName>
    <definedName name="_606" localSheetId="4">'Daně'!$Q$22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4">'Daně'!$D$23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4">'Daně'!$E$23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4">'Daně'!$F$23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4">'Daně'!$G$23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4">'Daně'!$H$23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4">'Daně'!$I$23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 localSheetId="4">'Daně'!$J$23</definedName>
    <definedName name="_618">#REF!</definedName>
    <definedName name="_619" localSheetId="4">'Daně'!$K$23</definedName>
    <definedName name="_619">#REF!</definedName>
    <definedName name="_620" localSheetId="4">'Daně'!$L$23</definedName>
    <definedName name="_620">#REF!</definedName>
    <definedName name="_621" localSheetId="4">'Daně'!$M$23</definedName>
    <definedName name="_621">#REF!</definedName>
    <definedName name="_622" localSheetId="4">'Daně'!$N$23</definedName>
    <definedName name="_622">#REF!</definedName>
    <definedName name="_623" localSheetId="4">'Daně'!$O$23</definedName>
    <definedName name="_623">#REF!</definedName>
    <definedName name="_624" localSheetId="4">'Daně'!$P$23</definedName>
    <definedName name="_624">#REF!</definedName>
    <definedName name="_625" localSheetId="4">'Daně'!$Q$23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 localSheetId="4">'Daně'!#REF!</definedName>
    <definedName name="_676">'[1]daně'!#REF!</definedName>
    <definedName name="_677" localSheetId="4">'Daně'!#REF!</definedName>
    <definedName name="_677">'[1]daně'!#REF!</definedName>
    <definedName name="_678" localSheetId="4">'Daně'!#REF!</definedName>
    <definedName name="_678">'[1]daně'!#REF!</definedName>
    <definedName name="_679" localSheetId="4">'Daně'!#REF!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 localSheetId="4">'Daně'!#REF!</definedName>
    <definedName name="_695">'[1]daně'!#REF!</definedName>
    <definedName name="_696" localSheetId="4">'Daně'!#REF!</definedName>
    <definedName name="_696">'[1]daně'!#REF!</definedName>
    <definedName name="_697" localSheetId="4">'Daně'!#REF!</definedName>
    <definedName name="_697">'[1]daně'!#REF!</definedName>
    <definedName name="_698" localSheetId="4">'Daně'!#REF!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 localSheetId="4">'Daně'!#REF!</definedName>
    <definedName name="_714">'[1]daně'!#REF!</definedName>
    <definedName name="_715" localSheetId="4">'Daně'!#REF!</definedName>
    <definedName name="_715">'[1]daně'!#REF!</definedName>
    <definedName name="_716" localSheetId="4">'Daně'!#REF!</definedName>
    <definedName name="_716">'[1]daně'!#REF!</definedName>
    <definedName name="_717" localSheetId="4">'Daně'!#REF!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 localSheetId="4">'Daně'!#REF!</definedName>
    <definedName name="_733">'[1]daně'!#REF!</definedName>
    <definedName name="_734" localSheetId="4">'Daně'!#REF!</definedName>
    <definedName name="_734">'[1]daně'!#REF!</definedName>
    <definedName name="_735" localSheetId="4">'Daně'!#REF!</definedName>
    <definedName name="_735">'[1]daně'!#REF!</definedName>
    <definedName name="_736" localSheetId="4">'Daně'!#REF!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 localSheetId="4">'Daně'!#REF!</definedName>
    <definedName name="_742">#REF!</definedName>
    <definedName name="_743" localSheetId="4">'Daně'!#REF!</definedName>
    <definedName name="_743">'[1]daně'!#REF!</definedName>
    <definedName name="_744" localSheetId="4">'Daně'!#REF!</definedName>
    <definedName name="_744">'[1]daně'!#REF!</definedName>
    <definedName name="_745" localSheetId="4">'Daně'!#REF!</definedName>
    <definedName name="_745">'[1]daně'!#REF!</definedName>
    <definedName name="_746" localSheetId="4">'Daně'!#REF!</definedName>
    <definedName name="_746">'[1]daně'!#REF!</definedName>
    <definedName name="_747" localSheetId="4">'Daně'!#REF!</definedName>
    <definedName name="_747">'[1]daně'!#REF!</definedName>
    <definedName name="_748" localSheetId="4">'Daně'!#REF!</definedName>
    <definedName name="_748">'[1]daně'!#REF!</definedName>
    <definedName name="_749" localSheetId="4">'Daně'!#REF!</definedName>
    <definedName name="_749">'[1]daně'!#REF!</definedName>
    <definedName name="_750" localSheetId="4">'Daně'!#REF!</definedName>
    <definedName name="_750">'[1]daně'!#REF!</definedName>
    <definedName name="_751" localSheetId="4">'Daně'!#REF!</definedName>
    <definedName name="_751">'[1]daně'!#REF!</definedName>
    <definedName name="_752" localSheetId="4">'Daně'!#REF!</definedName>
    <definedName name="_752">'[1]daně'!#REF!</definedName>
    <definedName name="_753" localSheetId="4">'Daně'!#REF!</definedName>
    <definedName name="_753">'[1]daně'!#REF!</definedName>
    <definedName name="_754" localSheetId="4">'Daně'!#REF!</definedName>
    <definedName name="_754">'[1]daně'!#REF!</definedName>
    <definedName name="_755" localSheetId="4">'Daně'!#REF!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 localSheetId="4">'Daně'!#REF!</definedName>
    <definedName name="_761">#REF!</definedName>
    <definedName name="_762" localSheetId="4">'Daně'!#REF!</definedName>
    <definedName name="_762">#REF!</definedName>
    <definedName name="_763" localSheetId="4">'Daně'!#REF!</definedName>
    <definedName name="_763">#REF!</definedName>
    <definedName name="_764" localSheetId="4">'Daně'!#REF!</definedName>
    <definedName name="_764">#REF!</definedName>
    <definedName name="_765" localSheetId="4">'Daně'!#REF!</definedName>
    <definedName name="_765">#REF!</definedName>
    <definedName name="_766" localSheetId="4">'Daně'!#REF!</definedName>
    <definedName name="_766">#REF!</definedName>
    <definedName name="_767" localSheetId="4">'Daně'!#REF!</definedName>
    <definedName name="_767">#REF!</definedName>
    <definedName name="_768" localSheetId="4">'Daně'!#REF!</definedName>
    <definedName name="_768">#REF!</definedName>
    <definedName name="_769" localSheetId="4">'Daně'!#REF!</definedName>
    <definedName name="_769">#REF!</definedName>
    <definedName name="_770" localSheetId="4">'Daně'!#REF!</definedName>
    <definedName name="_770">#REF!</definedName>
    <definedName name="_771" localSheetId="4">'Daně'!#REF!</definedName>
    <definedName name="_771">#REF!</definedName>
    <definedName name="_772" localSheetId="4">'Daně'!#REF!</definedName>
    <definedName name="_772">#REF!</definedName>
    <definedName name="_773" localSheetId="4">'Daně'!#REF!</definedName>
    <definedName name="_773">#REF!</definedName>
    <definedName name="_774" localSheetId="4">'Daně'!#REF!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 localSheetId="4">'Daně'!#REF!</definedName>
    <definedName name="_825">'[1]daně'!#REF!</definedName>
    <definedName name="_826" localSheetId="4">'Daně'!#REF!</definedName>
    <definedName name="_826">'[1]daně'!#REF!</definedName>
    <definedName name="_827" localSheetId="4">'Daně'!#REF!</definedName>
    <definedName name="_827">'[1]daně'!#REF!</definedName>
    <definedName name="_828" localSheetId="4">'Daně'!#REF!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 localSheetId="4">'Daně'!#REF!</definedName>
    <definedName name="_844">'[1]daně'!#REF!</definedName>
    <definedName name="_845" localSheetId="4">'Daně'!#REF!</definedName>
    <definedName name="_845">'[1]daně'!#REF!</definedName>
    <definedName name="_846" localSheetId="4">'Daně'!#REF!</definedName>
    <definedName name="_846">'[1]daně'!#REF!</definedName>
    <definedName name="_847" localSheetId="4">'Daně'!#REF!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 localSheetId="4">'Daně'!#REF!</definedName>
    <definedName name="_863">'[1]daně'!#REF!</definedName>
    <definedName name="_864" localSheetId="4">'Daně'!#REF!</definedName>
    <definedName name="_864">'[1]daně'!#REF!</definedName>
    <definedName name="_865" localSheetId="4">'Daně'!#REF!</definedName>
    <definedName name="_865">'[1]daně'!#REF!</definedName>
    <definedName name="_866" localSheetId="4">'Daně'!#REF!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 localSheetId="4">'Daně'!#REF!</definedName>
    <definedName name="_882">'[1]daně'!#REF!</definedName>
    <definedName name="_883" localSheetId="4">'Daně'!#REF!</definedName>
    <definedName name="_883">'[1]daně'!#REF!</definedName>
    <definedName name="_884" localSheetId="4">'Daně'!#REF!</definedName>
    <definedName name="_884">'[1]daně'!#REF!</definedName>
    <definedName name="_885" localSheetId="4">'Daně'!#REF!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 localSheetId="4">'Daně'!#REF!</definedName>
    <definedName name="_891">#REF!</definedName>
    <definedName name="_892" localSheetId="4">'Daně'!#REF!</definedName>
    <definedName name="_892">'[1]daně'!#REF!</definedName>
    <definedName name="_893" localSheetId="4">'Daně'!#REF!</definedName>
    <definedName name="_893">'[1]daně'!#REF!</definedName>
    <definedName name="_894" localSheetId="4">'Daně'!#REF!</definedName>
    <definedName name="_894">'[1]daně'!#REF!</definedName>
    <definedName name="_895" localSheetId="4">'Daně'!#REF!</definedName>
    <definedName name="_895">'[1]daně'!#REF!</definedName>
    <definedName name="_896" localSheetId="4">'Daně'!#REF!</definedName>
    <definedName name="_896">'[1]daně'!#REF!</definedName>
    <definedName name="_897" localSheetId="4">'Daně'!#REF!</definedName>
    <definedName name="_897">'[1]daně'!#REF!</definedName>
    <definedName name="_898" localSheetId="4">'Daně'!#REF!</definedName>
    <definedName name="_898">'[1]daně'!#REF!</definedName>
    <definedName name="_899" localSheetId="4">'Daně'!#REF!</definedName>
    <definedName name="_899">'[1]daně'!#REF!</definedName>
    <definedName name="_900" localSheetId="4">'Daně'!#REF!</definedName>
    <definedName name="_900">'[1]daně'!#REF!</definedName>
    <definedName name="_901" localSheetId="4">'Daně'!#REF!</definedName>
    <definedName name="_901">'[1]daně'!#REF!</definedName>
    <definedName name="_902" localSheetId="4">'Daně'!#REF!</definedName>
    <definedName name="_902">'[1]daně'!#REF!</definedName>
    <definedName name="_903" localSheetId="4">'Daně'!#REF!</definedName>
    <definedName name="_903">'[1]daně'!#REF!</definedName>
    <definedName name="_904" localSheetId="4">'Daně'!#REF!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 localSheetId="4">'Daně'!#REF!</definedName>
    <definedName name="_910">#REF!</definedName>
    <definedName name="_911" localSheetId="4">'Daně'!#REF!</definedName>
    <definedName name="_911">#REF!</definedName>
    <definedName name="_912" localSheetId="4">'Daně'!#REF!</definedName>
    <definedName name="_912">#REF!</definedName>
    <definedName name="_913" localSheetId="4">'Daně'!#REF!</definedName>
    <definedName name="_913">#REF!</definedName>
    <definedName name="_914" localSheetId="4">'Daně'!#REF!</definedName>
    <definedName name="_914">#REF!</definedName>
    <definedName name="_915" localSheetId="4">'Daně'!#REF!</definedName>
    <definedName name="_915">#REF!</definedName>
    <definedName name="_916" localSheetId="4">'Daně'!#REF!</definedName>
    <definedName name="_916">#REF!</definedName>
    <definedName name="_917" localSheetId="4">'Daně'!#REF!</definedName>
    <definedName name="_917">#REF!</definedName>
    <definedName name="_918" localSheetId="4">'Daně'!#REF!</definedName>
    <definedName name="_918">#REF!</definedName>
    <definedName name="_919" localSheetId="4">'Daně'!#REF!</definedName>
    <definedName name="_919">#REF!</definedName>
    <definedName name="_920" localSheetId="4">'Daně'!#REF!</definedName>
    <definedName name="_920">#REF!</definedName>
    <definedName name="_921" localSheetId="4">'Daně'!#REF!</definedName>
    <definedName name="_921">#REF!</definedName>
    <definedName name="_922" localSheetId="4">'Daně'!#REF!</definedName>
    <definedName name="_922">#REF!</definedName>
    <definedName name="_923" localSheetId="4">'Daně'!#REF!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 localSheetId="4">'Daně'!#REF!</definedName>
    <definedName name="_974">'[1]daně'!#REF!</definedName>
    <definedName name="_975" localSheetId="4">'Daně'!#REF!</definedName>
    <definedName name="_975">'[1]daně'!#REF!</definedName>
    <definedName name="_976" localSheetId="4">'Daně'!#REF!</definedName>
    <definedName name="_976">'[1]daně'!#REF!</definedName>
    <definedName name="_977" localSheetId="4">'Daně'!#REF!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 localSheetId="4">'Daně'!#REF!</definedName>
    <definedName name="_993">'[1]daně'!#REF!</definedName>
    <definedName name="_994" localSheetId="4">'Daně'!#REF!</definedName>
    <definedName name="_994">'[1]daně'!#REF!</definedName>
    <definedName name="_995" localSheetId="4">'Daně'!#REF!</definedName>
    <definedName name="_995">'[1]daně'!#REF!</definedName>
    <definedName name="_996" localSheetId="4">'Daně'!#REF!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4">'Daně'!$A$1:$R$24</definedName>
    <definedName name="_xlnm.Print_Area" localSheetId="7">'Fond strateg.rez. '!$A$1:$F$39</definedName>
    <definedName name="_xlnm.Print_Area" localSheetId="5">'SOCIÁLNÍ FOND '!$A$1:$E$26</definedName>
  </definedNames>
  <calcPr fullCalcOnLoad="1"/>
</workbook>
</file>

<file path=xl/sharedStrings.xml><?xml version="1.0" encoding="utf-8"?>
<sst xmlns="http://schemas.openxmlformats.org/spreadsheetml/2006/main" count="304" uniqueCount="141">
  <si>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</si>
  <si>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</si>
  <si>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</si>
  <si>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</si>
  <si>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</si>
  <si>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</si>
  <si>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</si>
  <si>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</si>
  <si>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</si>
  <si>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</si>
  <si>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</si>
  <si>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</si>
  <si>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</si>
  <si>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</si>
  <si>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</si>
  <si>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</si>
  <si>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</si>
  <si>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</si>
  <si>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</si>
  <si>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</si>
  <si>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</si>
  <si>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</si>
  <si>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</si>
  <si>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</si>
  <si>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</si>
  <si>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</si>
  <si>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</si>
  <si>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</si>
  <si>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</si>
  <si>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</si>
  <si>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 xml:space="preserve">Přijetí úvěru od EIB na akce v rámci Projektu B - regionální infrastruktura kraje Vysočina (kapitola Doprava a kapitola Nemovitý majetek)  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</si>
  <si>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</si>
  <si>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</si>
  <si>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</si>
  <si>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</si>
  <si>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</si>
  <si>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</si>
  <si>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</si>
  <si>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</si>
  <si>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</si>
  <si>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</si>
  <si>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</si>
  <si>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</si>
  <si>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</si>
  <si>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</si>
  <si>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</si>
  <si>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</si>
  <si>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</si>
  <si>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</si>
  <si>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</si>
  <si>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</si>
  <si>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</si>
  <si>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</si>
  <si>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</si>
  <si>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</si>
  <si>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</si>
  <si>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</si>
  <si>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</si>
  <si>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</si>
  <si>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</si>
  <si>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</si>
  <si>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</si>
  <si>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</si>
  <si>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</si>
  <si>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</si>
  <si>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</si>
  <si>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</si>
  <si>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</si>
  <si>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</si>
  <si>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</si>
  <si>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</si>
  <si>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</si>
  <si>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</si>
  <si>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</si>
  <si>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</si>
  <si>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</si>
  <si>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</si>
  <si>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</si>
  <si>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</si>
  <si>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</si>
  <si>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</si>
  <si>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</si>
  <si>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</si>
  <si>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</si>
  <si>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</si>
  <si>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</si>
  <si>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</si>
  <si>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</si>
  <si>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</si>
  <si>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Vratky nevyčerpaných přísp. z grant. programů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</si>
  <si>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</si>
  <si>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</si>
  <si>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</si>
  <si>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</si>
  <si>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</si>
  <si>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</si>
  <si>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</si>
  <si>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</si>
  <si>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</si>
  <si>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</si>
  <si>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</si>
  <si>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</si>
  <si>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</si>
  <si>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</si>
  <si>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</si>
  <si>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</si>
  <si>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</si>
  <si>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Půjčka ze Státního fondu dopravní infrastruktury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</si>
  <si>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</si>
  <si>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</si>
  <si>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</si>
  <si>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</si>
  <si>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</si>
  <si>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</si>
  <si>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</si>
  <si>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</si>
  <si>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</si>
  <si>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>5) VÝVOJ DAŇOVÝCH PŘÍJMŮ KRAJE - SROVNÁNÍ VÝVOJE DAŇOVÝCH PŘÍJMŮ V ROCE 2011 A 2010</t>
  </si>
  <si>
    <t>Zapojení disponibilního zůstatku kraje z roku 2010 - závěrečný účet</t>
  </si>
  <si>
    <t>Převod na kapitolu EP (na realizaci projektů kofinancovaných EU)</t>
  </si>
  <si>
    <t>Převod prostředků z rozpočtu kraje na projekt (Snižování energ. náročnosti)</t>
  </si>
  <si>
    <t>Převod z rozpočtu kraje na kapitolu Evropské projekty (Snižování energ. náročnosti)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</si>
  <si>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</si>
  <si>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</si>
  <si>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</si>
  <si>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</si>
  <si>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 xml:space="preserve">Přijetí úvěru od EIB na akce v rámci Projektu B - regionální infrastruktura kraje Vysočina (Pavilon pro matku a dítě v Nemocnici Třebíč, Nemocnice Jihlava - PUIP)  </t>
  </si>
  <si>
    <t>Příjmy</t>
  </si>
  <si>
    <t>(bez daně placené krajem)</t>
  </si>
  <si>
    <t>Převod do FSR (snižování kapitol)</t>
  </si>
  <si>
    <t>Stav na účtu k 30. 11. 2011</t>
  </si>
  <si>
    <t>Stav na účtu k  30. 11.  2011</t>
  </si>
  <si>
    <t>Převod z FSR do rozpočtu kraje, kapitoly Školství, mládeže a sportu na poskytnutí půjčky pro Vysočinu Education na realizaci projektu M00201 "EDU.ECO.NET - Síť pro společný hospodářský a pracovní prostor Rakousko-Česko"</t>
  </si>
  <si>
    <t>Ve sledovaném období by alikvotní plnění daň. příjmů mělo činit 91.7%, tj. 2 914 254 tis. Kč. , což je o  344 471 tis. Kč méně než skutečnost.</t>
  </si>
  <si>
    <t>Skutečné plnění daňových příjmů za sledované období činí 3 258 725 tis. Kč, což je o  25 380 tis. Kč více než ze stejné období minulého roku, tj. 101 %.</t>
  </si>
  <si>
    <t>1) HOSPODAŘENÍ KRAJE VYSOČINA ZA OBDOBÍ 1 - 11/2011</t>
  </si>
  <si>
    <t>Převod do FSR (splátky půjček od Vysočina Tourism a od Muzea Vysočiny Jihlava)</t>
  </si>
  <si>
    <t>Převod z disponibilního zůstatku kraje</t>
  </si>
  <si>
    <t>Převod z rozpočtu kraje (splátky půjček Vysočina Tourism, Muzeum Vysočiny Jihlava)</t>
  </si>
  <si>
    <t xml:space="preserve">Převod do rozpočtu kraje - PO zřizované krajem (půjčky pro Nemocnici Jihlava a Muzeum Vysočiny Havlíčkův Brod, dotace Regionální radě)  </t>
  </si>
  <si>
    <t>Převody z kapitoly EP (ze zvláštních účtů ukončených projektů, jednotlivých etap projektů, nebo na základě usnesení orgánů kraje)</t>
  </si>
</sst>
</file>

<file path=xl/styles.xml><?xml version="1.0" encoding="utf-8"?>
<styleSheet xmlns="http://schemas.openxmlformats.org/spreadsheetml/2006/main">
  <numFmts count="6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[$-1010409]General"/>
    <numFmt numFmtId="220" formatCode="[$-1010409]###\ ###\ ###\ ###"/>
    <numFmt numFmtId="221" formatCode="#,##0_ ;[Red]\-#,##0\ 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3"/>
      <name val="Arial CE"/>
      <family val="0"/>
    </font>
    <font>
      <b/>
      <i/>
      <sz val="14"/>
      <name val="Arial CE"/>
      <family val="0"/>
    </font>
    <font>
      <i/>
      <sz val="14"/>
      <name val="Arial CE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 wrapText="1"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3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4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3" fontId="2" fillId="32" borderId="23" xfId="0" applyNumberFormat="1" applyFont="1" applyFill="1" applyBorder="1" applyAlignment="1">
      <alignment horizontal="right" vertical="center" wrapText="1"/>
    </xf>
    <xf numFmtId="3" fontId="2" fillId="32" borderId="24" xfId="0" applyNumberFormat="1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horizontal="left" vertical="top"/>
    </xf>
    <xf numFmtId="4" fontId="0" fillId="32" borderId="25" xfId="0" applyNumberForma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2" borderId="22" xfId="0" applyFont="1" applyFill="1" applyBorder="1" applyAlignment="1">
      <alignment vertical="center"/>
    </xf>
    <xf numFmtId="3" fontId="2" fillId="32" borderId="23" xfId="0" applyNumberFormat="1" applyFont="1" applyFill="1" applyBorder="1" applyAlignment="1">
      <alignment vertical="center"/>
    </xf>
    <xf numFmtId="3" fontId="2" fillId="32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32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2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3" fontId="0" fillId="33" borderId="16" xfId="0" applyNumberFormat="1" applyFill="1" applyBorder="1" applyAlignment="1">
      <alignment horizontal="right" vertical="center"/>
    </xf>
    <xf numFmtId="3" fontId="0" fillId="33" borderId="33" xfId="0" applyNumberFormat="1" applyFill="1" applyBorder="1" applyAlignment="1">
      <alignment horizontal="right" vertical="center"/>
    </xf>
    <xf numFmtId="3" fontId="0" fillId="33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4" borderId="22" xfId="0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horizontal="right" vertical="center"/>
    </xf>
    <xf numFmtId="0" fontId="14" fillId="34" borderId="2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/>
    </xf>
    <xf numFmtId="0" fontId="2" fillId="34" borderId="22" xfId="0" applyFont="1" applyFill="1" applyBorder="1" applyAlignment="1">
      <alignment vertical="center"/>
    </xf>
    <xf numFmtId="3" fontId="0" fillId="34" borderId="24" xfId="0" applyNumberForma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2" fillId="32" borderId="30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3" fontId="2" fillId="34" borderId="24" xfId="0" applyNumberFormat="1" applyFont="1" applyFill="1" applyBorder="1" applyAlignment="1">
      <alignment horizontal="right" vertical="center"/>
    </xf>
    <xf numFmtId="3" fontId="2" fillId="34" borderId="36" xfId="0" applyNumberFormat="1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1" fontId="2" fillId="34" borderId="24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horizontal="left" vertical="center"/>
    </xf>
    <xf numFmtId="3" fontId="2" fillId="34" borderId="36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32" borderId="21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7" xfId="0" applyBorder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3" fontId="2" fillId="32" borderId="12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3" fontId="2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/>
    </xf>
    <xf numFmtId="0" fontId="2" fillId="32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2" fillId="0" borderId="35" xfId="0" applyFont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1" fontId="2" fillId="32" borderId="3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0" fillId="0" borderId="0" xfId="47" applyFont="1" applyFill="1" applyBorder="1" applyAlignment="1">
      <alignment horizontal="center" vertical="center" wrapText="1"/>
      <protection/>
    </xf>
    <xf numFmtId="0" fontId="19" fillId="0" borderId="0" xfId="47" applyAlignment="1">
      <alignment horizontal="center" vertical="center" wrapText="1"/>
      <protection/>
    </xf>
    <xf numFmtId="3" fontId="0" fillId="0" borderId="35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2" borderId="3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0" fillId="0" borderId="34" xfId="0" applyNumberFormat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20" fillId="0" borderId="0" xfId="48" applyFont="1" applyFill="1" applyBorder="1" applyAlignment="1">
      <alignment vertical="top" wrapText="1"/>
      <protection/>
    </xf>
    <xf numFmtId="0" fontId="19" fillId="0" borderId="0" xfId="48">
      <alignment wrapText="1"/>
      <protection/>
    </xf>
    <xf numFmtId="0" fontId="20" fillId="0" borderId="0" xfId="48" applyFont="1" applyFill="1" applyAlignment="1">
      <alignment vertical="top" wrapText="1"/>
      <protection/>
    </xf>
    <xf numFmtId="219" fontId="21" fillId="0" borderId="38" xfId="48" applyNumberFormat="1" applyFont="1" applyFill="1" applyBorder="1" applyAlignment="1">
      <alignment horizontal="left" vertical="top" wrapText="1"/>
      <protection/>
    </xf>
    <xf numFmtId="0" fontId="20" fillId="0" borderId="39" xfId="48" applyFont="1" applyFill="1" applyBorder="1" applyAlignment="1">
      <alignment vertical="top" wrapText="1"/>
      <protection/>
    </xf>
    <xf numFmtId="0" fontId="22" fillId="32" borderId="40" xfId="48" applyFont="1" applyFill="1" applyBorder="1" applyAlignment="1">
      <alignment horizontal="center" vertical="top" wrapText="1"/>
      <protection/>
    </xf>
    <xf numFmtId="0" fontId="27" fillId="0" borderId="41" xfId="48" applyFont="1" applyFill="1" applyBorder="1" applyAlignment="1">
      <alignment vertical="top" wrapText="1"/>
      <protection/>
    </xf>
    <xf numFmtId="219" fontId="22" fillId="0" borderId="42" xfId="48" applyNumberFormat="1" applyFont="1" applyFill="1" applyBorder="1" applyAlignment="1">
      <alignment horizontal="center" vertical="top" wrapText="1"/>
      <protection/>
    </xf>
    <xf numFmtId="207" fontId="22" fillId="0" borderId="40" xfId="48" applyNumberFormat="1" applyFont="1" applyFill="1" applyBorder="1" applyAlignment="1">
      <alignment horizontal="right" vertical="top" wrapText="1"/>
      <protection/>
    </xf>
    <xf numFmtId="207" fontId="22" fillId="0" borderId="40" xfId="48" applyNumberFormat="1" applyFont="1" applyFill="1" applyBorder="1" applyAlignment="1">
      <alignment horizontal="center" vertical="top" wrapText="1"/>
      <protection/>
    </xf>
    <xf numFmtId="207" fontId="23" fillId="0" borderId="40" xfId="48" applyNumberFormat="1" applyFont="1" applyFill="1" applyBorder="1" applyAlignment="1">
      <alignment horizontal="right" vertical="top" wrapText="1"/>
      <protection/>
    </xf>
    <xf numFmtId="207" fontId="23" fillId="0" borderId="40" xfId="48" applyNumberFormat="1" applyFont="1" applyFill="1" applyBorder="1" applyAlignment="1">
      <alignment horizontal="center" vertical="top" wrapText="1"/>
      <protection/>
    </xf>
    <xf numFmtId="0" fontId="23" fillId="0" borderId="43" xfId="48" applyFont="1" applyFill="1" applyBorder="1" applyAlignment="1">
      <alignment vertical="top" wrapText="1"/>
      <protection/>
    </xf>
    <xf numFmtId="207" fontId="22" fillId="0" borderId="42" xfId="48" applyNumberFormat="1" applyFont="1" applyFill="1" applyBorder="1" applyAlignment="1">
      <alignment horizontal="right" vertical="top" wrapText="1"/>
      <protection/>
    </xf>
    <xf numFmtId="207" fontId="22" fillId="0" borderId="44" xfId="48" applyNumberFormat="1" applyFont="1" applyFill="1" applyBorder="1" applyAlignment="1">
      <alignment horizontal="right" vertical="top" wrapText="1"/>
      <protection/>
    </xf>
    <xf numFmtId="207" fontId="22" fillId="0" borderId="45" xfId="48" applyNumberFormat="1" applyFont="1" applyFill="1" applyBorder="1" applyAlignment="1">
      <alignment horizontal="right" vertical="top" wrapText="1"/>
      <protection/>
    </xf>
    <xf numFmtId="3" fontId="0" fillId="0" borderId="35" xfId="0" applyNumberForma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40" xfId="48" applyFont="1" applyFill="1" applyBorder="1" applyAlignment="1">
      <alignment vertical="top" wrapText="1"/>
      <protection/>
    </xf>
    <xf numFmtId="0" fontId="22" fillId="0" borderId="0" xfId="48" applyFont="1" applyFill="1" applyBorder="1" applyAlignment="1">
      <alignment vertical="top" wrapText="1"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33" borderId="34" xfId="0" applyFill="1" applyBorder="1" applyAlignment="1">
      <alignment vertical="center" wrapText="1"/>
    </xf>
    <xf numFmtId="0" fontId="0" fillId="33" borderId="46" xfId="0" applyFill="1" applyBorder="1" applyAlignment="1">
      <alignment vertical="center" wrapText="1"/>
    </xf>
    <xf numFmtId="0" fontId="0" fillId="33" borderId="34" xfId="0" applyFont="1" applyFill="1" applyBorder="1" applyAlignment="1">
      <alignment horizontal="left" vertical="center" wrapText="1" shrinkToFit="1"/>
    </xf>
    <xf numFmtId="0" fontId="0" fillId="33" borderId="46" xfId="0" applyFont="1" applyFill="1" applyBorder="1" applyAlignment="1">
      <alignment horizontal="left" vertical="center" wrapText="1" shrinkToFit="1"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/>
    </xf>
    <xf numFmtId="0" fontId="0" fillId="0" borderId="16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elkovy_prehled(1)" xfId="47"/>
    <cellStyle name="normální_celkovy_prehled(2)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1.375" style="0" bestFit="1" customWidth="1"/>
    <col min="8" max="8" width="12.625" style="0" customWidth="1"/>
    <col min="9" max="9" width="12.75390625" style="0" customWidth="1"/>
  </cols>
  <sheetData>
    <row r="1" spans="4:5" ht="11.25" customHeight="1">
      <c r="D1" s="35"/>
      <c r="E1" s="35"/>
    </row>
    <row r="2" spans="1:5" s="197" customFormat="1" ht="18.75">
      <c r="A2" s="250" t="s">
        <v>135</v>
      </c>
      <c r="B2" s="251"/>
      <c r="C2" s="251"/>
      <c r="D2" s="251"/>
      <c r="E2" s="251"/>
    </row>
    <row r="3" spans="1:5" ht="16.5">
      <c r="A3" s="252" t="s">
        <v>102</v>
      </c>
      <c r="B3" s="253"/>
      <c r="C3" s="253"/>
      <c r="D3" s="253"/>
      <c r="E3" s="253"/>
    </row>
    <row r="4" spans="1:5" ht="16.5">
      <c r="A4" s="56"/>
      <c r="B4" s="57"/>
      <c r="C4" s="57"/>
      <c r="D4" s="57"/>
      <c r="E4" s="57"/>
    </row>
    <row r="5" ht="13.5" thickBot="1">
      <c r="E5" s="58" t="s">
        <v>22</v>
      </c>
    </row>
    <row r="6" spans="1:5" ht="25.5">
      <c r="A6" s="59" t="s">
        <v>35</v>
      </c>
      <c r="B6" s="60" t="s">
        <v>36</v>
      </c>
      <c r="C6" s="60" t="s">
        <v>38</v>
      </c>
      <c r="D6" s="61" t="s">
        <v>93</v>
      </c>
      <c r="E6" s="62" t="s">
        <v>39</v>
      </c>
    </row>
    <row r="7" spans="1:9" ht="12.75">
      <c r="A7" s="63" t="s">
        <v>40</v>
      </c>
      <c r="B7" s="64">
        <v>3220486</v>
      </c>
      <c r="C7" s="145">
        <v>3220486</v>
      </c>
      <c r="D7" s="146">
        <v>3279145</v>
      </c>
      <c r="E7" s="65">
        <f>D7/C7*100</f>
        <v>101.82143316257235</v>
      </c>
      <c r="G7" s="32"/>
      <c r="H7" s="32"/>
      <c r="I7" s="32"/>
    </row>
    <row r="8" spans="1:9" ht="12.75">
      <c r="A8" s="66" t="s">
        <v>41</v>
      </c>
      <c r="B8" s="67">
        <v>251719</v>
      </c>
      <c r="C8" s="69">
        <v>304956</v>
      </c>
      <c r="D8" s="147">
        <v>289207</v>
      </c>
      <c r="E8" s="68">
        <f>D8/C8*100</f>
        <v>94.8356484214116</v>
      </c>
      <c r="F8" s="98"/>
      <c r="G8" s="98"/>
      <c r="H8" s="98"/>
      <c r="I8" s="98"/>
    </row>
    <row r="9" spans="1:9" ht="14.25" customHeight="1">
      <c r="A9" s="66" t="s">
        <v>42</v>
      </c>
      <c r="B9" s="67">
        <v>20200</v>
      </c>
      <c r="C9" s="69">
        <v>21735</v>
      </c>
      <c r="D9" s="147">
        <v>27566</v>
      </c>
      <c r="E9" s="68">
        <f>D9/C9*100</f>
        <v>126.82769726247986</v>
      </c>
      <c r="G9" s="98"/>
      <c r="H9" s="98"/>
      <c r="I9" s="98"/>
    </row>
    <row r="10" spans="1:9" s="12" customFormat="1" ht="15" customHeight="1" thickBot="1">
      <c r="A10" s="205" t="s">
        <v>43</v>
      </c>
      <c r="B10" s="172">
        <v>3791043</v>
      </c>
      <c r="C10" s="172">
        <v>5137378</v>
      </c>
      <c r="D10" s="172">
        <v>5132258</v>
      </c>
      <c r="E10" s="206">
        <f>D10/C10*100</f>
        <v>99.90033826594032</v>
      </c>
      <c r="F10" s="208"/>
      <c r="G10" s="102"/>
      <c r="H10" s="102"/>
      <c r="I10" s="102"/>
    </row>
    <row r="11" spans="1:9" ht="20.25" customHeight="1" thickBot="1">
      <c r="A11" s="175" t="s">
        <v>31</v>
      </c>
      <c r="B11" s="164">
        <f>SUM(B7:B10)</f>
        <v>7283448</v>
      </c>
      <c r="C11" s="164">
        <f>SUM(C7:C10)</f>
        <v>8684555</v>
      </c>
      <c r="D11" s="164">
        <f>SUM(D7:D10)</f>
        <v>8728176</v>
      </c>
      <c r="E11" s="176">
        <f>D11/C11*100</f>
        <v>100.5022825003699</v>
      </c>
      <c r="G11" s="32"/>
      <c r="H11" s="32"/>
      <c r="I11" s="32"/>
    </row>
    <row r="12" spans="1:9" ht="12.75" customHeight="1" thickBot="1">
      <c r="A12" s="72"/>
      <c r="B12" s="73"/>
      <c r="C12" s="73"/>
      <c r="D12" s="73"/>
      <c r="E12" s="206"/>
      <c r="G12" s="32"/>
      <c r="H12" s="32"/>
      <c r="I12" s="32"/>
    </row>
    <row r="13" spans="1:9" ht="20.25" customHeight="1" thickBot="1">
      <c r="A13" s="162" t="s">
        <v>34</v>
      </c>
      <c r="B13" s="163">
        <f>Financování!B20</f>
        <v>1307327</v>
      </c>
      <c r="C13" s="163">
        <f>Financování!C20</f>
        <v>1664007</v>
      </c>
      <c r="D13" s="163">
        <f>Financování!D20</f>
        <v>1263983</v>
      </c>
      <c r="E13" s="176">
        <f>D13/C13*100</f>
        <v>75.96019728282393</v>
      </c>
      <c r="G13" s="32"/>
      <c r="H13" s="32"/>
      <c r="I13" s="32"/>
    </row>
    <row r="14" spans="1:9" ht="9.75" customHeight="1" thickBot="1">
      <c r="A14" s="72"/>
      <c r="B14" s="73"/>
      <c r="C14" s="73"/>
      <c r="D14" s="73"/>
      <c r="E14" s="73"/>
      <c r="G14" s="32"/>
      <c r="H14" s="32"/>
      <c r="I14" s="32"/>
    </row>
    <row r="15" spans="1:9" ht="15.75" thickBot="1">
      <c r="A15" s="74" t="s">
        <v>44</v>
      </c>
      <c r="B15" s="75">
        <f>SUM(B13+B11)</f>
        <v>8590775</v>
      </c>
      <c r="C15" s="75">
        <f>SUM(C13+C11)</f>
        <v>10348562</v>
      </c>
      <c r="D15" s="75">
        <f>SUM(D13+D11)</f>
        <v>9992159</v>
      </c>
      <c r="E15" s="76">
        <f>D15/C15*100</f>
        <v>96.55601425589371</v>
      </c>
      <c r="G15" s="32"/>
      <c r="H15" s="32"/>
      <c r="I15" s="32"/>
    </row>
    <row r="16" spans="2:9" ht="7.5" customHeight="1" thickBot="1">
      <c r="B16" s="53"/>
      <c r="C16" s="53"/>
      <c r="D16" s="53"/>
      <c r="G16" s="98"/>
      <c r="H16" s="98"/>
      <c r="I16" s="98"/>
    </row>
    <row r="17" spans="1:9" ht="18.75" customHeight="1" thickBot="1">
      <c r="A17" s="74" t="s">
        <v>45</v>
      </c>
      <c r="B17" s="77"/>
      <c r="C17" s="77"/>
      <c r="D17" s="78"/>
      <c r="E17" s="79"/>
      <c r="G17" s="98"/>
      <c r="H17" s="98"/>
      <c r="I17" s="98"/>
    </row>
    <row r="18" spans="1:9" ht="15" customHeight="1">
      <c r="A18" s="80" t="s">
        <v>92</v>
      </c>
      <c r="B18" s="81">
        <v>73215</v>
      </c>
      <c r="C18" s="81">
        <v>73765</v>
      </c>
      <c r="D18" s="81">
        <v>61540</v>
      </c>
      <c r="E18" s="214">
        <f aca="true" t="shared" si="0" ref="E18:E31">D18/C18*100</f>
        <v>83.42709957296822</v>
      </c>
      <c r="F18" s="45"/>
      <c r="G18" s="98"/>
      <c r="H18" s="98"/>
      <c r="I18" s="98"/>
    </row>
    <row r="19" spans="1:9" ht="16.5" customHeight="1">
      <c r="A19" s="82" t="s">
        <v>75</v>
      </c>
      <c r="B19" s="39">
        <v>4054254</v>
      </c>
      <c r="C19" s="39">
        <v>4466709</v>
      </c>
      <c r="D19" s="84">
        <v>4386360</v>
      </c>
      <c r="E19" s="68">
        <f t="shared" si="0"/>
        <v>98.20115883976324</v>
      </c>
      <c r="F19" s="45"/>
      <c r="G19" s="98"/>
      <c r="H19" s="98"/>
      <c r="I19" s="98"/>
    </row>
    <row r="20" spans="1:9" ht="15" customHeight="1">
      <c r="A20" s="83" t="s">
        <v>76</v>
      </c>
      <c r="B20" s="84">
        <v>154367</v>
      </c>
      <c r="C20" s="84">
        <v>175668</v>
      </c>
      <c r="D20" s="84">
        <v>134023</v>
      </c>
      <c r="E20" s="68">
        <f t="shared" si="0"/>
        <v>76.29334881708678</v>
      </c>
      <c r="G20" s="98"/>
      <c r="H20" s="98"/>
      <c r="I20" s="98"/>
    </row>
    <row r="21" spans="1:9" ht="15" customHeight="1">
      <c r="A21" s="83" t="s">
        <v>77</v>
      </c>
      <c r="B21" s="84">
        <v>329652</v>
      </c>
      <c r="C21" s="84">
        <v>369257</v>
      </c>
      <c r="D21" s="84">
        <v>305442</v>
      </c>
      <c r="E21" s="68">
        <f t="shared" si="0"/>
        <v>82.71799857551785</v>
      </c>
      <c r="G21" s="98"/>
      <c r="H21" s="98"/>
      <c r="I21" s="98"/>
    </row>
    <row r="22" spans="1:9" ht="15" customHeight="1">
      <c r="A22" s="83" t="s">
        <v>78</v>
      </c>
      <c r="B22" s="84">
        <v>8710</v>
      </c>
      <c r="C22" s="84">
        <v>14839</v>
      </c>
      <c r="D22" s="84">
        <v>10161</v>
      </c>
      <c r="E22" s="68">
        <f t="shared" si="0"/>
        <v>68.47496462025742</v>
      </c>
      <c r="G22" s="98"/>
      <c r="H22" s="98"/>
      <c r="I22" s="98"/>
    </row>
    <row r="23" spans="1:9" ht="15" customHeight="1">
      <c r="A23" s="83" t="s">
        <v>79</v>
      </c>
      <c r="B23" s="84">
        <v>4990</v>
      </c>
      <c r="C23" s="84">
        <v>3763</v>
      </c>
      <c r="D23" s="84">
        <v>1774</v>
      </c>
      <c r="E23" s="68">
        <f t="shared" si="0"/>
        <v>47.14323677916556</v>
      </c>
      <c r="G23" s="98"/>
      <c r="H23" s="98"/>
      <c r="I23" s="98"/>
    </row>
    <row r="24" spans="1:9" ht="15" customHeight="1">
      <c r="A24" s="83" t="s">
        <v>80</v>
      </c>
      <c r="B24" s="84">
        <v>1468647</v>
      </c>
      <c r="C24" s="84">
        <v>1703038</v>
      </c>
      <c r="D24" s="84">
        <v>1457057</v>
      </c>
      <c r="E24" s="68">
        <f t="shared" si="0"/>
        <v>85.55634107988195</v>
      </c>
      <c r="F24" s="208"/>
      <c r="G24" s="98"/>
      <c r="H24" s="98"/>
      <c r="I24" s="98"/>
    </row>
    <row r="25" spans="1:9" ht="15" customHeight="1">
      <c r="A25" s="83" t="s">
        <v>81</v>
      </c>
      <c r="B25" s="84">
        <v>98205</v>
      </c>
      <c r="C25" s="84">
        <v>133136</v>
      </c>
      <c r="D25" s="84">
        <v>108962</v>
      </c>
      <c r="E25" s="68">
        <f t="shared" si="0"/>
        <v>81.84262708809037</v>
      </c>
      <c r="G25" s="98"/>
      <c r="H25" s="98"/>
      <c r="I25" s="98"/>
    </row>
    <row r="26" spans="1:9" ht="15" customHeight="1">
      <c r="A26" s="83" t="s">
        <v>46</v>
      </c>
      <c r="B26" s="84">
        <v>12230</v>
      </c>
      <c r="C26" s="84">
        <v>18468</v>
      </c>
      <c r="D26" s="84">
        <v>14748</v>
      </c>
      <c r="E26" s="68">
        <f t="shared" si="0"/>
        <v>79.85705003248863</v>
      </c>
      <c r="G26" s="98"/>
      <c r="H26" s="98"/>
      <c r="I26" s="98"/>
    </row>
    <row r="27" spans="1:9" ht="15" customHeight="1">
      <c r="A27" s="83" t="s">
        <v>82</v>
      </c>
      <c r="B27" s="84">
        <v>52174</v>
      </c>
      <c r="C27" s="84">
        <v>55198</v>
      </c>
      <c r="D27" s="84">
        <v>40194</v>
      </c>
      <c r="E27" s="68">
        <f t="shared" si="0"/>
        <v>72.81785571941012</v>
      </c>
      <c r="G27" s="98"/>
      <c r="H27" s="98"/>
      <c r="I27" s="98"/>
    </row>
    <row r="28" spans="1:9" ht="15" customHeight="1">
      <c r="A28" s="83" t="s">
        <v>83</v>
      </c>
      <c r="B28" s="84">
        <v>260512</v>
      </c>
      <c r="C28" s="84">
        <v>260340</v>
      </c>
      <c r="D28" s="84">
        <v>201387</v>
      </c>
      <c r="E28" s="68">
        <f t="shared" si="0"/>
        <v>77.35538142429131</v>
      </c>
      <c r="G28" s="98"/>
      <c r="H28" s="98"/>
      <c r="I28" s="98"/>
    </row>
    <row r="29" spans="1:9" ht="15" customHeight="1">
      <c r="A29" s="83" t="s">
        <v>84</v>
      </c>
      <c r="B29" s="84">
        <v>94855</v>
      </c>
      <c r="C29" s="84">
        <v>86971</v>
      </c>
      <c r="D29" s="84">
        <v>66972</v>
      </c>
      <c r="E29" s="68">
        <f t="shared" si="0"/>
        <v>77.00497867105128</v>
      </c>
      <c r="G29" s="98"/>
      <c r="H29" s="98"/>
      <c r="I29" s="98"/>
    </row>
    <row r="30" spans="1:9" ht="15" customHeight="1">
      <c r="A30" s="82" t="s">
        <v>85</v>
      </c>
      <c r="B30" s="39">
        <v>386650</v>
      </c>
      <c r="C30" s="39">
        <v>413538</v>
      </c>
      <c r="D30" s="84">
        <v>262994</v>
      </c>
      <c r="E30" s="68">
        <f t="shared" si="0"/>
        <v>63.59609032301747</v>
      </c>
      <c r="F30" s="208"/>
      <c r="G30" s="98"/>
      <c r="H30" s="98"/>
      <c r="I30" s="98"/>
    </row>
    <row r="31" spans="1:9" ht="15" customHeight="1">
      <c r="A31" s="83" t="s">
        <v>86</v>
      </c>
      <c r="B31" s="67">
        <v>35576</v>
      </c>
      <c r="C31" s="84">
        <v>40193</v>
      </c>
      <c r="D31" s="84">
        <v>24031</v>
      </c>
      <c r="E31" s="68">
        <f t="shared" si="0"/>
        <v>59.78901798820691</v>
      </c>
      <c r="G31" s="98"/>
      <c r="H31" s="98"/>
      <c r="I31" s="98"/>
    </row>
    <row r="32" spans="1:9" ht="15" customHeight="1">
      <c r="A32" s="83" t="s">
        <v>87</v>
      </c>
      <c r="B32" s="84">
        <v>67011</v>
      </c>
      <c r="C32" s="84">
        <v>33076</v>
      </c>
      <c r="D32" s="84">
        <v>-2716</v>
      </c>
      <c r="E32" s="68" t="s">
        <v>21</v>
      </c>
      <c r="F32" s="208"/>
      <c r="G32" s="98"/>
      <c r="H32" s="98"/>
      <c r="I32" s="98"/>
    </row>
    <row r="33" spans="1:9" ht="15" customHeight="1">
      <c r="A33" s="83" t="s">
        <v>88</v>
      </c>
      <c r="B33" s="84">
        <v>255000</v>
      </c>
      <c r="C33" s="84">
        <v>47584</v>
      </c>
      <c r="D33" s="84">
        <v>0</v>
      </c>
      <c r="E33" s="68" t="s">
        <v>21</v>
      </c>
      <c r="G33" s="98"/>
      <c r="H33" s="98"/>
      <c r="I33" s="98"/>
    </row>
    <row r="34" spans="1:9" ht="12.75">
      <c r="A34" s="85" t="s">
        <v>47</v>
      </c>
      <c r="B34" s="86">
        <v>205000</v>
      </c>
      <c r="C34" s="87">
        <v>18595</v>
      </c>
      <c r="D34" s="69">
        <v>0</v>
      </c>
      <c r="E34" s="68" t="s">
        <v>21</v>
      </c>
      <c r="G34" s="98"/>
      <c r="H34" s="98"/>
      <c r="I34" s="98"/>
    </row>
    <row r="35" spans="1:9" ht="12.75">
      <c r="A35" s="85" t="s">
        <v>48</v>
      </c>
      <c r="B35" s="86">
        <v>45000</v>
      </c>
      <c r="C35" s="87">
        <v>23989</v>
      </c>
      <c r="D35" s="84">
        <v>0</v>
      </c>
      <c r="E35" s="68" t="s">
        <v>21</v>
      </c>
      <c r="G35" s="98"/>
      <c r="H35" s="98"/>
      <c r="I35" s="98"/>
    </row>
    <row r="36" spans="1:9" ht="12.75">
      <c r="A36" s="85" t="s">
        <v>49</v>
      </c>
      <c r="B36" s="86">
        <v>5000</v>
      </c>
      <c r="C36" s="87">
        <v>5000</v>
      </c>
      <c r="D36" s="69">
        <v>0</v>
      </c>
      <c r="E36" s="68" t="s">
        <v>21</v>
      </c>
      <c r="G36" s="98"/>
      <c r="H36" s="98"/>
      <c r="I36" s="98"/>
    </row>
    <row r="37" spans="1:9" ht="15" customHeight="1" thickBot="1">
      <c r="A37" s="88" t="s">
        <v>94</v>
      </c>
      <c r="B37" s="89">
        <v>1210327</v>
      </c>
      <c r="C37" s="209">
        <v>1626889</v>
      </c>
      <c r="D37" s="84">
        <v>1052595</v>
      </c>
      <c r="E37" s="68">
        <f>D37/C37*100</f>
        <v>64.69986581752043</v>
      </c>
      <c r="F37" s="208"/>
      <c r="G37" s="98"/>
      <c r="H37" s="98"/>
      <c r="I37" s="98"/>
    </row>
    <row r="38" spans="1:9" ht="23.25" customHeight="1" thickBot="1">
      <c r="A38" s="169" t="s">
        <v>50</v>
      </c>
      <c r="B38" s="166">
        <f>SUM(B18+B19+B20+B21+B22+B23+B24+B25+B26+B27+B28+B29+B30+B31+B32+B33+B37)</f>
        <v>8566375</v>
      </c>
      <c r="C38" s="166">
        <f>SUM(C18+C19+C20+C21+C22+C23+C24+C25+C26+C27+C28+C29+C30+C31+C32+C33+C37)</f>
        <v>9522432</v>
      </c>
      <c r="D38" s="166">
        <f>SUM(D18+D19+D20+D21+D22+D23+D24+D25+D26+D27+D28+D29+D30+D31+D32+D37)</f>
        <v>8125524</v>
      </c>
      <c r="E38" s="166">
        <f>D38/C38*100</f>
        <v>85.33034418098234</v>
      </c>
      <c r="G38" s="98"/>
      <c r="H38" s="98"/>
      <c r="I38" s="98"/>
    </row>
    <row r="39" spans="1:9" ht="8.25" customHeight="1" thickBot="1">
      <c r="A39" s="55"/>
      <c r="B39" s="90"/>
      <c r="C39" s="49"/>
      <c r="D39" s="49"/>
      <c r="E39" s="90"/>
      <c r="G39" s="98"/>
      <c r="H39" s="98"/>
      <c r="I39" s="98"/>
    </row>
    <row r="40" spans="1:9" ht="23.25" customHeight="1" thickBot="1">
      <c r="A40" s="162" t="s">
        <v>32</v>
      </c>
      <c r="B40" s="163">
        <f>Financování!B35</f>
        <v>24400</v>
      </c>
      <c r="C40" s="163">
        <f>Financování!C35</f>
        <v>826130</v>
      </c>
      <c r="D40" s="177">
        <f>Financování!D35</f>
        <v>598582</v>
      </c>
      <c r="E40" s="179">
        <f>D40/C40*100</f>
        <v>72.45615096897583</v>
      </c>
      <c r="G40" s="98"/>
      <c r="H40" s="98"/>
      <c r="I40" s="98"/>
    </row>
    <row r="41" spans="1:9" ht="7.5" customHeight="1" thickBot="1">
      <c r="A41" s="91"/>
      <c r="B41" s="92"/>
      <c r="C41" s="92"/>
      <c r="D41" s="92"/>
      <c r="E41" s="93"/>
      <c r="G41" s="98"/>
      <c r="H41" s="98"/>
      <c r="I41" s="98"/>
    </row>
    <row r="42" spans="1:9" ht="23.25" customHeight="1" thickBot="1">
      <c r="A42" s="94" t="s">
        <v>90</v>
      </c>
      <c r="B42" s="95">
        <f>SUM(B40+B38)</f>
        <v>8590775</v>
      </c>
      <c r="C42" s="95">
        <f>SUM(C40+C38)</f>
        <v>10348562</v>
      </c>
      <c r="D42" s="95">
        <f>D40+D38</f>
        <v>8724106</v>
      </c>
      <c r="E42" s="96">
        <f>D42/C42*100</f>
        <v>84.30259199297448</v>
      </c>
      <c r="G42" s="98"/>
      <c r="H42" s="98"/>
      <c r="I42" s="98"/>
    </row>
    <row r="43" spans="2:9" ht="16.5" customHeight="1" thickBot="1">
      <c r="B43" s="53"/>
      <c r="C43" s="53"/>
      <c r="D43" s="53"/>
      <c r="G43" s="98"/>
      <c r="H43" s="98"/>
      <c r="I43" s="98"/>
    </row>
    <row r="44" spans="1:9" ht="19.5" customHeight="1" thickBot="1">
      <c r="A44" s="94" t="s">
        <v>33</v>
      </c>
      <c r="B44" s="95">
        <f>B15-B42</f>
        <v>0</v>
      </c>
      <c r="C44" s="95">
        <f>C15-C42</f>
        <v>0</v>
      </c>
      <c r="D44" s="95">
        <f>D15-D42</f>
        <v>1268053</v>
      </c>
      <c r="E44" s="96" t="s">
        <v>21</v>
      </c>
      <c r="G44" s="100"/>
      <c r="H44" s="100"/>
      <c r="I44" s="100"/>
    </row>
    <row r="45" spans="1:9" ht="12.75" customHeight="1">
      <c r="A45" s="97"/>
      <c r="B45" s="90"/>
      <c r="C45" s="90"/>
      <c r="D45" s="90"/>
      <c r="E45" s="73"/>
      <c r="G45" s="100"/>
      <c r="H45" s="100"/>
      <c r="I45" s="100"/>
    </row>
    <row r="46" spans="1:9" ht="12.75">
      <c r="A46" t="s">
        <v>110</v>
      </c>
      <c r="B46" s="53"/>
      <c r="C46" s="53"/>
      <c r="D46" s="53"/>
      <c r="G46" s="99"/>
      <c r="H46" s="99"/>
      <c r="I46" s="99"/>
    </row>
    <row r="47" spans="1:9" ht="12.75" customHeight="1">
      <c r="A47" s="101"/>
      <c r="B47" s="102"/>
      <c r="C47" s="102"/>
      <c r="D47" s="102"/>
      <c r="E47" s="7"/>
      <c r="G47" s="32"/>
      <c r="H47" s="32"/>
      <c r="I47" s="32"/>
    </row>
    <row r="48" spans="1:9" ht="12.75" customHeight="1">
      <c r="A48" s="91"/>
      <c r="B48" s="92"/>
      <c r="C48" s="92"/>
      <c r="D48" s="92"/>
      <c r="E48" s="93"/>
      <c r="G48" s="100"/>
      <c r="H48" s="100"/>
      <c r="I48" s="100"/>
    </row>
    <row r="49" spans="1:9" ht="12.75" customHeight="1">
      <c r="A49" s="91"/>
      <c r="B49" s="92"/>
      <c r="C49" s="92"/>
      <c r="D49" s="92"/>
      <c r="E49" s="93"/>
      <c r="G49" s="100"/>
      <c r="H49" s="100"/>
      <c r="I49" s="100"/>
    </row>
    <row r="50" spans="1:9" ht="12.75" customHeight="1">
      <c r="A50" s="55"/>
      <c r="B50" s="90"/>
      <c r="C50" s="90"/>
      <c r="D50" s="90"/>
      <c r="E50" s="73"/>
      <c r="G50" s="99"/>
      <c r="H50" s="99"/>
      <c r="I50" s="99"/>
    </row>
    <row r="51" spans="1:9" ht="12.75" customHeight="1">
      <c r="A51" s="7"/>
      <c r="B51" s="7"/>
      <c r="C51" s="7"/>
      <c r="D51" s="7"/>
      <c r="E51" s="7"/>
      <c r="G51" s="32"/>
      <c r="H51" s="32"/>
      <c r="I51" s="32"/>
    </row>
    <row r="52" spans="1:9" ht="12.75" customHeight="1">
      <c r="A52" s="55"/>
      <c r="B52" s="90"/>
      <c r="C52" s="90"/>
      <c r="D52" s="90"/>
      <c r="E52" s="73"/>
      <c r="G52" s="100"/>
      <c r="H52" s="100"/>
      <c r="I52" s="100"/>
    </row>
    <row r="53" spans="1:9" ht="12.75" customHeight="1">
      <c r="A53" s="55"/>
      <c r="B53" s="90"/>
      <c r="C53" s="90"/>
      <c r="D53" s="90"/>
      <c r="E53" s="73"/>
      <c r="G53" s="100"/>
      <c r="H53" s="100"/>
      <c r="I53" s="100"/>
    </row>
    <row r="54" spans="1:9" ht="12.75">
      <c r="A54" s="7"/>
      <c r="B54" s="7"/>
      <c r="C54" s="7"/>
      <c r="D54" s="7"/>
      <c r="E54" s="7"/>
      <c r="G54" s="100"/>
      <c r="H54" s="98"/>
      <c r="I54" s="100"/>
    </row>
    <row r="55" spans="1:9" ht="12.75" customHeight="1">
      <c r="A55" s="103"/>
      <c r="B55" s="104"/>
      <c r="C55" s="104"/>
      <c r="D55" s="105"/>
      <c r="E55" s="7"/>
      <c r="G55" s="99"/>
      <c r="H55" s="99"/>
      <c r="I55" s="99"/>
    </row>
    <row r="56" spans="1:9" ht="12.75" customHeight="1">
      <c r="A56" s="55"/>
      <c r="B56" s="55"/>
      <c r="C56" s="55"/>
      <c r="D56" s="105"/>
      <c r="E56" s="7"/>
      <c r="G56" s="32"/>
      <c r="H56" s="32"/>
      <c r="I56" s="32"/>
    </row>
    <row r="57" spans="1:9" ht="12.75">
      <c r="A57" s="32"/>
      <c r="B57" s="32"/>
      <c r="C57" s="32"/>
      <c r="D57" s="32"/>
      <c r="E57" s="32"/>
      <c r="G57" s="100"/>
      <c r="H57" s="100"/>
      <c r="I57" s="100"/>
    </row>
    <row r="58" spans="1:9" ht="12.75">
      <c r="A58" s="7"/>
      <c r="B58" s="7"/>
      <c r="C58" s="7"/>
      <c r="D58" s="106"/>
      <c r="E58" s="32"/>
      <c r="G58" s="100"/>
      <c r="H58" s="98"/>
      <c r="I58" s="100"/>
    </row>
    <row r="59" spans="1:9" ht="12.75">
      <c r="A59" s="32"/>
      <c r="B59" s="32"/>
      <c r="C59" s="32"/>
      <c r="D59" s="32"/>
      <c r="E59" s="32"/>
      <c r="G59" s="99"/>
      <c r="H59" s="99"/>
      <c r="I59" s="99"/>
    </row>
    <row r="60" spans="1:9" ht="12.75">
      <c r="A60" s="32"/>
      <c r="B60" s="32"/>
      <c r="C60" s="32"/>
      <c r="D60" s="99"/>
      <c r="E60" s="32"/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1" spans="1:5" ht="16.5">
      <c r="A1" s="254" t="s">
        <v>51</v>
      </c>
      <c r="B1" s="253"/>
      <c r="C1" s="253"/>
      <c r="D1" s="253"/>
      <c r="E1" s="253"/>
    </row>
    <row r="2" spans="1:4" ht="18">
      <c r="A2" s="107"/>
      <c r="B2" s="107"/>
      <c r="C2" s="107"/>
      <c r="D2" s="107"/>
    </row>
    <row r="3" ht="13.5" thickBot="1">
      <c r="E3" s="58" t="s">
        <v>22</v>
      </c>
    </row>
    <row r="4" spans="1:7" ht="26.25" thickBot="1">
      <c r="A4" s="74" t="s">
        <v>35</v>
      </c>
      <c r="B4" s="156" t="s">
        <v>36</v>
      </c>
      <c r="C4" s="156" t="s">
        <v>52</v>
      </c>
      <c r="D4" s="156" t="s">
        <v>53</v>
      </c>
      <c r="E4" s="157" t="s">
        <v>39</v>
      </c>
      <c r="G4" s="213"/>
    </row>
    <row r="5" spans="1:5" ht="12.75">
      <c r="A5" s="63" t="s">
        <v>40</v>
      </c>
      <c r="B5" s="64">
        <v>0</v>
      </c>
      <c r="C5" s="64">
        <v>0</v>
      </c>
      <c r="D5" s="64">
        <v>0</v>
      </c>
      <c r="E5" s="158" t="s">
        <v>21</v>
      </c>
    </row>
    <row r="6" spans="1:5" ht="12.75">
      <c r="A6" s="66" t="s">
        <v>41</v>
      </c>
      <c r="B6" s="67">
        <v>6000</v>
      </c>
      <c r="C6" s="67">
        <v>7368</v>
      </c>
      <c r="D6" s="67">
        <v>2695</v>
      </c>
      <c r="E6" s="68">
        <f>D6/C6*100</f>
        <v>36.5770901194354</v>
      </c>
    </row>
    <row r="7" spans="1:5" ht="12.75">
      <c r="A7" s="66" t="s">
        <v>42</v>
      </c>
      <c r="B7" s="67">
        <v>0</v>
      </c>
      <c r="C7" s="67">
        <v>0</v>
      </c>
      <c r="D7" s="67">
        <v>0</v>
      </c>
      <c r="E7" s="108" t="s">
        <v>21</v>
      </c>
    </row>
    <row r="8" spans="1:7" ht="13.5" thickBot="1">
      <c r="A8" s="70" t="s">
        <v>43</v>
      </c>
      <c r="B8" s="71">
        <v>0</v>
      </c>
      <c r="C8" s="71">
        <v>825754</v>
      </c>
      <c r="D8" s="71">
        <v>846243</v>
      </c>
      <c r="E8" s="109">
        <f>D8/C8*100</f>
        <v>102.48124744173204</v>
      </c>
      <c r="F8" s="92"/>
      <c r="G8" s="208"/>
    </row>
    <row r="9" spans="1:5" ht="14.25" customHeight="1" thickBot="1">
      <c r="A9" s="159" t="s">
        <v>31</v>
      </c>
      <c r="B9" s="163">
        <v>6000</v>
      </c>
      <c r="C9" s="160">
        <f>SUM(C5:C8)</f>
        <v>833122</v>
      </c>
      <c r="D9" s="160">
        <f>SUM(D5:D8)</f>
        <v>848938</v>
      </c>
      <c r="E9" s="161">
        <f>D9/C9*100</f>
        <v>101.89840143460383</v>
      </c>
    </row>
    <row r="10" spans="1:5" ht="12.75" customHeight="1" thickBot="1">
      <c r="A10" s="72"/>
      <c r="B10" s="73"/>
      <c r="C10" s="73"/>
      <c r="D10" s="73"/>
      <c r="E10" s="36"/>
    </row>
    <row r="11" spans="1:5" ht="20.25" customHeight="1" thickBot="1">
      <c r="A11" s="162" t="s">
        <v>34</v>
      </c>
      <c r="B11" s="164">
        <v>1204327</v>
      </c>
      <c r="C11" s="164">
        <f>Financování!C18</f>
        <v>1384115</v>
      </c>
      <c r="D11" s="164">
        <f>Financování!D18</f>
        <v>1030074</v>
      </c>
      <c r="E11" s="161">
        <f>D11/C11*100</f>
        <v>74.42112830220033</v>
      </c>
    </row>
    <row r="12" spans="1:5" ht="12.75" customHeight="1" thickBot="1">
      <c r="A12" s="72"/>
      <c r="B12" s="73"/>
      <c r="C12" s="73"/>
      <c r="D12" s="73"/>
      <c r="E12" s="36"/>
    </row>
    <row r="13" spans="1:5" ht="20.25" customHeight="1" thickBot="1">
      <c r="A13" s="74" t="s">
        <v>44</v>
      </c>
      <c r="B13" s="75">
        <f>B11+B9</f>
        <v>1210327</v>
      </c>
      <c r="C13" s="75">
        <f>C11+C9</f>
        <v>2217237</v>
      </c>
      <c r="D13" s="75">
        <f>D9+D11</f>
        <v>1879012</v>
      </c>
      <c r="E13" s="76">
        <f>D13/C13*100</f>
        <v>84.74565416326718</v>
      </c>
    </row>
    <row r="14" spans="1:5" ht="24.75" customHeight="1" thickBot="1">
      <c r="A14" s="110"/>
      <c r="B14" s="111"/>
      <c r="C14" s="111"/>
      <c r="D14" s="111"/>
      <c r="E14" s="111"/>
    </row>
    <row r="15" spans="1:5" ht="13.5" thickBot="1">
      <c r="A15" s="112" t="s">
        <v>54</v>
      </c>
      <c r="B15" s="77"/>
      <c r="C15" s="77"/>
      <c r="D15" s="78"/>
      <c r="E15" s="79"/>
    </row>
    <row r="16" spans="1:7" ht="18" customHeight="1">
      <c r="A16" s="113" t="s">
        <v>55</v>
      </c>
      <c r="B16" s="114">
        <v>29466</v>
      </c>
      <c r="C16" s="114">
        <v>432160</v>
      </c>
      <c r="D16" s="114">
        <v>229817</v>
      </c>
      <c r="E16" s="115">
        <f>D16/C16*100</f>
        <v>53.1786838208071</v>
      </c>
      <c r="F16" s="92"/>
      <c r="G16" s="92"/>
    </row>
    <row r="17" spans="1:7" ht="18" customHeight="1" thickBot="1">
      <c r="A17" s="116" t="s">
        <v>56</v>
      </c>
      <c r="B17" s="117">
        <v>1180861</v>
      </c>
      <c r="C17" s="117">
        <v>1194729</v>
      </c>
      <c r="D17" s="117">
        <v>822778</v>
      </c>
      <c r="E17" s="118">
        <f>D17/C17*100</f>
        <v>68.8673330939485</v>
      </c>
      <c r="F17" s="92"/>
      <c r="G17" s="92"/>
    </row>
    <row r="18" spans="1:6" ht="20.25" customHeight="1" thickBot="1">
      <c r="A18" s="165" t="s">
        <v>57</v>
      </c>
      <c r="B18" s="166">
        <f>SUM(B16:B17)</f>
        <v>1210327</v>
      </c>
      <c r="C18" s="166">
        <f>SUM(C16:C17)</f>
        <v>1626889</v>
      </c>
      <c r="D18" s="167">
        <f>SUM(D16:D17)</f>
        <v>1052595</v>
      </c>
      <c r="E18" s="168">
        <f>D18/C18*100</f>
        <v>64.69986581752043</v>
      </c>
      <c r="F18" s="8"/>
    </row>
    <row r="19" spans="1:5" ht="16.5" customHeight="1" thickBot="1">
      <c r="A19" s="55"/>
      <c r="B19" s="90"/>
      <c r="C19" s="90"/>
      <c r="D19" s="90"/>
      <c r="E19" s="36"/>
    </row>
    <row r="20" spans="1:5" ht="20.25" customHeight="1" thickBot="1">
      <c r="A20" s="169" t="s">
        <v>32</v>
      </c>
      <c r="B20" s="166">
        <v>0</v>
      </c>
      <c r="C20" s="166">
        <f>Financování!C33</f>
        <v>590348</v>
      </c>
      <c r="D20" s="166">
        <f>Financování!D33</f>
        <v>564190</v>
      </c>
      <c r="E20" s="170">
        <f>D20/C20*100</f>
        <v>95.56905418498918</v>
      </c>
    </row>
    <row r="21" spans="1:5" ht="12.75" customHeight="1" thickBot="1">
      <c r="A21" s="55"/>
      <c r="B21" s="90"/>
      <c r="C21" s="90"/>
      <c r="D21" s="90"/>
      <c r="E21" s="119"/>
    </row>
    <row r="22" spans="1:5" ht="20.25" customHeight="1" thickBot="1">
      <c r="A22" s="94" t="s">
        <v>90</v>
      </c>
      <c r="B22" s="95">
        <f>SUM(B18+B20)</f>
        <v>1210327</v>
      </c>
      <c r="C22" s="95">
        <f>SUM(C18+C20)</f>
        <v>2217237</v>
      </c>
      <c r="D22" s="95">
        <f>D18+D20</f>
        <v>1616785</v>
      </c>
      <c r="E22" s="96">
        <f>D22/C22*100</f>
        <v>72.91890763143498</v>
      </c>
    </row>
    <row r="23" spans="2:4" ht="20.25" customHeight="1" thickBot="1">
      <c r="B23" s="53"/>
      <c r="C23" s="53"/>
      <c r="D23" s="53"/>
    </row>
    <row r="24" spans="1:5" ht="22.5" customHeight="1" thickBot="1">
      <c r="A24" s="74" t="s">
        <v>33</v>
      </c>
      <c r="B24" s="95">
        <v>0</v>
      </c>
      <c r="C24" s="95">
        <f>C13-C22</f>
        <v>0</v>
      </c>
      <c r="D24" s="95">
        <f>D13-D22</f>
        <v>262227</v>
      </c>
      <c r="E24" s="120" t="s">
        <v>21</v>
      </c>
    </row>
    <row r="26" ht="409.5">
      <c r="A26" t="s">
        <v>110</v>
      </c>
    </row>
    <row r="38" ht="409.5">
      <c r="D38" s="8"/>
    </row>
    <row r="42" ht="409.5">
      <c r="D42" s="8"/>
    </row>
    <row r="44" spans="1:5" ht="409.5">
      <c r="A44" s="7"/>
      <c r="B44" s="7"/>
      <c r="C44" s="7"/>
      <c r="D44" s="102"/>
      <c r="E44" s="7"/>
    </row>
    <row r="45" spans="1:5" ht="12.75" customHeight="1">
      <c r="A45" s="103"/>
      <c r="B45" s="104"/>
      <c r="C45" s="104"/>
      <c r="D45" s="105"/>
      <c r="E45" s="7"/>
    </row>
    <row r="46" spans="1:5" ht="12" customHeight="1">
      <c r="A46" s="103"/>
      <c r="B46" s="104"/>
      <c r="C46" s="104"/>
      <c r="D46" s="105"/>
      <c r="E46" s="7"/>
    </row>
    <row r="47" spans="1:5" ht="12.75" customHeight="1">
      <c r="A47" s="55"/>
      <c r="B47" s="55"/>
      <c r="C47" s="55"/>
      <c r="D47" s="105"/>
      <c r="E47" s="7"/>
    </row>
    <row r="48" spans="1:5" ht="12.75">
      <c r="A48" s="7"/>
      <c r="B48" s="7"/>
      <c r="C48" s="7"/>
      <c r="D48" s="7"/>
      <c r="E48" s="7"/>
    </row>
    <row r="49" spans="1:5" ht="12.75">
      <c r="A49" s="7"/>
      <c r="B49" s="7"/>
      <c r="C49" s="7"/>
      <c r="D49" s="7"/>
      <c r="E49" s="7"/>
    </row>
    <row r="50" spans="1:5" ht="12.75">
      <c r="A50" s="7"/>
      <c r="B50" s="7"/>
      <c r="C50" s="7"/>
      <c r="D50" s="7"/>
      <c r="E50" s="7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1:5" ht="20.25" customHeight="1">
      <c r="A1" s="255" t="s">
        <v>103</v>
      </c>
      <c r="B1" s="256"/>
      <c r="C1" s="256"/>
      <c r="D1" s="256"/>
      <c r="E1" s="256"/>
    </row>
    <row r="2" spans="1:5" ht="16.5">
      <c r="A2" s="56"/>
      <c r="B2" s="121"/>
      <c r="C2" s="121"/>
      <c r="D2" s="121"/>
      <c r="E2" s="121"/>
    </row>
    <row r="3" ht="13.5" thickBot="1">
      <c r="E3" s="58" t="s">
        <v>22</v>
      </c>
    </row>
    <row r="4" spans="1:7" ht="25.5">
      <c r="A4" s="122" t="s">
        <v>35</v>
      </c>
      <c r="B4" s="60" t="s">
        <v>36</v>
      </c>
      <c r="C4" s="60" t="s">
        <v>38</v>
      </c>
      <c r="D4" s="61" t="s">
        <v>93</v>
      </c>
      <c r="E4" s="62" t="s">
        <v>39</v>
      </c>
      <c r="G4" s="99"/>
    </row>
    <row r="5" spans="1:9" ht="12.75">
      <c r="A5" s="63" t="s">
        <v>40</v>
      </c>
      <c r="B5" s="64">
        <v>3220486</v>
      </c>
      <c r="C5" s="145">
        <f>'Rozpočet včetně kapitoly EP'!C7</f>
        <v>3220486</v>
      </c>
      <c r="D5" s="146">
        <f>'Rozpočet včetně kapitoly EP'!D7</f>
        <v>3279145</v>
      </c>
      <c r="E5" s="65">
        <f>D5/C5*100</f>
        <v>101.82143316257235</v>
      </c>
      <c r="G5" s="32"/>
      <c r="H5" s="32"/>
      <c r="I5" s="32"/>
    </row>
    <row r="6" spans="1:9" ht="12.75">
      <c r="A6" s="66" t="s">
        <v>41</v>
      </c>
      <c r="B6" s="67">
        <v>245719</v>
      </c>
      <c r="C6" s="69">
        <f>'Rozpočet včetně kapitoly EP'!C8-'Rozpočet kapitola EP'!C6</f>
        <v>297588</v>
      </c>
      <c r="D6" s="69">
        <f>'Rozpočet včetně kapitoly EP'!D8-'Rozpočet kapitola EP'!D6</f>
        <v>286512</v>
      </c>
      <c r="E6" s="68">
        <f>D6/C6*100</f>
        <v>96.27807572886003</v>
      </c>
      <c r="G6" s="98"/>
      <c r="H6" s="98"/>
      <c r="I6" s="98"/>
    </row>
    <row r="7" spans="1:9" ht="12.75">
      <c r="A7" s="66" t="s">
        <v>42</v>
      </c>
      <c r="B7" s="67">
        <v>20200</v>
      </c>
      <c r="C7" s="69">
        <f>'Rozpočet včetně kapitoly EP'!C9</f>
        <v>21735</v>
      </c>
      <c r="D7" s="69">
        <f>'Rozpočet včetně kapitoly EP'!D9</f>
        <v>27566</v>
      </c>
      <c r="E7" s="68">
        <f>D7/C7*100</f>
        <v>126.82769726247986</v>
      </c>
      <c r="G7" s="98"/>
      <c r="H7" s="98"/>
      <c r="I7" s="98"/>
    </row>
    <row r="8" spans="1:9" ht="13.5" thickBot="1">
      <c r="A8" s="70" t="s">
        <v>43</v>
      </c>
      <c r="B8" s="67">
        <v>104263</v>
      </c>
      <c r="C8" s="69">
        <v>588214</v>
      </c>
      <c r="D8" s="147">
        <v>562547</v>
      </c>
      <c r="E8" s="68">
        <f>D8/C8*100</f>
        <v>95.63645203956384</v>
      </c>
      <c r="G8" s="99"/>
      <c r="H8" s="99"/>
      <c r="I8" s="99"/>
    </row>
    <row r="9" spans="1:9" ht="14.25" customHeight="1" thickBot="1">
      <c r="A9" s="180" t="s">
        <v>31</v>
      </c>
      <c r="B9" s="160">
        <f>SUM(B5:B8)</f>
        <v>3590668</v>
      </c>
      <c r="C9" s="160">
        <f>SUM(C5:C8)</f>
        <v>4128023</v>
      </c>
      <c r="D9" s="181">
        <f>SUM(D5:D8)</f>
        <v>4155770</v>
      </c>
      <c r="E9" s="161">
        <f>D9/C9*100</f>
        <v>100.67216195258601</v>
      </c>
      <c r="G9" s="32"/>
      <c r="H9" s="32"/>
      <c r="I9" s="32"/>
    </row>
    <row r="10" spans="2:9" ht="13.5" thickBot="1">
      <c r="B10" s="53"/>
      <c r="C10" s="144"/>
      <c r="D10" s="144"/>
      <c r="E10" s="68"/>
      <c r="G10" s="98"/>
      <c r="H10" s="98"/>
      <c r="I10" s="98"/>
    </row>
    <row r="11" spans="1:9" ht="20.25" customHeight="1" thickBot="1">
      <c r="A11" s="162" t="s">
        <v>34</v>
      </c>
      <c r="B11" s="163">
        <v>103000</v>
      </c>
      <c r="C11" s="163">
        <f>Financování!C9</f>
        <v>279892</v>
      </c>
      <c r="D11" s="163">
        <f>Financování!D9</f>
        <v>233909</v>
      </c>
      <c r="E11" s="161">
        <f>D11/C11*100</f>
        <v>83.57116316293427</v>
      </c>
      <c r="G11" s="98"/>
      <c r="H11" s="98"/>
      <c r="I11" s="98"/>
    </row>
    <row r="12" spans="2:9" ht="13.5" thickBot="1">
      <c r="B12" s="53"/>
      <c r="C12" s="53"/>
      <c r="D12" s="53"/>
      <c r="G12" s="98"/>
      <c r="H12" s="98"/>
      <c r="I12" s="98"/>
    </row>
    <row r="13" spans="1:9" ht="20.25" customHeight="1" thickBot="1">
      <c r="A13" s="123" t="s">
        <v>44</v>
      </c>
      <c r="B13" s="75">
        <f>SUM(B11+B9)</f>
        <v>3693668</v>
      </c>
      <c r="C13" s="75">
        <f>SUM(C11+C9)</f>
        <v>4407915</v>
      </c>
      <c r="D13" s="75">
        <f>SUM(D11+D9)</f>
        <v>4389679</v>
      </c>
      <c r="E13" s="76">
        <f>D13/C13*100</f>
        <v>99.58628966302663</v>
      </c>
      <c r="G13" s="98"/>
      <c r="H13" s="98"/>
      <c r="I13" s="98"/>
    </row>
    <row r="14" spans="2:9" ht="20.25" customHeight="1" thickBot="1">
      <c r="B14" s="53"/>
      <c r="C14" s="53"/>
      <c r="D14" s="53"/>
      <c r="G14" s="98"/>
      <c r="H14" s="98"/>
      <c r="I14" s="98"/>
    </row>
    <row r="15" spans="1:9" ht="13.5" thickBot="1">
      <c r="A15" s="112" t="s">
        <v>45</v>
      </c>
      <c r="B15" s="77"/>
      <c r="C15" s="77"/>
      <c r="D15" s="78"/>
      <c r="E15" s="79"/>
      <c r="G15" s="98"/>
      <c r="H15" s="98"/>
      <c r="I15" s="98"/>
    </row>
    <row r="16" spans="1:9" ht="15" customHeight="1">
      <c r="A16" s="80" t="s">
        <v>92</v>
      </c>
      <c r="B16" s="81">
        <v>73215</v>
      </c>
      <c r="C16" s="145">
        <f>'Rozpočet včetně kapitoly EP'!C18</f>
        <v>73765</v>
      </c>
      <c r="D16" s="145">
        <f>'Rozpočet včetně kapitoly EP'!D18</f>
        <v>61540</v>
      </c>
      <c r="E16" s="65">
        <f aca="true" t="shared" si="0" ref="E16:E29">D16/C16*100</f>
        <v>83.42709957296822</v>
      </c>
      <c r="G16" s="98"/>
      <c r="H16" s="98"/>
      <c r="I16" s="98"/>
    </row>
    <row r="17" spans="1:9" ht="15" customHeight="1">
      <c r="A17" s="82" t="s">
        <v>75</v>
      </c>
      <c r="B17" s="39">
        <v>367474</v>
      </c>
      <c r="C17" s="42">
        <v>743299</v>
      </c>
      <c r="D17" s="42">
        <v>662950</v>
      </c>
      <c r="E17" s="68">
        <f t="shared" si="0"/>
        <v>89.19021820290354</v>
      </c>
      <c r="G17" s="98"/>
      <c r="H17" s="98"/>
      <c r="I17" s="98"/>
    </row>
    <row r="18" spans="1:9" ht="15" customHeight="1">
      <c r="A18" s="83" t="s">
        <v>76</v>
      </c>
      <c r="B18" s="84">
        <v>154367</v>
      </c>
      <c r="C18" s="69">
        <f>'Rozpočet včetně kapitoly EP'!C20</f>
        <v>175668</v>
      </c>
      <c r="D18" s="69">
        <f>'Rozpočet včetně kapitoly EP'!D20</f>
        <v>134023</v>
      </c>
      <c r="E18" s="68">
        <f t="shared" si="0"/>
        <v>76.29334881708678</v>
      </c>
      <c r="G18" s="98"/>
      <c r="H18" s="98"/>
      <c r="I18" s="98"/>
    </row>
    <row r="19" spans="1:9" ht="16.5" customHeight="1">
      <c r="A19" s="83" t="s">
        <v>77</v>
      </c>
      <c r="B19" s="84">
        <v>329652</v>
      </c>
      <c r="C19" s="69">
        <f>'Rozpočet včetně kapitoly EP'!C21</f>
        <v>369257</v>
      </c>
      <c r="D19" s="69">
        <f>'Rozpočet včetně kapitoly EP'!D21</f>
        <v>305442</v>
      </c>
      <c r="E19" s="68">
        <f t="shared" si="0"/>
        <v>82.71799857551785</v>
      </c>
      <c r="G19" s="98"/>
      <c r="H19" s="98"/>
      <c r="I19" s="98"/>
    </row>
    <row r="20" spans="1:9" ht="15" customHeight="1">
      <c r="A20" s="83" t="s">
        <v>78</v>
      </c>
      <c r="B20" s="84">
        <v>8710</v>
      </c>
      <c r="C20" s="69">
        <f>'Rozpočet včetně kapitoly EP'!C22</f>
        <v>14839</v>
      </c>
      <c r="D20" s="69">
        <f>'Rozpočet včetně kapitoly EP'!D22</f>
        <v>10161</v>
      </c>
      <c r="E20" s="68">
        <f t="shared" si="0"/>
        <v>68.47496462025742</v>
      </c>
      <c r="G20" s="98"/>
      <c r="H20" s="98"/>
      <c r="I20" s="98"/>
    </row>
    <row r="21" spans="1:9" ht="15" customHeight="1">
      <c r="A21" s="83" t="s">
        <v>79</v>
      </c>
      <c r="B21" s="84">
        <v>4990</v>
      </c>
      <c r="C21" s="69">
        <f>'Rozpočet včetně kapitoly EP'!C23</f>
        <v>3763</v>
      </c>
      <c r="D21" s="69">
        <f>'Rozpočet včetně kapitoly EP'!D23</f>
        <v>1774</v>
      </c>
      <c r="E21" s="68">
        <f t="shared" si="0"/>
        <v>47.14323677916556</v>
      </c>
      <c r="G21" s="98"/>
      <c r="H21" s="98"/>
      <c r="I21" s="98"/>
    </row>
    <row r="22" spans="1:9" ht="15" customHeight="1">
      <c r="A22" s="83" t="s">
        <v>80</v>
      </c>
      <c r="B22" s="84">
        <v>1468647</v>
      </c>
      <c r="C22" s="69">
        <f>'Rozpočet včetně kapitoly EP'!C24</f>
        <v>1703038</v>
      </c>
      <c r="D22" s="69">
        <f>'Rozpočet včetně kapitoly EP'!D24</f>
        <v>1457057</v>
      </c>
      <c r="E22" s="68">
        <f t="shared" si="0"/>
        <v>85.55634107988195</v>
      </c>
      <c r="G22" s="98"/>
      <c r="H22" s="98"/>
      <c r="I22" s="98"/>
    </row>
    <row r="23" spans="1:9" ht="15" customHeight="1">
      <c r="A23" s="83" t="s">
        <v>81</v>
      </c>
      <c r="B23" s="84">
        <v>98205</v>
      </c>
      <c r="C23" s="69">
        <f>'Rozpočet včetně kapitoly EP'!C25</f>
        <v>133136</v>
      </c>
      <c r="D23" s="69">
        <f>'Rozpočet včetně kapitoly EP'!D25</f>
        <v>108962</v>
      </c>
      <c r="E23" s="68">
        <f t="shared" si="0"/>
        <v>81.84262708809037</v>
      </c>
      <c r="G23" s="98"/>
      <c r="H23" s="98"/>
      <c r="I23" s="98"/>
    </row>
    <row r="24" spans="1:9" ht="15" customHeight="1">
      <c r="A24" s="83" t="s">
        <v>46</v>
      </c>
      <c r="B24" s="84">
        <v>12230</v>
      </c>
      <c r="C24" s="69">
        <f>'Rozpočet včetně kapitoly EP'!C26</f>
        <v>18468</v>
      </c>
      <c r="D24" s="69">
        <f>'Rozpočet včetně kapitoly EP'!D26</f>
        <v>14748</v>
      </c>
      <c r="E24" s="68">
        <f t="shared" si="0"/>
        <v>79.85705003248863</v>
      </c>
      <c r="G24" s="98"/>
      <c r="H24" s="98"/>
      <c r="I24" s="98"/>
    </row>
    <row r="25" spans="1:9" ht="15" customHeight="1">
      <c r="A25" s="83" t="s">
        <v>82</v>
      </c>
      <c r="B25" s="84">
        <v>52174</v>
      </c>
      <c r="C25" s="69">
        <f>'Rozpočet včetně kapitoly EP'!C27</f>
        <v>55198</v>
      </c>
      <c r="D25" s="69">
        <f>'Rozpočet včetně kapitoly EP'!D27</f>
        <v>40194</v>
      </c>
      <c r="E25" s="68">
        <f t="shared" si="0"/>
        <v>72.81785571941012</v>
      </c>
      <c r="G25" s="98"/>
      <c r="H25" s="98"/>
      <c r="I25" s="98"/>
    </row>
    <row r="26" spans="1:9" ht="15" customHeight="1">
      <c r="A26" s="83" t="s">
        <v>83</v>
      </c>
      <c r="B26" s="84">
        <v>260512</v>
      </c>
      <c r="C26" s="69">
        <f>'Rozpočet včetně kapitoly EP'!C28</f>
        <v>260340</v>
      </c>
      <c r="D26" s="69">
        <f>'Rozpočet včetně kapitoly EP'!D28</f>
        <v>201387</v>
      </c>
      <c r="E26" s="68">
        <f t="shared" si="0"/>
        <v>77.35538142429131</v>
      </c>
      <c r="G26" s="98"/>
      <c r="H26" s="98"/>
      <c r="I26" s="98"/>
    </row>
    <row r="27" spans="1:9" ht="15" customHeight="1">
      <c r="A27" s="83" t="s">
        <v>84</v>
      </c>
      <c r="B27" s="84">
        <v>94855</v>
      </c>
      <c r="C27" s="69">
        <f>'Rozpočet včetně kapitoly EP'!C29</f>
        <v>86971</v>
      </c>
      <c r="D27" s="69">
        <f>'Rozpočet včetně kapitoly EP'!D29</f>
        <v>66972</v>
      </c>
      <c r="E27" s="68">
        <f t="shared" si="0"/>
        <v>77.00497867105128</v>
      </c>
      <c r="G27" s="98"/>
      <c r="H27" s="98"/>
      <c r="I27" s="98"/>
    </row>
    <row r="28" spans="1:9" ht="15" customHeight="1">
      <c r="A28" s="82" t="s">
        <v>85</v>
      </c>
      <c r="B28" s="39">
        <v>386650</v>
      </c>
      <c r="C28" s="42">
        <f>'Rozpočet včetně kapitoly EP'!C30</f>
        <v>413538</v>
      </c>
      <c r="D28" s="69">
        <f>'Rozpočet včetně kapitoly EP'!D30</f>
        <v>262994</v>
      </c>
      <c r="E28" s="68">
        <f t="shared" si="0"/>
        <v>63.59609032301747</v>
      </c>
      <c r="G28" s="98"/>
      <c r="H28" s="98"/>
      <c r="I28" s="98"/>
    </row>
    <row r="29" spans="1:9" ht="15" customHeight="1">
      <c r="A29" s="83" t="s">
        <v>86</v>
      </c>
      <c r="B29" s="67">
        <v>35576</v>
      </c>
      <c r="C29" s="69">
        <f>'Rozpočet včetně kapitoly EP'!C31</f>
        <v>40193</v>
      </c>
      <c r="D29" s="69">
        <f>'Rozpočet včetně kapitoly EP'!D31</f>
        <v>24031</v>
      </c>
      <c r="E29" s="68">
        <f t="shared" si="0"/>
        <v>59.78901798820691</v>
      </c>
      <c r="G29" s="98"/>
      <c r="H29" s="98"/>
      <c r="I29" s="98"/>
    </row>
    <row r="30" spans="1:9" ht="15" customHeight="1">
      <c r="A30" s="83" t="s">
        <v>87</v>
      </c>
      <c r="B30" s="84">
        <v>67011</v>
      </c>
      <c r="C30" s="69">
        <f>'Rozpočet včetně kapitoly EP'!C32</f>
        <v>33076</v>
      </c>
      <c r="D30" s="69">
        <f>'Rozpočet včetně kapitoly EP'!D32</f>
        <v>-2716</v>
      </c>
      <c r="E30" s="68" t="s">
        <v>21</v>
      </c>
      <c r="G30" s="98"/>
      <c r="H30" s="98"/>
      <c r="I30" s="98"/>
    </row>
    <row r="31" spans="1:9" ht="15" customHeight="1">
      <c r="A31" s="83" t="s">
        <v>88</v>
      </c>
      <c r="B31" s="84">
        <v>255000</v>
      </c>
      <c r="C31" s="69">
        <f>'Rozpočet včetně kapitoly EP'!C33</f>
        <v>47584</v>
      </c>
      <c r="D31" s="69" t="s">
        <v>21</v>
      </c>
      <c r="E31" s="68" t="s">
        <v>21</v>
      </c>
      <c r="G31" s="98"/>
      <c r="H31" s="98"/>
      <c r="I31" s="98"/>
    </row>
    <row r="32" spans="1:9" ht="12.75">
      <c r="A32" s="85" t="s">
        <v>47</v>
      </c>
      <c r="B32" s="86">
        <v>205000</v>
      </c>
      <c r="C32" s="87">
        <f>'Rozpočet včetně kapitoly EP'!C34</f>
        <v>18595</v>
      </c>
      <c r="D32" s="69" t="s">
        <v>21</v>
      </c>
      <c r="E32" s="68" t="s">
        <v>21</v>
      </c>
      <c r="G32" s="98"/>
      <c r="H32" s="98"/>
      <c r="I32" s="98"/>
    </row>
    <row r="33" spans="1:9" ht="12.75">
      <c r="A33" s="85" t="s">
        <v>48</v>
      </c>
      <c r="B33" s="86">
        <v>45000</v>
      </c>
      <c r="C33" s="87">
        <f>'Rozpočet včetně kapitoly EP'!C35</f>
        <v>23989</v>
      </c>
      <c r="D33" s="69" t="s">
        <v>21</v>
      </c>
      <c r="E33" s="68" t="s">
        <v>21</v>
      </c>
      <c r="G33" s="98"/>
      <c r="H33" s="98"/>
      <c r="I33" s="98"/>
    </row>
    <row r="34" spans="1:9" ht="13.5" thickBot="1">
      <c r="A34" s="85" t="s">
        <v>49</v>
      </c>
      <c r="B34" s="86">
        <v>5000</v>
      </c>
      <c r="C34" s="87">
        <f>'Rozpočet včetně kapitoly EP'!C36</f>
        <v>5000</v>
      </c>
      <c r="D34" s="69" t="s">
        <v>21</v>
      </c>
      <c r="E34" s="68" t="s">
        <v>21</v>
      </c>
      <c r="G34" s="98"/>
      <c r="H34" s="98"/>
      <c r="I34" s="98"/>
    </row>
    <row r="35" spans="1:9" ht="23.25" customHeight="1" thickBot="1">
      <c r="A35" s="169" t="s">
        <v>50</v>
      </c>
      <c r="B35" s="166">
        <f>SUM(B16:B34)-B31</f>
        <v>3669268</v>
      </c>
      <c r="C35" s="166">
        <f>SUM(C16:C34)-C31</f>
        <v>4172133</v>
      </c>
      <c r="D35" s="166">
        <f>SUM(D16:D34)</f>
        <v>3349519</v>
      </c>
      <c r="E35" s="178">
        <f>D35/C35*100</f>
        <v>80.28313095483773</v>
      </c>
      <c r="G35" s="98"/>
      <c r="H35" s="98"/>
      <c r="I35" s="98"/>
    </row>
    <row r="36" spans="2:9" ht="13.5" thickBot="1">
      <c r="B36" s="53"/>
      <c r="C36" s="53"/>
      <c r="D36" s="144"/>
      <c r="G36" s="98"/>
      <c r="H36" s="98"/>
      <c r="I36" s="98"/>
    </row>
    <row r="37" spans="1:9" ht="20.25" customHeight="1" thickBot="1">
      <c r="A37" s="162" t="s">
        <v>32</v>
      </c>
      <c r="B37" s="163">
        <v>24400</v>
      </c>
      <c r="C37" s="163">
        <f>Financování!C28</f>
        <v>235782</v>
      </c>
      <c r="D37" s="177">
        <f>Financování!D28</f>
        <v>34392</v>
      </c>
      <c r="E37" s="179">
        <f>D37/C37*100</f>
        <v>14.586355192508336</v>
      </c>
      <c r="G37" s="100"/>
      <c r="H37" s="100"/>
      <c r="I37" s="100"/>
    </row>
    <row r="38" spans="1:9" ht="12.75" customHeight="1" thickBot="1">
      <c r="A38" s="101"/>
      <c r="B38" s="124"/>
      <c r="C38" s="124"/>
      <c r="D38" s="124"/>
      <c r="E38" s="125"/>
      <c r="G38" s="100"/>
      <c r="H38" s="100"/>
      <c r="I38" s="100"/>
    </row>
    <row r="39" spans="1:9" ht="20.25" customHeight="1" thickBot="1">
      <c r="A39" s="126" t="s">
        <v>90</v>
      </c>
      <c r="B39" s="95">
        <f>SUM(B37+B35)</f>
        <v>3693668</v>
      </c>
      <c r="C39" s="95">
        <f>SUM(C37+C35)</f>
        <v>4407915</v>
      </c>
      <c r="D39" s="95">
        <f>SUM(D35+D37)</f>
        <v>3383911</v>
      </c>
      <c r="E39" s="96">
        <f>D39/C39*100</f>
        <v>76.76897127099774</v>
      </c>
      <c r="G39" s="100"/>
      <c r="H39" s="100"/>
      <c r="I39" s="100"/>
    </row>
    <row r="40" spans="7:9" ht="20.25" customHeight="1" thickBot="1">
      <c r="G40" s="32"/>
      <c r="H40" s="32"/>
      <c r="I40" s="32"/>
    </row>
    <row r="41" spans="1:9" ht="19.5" customHeight="1" thickBot="1">
      <c r="A41" s="126" t="s">
        <v>33</v>
      </c>
      <c r="B41" s="95">
        <f>B13-B39</f>
        <v>0</v>
      </c>
      <c r="C41" s="95">
        <f>C13-C39</f>
        <v>0</v>
      </c>
      <c r="D41" s="95">
        <f>D13-D39</f>
        <v>1005768</v>
      </c>
      <c r="E41" s="96" t="s">
        <v>21</v>
      </c>
      <c r="G41" s="100"/>
      <c r="H41" s="100"/>
      <c r="I41" s="100"/>
    </row>
    <row r="42" spans="1:9" ht="12.75" customHeight="1">
      <c r="A42" s="55"/>
      <c r="B42" s="90"/>
      <c r="C42" s="90"/>
      <c r="D42" s="90"/>
      <c r="E42" s="73"/>
      <c r="G42" s="100"/>
      <c r="H42" s="100"/>
      <c r="I42" s="100"/>
    </row>
    <row r="43" spans="1:9" ht="12.75">
      <c r="A43" t="s">
        <v>110</v>
      </c>
      <c r="B43" s="53"/>
      <c r="C43" s="53"/>
      <c r="G43" s="100"/>
      <c r="H43" s="98"/>
      <c r="I43" s="100"/>
    </row>
    <row r="44" spans="4:9" ht="12.75">
      <c r="D44" s="53"/>
      <c r="G44" s="100"/>
      <c r="H44" s="98"/>
      <c r="I44" s="100"/>
    </row>
    <row r="45" spans="7:9" ht="12.75">
      <c r="G45" s="100"/>
      <c r="H45" s="98"/>
      <c r="I45" s="100"/>
    </row>
    <row r="46" spans="7:9" ht="12.75">
      <c r="G46" s="100"/>
      <c r="H46" s="98"/>
      <c r="I46" s="100"/>
    </row>
    <row r="47" spans="1:9" ht="12.75" customHeight="1">
      <c r="A47" s="103"/>
      <c r="B47" s="104"/>
      <c r="C47" s="104"/>
      <c r="D47" s="105"/>
      <c r="G47" s="99"/>
      <c r="H47" s="99"/>
      <c r="I47" s="99"/>
    </row>
    <row r="48" spans="1:9" ht="12.75" customHeight="1">
      <c r="A48" s="55"/>
      <c r="B48" s="55"/>
      <c r="C48" s="55"/>
      <c r="D48" s="105"/>
      <c r="G48" s="32"/>
      <c r="H48" s="32"/>
      <c r="I48" s="32"/>
    </row>
    <row r="49" spans="1:9" ht="12.75">
      <c r="A49" s="46"/>
      <c r="B49" s="46"/>
      <c r="C49" s="46"/>
      <c r="D49" s="46"/>
      <c r="G49" s="100"/>
      <c r="H49" s="100"/>
      <c r="I49" s="100"/>
    </row>
    <row r="50" spans="1:9" ht="12.75">
      <c r="A50" s="46"/>
      <c r="B50" s="46"/>
      <c r="C50" s="46"/>
      <c r="D50" s="106"/>
      <c r="E50" s="32"/>
      <c r="G50" s="100"/>
      <c r="H50" s="98"/>
      <c r="I50" s="100"/>
    </row>
    <row r="51" spans="1:9" ht="12.75">
      <c r="A51" s="46"/>
      <c r="B51" s="46"/>
      <c r="C51" s="46"/>
      <c r="D51" s="127"/>
      <c r="G51" s="99"/>
      <c r="H51" s="99"/>
      <c r="I51" s="99"/>
    </row>
    <row r="52" spans="1:9" ht="12.75">
      <c r="A52" s="46"/>
      <c r="B52" s="46"/>
      <c r="C52" s="46"/>
      <c r="D52" s="128"/>
      <c r="G52" s="32"/>
      <c r="H52" s="32"/>
      <c r="I52" s="32"/>
    </row>
    <row r="53" spans="1:9" ht="12.75">
      <c r="A53" s="46"/>
      <c r="B53" s="46"/>
      <c r="C53" s="46"/>
      <c r="D53" s="46"/>
      <c r="G53" s="32"/>
      <c r="H53" s="32"/>
      <c r="I53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1.25390625" style="0" customWidth="1"/>
    <col min="2" max="2" width="10.375" style="0" customWidth="1"/>
    <col min="3" max="3" width="10.625" style="0" customWidth="1"/>
    <col min="4" max="4" width="11.25390625" style="0" customWidth="1"/>
    <col min="5" max="5" width="9.875" style="0" customWidth="1"/>
  </cols>
  <sheetData>
    <row r="1" spans="1:5" ht="25.5">
      <c r="A1" s="183" t="s">
        <v>58</v>
      </c>
      <c r="B1" s="21" t="s">
        <v>59</v>
      </c>
      <c r="C1" s="21" t="s">
        <v>38</v>
      </c>
      <c r="D1" s="21" t="s">
        <v>93</v>
      </c>
      <c r="E1" s="21" t="s">
        <v>39</v>
      </c>
    </row>
    <row r="2" spans="1:6" ht="38.25">
      <c r="A2" s="184" t="s">
        <v>122</v>
      </c>
      <c r="B2" s="67">
        <v>18000</v>
      </c>
      <c r="C2" s="67">
        <v>1000</v>
      </c>
      <c r="D2" s="67">
        <v>1000</v>
      </c>
      <c r="E2" s="67">
        <f aca="true" t="shared" si="0" ref="E2:E9">D2*100/C2</f>
        <v>100</v>
      </c>
      <c r="F2" s="221"/>
    </row>
    <row r="3" spans="1:7" ht="12.75">
      <c r="A3" s="184" t="s">
        <v>123</v>
      </c>
      <c r="B3" s="67">
        <v>0</v>
      </c>
      <c r="C3" s="67">
        <v>92175</v>
      </c>
      <c r="D3" s="67">
        <v>72961</v>
      </c>
      <c r="E3" s="229">
        <f t="shared" si="0"/>
        <v>79.15486845673989</v>
      </c>
      <c r="F3" s="221"/>
      <c r="G3" s="208"/>
    </row>
    <row r="4" spans="1:5" ht="33" customHeight="1">
      <c r="A4" s="184" t="s">
        <v>124</v>
      </c>
      <c r="B4" s="67">
        <v>0</v>
      </c>
      <c r="C4" s="67">
        <v>13000</v>
      </c>
      <c r="D4" s="67">
        <v>4000</v>
      </c>
      <c r="E4" s="67">
        <f t="shared" si="0"/>
        <v>30.76923076923077</v>
      </c>
    </row>
    <row r="5" spans="1:7" ht="25.5">
      <c r="A5" s="184" t="s">
        <v>118</v>
      </c>
      <c r="B5" s="67">
        <v>0</v>
      </c>
      <c r="C5" s="67">
        <v>108667</v>
      </c>
      <c r="D5" s="67">
        <v>105069</v>
      </c>
      <c r="E5" s="67">
        <f t="shared" si="0"/>
        <v>96.68896721175702</v>
      </c>
      <c r="F5" s="221"/>
      <c r="G5" s="208"/>
    </row>
    <row r="6" spans="1:5" ht="44.25" customHeight="1">
      <c r="A6" s="184" t="s">
        <v>125</v>
      </c>
      <c r="B6" s="67">
        <v>0</v>
      </c>
      <c r="C6" s="67">
        <v>51000</v>
      </c>
      <c r="D6" s="67">
        <v>50879</v>
      </c>
      <c r="E6" s="67">
        <f t="shared" si="0"/>
        <v>99.76274509803922</v>
      </c>
    </row>
    <row r="7" spans="1:5" ht="52.5" customHeight="1">
      <c r="A7" s="232" t="s">
        <v>132</v>
      </c>
      <c r="B7" s="67">
        <v>0</v>
      </c>
      <c r="C7" s="67">
        <v>2350</v>
      </c>
      <c r="D7" s="67">
        <v>0</v>
      </c>
      <c r="E7" s="67">
        <f t="shared" si="0"/>
        <v>0</v>
      </c>
    </row>
    <row r="8" spans="1:6" ht="38.25">
      <c r="A8" s="184" t="s">
        <v>30</v>
      </c>
      <c r="B8" s="84">
        <v>85000</v>
      </c>
      <c r="C8" s="67">
        <v>11700</v>
      </c>
      <c r="D8" s="67">
        <v>0</v>
      </c>
      <c r="E8" s="67">
        <f t="shared" si="0"/>
        <v>0</v>
      </c>
      <c r="F8" s="221"/>
    </row>
    <row r="9" spans="1:5" ht="20.25" customHeight="1">
      <c r="A9" s="185" t="s">
        <v>60</v>
      </c>
      <c r="B9" s="182">
        <f>SUM(B2:B8)</f>
        <v>103000</v>
      </c>
      <c r="C9" s="182">
        <f>SUM(C2:C8)</f>
        <v>279892</v>
      </c>
      <c r="D9" s="182">
        <f>SUM(D2:D8)</f>
        <v>233909</v>
      </c>
      <c r="E9" s="182">
        <f t="shared" si="0"/>
        <v>83.57116316293427</v>
      </c>
    </row>
    <row r="10" ht="14.25" customHeight="1"/>
    <row r="11" spans="1:5" ht="25.5">
      <c r="A11" s="183" t="s">
        <v>61</v>
      </c>
      <c r="B11" s="21" t="s">
        <v>59</v>
      </c>
      <c r="C11" s="21" t="s">
        <v>38</v>
      </c>
      <c r="D11" s="21">
        <v>4932114</v>
      </c>
      <c r="E11" s="21" t="s">
        <v>39</v>
      </c>
    </row>
    <row r="12" spans="1:11" ht="15.75" customHeight="1">
      <c r="A12" s="184" t="s">
        <v>106</v>
      </c>
      <c r="B12" s="84">
        <v>150000</v>
      </c>
      <c r="C12" s="84">
        <v>570485</v>
      </c>
      <c r="D12" s="84">
        <v>530615</v>
      </c>
      <c r="E12" s="67">
        <f aca="true" t="shared" si="1" ref="E12:E18">D12*100/C12</f>
        <v>93.01120976011639</v>
      </c>
      <c r="G12" s="12"/>
      <c r="H12" s="12"/>
      <c r="I12" s="12"/>
      <c r="J12" s="12"/>
      <c r="K12" s="12"/>
    </row>
    <row r="13" spans="1:5" ht="15.75" customHeight="1">
      <c r="A13" s="186" t="s">
        <v>62</v>
      </c>
      <c r="B13" s="84">
        <v>20848</v>
      </c>
      <c r="C13" s="84">
        <v>183831</v>
      </c>
      <c r="D13" s="84">
        <v>183831</v>
      </c>
      <c r="E13" s="67">
        <f t="shared" si="1"/>
        <v>100</v>
      </c>
    </row>
    <row r="14" spans="1:5" ht="15.75" customHeight="1">
      <c r="A14" s="186" t="s">
        <v>63</v>
      </c>
      <c r="B14" s="84">
        <v>743479</v>
      </c>
      <c r="C14" s="84">
        <v>349152</v>
      </c>
      <c r="D14" s="84">
        <v>148281</v>
      </c>
      <c r="E14" s="67">
        <f t="shared" si="1"/>
        <v>42.468896068188066</v>
      </c>
    </row>
    <row r="15" spans="1:5" ht="15.75" customHeight="1">
      <c r="A15" s="186" t="s">
        <v>107</v>
      </c>
      <c r="B15" s="84">
        <v>0</v>
      </c>
      <c r="C15" s="84">
        <v>166647</v>
      </c>
      <c r="D15" s="84">
        <v>166647</v>
      </c>
      <c r="E15" s="67">
        <f t="shared" si="1"/>
        <v>100</v>
      </c>
    </row>
    <row r="16" spans="1:6" ht="38.25">
      <c r="A16" s="184" t="s">
        <v>126</v>
      </c>
      <c r="B16" s="84">
        <v>290000</v>
      </c>
      <c r="C16" s="84">
        <v>113300</v>
      </c>
      <c r="D16" s="84">
        <v>0</v>
      </c>
      <c r="E16" s="67">
        <f t="shared" si="1"/>
        <v>0</v>
      </c>
      <c r="F16" s="221"/>
    </row>
    <row r="17" spans="1:5" ht="25.5" customHeight="1">
      <c r="A17" s="184" t="s">
        <v>120</v>
      </c>
      <c r="B17" s="84">
        <v>0</v>
      </c>
      <c r="C17" s="84">
        <v>700</v>
      </c>
      <c r="D17" s="84">
        <v>700</v>
      </c>
      <c r="E17" s="67">
        <f t="shared" si="1"/>
        <v>100</v>
      </c>
    </row>
    <row r="18" spans="1:5" ht="25.5" customHeight="1">
      <c r="A18" s="187" t="s">
        <v>64</v>
      </c>
      <c r="B18" s="182">
        <f>SUM(B12:B17)</f>
        <v>1204327</v>
      </c>
      <c r="C18" s="182">
        <f>SUM(C12:C17)</f>
        <v>1384115</v>
      </c>
      <c r="D18" s="182">
        <f>SUM(D12:D17)</f>
        <v>1030074</v>
      </c>
      <c r="E18" s="182">
        <f t="shared" si="1"/>
        <v>74.42112830220033</v>
      </c>
    </row>
    <row r="19" spans="2:5" ht="13.5" thickBot="1">
      <c r="B19" s="8"/>
      <c r="C19" s="8"/>
      <c r="D19" s="8"/>
      <c r="E19" s="8"/>
    </row>
    <row r="20" spans="1:5" ht="16.5" customHeight="1" thickBot="1">
      <c r="A20" s="112" t="s">
        <v>65</v>
      </c>
      <c r="B20" s="75">
        <f>B9+B18</f>
        <v>1307327</v>
      </c>
      <c r="C20" s="75">
        <f>SUM(C18+C9)</f>
        <v>1664007</v>
      </c>
      <c r="D20" s="75">
        <f>SUM(D18+D9)</f>
        <v>1263983</v>
      </c>
      <c r="E20" s="76">
        <f>D20/C20*100</f>
        <v>75.96019728282393</v>
      </c>
    </row>
    <row r="21" spans="1:5" ht="11.25" customHeight="1">
      <c r="A21" s="72"/>
      <c r="B21" s="188"/>
      <c r="C21" s="188"/>
      <c r="D21" s="188"/>
      <c r="E21" s="189"/>
    </row>
    <row r="22" spans="1:5" ht="15">
      <c r="A22" s="41" t="s">
        <v>32</v>
      </c>
      <c r="E22" s="58" t="s">
        <v>22</v>
      </c>
    </row>
    <row r="23" spans="1:6" ht="25.5">
      <c r="A23" s="190" t="s">
        <v>66</v>
      </c>
      <c r="B23" s="21" t="s">
        <v>99</v>
      </c>
      <c r="C23" s="191" t="s">
        <v>100</v>
      </c>
      <c r="D23" s="192" t="s">
        <v>93</v>
      </c>
      <c r="E23" s="191" t="s">
        <v>39</v>
      </c>
      <c r="F23" s="196"/>
    </row>
    <row r="24" spans="1:5" ht="15.75" customHeight="1">
      <c r="A24" s="186" t="s">
        <v>96</v>
      </c>
      <c r="B24" s="67">
        <v>24400</v>
      </c>
      <c r="C24" s="193">
        <v>24400</v>
      </c>
      <c r="D24" s="194">
        <v>24390</v>
      </c>
      <c r="E24" s="193">
        <f>D24*100/C24</f>
        <v>99.95901639344262</v>
      </c>
    </row>
    <row r="25" spans="1:5" ht="25.5">
      <c r="A25" s="186" t="s">
        <v>136</v>
      </c>
      <c r="B25" s="67">
        <v>0</v>
      </c>
      <c r="C25" s="193">
        <v>9302</v>
      </c>
      <c r="D25" s="194">
        <v>9302</v>
      </c>
      <c r="E25" s="193">
        <f>D25*100/C25</f>
        <v>100</v>
      </c>
    </row>
    <row r="26" spans="1:6" ht="12.75">
      <c r="A26" s="186" t="s">
        <v>129</v>
      </c>
      <c r="B26" s="67">
        <v>0</v>
      </c>
      <c r="C26" s="193">
        <v>201380</v>
      </c>
      <c r="D26" s="194">
        <v>0</v>
      </c>
      <c r="E26" s="67">
        <v>0</v>
      </c>
      <c r="F26" s="249"/>
    </row>
    <row r="27" spans="1:5" ht="25.5">
      <c r="A27" s="184" t="s">
        <v>121</v>
      </c>
      <c r="B27" s="67">
        <v>0</v>
      </c>
      <c r="C27" s="193">
        <v>700</v>
      </c>
      <c r="D27" s="194">
        <v>700</v>
      </c>
      <c r="E27" s="193">
        <f>D27*100/C27</f>
        <v>100</v>
      </c>
    </row>
    <row r="28" spans="1:5" ht="20.25" customHeight="1">
      <c r="A28" s="185" t="s">
        <v>67</v>
      </c>
      <c r="B28" s="182">
        <f>SUM(B24:B24)</f>
        <v>24400</v>
      </c>
      <c r="C28" s="182">
        <f>SUM(C24:C27)</f>
        <v>235782</v>
      </c>
      <c r="D28" s="182">
        <f>SUM(D24:D27)</f>
        <v>34392</v>
      </c>
      <c r="E28" s="182">
        <f>D28*100/C28</f>
        <v>14.586355192508334</v>
      </c>
    </row>
    <row r="29" spans="1:5" ht="25.5" customHeight="1">
      <c r="A29" s="184"/>
      <c r="B29" s="195"/>
      <c r="C29" s="195"/>
      <c r="D29" s="195"/>
      <c r="E29" s="195"/>
    </row>
    <row r="30" spans="1:5" ht="25.5">
      <c r="A30" s="183" t="s">
        <v>68</v>
      </c>
      <c r="B30" s="21" t="s">
        <v>59</v>
      </c>
      <c r="C30" s="21" t="s">
        <v>52</v>
      </c>
      <c r="D30" s="21" t="s">
        <v>53</v>
      </c>
      <c r="E30" s="21" t="s">
        <v>39</v>
      </c>
    </row>
    <row r="31" spans="1:8" ht="12.75">
      <c r="A31" s="186" t="s">
        <v>108</v>
      </c>
      <c r="B31" s="67">
        <v>0</v>
      </c>
      <c r="C31" s="67">
        <v>365767</v>
      </c>
      <c r="D31" s="67">
        <v>339609</v>
      </c>
      <c r="E31" s="67">
        <f>D31*100/C31</f>
        <v>92.84845270349703</v>
      </c>
      <c r="F31" s="12"/>
      <c r="G31" s="12"/>
      <c r="H31" s="12"/>
    </row>
    <row r="32" spans="1:5" ht="17.25" customHeight="1">
      <c r="A32" s="186" t="s">
        <v>69</v>
      </c>
      <c r="B32" s="67">
        <v>0</v>
      </c>
      <c r="C32" s="84">
        <v>224581</v>
      </c>
      <c r="D32" s="67">
        <v>224581</v>
      </c>
      <c r="E32" s="67">
        <f>D32*100/C32</f>
        <v>100</v>
      </c>
    </row>
    <row r="33" spans="1:5" ht="26.25" customHeight="1">
      <c r="A33" s="187" t="s">
        <v>70</v>
      </c>
      <c r="B33" s="182">
        <f>SUM(B31:B32)</f>
        <v>0</v>
      </c>
      <c r="C33" s="182">
        <f>SUM(C31:C32)</f>
        <v>590348</v>
      </c>
      <c r="D33" s="182">
        <f>SUM(D31:D32)</f>
        <v>564190</v>
      </c>
      <c r="E33" s="182">
        <f>D33*100/C33</f>
        <v>95.5690541849892</v>
      </c>
    </row>
    <row r="34" spans="2:5" ht="13.5" thickBot="1">
      <c r="B34" s="8"/>
      <c r="C34" s="8"/>
      <c r="D34" s="8"/>
      <c r="E34" s="8"/>
    </row>
    <row r="35" spans="1:5" ht="21.75" customHeight="1" thickBot="1">
      <c r="A35" s="112" t="s">
        <v>71</v>
      </c>
      <c r="B35" s="75">
        <f>SUM(B33+B28)</f>
        <v>24400</v>
      </c>
      <c r="C35" s="75">
        <f>SUM(C33+C28)</f>
        <v>826130</v>
      </c>
      <c r="D35" s="75">
        <f>SUM(D33+D28)</f>
        <v>598582</v>
      </c>
      <c r="E35" s="76">
        <f>D35/C35*100</f>
        <v>72.45615096897583</v>
      </c>
    </row>
    <row r="36" ht="13.5" thickBot="1"/>
    <row r="37" spans="1:5" ht="22.5" customHeight="1" thickBot="1">
      <c r="A37" s="112" t="s">
        <v>72</v>
      </c>
      <c r="B37" s="75">
        <f>B20-B35</f>
        <v>1282927</v>
      </c>
      <c r="C37" s="75">
        <f>C20-C35</f>
        <v>837877</v>
      </c>
      <c r="D37" s="75">
        <f>D20-D35</f>
        <v>665401</v>
      </c>
      <c r="E37" s="76">
        <f>D37/C37*100</f>
        <v>79.41511701598206</v>
      </c>
    </row>
    <row r="40" ht="409.5">
      <c r="D40" s="8"/>
    </row>
    <row r="44" ht="409.5">
      <c r="D44" s="8"/>
    </row>
    <row r="46" ht="409.5">
      <c r="D46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5"/>
  <sheetViews>
    <sheetView showGridLines="0" tabSelected="1" zoomScalePageLayoutView="0" workbookViewId="0" topLeftCell="C1">
      <selection activeCell="H4" sqref="H4"/>
    </sheetView>
  </sheetViews>
  <sheetFormatPr defaultColWidth="9.00390625" defaultRowHeight="12.75"/>
  <cols>
    <col min="1" max="1" width="2.75390625" style="234" customWidth="1"/>
    <col min="2" max="2" width="20.25390625" style="234" customWidth="1"/>
    <col min="3" max="3" width="5.375" style="234" customWidth="1"/>
    <col min="4" max="9" width="7.00390625" style="234" bestFit="1" customWidth="1"/>
    <col min="10" max="10" width="7.625" style="234" bestFit="1" customWidth="1"/>
    <col min="11" max="14" width="7.00390625" style="234" bestFit="1" customWidth="1"/>
    <col min="15" max="15" width="8.125" style="234" customWidth="1"/>
    <col min="16" max="16" width="10.875" style="234" customWidth="1"/>
    <col min="17" max="17" width="9.125" style="234" bestFit="1" customWidth="1"/>
    <col min="18" max="18" width="9.375" style="234" customWidth="1"/>
    <col min="19" max="19" width="4.00390625" style="234" customWidth="1"/>
    <col min="20" max="16384" width="9.125" style="234" customWidth="1"/>
  </cols>
  <sheetData>
    <row r="1" spans="1:19" s="220" customFormat="1" ht="15.75">
      <c r="A1" s="259" t="s">
        <v>117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19"/>
    </row>
    <row r="2" spans="1:19" ht="8.25" customHeight="1">
      <c r="A2" s="233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3"/>
    </row>
    <row r="3" spans="1:18" s="35" customFormat="1" ht="12.75">
      <c r="A3" s="260" t="s">
        <v>128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9" ht="16.5" customHeight="1">
      <c r="A4" s="233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3"/>
    </row>
    <row r="5" spans="1:19" ht="22.5">
      <c r="A5" s="233"/>
      <c r="B5" s="236">
        <v>2011</v>
      </c>
      <c r="C5" s="237"/>
      <c r="D5" s="238" t="s">
        <v>0</v>
      </c>
      <c r="E5" s="238" t="s">
        <v>1</v>
      </c>
      <c r="F5" s="238" t="s">
        <v>2</v>
      </c>
      <c r="G5" s="238" t="s">
        <v>3</v>
      </c>
      <c r="H5" s="238" t="s">
        <v>4</v>
      </c>
      <c r="I5" s="238" t="s">
        <v>5</v>
      </c>
      <c r="J5" s="238" t="s">
        <v>6</v>
      </c>
      <c r="K5" s="238" t="s">
        <v>7</v>
      </c>
      <c r="L5" s="238" t="s">
        <v>8</v>
      </c>
      <c r="M5" s="238" t="s">
        <v>9</v>
      </c>
      <c r="N5" s="238" t="s">
        <v>10</v>
      </c>
      <c r="O5" s="238" t="s">
        <v>11</v>
      </c>
      <c r="P5" s="238" t="s">
        <v>12</v>
      </c>
      <c r="Q5" s="238" t="s">
        <v>15</v>
      </c>
      <c r="R5" s="238" t="s">
        <v>13</v>
      </c>
      <c r="S5" s="233"/>
    </row>
    <row r="6" spans="1:19" ht="33.75">
      <c r="A6" s="233"/>
      <c r="B6" s="239" t="s">
        <v>111</v>
      </c>
      <c r="C6" s="240">
        <v>1111</v>
      </c>
      <c r="D6" s="241">
        <v>107413.818</v>
      </c>
      <c r="E6" s="241">
        <v>51374.118</v>
      </c>
      <c r="F6" s="241">
        <v>52068.291</v>
      </c>
      <c r="G6" s="241">
        <v>44188.908</v>
      </c>
      <c r="H6" s="241">
        <v>50340.452</v>
      </c>
      <c r="I6" s="241">
        <v>63506.675</v>
      </c>
      <c r="J6" s="241">
        <v>74833.411</v>
      </c>
      <c r="K6" s="241">
        <v>64533.127</v>
      </c>
      <c r="L6" s="241">
        <v>68694.919</v>
      </c>
      <c r="M6" s="241">
        <v>57875.666</v>
      </c>
      <c r="N6" s="241">
        <v>70032.597</v>
      </c>
      <c r="O6" s="241">
        <v>0</v>
      </c>
      <c r="P6" s="241">
        <v>704861.982</v>
      </c>
      <c r="Q6" s="241">
        <v>655000</v>
      </c>
      <c r="R6" s="242">
        <v>107.61251633587787</v>
      </c>
      <c r="S6" s="233"/>
    </row>
    <row r="7" spans="1:19" ht="33.75">
      <c r="A7" s="233"/>
      <c r="B7" s="239" t="s">
        <v>112</v>
      </c>
      <c r="C7" s="240">
        <v>1112</v>
      </c>
      <c r="D7" s="241">
        <v>5563.158</v>
      </c>
      <c r="E7" s="241">
        <v>767.562</v>
      </c>
      <c r="F7" s="241">
        <v>6347.184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784.922</v>
      </c>
      <c r="O7" s="241">
        <v>0</v>
      </c>
      <c r="P7" s="241">
        <v>13462.826</v>
      </c>
      <c r="Q7" s="241">
        <v>35000</v>
      </c>
      <c r="R7" s="242">
        <v>38.46521714285714</v>
      </c>
      <c r="S7" s="233"/>
    </row>
    <row r="8" spans="1:19" ht="33.75">
      <c r="A8" s="233"/>
      <c r="B8" s="239" t="s">
        <v>113</v>
      </c>
      <c r="C8" s="240">
        <v>1113</v>
      </c>
      <c r="D8" s="241">
        <v>6618.457</v>
      </c>
      <c r="E8" s="241">
        <v>6507.287</v>
      </c>
      <c r="F8" s="241">
        <v>4346</v>
      </c>
      <c r="G8" s="241">
        <v>4680.661</v>
      </c>
      <c r="H8" s="241">
        <v>5798.796</v>
      </c>
      <c r="I8" s="241">
        <v>5562.98</v>
      </c>
      <c r="J8" s="241">
        <v>6919.217</v>
      </c>
      <c r="K8" s="241">
        <v>7217.454</v>
      </c>
      <c r="L8" s="241">
        <v>7714.671</v>
      </c>
      <c r="M8" s="241">
        <v>5542.402</v>
      </c>
      <c r="N8" s="241">
        <v>6878.602</v>
      </c>
      <c r="O8" s="241">
        <v>0</v>
      </c>
      <c r="P8" s="241">
        <v>67786.527</v>
      </c>
      <c r="Q8" s="241">
        <v>60000</v>
      </c>
      <c r="R8" s="242">
        <v>112.97754499999999</v>
      </c>
      <c r="S8" s="233"/>
    </row>
    <row r="9" spans="1:19" ht="22.5">
      <c r="A9" s="233"/>
      <c r="B9" s="239" t="s">
        <v>114</v>
      </c>
      <c r="C9" s="240">
        <v>1121</v>
      </c>
      <c r="D9" s="241">
        <v>118370.119</v>
      </c>
      <c r="E9" s="241">
        <v>6244.443</v>
      </c>
      <c r="F9" s="241">
        <v>149991.353</v>
      </c>
      <c r="G9" s="241">
        <v>32300.811</v>
      </c>
      <c r="H9" s="241">
        <v>0</v>
      </c>
      <c r="I9" s="241">
        <v>74360.294</v>
      </c>
      <c r="J9" s="241">
        <v>225543.221</v>
      </c>
      <c r="K9" s="241">
        <v>0</v>
      </c>
      <c r="L9" s="241">
        <v>105227.371</v>
      </c>
      <c r="M9" s="241">
        <v>14110.469</v>
      </c>
      <c r="N9" s="241">
        <v>6970.613</v>
      </c>
      <c r="O9" s="241">
        <v>0</v>
      </c>
      <c r="P9" s="241">
        <v>733118.694</v>
      </c>
      <c r="Q9" s="241">
        <v>750000</v>
      </c>
      <c r="R9" s="242">
        <v>97.74915920000001</v>
      </c>
      <c r="S9" s="233"/>
    </row>
    <row r="10" spans="1:19" ht="12.75">
      <c r="A10" s="233"/>
      <c r="B10" s="239" t="s">
        <v>115</v>
      </c>
      <c r="C10" s="240">
        <v>1211</v>
      </c>
      <c r="D10" s="241">
        <v>149112.113</v>
      </c>
      <c r="E10" s="241">
        <v>293102.049</v>
      </c>
      <c r="F10" s="241">
        <v>0</v>
      </c>
      <c r="G10" s="241">
        <v>77523.568</v>
      </c>
      <c r="H10" s="241">
        <v>258611.916</v>
      </c>
      <c r="I10" s="241">
        <v>101830.26</v>
      </c>
      <c r="J10" s="241">
        <v>156758.772</v>
      </c>
      <c r="K10" s="241">
        <v>261419.169</v>
      </c>
      <c r="L10" s="241">
        <v>28369.872</v>
      </c>
      <c r="M10" s="241">
        <v>138135.677</v>
      </c>
      <c r="N10" s="241">
        <v>274631.867</v>
      </c>
      <c r="O10" s="241">
        <v>0</v>
      </c>
      <c r="P10" s="241">
        <v>1739495.263</v>
      </c>
      <c r="Q10" s="241">
        <v>1679186</v>
      </c>
      <c r="R10" s="242">
        <v>103.59157728804314</v>
      </c>
      <c r="S10" s="233"/>
    </row>
    <row r="11" spans="1:19" ht="12.75">
      <c r="A11" s="233"/>
      <c r="B11" s="257" t="s">
        <v>14</v>
      </c>
      <c r="C11" s="257"/>
      <c r="D11" s="243">
        <v>387077.665</v>
      </c>
      <c r="E11" s="243">
        <v>357995.459</v>
      </c>
      <c r="F11" s="243">
        <v>212752.828</v>
      </c>
      <c r="G11" s="243">
        <v>158693.948</v>
      </c>
      <c r="H11" s="243">
        <v>314751.164</v>
      </c>
      <c r="I11" s="243">
        <v>245260.209</v>
      </c>
      <c r="J11" s="243">
        <v>464054.621</v>
      </c>
      <c r="K11" s="243">
        <v>333169.75</v>
      </c>
      <c r="L11" s="243">
        <v>210006.833</v>
      </c>
      <c r="M11" s="243">
        <v>215664.214</v>
      </c>
      <c r="N11" s="243">
        <v>359298.601</v>
      </c>
      <c r="O11" s="243">
        <v>0</v>
      </c>
      <c r="P11" s="243">
        <v>3258725.292</v>
      </c>
      <c r="Q11" s="243">
        <v>3179186</v>
      </c>
      <c r="R11" s="244">
        <v>102.50187601480378</v>
      </c>
      <c r="S11" s="233"/>
    </row>
    <row r="12" spans="1:19" ht="12.75">
      <c r="A12" s="233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33"/>
    </row>
    <row r="13" spans="1:19" ht="3" customHeight="1">
      <c r="A13" s="233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3"/>
    </row>
    <row r="14" spans="1:19" ht="13.5" customHeight="1">
      <c r="A14" s="233"/>
      <c r="B14" s="258" t="s">
        <v>16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33"/>
    </row>
    <row r="15" spans="1:19" ht="13.5" customHeight="1">
      <c r="A15" s="233"/>
      <c r="B15" s="258" t="s">
        <v>133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33"/>
    </row>
    <row r="16" spans="1:19" ht="13.5" customHeight="1">
      <c r="A16" s="233"/>
      <c r="B16" s="258" t="s">
        <v>134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33"/>
    </row>
    <row r="17" spans="1:19" ht="6.75" customHeight="1">
      <c r="A17" s="233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3"/>
    </row>
    <row r="18" spans="1:19" ht="34.5" thickBot="1">
      <c r="A18" s="233"/>
      <c r="B18" s="236">
        <v>2010</v>
      </c>
      <c r="C18" s="237"/>
      <c r="D18" s="238" t="s">
        <v>0</v>
      </c>
      <c r="E18" s="238" t="s">
        <v>1</v>
      </c>
      <c r="F18" s="238" t="s">
        <v>2</v>
      </c>
      <c r="G18" s="238" t="s">
        <v>3</v>
      </c>
      <c r="H18" s="238" t="s">
        <v>4</v>
      </c>
      <c r="I18" s="238" t="s">
        <v>5</v>
      </c>
      <c r="J18" s="238" t="s">
        <v>6</v>
      </c>
      <c r="K18" s="238" t="s">
        <v>7</v>
      </c>
      <c r="L18" s="238" t="s">
        <v>8</v>
      </c>
      <c r="M18" s="238" t="s">
        <v>9</v>
      </c>
      <c r="N18" s="238" t="s">
        <v>10</v>
      </c>
      <c r="O18" s="238" t="s">
        <v>11</v>
      </c>
      <c r="P18" s="238" t="s">
        <v>116</v>
      </c>
      <c r="Q18" s="238" t="s">
        <v>17</v>
      </c>
      <c r="R18" s="238" t="s">
        <v>13</v>
      </c>
      <c r="S18" s="233"/>
    </row>
    <row r="19" spans="1:19" ht="34.5" thickBot="1">
      <c r="A19" s="233"/>
      <c r="B19" s="239" t="s">
        <v>111</v>
      </c>
      <c r="C19" s="240">
        <v>1111</v>
      </c>
      <c r="D19" s="241">
        <v>97263.956</v>
      </c>
      <c r="E19" s="241">
        <v>57156.679</v>
      </c>
      <c r="F19" s="241">
        <v>47764.191</v>
      </c>
      <c r="G19" s="241">
        <v>40646.164</v>
      </c>
      <c r="H19" s="241">
        <v>47076.338</v>
      </c>
      <c r="I19" s="241">
        <v>61469.048</v>
      </c>
      <c r="J19" s="241">
        <v>63983.664</v>
      </c>
      <c r="K19" s="241">
        <v>60338.485</v>
      </c>
      <c r="L19" s="241">
        <v>64874.283</v>
      </c>
      <c r="M19" s="241">
        <v>61666.204</v>
      </c>
      <c r="N19" s="241">
        <v>61829.557</v>
      </c>
      <c r="O19" s="241">
        <v>0</v>
      </c>
      <c r="P19" s="247">
        <f>_536+_537+_538+_539+_540+_541+_542+_543+_544+_545+_546+_547</f>
        <v>664068.569</v>
      </c>
      <c r="Q19" s="241">
        <v>728925.50011</v>
      </c>
      <c r="R19" s="242">
        <f>(_548/_549)*100</f>
        <v>91.10239234322127</v>
      </c>
      <c r="S19" s="233"/>
    </row>
    <row r="20" spans="1:19" ht="34.5" thickBot="1">
      <c r="A20" s="233"/>
      <c r="B20" s="239" t="s">
        <v>112</v>
      </c>
      <c r="C20" s="240">
        <v>1112</v>
      </c>
      <c r="D20" s="241">
        <v>4505.817</v>
      </c>
      <c r="E20" s="241">
        <v>822.916</v>
      </c>
      <c r="F20" s="241">
        <v>7198.058</v>
      </c>
      <c r="G20" s="241">
        <v>0</v>
      </c>
      <c r="H20" s="241">
        <v>0</v>
      </c>
      <c r="I20" s="241">
        <v>0</v>
      </c>
      <c r="J20" s="241">
        <v>14014.798</v>
      </c>
      <c r="K20" s="241">
        <v>0</v>
      </c>
      <c r="L20" s="241">
        <v>3935.941</v>
      </c>
      <c r="M20" s="241">
        <v>1946.027</v>
      </c>
      <c r="N20" s="241">
        <v>1089.912</v>
      </c>
      <c r="O20" s="241">
        <v>0</v>
      </c>
      <c r="P20" s="241">
        <f>_555+_556+_557+_558+_559+_560+_561+_562+_563+_564+_565+_566</f>
        <v>33513.469</v>
      </c>
      <c r="Q20" s="246">
        <v>38414.02914</v>
      </c>
      <c r="R20" s="242">
        <f>(_567/_568)*100</f>
        <v>87.24278538411085</v>
      </c>
      <c r="S20" s="233"/>
    </row>
    <row r="21" spans="1:19" ht="34.5" thickBot="1">
      <c r="A21" s="233"/>
      <c r="B21" s="239" t="s">
        <v>113</v>
      </c>
      <c r="C21" s="240">
        <v>1113</v>
      </c>
      <c r="D21" s="241">
        <v>6121.146</v>
      </c>
      <c r="E21" s="241">
        <v>5990.084</v>
      </c>
      <c r="F21" s="241">
        <v>3889.598</v>
      </c>
      <c r="G21" s="241">
        <v>4273.286</v>
      </c>
      <c r="H21" s="241">
        <v>5529.112</v>
      </c>
      <c r="I21" s="241">
        <v>4976.49</v>
      </c>
      <c r="J21" s="241">
        <v>6082.762</v>
      </c>
      <c r="K21" s="241">
        <v>7032.294</v>
      </c>
      <c r="L21" s="241">
        <v>6880.95</v>
      </c>
      <c r="M21" s="241">
        <v>5492.07</v>
      </c>
      <c r="N21" s="241">
        <v>6072.761</v>
      </c>
      <c r="O21" s="241">
        <v>0</v>
      </c>
      <c r="P21" s="248">
        <f>_574+_575+_576+_577+_578+_579+_580+_581+_582+_583+_584+_585</f>
        <v>62340.553</v>
      </c>
      <c r="Q21" s="241">
        <v>66698.41773</v>
      </c>
      <c r="R21" s="242">
        <f>(_586/_587)*100</f>
        <v>93.46631467684743</v>
      </c>
      <c r="S21" s="233"/>
    </row>
    <row r="22" spans="1:19" ht="23.25" thickBot="1">
      <c r="A22" s="233"/>
      <c r="B22" s="239" t="s">
        <v>114</v>
      </c>
      <c r="C22" s="240">
        <v>1121</v>
      </c>
      <c r="D22" s="241">
        <v>121950.754</v>
      </c>
      <c r="E22" s="241">
        <v>5557.53</v>
      </c>
      <c r="F22" s="241">
        <v>158841.926</v>
      </c>
      <c r="G22" s="241">
        <v>38230.493</v>
      </c>
      <c r="H22" s="241">
        <v>0</v>
      </c>
      <c r="I22" s="241">
        <v>152936.434</v>
      </c>
      <c r="J22" s="241">
        <v>169600.564</v>
      </c>
      <c r="K22" s="241">
        <v>0</v>
      </c>
      <c r="L22" s="241">
        <v>102620.288</v>
      </c>
      <c r="M22" s="241">
        <v>14688.784</v>
      </c>
      <c r="N22" s="241">
        <v>7104.026</v>
      </c>
      <c r="O22" s="241">
        <v>0</v>
      </c>
      <c r="P22" s="241">
        <f>_593+_594+_595+_596+_597+_598+_599+_600+_601+_602+_603+_604</f>
        <v>771530.799</v>
      </c>
      <c r="Q22" s="241">
        <v>812346.60176</v>
      </c>
      <c r="R22" s="242">
        <f>(_605/_606)*100</f>
        <v>94.97556798150322</v>
      </c>
      <c r="S22" s="233"/>
    </row>
    <row r="23" spans="1:19" ht="12.75">
      <c r="A23" s="233"/>
      <c r="B23" s="239" t="s">
        <v>115</v>
      </c>
      <c r="C23" s="240">
        <v>1211</v>
      </c>
      <c r="D23" s="241">
        <v>137491.5</v>
      </c>
      <c r="E23" s="241">
        <v>270208.989</v>
      </c>
      <c r="F23" s="241">
        <v>12167.72</v>
      </c>
      <c r="G23" s="241">
        <v>114778.328</v>
      </c>
      <c r="H23" s="241">
        <v>238685.966</v>
      </c>
      <c r="I23" s="241">
        <v>51315.994</v>
      </c>
      <c r="J23" s="241">
        <v>136867.002</v>
      </c>
      <c r="K23" s="241">
        <v>275787.85</v>
      </c>
      <c r="L23" s="241">
        <v>51932.249</v>
      </c>
      <c r="M23" s="241">
        <v>135223.521</v>
      </c>
      <c r="N23" s="241">
        <v>277432.351</v>
      </c>
      <c r="O23" s="241">
        <v>0</v>
      </c>
      <c r="P23" s="241">
        <f>_612+_613+_614+_615+_616+_617+_618+_619+_620+_621+_622+_623</f>
        <v>1701891.47</v>
      </c>
      <c r="Q23" s="241">
        <v>1744839.028</v>
      </c>
      <c r="R23" s="242">
        <f>(_624/_625)*100</f>
        <v>97.5385948324856</v>
      </c>
      <c r="S23" s="233"/>
    </row>
    <row r="24" spans="1:19" ht="13.5" thickBot="1">
      <c r="A24" s="233"/>
      <c r="B24" s="257" t="s">
        <v>14</v>
      </c>
      <c r="C24" s="257"/>
      <c r="D24" s="243">
        <v>367333.173</v>
      </c>
      <c r="E24" s="243">
        <v>339736.198</v>
      </c>
      <c r="F24" s="243">
        <v>229861.493</v>
      </c>
      <c r="G24" s="243">
        <v>197928.271</v>
      </c>
      <c r="H24" s="243">
        <v>291291.416</v>
      </c>
      <c r="I24" s="243">
        <v>270697.966</v>
      </c>
      <c r="J24" s="243">
        <v>390548.79</v>
      </c>
      <c r="K24" s="243">
        <v>343158.629</v>
      </c>
      <c r="L24" s="243">
        <v>230243.711</v>
      </c>
      <c r="M24" s="243">
        <v>219016.606</v>
      </c>
      <c r="N24" s="243">
        <v>353528.607</v>
      </c>
      <c r="O24" s="243">
        <v>0</v>
      </c>
      <c r="P24" s="243">
        <f>_517+_518+_519+_520+_521+_522+_523+_524+_525+_526+_527+_528</f>
        <v>3233344.8600000003</v>
      </c>
      <c r="Q24" s="243">
        <v>3391223.57674</v>
      </c>
      <c r="R24" s="244">
        <f>(_529/_530)*100</f>
        <v>95.34449106148969</v>
      </c>
      <c r="S24" s="233"/>
    </row>
    <row r="25" spans="1:19" ht="12.75">
      <c r="A25" s="233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33"/>
    </row>
    <row r="28" ht="14.25" customHeight="1"/>
    <row r="29" ht="17.25" customHeight="1"/>
    <row r="30" ht="18.75" customHeight="1"/>
    <row r="33" ht="0.75" customHeight="1"/>
    <row r="34" ht="12.75" hidden="1"/>
    <row r="35" ht="12.75" hidden="1"/>
    <row r="38" ht="10.5" customHeight="1"/>
  </sheetData>
  <sheetProtection/>
  <mergeCells count="7">
    <mergeCell ref="B24:C24"/>
    <mergeCell ref="B11:C11"/>
    <mergeCell ref="B14:R14"/>
    <mergeCell ref="A1:R1"/>
    <mergeCell ref="A3:R3"/>
    <mergeCell ref="B15:R15"/>
    <mergeCell ref="B16:R16"/>
  </mergeCells>
  <printOptions/>
  <pageMargins left="0" right="0" top="0" bottom="0" header="0.5" footer="0.5"/>
  <pageSetup firstPageNumber="5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2" ht="18" customHeight="1">
      <c r="A1" s="1"/>
      <c r="B1" s="1"/>
    </row>
    <row r="2" spans="1:5" ht="15.75">
      <c r="A2" s="1" t="s">
        <v>37</v>
      </c>
      <c r="B2" s="1"/>
      <c r="D2" s="51">
        <v>3314576.2</v>
      </c>
      <c r="E2" s="1" t="s">
        <v>98</v>
      </c>
    </row>
    <row r="3" spans="1:7" ht="15.75">
      <c r="A3" s="1"/>
      <c r="B3" s="1"/>
      <c r="D3" s="43"/>
      <c r="E3" s="2"/>
      <c r="G3" s="52"/>
    </row>
    <row r="4" spans="1:2" ht="15.75">
      <c r="A4" s="1"/>
      <c r="B4" s="1"/>
    </row>
    <row r="5" spans="1:6" ht="16.5" thickBot="1">
      <c r="A5" s="1" t="s">
        <v>73</v>
      </c>
      <c r="B5" s="1"/>
      <c r="E5" s="58" t="s">
        <v>91</v>
      </c>
      <c r="F5" s="2"/>
    </row>
    <row r="6" spans="1:9" ht="25.5">
      <c r="A6" s="129"/>
      <c r="B6" s="198" t="s">
        <v>99</v>
      </c>
      <c r="C6" s="199" t="s">
        <v>100</v>
      </c>
      <c r="D6" s="200" t="s">
        <v>93</v>
      </c>
      <c r="E6" s="130" t="s">
        <v>39</v>
      </c>
      <c r="H6" s="211"/>
      <c r="I6" s="212"/>
    </row>
    <row r="7" spans="1:5" ht="12.75">
      <c r="A7" s="131" t="s">
        <v>26</v>
      </c>
      <c r="B7" s="39">
        <v>4701000</v>
      </c>
      <c r="C7" s="39">
        <v>4701000</v>
      </c>
      <c r="D7" s="222">
        <v>3525750</v>
      </c>
      <c r="E7" s="132">
        <f>D7/C7*100</f>
        <v>75</v>
      </c>
    </row>
    <row r="8" spans="1:5" ht="12.75">
      <c r="A8" s="131" t="s">
        <v>27</v>
      </c>
      <c r="B8" s="39">
        <v>310000</v>
      </c>
      <c r="C8" s="39">
        <v>310000</v>
      </c>
      <c r="D8" s="222">
        <v>232500</v>
      </c>
      <c r="E8" s="132">
        <f>D8/C8*100</f>
        <v>75</v>
      </c>
    </row>
    <row r="9" spans="1:5" ht="14.25" customHeight="1" thickBot="1">
      <c r="A9" s="133" t="s">
        <v>23</v>
      </c>
      <c r="B9" s="134">
        <f>SUM(B7:B8)</f>
        <v>5011000</v>
      </c>
      <c r="C9" s="134">
        <f>SUM(C7:C8)</f>
        <v>5011000</v>
      </c>
      <c r="D9" s="223">
        <f>SUM(D7:D8)</f>
        <v>3758250</v>
      </c>
      <c r="E9" s="135">
        <f>D9/C9*100</f>
        <v>75</v>
      </c>
    </row>
    <row r="10" spans="1:5" ht="16.5" customHeight="1">
      <c r="A10" s="5"/>
      <c r="B10" s="10"/>
      <c r="C10" s="10"/>
      <c r="D10" s="10"/>
      <c r="E10" s="22"/>
    </row>
    <row r="11" spans="1:5" s="37" customFormat="1" ht="12.75">
      <c r="A11" s="12"/>
      <c r="B11" s="12"/>
      <c r="C11" s="12"/>
      <c r="D11" s="12"/>
      <c r="E11" s="12"/>
    </row>
    <row r="12" spans="1:5" ht="15.75">
      <c r="A12" s="19" t="s">
        <v>29</v>
      </c>
      <c r="B12" s="12"/>
      <c r="C12" s="12"/>
      <c r="D12" s="224">
        <f>SUM(D2+D9)</f>
        <v>7072826.2</v>
      </c>
      <c r="E12" s="19" t="s">
        <v>98</v>
      </c>
    </row>
    <row r="14" ht="17.25" customHeight="1"/>
    <row r="15" spans="1:5" ht="16.5" thickBot="1">
      <c r="A15" s="1" t="s">
        <v>74</v>
      </c>
      <c r="B15" s="1"/>
      <c r="D15" s="12"/>
      <c r="E15" s="58" t="s">
        <v>91</v>
      </c>
    </row>
    <row r="16" spans="1:16" ht="25.5">
      <c r="A16" s="136"/>
      <c r="B16" s="198" t="s">
        <v>99</v>
      </c>
      <c r="C16" s="199" t="s">
        <v>100</v>
      </c>
      <c r="D16" s="201" t="s">
        <v>93</v>
      </c>
      <c r="E16" s="130" t="s">
        <v>39</v>
      </c>
      <c r="F16" s="6"/>
      <c r="G16" s="8"/>
      <c r="O16" s="5"/>
      <c r="P16" s="6"/>
    </row>
    <row r="17" spans="1:16" ht="27" customHeight="1">
      <c r="A17" s="137" t="s">
        <v>18</v>
      </c>
      <c r="B17" s="39">
        <v>1630000</v>
      </c>
      <c r="C17" s="39">
        <v>1630000</v>
      </c>
      <c r="D17" s="222">
        <v>1234800</v>
      </c>
      <c r="E17" s="215">
        <f aca="true" t="shared" si="0" ref="E17:E22">D17/C17*100</f>
        <v>75.75460122699387</v>
      </c>
      <c r="G17" s="8"/>
      <c r="O17" s="11"/>
      <c r="P17" s="17"/>
    </row>
    <row r="18" spans="1:16" ht="25.5">
      <c r="A18" s="137" t="s">
        <v>19</v>
      </c>
      <c r="B18" s="39">
        <v>2130000</v>
      </c>
      <c r="C18" s="39">
        <v>2130000</v>
      </c>
      <c r="D18" s="222">
        <v>1400000</v>
      </c>
      <c r="E18" s="215">
        <f t="shared" si="0"/>
        <v>65.72769953051643</v>
      </c>
      <c r="G18" s="8"/>
      <c r="O18" s="11"/>
      <c r="P18" s="17"/>
    </row>
    <row r="19" spans="1:16" ht="25.5" customHeight="1">
      <c r="A19" s="137" t="s">
        <v>20</v>
      </c>
      <c r="B19" s="39">
        <v>150000</v>
      </c>
      <c r="C19" s="39">
        <v>150000</v>
      </c>
      <c r="D19" s="222">
        <v>97000</v>
      </c>
      <c r="E19" s="215">
        <f t="shared" si="0"/>
        <v>64.66666666666666</v>
      </c>
      <c r="O19" s="11"/>
      <c r="P19" s="17"/>
    </row>
    <row r="20" spans="1:16" ht="39.75" customHeight="1">
      <c r="A20" s="137" t="s">
        <v>97</v>
      </c>
      <c r="B20" s="39">
        <v>0</v>
      </c>
      <c r="C20" s="39">
        <v>3314570</v>
      </c>
      <c r="D20" s="222">
        <v>1566411.59</v>
      </c>
      <c r="E20" s="215">
        <f t="shared" si="0"/>
        <v>47.25836503679211</v>
      </c>
      <c r="F20" s="45"/>
      <c r="O20" s="11"/>
      <c r="P20" s="17"/>
    </row>
    <row r="21" spans="1:16" ht="27" customHeight="1">
      <c r="A21" s="173" t="s">
        <v>109</v>
      </c>
      <c r="B21" s="171">
        <v>1101000</v>
      </c>
      <c r="C21" s="171">
        <v>1101000</v>
      </c>
      <c r="D21" s="222">
        <v>375054</v>
      </c>
      <c r="E21" s="215">
        <f t="shared" si="0"/>
        <v>34.064850136239784</v>
      </c>
      <c r="O21" s="11"/>
      <c r="P21" s="17"/>
    </row>
    <row r="22" spans="1:16" ht="16.5" customHeight="1" thickBot="1">
      <c r="A22" s="133" t="s">
        <v>24</v>
      </c>
      <c r="B22" s="134">
        <f>SUM(B17:B21)</f>
        <v>5011000</v>
      </c>
      <c r="C22" s="134">
        <f>SUM(C17:C21)</f>
        <v>8325570</v>
      </c>
      <c r="D22" s="223">
        <f>SUM(D17:D21)</f>
        <v>4673265.59</v>
      </c>
      <c r="E22" s="216">
        <f t="shared" si="0"/>
        <v>56.13147916599104</v>
      </c>
      <c r="F22" s="13"/>
      <c r="O22" s="10"/>
      <c r="P22" s="13"/>
    </row>
    <row r="23" ht="18" customHeight="1"/>
    <row r="24" ht="18" customHeight="1"/>
    <row r="25" ht="18" customHeight="1">
      <c r="D25" s="12"/>
    </row>
    <row r="26" spans="1:7" ht="15.75">
      <c r="A26" s="1" t="s">
        <v>131</v>
      </c>
      <c r="B26" s="1"/>
      <c r="D26" s="51">
        <f>SUM(D12-D22)</f>
        <v>2399560.6100000003</v>
      </c>
      <c r="E26" s="1" t="s">
        <v>98</v>
      </c>
      <c r="F26" s="48"/>
      <c r="G26" s="48"/>
    </row>
    <row r="28" spans="1:4" ht="18.75">
      <c r="A28" s="25"/>
      <c r="D28" s="43"/>
    </row>
    <row r="29" spans="1:4" ht="18.75">
      <c r="A29" s="25"/>
      <c r="D29" s="43"/>
    </row>
    <row r="30" ht="18.75">
      <c r="A30" s="27"/>
    </row>
    <row r="31" ht="18.75">
      <c r="A31" s="27"/>
    </row>
    <row r="32" ht="15.75">
      <c r="A32" s="29"/>
    </row>
    <row r="33" ht="18.75">
      <c r="A33" s="27"/>
    </row>
    <row r="34" ht="18.75">
      <c r="A34" s="27"/>
    </row>
    <row r="35" ht="18.75">
      <c r="A35" s="27"/>
    </row>
    <row r="36" ht="18.75">
      <c r="A36" s="31"/>
    </row>
    <row r="37" spans="1:4" ht="18.75">
      <c r="A37" s="31"/>
      <c r="D37" s="8"/>
    </row>
    <row r="38" ht="18.75">
      <c r="A38" s="31"/>
    </row>
    <row r="39" ht="18.75">
      <c r="A39" s="27"/>
    </row>
    <row r="40" ht="18.75">
      <c r="A40" s="27"/>
    </row>
    <row r="41" spans="1:4" ht="15.75">
      <c r="A41" s="30"/>
      <c r="D41" s="8"/>
    </row>
    <row r="42" ht="18.75">
      <c r="A42" s="28"/>
    </row>
    <row r="43" spans="1:4" ht="18.75">
      <c r="A43" s="28"/>
      <c r="D43" s="8"/>
    </row>
    <row r="44" ht="18.75">
      <c r="A44" s="28"/>
    </row>
    <row r="45" ht="18.75">
      <c r="A45" s="26"/>
    </row>
    <row r="46" ht="18.75">
      <c r="A46" s="28"/>
    </row>
    <row r="47" ht="18.75">
      <c r="A47" s="28"/>
    </row>
    <row r="48" ht="18.75">
      <c r="A48" s="28"/>
    </row>
    <row r="49" ht="15.75">
      <c r="A49" s="29"/>
    </row>
    <row r="50" ht="18.75">
      <c r="A50" s="28"/>
    </row>
    <row r="51" ht="15.75">
      <c r="A51" s="30"/>
    </row>
    <row r="52" ht="18.75">
      <c r="A52" s="26"/>
    </row>
    <row r="53" ht="15.75">
      <c r="A53" s="29"/>
    </row>
    <row r="54" ht="15.75">
      <c r="A54" s="30"/>
    </row>
    <row r="55" ht="15.75">
      <c r="A55" s="30"/>
    </row>
    <row r="56" ht="18.75">
      <c r="A56" s="28"/>
    </row>
    <row r="57" spans="1:2" ht="18.75">
      <c r="A57" s="28"/>
      <c r="B57" s="26"/>
    </row>
    <row r="58" ht="18.75">
      <c r="A58" s="28"/>
    </row>
  </sheetData>
  <sheetProtection/>
  <printOptions horizontalCentered="1"/>
  <pageMargins left="0.7874015748031497" right="0.7874015748031497" top="0.7874015748031497" bottom="0.7874015748031497" header="0.31496062992125984" footer="0.7874015748031497"/>
  <pageSetup fitToHeight="0" fitToWidth="1" horizontalDpi="600" verticalDpi="600" orientation="portrait" paperSize="9" r:id="rId1"/>
  <headerFooter alignWithMargins="0">
    <oddFooter>&amp;C6</oddFooter>
  </headerFooter>
  <rowBreaks count="1" manualBreakCount="1">
    <brk id="26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H4" sqref="H4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ht="18" customHeight="1">
      <c r="A1" s="38"/>
      <c r="B1" s="38"/>
      <c r="C1" s="38"/>
      <c r="D1" s="38"/>
      <c r="E1" s="38"/>
    </row>
    <row r="2" spans="1:2" ht="15.75">
      <c r="A2" s="1"/>
      <c r="B2" s="1"/>
    </row>
    <row r="3" spans="1:5" ht="15.75">
      <c r="A3" s="1" t="s">
        <v>37</v>
      </c>
      <c r="B3" s="1" t="s">
        <v>101</v>
      </c>
      <c r="D3" s="50">
        <v>38086281.6</v>
      </c>
      <c r="E3" s="2" t="s">
        <v>98</v>
      </c>
    </row>
    <row r="4" spans="1:7" ht="15.75">
      <c r="A4" s="19"/>
      <c r="B4" s="19"/>
      <c r="D4" s="40"/>
      <c r="E4" s="2"/>
      <c r="G4" s="52"/>
    </row>
    <row r="5" spans="1:2" ht="15.75">
      <c r="A5" s="19"/>
      <c r="B5" s="54"/>
    </row>
    <row r="6" spans="1:5" ht="16.5" thickBot="1">
      <c r="A6" s="19" t="s">
        <v>127</v>
      </c>
      <c r="B6" s="19"/>
      <c r="E6" s="58" t="s">
        <v>91</v>
      </c>
    </row>
    <row r="7" spans="1:5" ht="25.5">
      <c r="A7" s="129"/>
      <c r="B7" s="198" t="s">
        <v>99</v>
      </c>
      <c r="C7" s="199" t="s">
        <v>100</v>
      </c>
      <c r="D7" s="201" t="s">
        <v>93</v>
      </c>
      <c r="E7" s="130" t="s">
        <v>39</v>
      </c>
    </row>
    <row r="8" spans="1:5" ht="12.75">
      <c r="A8" s="131" t="s">
        <v>89</v>
      </c>
      <c r="B8" s="39">
        <v>0</v>
      </c>
      <c r="C8" s="39">
        <v>0</v>
      </c>
      <c r="D8" s="222">
        <v>112902.37</v>
      </c>
      <c r="E8" s="138" t="s">
        <v>21</v>
      </c>
    </row>
    <row r="9" spans="1:5" ht="14.25" customHeight="1">
      <c r="A9" s="131" t="s">
        <v>95</v>
      </c>
      <c r="B9" s="39">
        <v>0</v>
      </c>
      <c r="C9" s="39">
        <v>0</v>
      </c>
      <c r="D9" s="222">
        <v>1502.58</v>
      </c>
      <c r="E9" s="138" t="s">
        <v>21</v>
      </c>
    </row>
    <row r="10" spans="1:5" ht="14.25" customHeight="1">
      <c r="A10" s="230" t="s">
        <v>137</v>
      </c>
      <c r="B10" s="171">
        <v>0</v>
      </c>
      <c r="C10" s="171">
        <v>0</v>
      </c>
      <c r="D10" s="231">
        <v>40000000</v>
      </c>
      <c r="E10" s="132" t="s">
        <v>21</v>
      </c>
    </row>
    <row r="11" spans="1:5" ht="16.5" customHeight="1" thickBot="1">
      <c r="A11" s="133" t="s">
        <v>23</v>
      </c>
      <c r="B11" s="134">
        <f>SUM(B8)</f>
        <v>0</v>
      </c>
      <c r="C11" s="134">
        <f>SUM(C8:C10)</f>
        <v>0</v>
      </c>
      <c r="D11" s="223">
        <f>SUM(D8:D10)</f>
        <v>40114404.95</v>
      </c>
      <c r="E11" s="174" t="s">
        <v>21</v>
      </c>
    </row>
    <row r="12" spans="1:5" ht="18" customHeight="1">
      <c r="A12" s="9"/>
      <c r="D12" s="12"/>
      <c r="E12" s="12"/>
    </row>
    <row r="13" spans="1:5" ht="18" customHeight="1">
      <c r="A13" s="9"/>
      <c r="D13" s="12"/>
      <c r="E13" s="12"/>
    </row>
    <row r="14" spans="1:5" ht="15.75" customHeight="1">
      <c r="A14" s="1" t="s">
        <v>29</v>
      </c>
      <c r="B14" s="1"/>
      <c r="D14" s="139">
        <f>D3+D11</f>
        <v>78200686.55000001</v>
      </c>
      <c r="E14" s="16" t="s">
        <v>98</v>
      </c>
    </row>
    <row r="15" spans="4:5" ht="18" customHeight="1">
      <c r="D15" s="12"/>
      <c r="E15" s="12"/>
    </row>
    <row r="17" spans="1:5" ht="16.5" thickBot="1">
      <c r="A17" s="1" t="s">
        <v>74</v>
      </c>
      <c r="B17" s="1"/>
      <c r="E17" s="58" t="s">
        <v>91</v>
      </c>
    </row>
    <row r="18" spans="1:5" ht="26.25" customHeight="1">
      <c r="A18" s="136"/>
      <c r="B18" s="198" t="s">
        <v>99</v>
      </c>
      <c r="C18" s="199" t="s">
        <v>100</v>
      </c>
      <c r="D18" s="201" t="s">
        <v>93</v>
      </c>
      <c r="E18" s="130" t="s">
        <v>39</v>
      </c>
    </row>
    <row r="19" spans="1:5" ht="22.5" customHeight="1">
      <c r="A19" s="131" t="s">
        <v>25</v>
      </c>
      <c r="B19" s="39">
        <v>0</v>
      </c>
      <c r="C19" s="39">
        <v>78086290</v>
      </c>
      <c r="D19" s="222">
        <v>29138304</v>
      </c>
      <c r="E19" s="132">
        <f>D19/C19*100</f>
        <v>37.31551851163629</v>
      </c>
    </row>
    <row r="20" spans="1:5" ht="16.5" customHeight="1" thickBot="1">
      <c r="A20" s="133" t="s">
        <v>24</v>
      </c>
      <c r="B20" s="134">
        <f>SUM(B19:B19)</f>
        <v>0</v>
      </c>
      <c r="C20" s="134">
        <f>SUM(C19)</f>
        <v>78086290</v>
      </c>
      <c r="D20" s="223">
        <f>D19</f>
        <v>29138304</v>
      </c>
      <c r="E20" s="174">
        <f>D20/C20*100</f>
        <v>37.31551851163629</v>
      </c>
    </row>
    <row r="21" ht="12" customHeight="1">
      <c r="C21" s="8"/>
    </row>
    <row r="22" spans="3:5" ht="12" customHeight="1">
      <c r="C22" s="8"/>
      <c r="D22" s="12"/>
      <c r="E22" s="12"/>
    </row>
    <row r="23" spans="4:5" ht="12.75">
      <c r="D23" s="20"/>
      <c r="E23" s="12"/>
    </row>
    <row r="24" spans="1:5" ht="15.75">
      <c r="A24" s="52" t="s">
        <v>130</v>
      </c>
      <c r="D24" s="225">
        <f>D14-D20</f>
        <v>49062382.55000001</v>
      </c>
      <c r="E24" s="140" t="s">
        <v>98</v>
      </c>
    </row>
    <row r="25" spans="4:5" ht="12.75">
      <c r="D25" s="20"/>
      <c r="E25" s="12"/>
    </row>
    <row r="26" spans="4:5" ht="12.75">
      <c r="D26" s="12"/>
      <c r="E26" s="12"/>
    </row>
    <row r="27" spans="4:5" ht="12.75">
      <c r="D27" s="12"/>
      <c r="E27" s="12"/>
    </row>
    <row r="28" spans="4:5" ht="12.75">
      <c r="D28" s="20"/>
      <c r="E28" s="12"/>
    </row>
    <row r="29" spans="4:5" ht="12.75">
      <c r="D29" s="12"/>
      <c r="E29" s="12"/>
    </row>
    <row r="38" ht="409.5">
      <c r="D38" s="8"/>
    </row>
    <row r="42" ht="409.5">
      <c r="D42" s="8"/>
    </row>
    <row r="44" ht="409.5">
      <c r="D44" s="8"/>
    </row>
  </sheetData>
  <sheetProtection/>
  <printOptions horizontalCentered="1"/>
  <pageMargins left="0.7874015748031497" right="0.7874015748031497" top="0.7874015748031497" bottom="0.7874015748031497" header="0.5118110236220472" footer="0.9448818897637796"/>
  <pageSetup firstPageNumber="30" useFirstPageNumber="1" fitToHeight="0" fitToWidth="1" horizontalDpi="600" verticalDpi="600" orientation="portrait" paperSize="9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2" max="2" width="33.125" style="0" customWidth="1"/>
    <col min="3" max="3" width="10.625" style="0" customWidth="1"/>
    <col min="4" max="4" width="10.25390625" style="0" customWidth="1"/>
    <col min="5" max="5" width="17.25390625" style="0" bestFit="1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2:9" ht="15" customHeight="1">
      <c r="B1" s="34"/>
      <c r="C1" s="34"/>
      <c r="D1" s="34"/>
      <c r="E1" s="34"/>
      <c r="F1" s="34"/>
      <c r="I1" s="2"/>
    </row>
    <row r="2" spans="2:9" ht="18">
      <c r="B2" s="34"/>
      <c r="C2" s="34"/>
      <c r="D2" s="34"/>
      <c r="E2" s="18"/>
      <c r="F2" s="34"/>
      <c r="I2" s="2"/>
    </row>
    <row r="3" spans="1:8" ht="15.75">
      <c r="A3" s="269" t="s">
        <v>37</v>
      </c>
      <c r="B3" s="270"/>
      <c r="E3" s="228">
        <v>277772437.72</v>
      </c>
      <c r="F3" s="1" t="s">
        <v>98</v>
      </c>
      <c r="H3" s="24"/>
    </row>
    <row r="4" spans="2:8" ht="15.75">
      <c r="B4" s="1"/>
      <c r="E4" s="141"/>
      <c r="H4" s="24"/>
    </row>
    <row r="5" spans="2:8" ht="15.75">
      <c r="B5" s="1"/>
      <c r="E5" s="24"/>
      <c r="H5" s="24"/>
    </row>
    <row r="6" spans="1:7" ht="15.75">
      <c r="A6" s="1" t="s">
        <v>127</v>
      </c>
      <c r="C6" s="1"/>
      <c r="F6" s="58" t="s">
        <v>91</v>
      </c>
      <c r="G6" s="148"/>
    </row>
    <row r="7" spans="1:8" ht="25.5">
      <c r="A7" s="271"/>
      <c r="B7" s="268"/>
      <c r="C7" s="202" t="s">
        <v>99</v>
      </c>
      <c r="D7" s="202" t="s">
        <v>100</v>
      </c>
      <c r="E7" s="3" t="s">
        <v>93</v>
      </c>
      <c r="F7" s="14" t="s">
        <v>39</v>
      </c>
      <c r="G7" s="149"/>
      <c r="H7" s="12"/>
    </row>
    <row r="8" spans="1:8" ht="40.5" customHeight="1">
      <c r="A8" s="261" t="s">
        <v>140</v>
      </c>
      <c r="B8" s="262"/>
      <c r="C8" s="47">
        <v>0</v>
      </c>
      <c r="D8" s="47">
        <v>0</v>
      </c>
      <c r="E8" s="226">
        <v>339609247.82</v>
      </c>
      <c r="F8" s="33" t="s">
        <v>21</v>
      </c>
      <c r="G8" s="149"/>
      <c r="H8" s="150"/>
    </row>
    <row r="9" spans="1:8" ht="14.25" customHeight="1">
      <c r="A9" s="261" t="s">
        <v>95</v>
      </c>
      <c r="B9" s="262"/>
      <c r="C9" s="47">
        <v>0</v>
      </c>
      <c r="D9" s="47">
        <v>0</v>
      </c>
      <c r="E9" s="226">
        <v>321812.41</v>
      </c>
      <c r="F9" s="33" t="s">
        <v>21</v>
      </c>
      <c r="G9" s="149"/>
      <c r="H9" s="150"/>
    </row>
    <row r="10" spans="1:8" ht="27" customHeight="1">
      <c r="A10" s="263" t="s">
        <v>138</v>
      </c>
      <c r="B10" s="264"/>
      <c r="C10" s="47">
        <v>0</v>
      </c>
      <c r="D10" s="47">
        <v>0</v>
      </c>
      <c r="E10" s="226">
        <v>9301511.17</v>
      </c>
      <c r="F10" s="33" t="s">
        <v>21</v>
      </c>
      <c r="G10" s="207"/>
      <c r="H10" s="150"/>
    </row>
    <row r="11" spans="1:8" ht="15" customHeight="1">
      <c r="A11" s="267" t="s">
        <v>23</v>
      </c>
      <c r="B11" s="272"/>
      <c r="C11" s="4">
        <f>SUM(C8:C9)</f>
        <v>0</v>
      </c>
      <c r="D11" s="4">
        <f>SUM(D8:D9)</f>
        <v>0</v>
      </c>
      <c r="E11" s="227">
        <f>SUM(E8:E10)</f>
        <v>349232571.40000004</v>
      </c>
      <c r="F11" s="151" t="s">
        <v>21</v>
      </c>
      <c r="G11" s="149"/>
      <c r="H11" s="12"/>
    </row>
    <row r="12" spans="1:7" ht="12.75" customHeight="1">
      <c r="A12" s="142"/>
      <c r="B12" s="46"/>
      <c r="C12" s="10"/>
      <c r="D12" s="10"/>
      <c r="E12" s="10"/>
      <c r="F12" s="143"/>
      <c r="G12" s="23"/>
    </row>
    <row r="13" spans="1:7" ht="12.75" customHeight="1">
      <c r="A13" s="142"/>
      <c r="B13" s="46"/>
      <c r="C13" s="10"/>
      <c r="D13" s="10"/>
      <c r="E13" s="10"/>
      <c r="F13" s="143"/>
      <c r="G13" s="23"/>
    </row>
    <row r="14" spans="1:7" ht="12.75" customHeight="1">
      <c r="A14" s="12"/>
      <c r="B14" s="5"/>
      <c r="C14" s="10"/>
      <c r="D14" s="10"/>
      <c r="E14" s="10"/>
      <c r="F14" s="22"/>
      <c r="G14" s="12"/>
    </row>
    <row r="15" spans="1:7" ht="15.75">
      <c r="A15" s="19" t="s">
        <v>28</v>
      </c>
      <c r="B15" s="19"/>
      <c r="C15" s="10"/>
      <c r="D15" s="10"/>
      <c r="E15" s="228">
        <f>E3+E11</f>
        <v>627005009.1200001</v>
      </c>
      <c r="F15" s="203" t="s">
        <v>98</v>
      </c>
      <c r="G15" s="12"/>
    </row>
    <row r="16" spans="1:7" ht="12.75" customHeight="1">
      <c r="A16" s="19"/>
      <c r="B16" s="19"/>
      <c r="C16" s="10"/>
      <c r="D16" s="10"/>
      <c r="E16" s="139"/>
      <c r="F16" s="16"/>
      <c r="G16" s="12"/>
    </row>
    <row r="17" spans="1:7" ht="12.75" customHeight="1">
      <c r="A17" s="19"/>
      <c r="B17" s="19"/>
      <c r="C17" s="10"/>
      <c r="D17" s="10"/>
      <c r="E17" s="139"/>
      <c r="F17" s="16"/>
      <c r="G17" s="12"/>
    </row>
    <row r="18" spans="1:17" ht="12.75" customHeight="1">
      <c r="A18" s="12"/>
      <c r="B18" s="5"/>
      <c r="C18" s="10"/>
      <c r="D18" s="10"/>
      <c r="E18" s="10"/>
      <c r="F18" s="22"/>
      <c r="G18" s="7" t="s">
        <v>104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6.5" customHeight="1">
      <c r="A19" s="19" t="s">
        <v>105</v>
      </c>
      <c r="B19" s="12"/>
      <c r="C19" s="12"/>
      <c r="D19" s="12"/>
      <c r="E19" s="12"/>
      <c r="F19" s="58" t="s">
        <v>91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8" ht="25.5" customHeight="1">
      <c r="A20" s="267"/>
      <c r="B20" s="267"/>
      <c r="C20" s="202" t="s">
        <v>99</v>
      </c>
      <c r="D20" s="202" t="s">
        <v>100</v>
      </c>
      <c r="E20" s="204" t="s">
        <v>93</v>
      </c>
      <c r="F20" s="152" t="s">
        <v>39</v>
      </c>
      <c r="G20" s="153"/>
      <c r="H20" s="12"/>
    </row>
    <row r="21" spans="1:9" ht="27.75" customHeight="1">
      <c r="A21" s="265" t="s">
        <v>119</v>
      </c>
      <c r="B21" s="266"/>
      <c r="C21" s="44">
        <v>0</v>
      </c>
      <c r="D21" s="44">
        <v>0</v>
      </c>
      <c r="E21" s="226">
        <v>530614747.27</v>
      </c>
      <c r="F21" s="33" t="s">
        <v>21</v>
      </c>
      <c r="G21" s="154"/>
      <c r="H21" s="45"/>
      <c r="I21" s="8"/>
    </row>
    <row r="22" spans="1:8" ht="38.25" customHeight="1">
      <c r="A22" s="265" t="s">
        <v>139</v>
      </c>
      <c r="B22" s="266"/>
      <c r="C22" s="44">
        <v>0</v>
      </c>
      <c r="D22" s="44">
        <v>0</v>
      </c>
      <c r="E22" s="226">
        <v>55878705</v>
      </c>
      <c r="F22" s="33" t="s">
        <v>21</v>
      </c>
      <c r="G22" s="210"/>
      <c r="H22" s="45"/>
    </row>
    <row r="23" spans="1:7" ht="15.75" customHeight="1">
      <c r="A23" s="267" t="s">
        <v>24</v>
      </c>
      <c r="B23" s="268"/>
      <c r="C23" s="4">
        <v>0</v>
      </c>
      <c r="D23" s="4">
        <v>0</v>
      </c>
      <c r="E23" s="227">
        <f>SUM(E21:E22)</f>
        <v>586493452.27</v>
      </c>
      <c r="F23" s="151" t="s">
        <v>21</v>
      </c>
      <c r="G23" s="155"/>
    </row>
    <row r="24" spans="1:6" ht="12.75" customHeight="1">
      <c r="A24" s="142"/>
      <c r="B24" s="46"/>
      <c r="C24" s="10"/>
      <c r="D24" s="15"/>
      <c r="E24" s="217"/>
      <c r="F24" s="218"/>
    </row>
    <row r="25" spans="1:6" ht="12.75" customHeight="1">
      <c r="A25" s="142"/>
      <c r="B25" s="46"/>
      <c r="C25" s="10"/>
      <c r="D25" s="15"/>
      <c r="E25" s="10"/>
      <c r="F25" s="13"/>
    </row>
    <row r="26" spans="1:6" ht="12.75" customHeight="1">
      <c r="A26" s="142"/>
      <c r="B26" s="46"/>
      <c r="C26" s="10"/>
      <c r="D26" s="15"/>
      <c r="E26" s="10"/>
      <c r="F26" s="13"/>
    </row>
    <row r="27" spans="1:6" ht="15.75" customHeight="1">
      <c r="A27" s="19" t="s">
        <v>130</v>
      </c>
      <c r="B27" s="19"/>
      <c r="C27" s="10"/>
      <c r="D27" s="15"/>
      <c r="E27" s="228">
        <f>E15-E23</f>
        <v>40511556.85000014</v>
      </c>
      <c r="F27" s="203" t="s">
        <v>98</v>
      </c>
    </row>
    <row r="28" spans="1:6" ht="13.5" customHeight="1">
      <c r="A28" s="12"/>
      <c r="B28" s="12"/>
      <c r="C28" s="12"/>
      <c r="D28" s="12"/>
      <c r="E28" s="139"/>
      <c r="F28" s="16"/>
    </row>
    <row r="29" spans="1:6" ht="13.5" customHeight="1">
      <c r="A29" s="12"/>
      <c r="B29" s="12"/>
      <c r="C29" s="12"/>
      <c r="D29" s="12"/>
      <c r="E29" s="139"/>
      <c r="F29" s="16"/>
    </row>
    <row r="37" ht="409.5">
      <c r="D37" s="8"/>
    </row>
    <row r="41" ht="409.5">
      <c r="D41" s="8"/>
    </row>
    <row r="43" ht="409.5">
      <c r="D43" s="8"/>
    </row>
  </sheetData>
  <sheetProtection/>
  <mergeCells count="10">
    <mergeCell ref="A9:B9"/>
    <mergeCell ref="A10:B10"/>
    <mergeCell ref="A22:B22"/>
    <mergeCell ref="A23:B23"/>
    <mergeCell ref="A3:B3"/>
    <mergeCell ref="A7:B7"/>
    <mergeCell ref="A11:B11"/>
    <mergeCell ref="A21:B21"/>
    <mergeCell ref="A8:B8"/>
    <mergeCell ref="A20:B20"/>
  </mergeCells>
  <printOptions horizontalCentered="1"/>
  <pageMargins left="0.7874015748031497" right="0.7874015748031497" top="0.7874015748031497" bottom="0.7874015748031497" header="0.6299212598425197" footer="1.1023622047244095"/>
  <pageSetup firstPageNumber="33" useFirstPageNumber="1" horizontalDpi="600" verticalDpi="600" orientation="portrait" paperSize="9" scale="95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2012-03-13T08:16:52Z</cp:lastPrinted>
  <dcterms:created xsi:type="dcterms:W3CDTF">1997-01-24T11:07:25Z</dcterms:created>
  <dcterms:modified xsi:type="dcterms:W3CDTF">2012-03-13T13:17:17Z</dcterms:modified>
  <cp:category/>
  <cp:version/>
  <cp:contentType/>
  <cp:contentStatus/>
</cp:coreProperties>
</file>