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RF-03-2012-01, př.4a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<sst xmlns="http://schemas.openxmlformats.org/spreadsheetml/2006/main" count="82" uniqueCount="72">
  <si>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</si>
  <si>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</si>
  <si>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</si>
  <si>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</si>
  <si>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</si>
  <si>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</si>
  <si>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</si>
  <si>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</si>
  <si>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v cíli</t>
  </si>
  <si>
    <t>podpora</t>
  </si>
  <si>
    <t>alokace</t>
  </si>
  <si>
    <t>GP</t>
  </si>
  <si>
    <t>v Kč</t>
  </si>
  <si>
    <t>v cíli v Kč</t>
  </si>
  <si>
    <t>v cíli v %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</si>
  <si>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</si>
  <si>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</si>
  <si>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</si>
  <si>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</si>
  <si>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</si>
  <si>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</si>
  <si>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</si>
  <si>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</si>
  <si>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</si>
  <si>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</si>
  <si>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</si>
  <si>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</si>
  <si>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</si>
  <si>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Počet stran:1</t>
  </si>
  <si>
    <t>PRK</t>
  </si>
  <si>
    <t xml:space="preserve">Dílčí </t>
  </si>
  <si>
    <t>cíl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</si>
  <si>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</si>
  <si>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</si>
  <si>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</si>
  <si>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</si>
  <si>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</si>
  <si>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</si>
  <si>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</si>
  <si>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2.4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</si>
  <si>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</si>
  <si>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</si>
  <si>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</si>
  <si>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</si>
  <si>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</si>
  <si>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</si>
  <si>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</si>
  <si>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</si>
  <si>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Celk.</t>
  </si>
  <si>
    <t>Objem všech</t>
  </si>
  <si>
    <t xml:space="preserve"> 2.5</t>
  </si>
  <si>
    <t xml:space="preserve"> 4.5</t>
  </si>
  <si>
    <t>ROK 2011</t>
  </si>
  <si>
    <t>Rozvoj podnikatelů 2011</t>
  </si>
  <si>
    <t>Naše školka 2011</t>
  </si>
  <si>
    <t>Rozvoj vesnice 2011</t>
  </si>
  <si>
    <t>Doprovodná infrastruktura cestovních ruchu 2011</t>
  </si>
  <si>
    <t>Prevence kriminality 2011</t>
  </si>
  <si>
    <t>Investujme v sociálních službách 2011</t>
  </si>
  <si>
    <t>Sportoviště 2011</t>
  </si>
  <si>
    <t>Regionální kultura 2011</t>
  </si>
  <si>
    <t>Bezpečná silnice 2011</t>
  </si>
  <si>
    <t>Bezpečné metropolitní sítě 2011</t>
  </si>
  <si>
    <t>Čistá voda 2011</t>
  </si>
  <si>
    <t>Bioodpady 2011</t>
  </si>
  <si>
    <t>Jdeme příkladem - předcházíme odpadům 2011</t>
  </si>
  <si>
    <t>Environmentální osvěta - Přírodní zahrady 2011</t>
  </si>
  <si>
    <t>Vyhlášeno 14 GP</t>
  </si>
  <si>
    <t>Alokace FV schválená na zasedání ZK dne 1. 2. 2011 usnesením č. 0059/01/2011/ZK</t>
  </si>
  <si>
    <t>RF-03-2012-01, př.4a</t>
  </si>
  <si>
    <t>Čerpání prostředků Fondu Vysočiny dle dílčích cílů Programu rozvoje Kraje Vysočina v roce 2011</t>
  </si>
  <si>
    <t>Schválená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</si>
</sst>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65" fontId="2" fillId="33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6" fontId="1" fillId="0" borderId="4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3" fillId="0" borderId="41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165" fontId="3" fillId="0" borderId="44" xfId="0" applyNumberFormat="1" applyFont="1" applyFill="1" applyBorder="1" applyAlignment="1">
      <alignment vertical="center"/>
    </xf>
    <xf numFmtId="165" fontId="0" fillId="0" borderId="45" xfId="0" applyNumberFormat="1" applyFont="1" applyFill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3" fillId="0" borderId="46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65" fontId="0" fillId="0" borderId="32" xfId="0" applyNumberFormat="1" applyFont="1" applyFill="1" applyBorder="1" applyAlignment="1">
      <alignment vertical="center"/>
    </xf>
    <xf numFmtId="165" fontId="3" fillId="0" borderId="45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165" fontId="3" fillId="0" borderId="32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right" vertical="center"/>
    </xf>
    <xf numFmtId="3" fontId="3" fillId="35" borderId="2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3">
      <selection activeCell="L58" sqref="L58"/>
    </sheetView>
  </sheetViews>
  <sheetFormatPr defaultColWidth="9.00390625" defaultRowHeight="12.75"/>
  <cols>
    <col min="1" max="1" width="5.625" style="0" customWidth="1"/>
    <col min="3" max="3" width="33.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5" t="s">
        <v>70</v>
      </c>
      <c r="P1" s="15" t="s">
        <v>69</v>
      </c>
    </row>
    <row r="2" ht="13.5" thickBot="1">
      <c r="P2" s="15" t="s">
        <v>28</v>
      </c>
    </row>
    <row r="3" spans="1:18" ht="12.75">
      <c r="A3" s="55" t="s">
        <v>29</v>
      </c>
      <c r="B3" s="56" t="s">
        <v>52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8"/>
    </row>
    <row r="4" spans="1:18" s="37" customFormat="1" ht="12.75">
      <c r="A4" s="16" t="s">
        <v>30</v>
      </c>
      <c r="B4" s="3" t="s">
        <v>71</v>
      </c>
      <c r="C4" s="1" t="s">
        <v>0</v>
      </c>
      <c r="D4" s="1" t="s">
        <v>1</v>
      </c>
      <c r="E4" s="1" t="s">
        <v>2</v>
      </c>
      <c r="F4" s="59" t="s">
        <v>16</v>
      </c>
      <c r="G4" s="60"/>
      <c r="H4" s="60"/>
      <c r="I4" s="61"/>
      <c r="J4" s="62"/>
      <c r="K4" s="59" t="s">
        <v>23</v>
      </c>
      <c r="L4" s="63"/>
      <c r="M4" s="63"/>
      <c r="N4" s="64"/>
      <c r="O4" s="2" t="s">
        <v>49</v>
      </c>
      <c r="P4" s="2" t="s">
        <v>3</v>
      </c>
      <c r="Q4" s="1" t="s">
        <v>4</v>
      </c>
      <c r="R4" s="52" t="s">
        <v>4</v>
      </c>
    </row>
    <row r="5" spans="1:18" s="37" customFormat="1" ht="11.25">
      <c r="A5" s="17" t="s">
        <v>31</v>
      </c>
      <c r="B5" s="6" t="s">
        <v>10</v>
      </c>
      <c r="C5" s="4" t="s">
        <v>5</v>
      </c>
      <c r="D5" s="4" t="s">
        <v>6</v>
      </c>
      <c r="E5" s="4" t="s">
        <v>7</v>
      </c>
      <c r="F5" s="5"/>
      <c r="G5" s="5"/>
      <c r="H5" s="5" t="s">
        <v>17</v>
      </c>
      <c r="I5" s="5"/>
      <c r="J5" s="5" t="s">
        <v>17</v>
      </c>
      <c r="K5" s="5" t="s">
        <v>24</v>
      </c>
      <c r="L5" s="5" t="s">
        <v>20</v>
      </c>
      <c r="M5" s="5" t="s">
        <v>22</v>
      </c>
      <c r="N5" s="5" t="s">
        <v>26</v>
      </c>
      <c r="O5" s="5" t="s">
        <v>6</v>
      </c>
      <c r="P5" s="5" t="s">
        <v>8</v>
      </c>
      <c r="Q5" s="4" t="s">
        <v>9</v>
      </c>
      <c r="R5" s="53" t="s">
        <v>9</v>
      </c>
    </row>
    <row r="6" spans="1:18" s="40" customFormat="1" ht="12" thickBot="1">
      <c r="A6" s="39"/>
      <c r="B6" s="45">
        <v>2011</v>
      </c>
      <c r="C6" s="7" t="s">
        <v>11</v>
      </c>
      <c r="D6" s="7" t="s">
        <v>12</v>
      </c>
      <c r="E6" s="7" t="s">
        <v>12</v>
      </c>
      <c r="F6" s="20" t="s">
        <v>15</v>
      </c>
      <c r="G6" s="20" t="s">
        <v>18</v>
      </c>
      <c r="H6" s="20" t="s">
        <v>18</v>
      </c>
      <c r="I6" s="20" t="s">
        <v>19</v>
      </c>
      <c r="J6" s="20" t="s">
        <v>19</v>
      </c>
      <c r="K6" s="20" t="s">
        <v>9</v>
      </c>
      <c r="L6" s="20" t="s">
        <v>21</v>
      </c>
      <c r="M6" s="20" t="s">
        <v>27</v>
      </c>
      <c r="N6" s="20" t="s">
        <v>25</v>
      </c>
      <c r="O6" s="20" t="s">
        <v>13</v>
      </c>
      <c r="P6" s="20" t="s">
        <v>12</v>
      </c>
      <c r="Q6" s="4" t="s">
        <v>13</v>
      </c>
      <c r="R6" s="53" t="s">
        <v>14</v>
      </c>
    </row>
    <row r="7" spans="1:18" ht="12.75">
      <c r="A7" s="65" t="s">
        <v>32</v>
      </c>
      <c r="B7" s="67">
        <v>0</v>
      </c>
      <c r="C7" s="8"/>
      <c r="D7" s="8"/>
      <c r="E7" s="8"/>
      <c r="F7" s="21"/>
      <c r="G7" s="21"/>
      <c r="H7" s="28"/>
      <c r="I7" s="21"/>
      <c r="J7" s="28"/>
      <c r="K7" s="13"/>
      <c r="L7" s="13"/>
      <c r="M7" s="13"/>
      <c r="N7" s="28"/>
      <c r="O7" s="69">
        <v>0</v>
      </c>
      <c r="P7" s="71">
        <v>0</v>
      </c>
      <c r="Q7" s="73">
        <f>O7-E7</f>
        <v>0</v>
      </c>
      <c r="R7" s="75">
        <f>Q7*100/Q57</f>
        <v>0</v>
      </c>
    </row>
    <row r="8" spans="1:18" ht="13.5" thickBot="1">
      <c r="A8" s="66"/>
      <c r="B8" s="68"/>
      <c r="C8" s="9"/>
      <c r="D8" s="9"/>
      <c r="E8" s="9"/>
      <c r="F8" s="22"/>
      <c r="G8" s="22"/>
      <c r="H8" s="29"/>
      <c r="I8" s="22"/>
      <c r="J8" s="29"/>
      <c r="K8" s="9"/>
      <c r="L8" s="9"/>
      <c r="M8" s="9"/>
      <c r="N8" s="29"/>
      <c r="O8" s="70"/>
      <c r="P8" s="72"/>
      <c r="Q8" s="74"/>
      <c r="R8" s="76"/>
    </row>
    <row r="9" spans="1:18" ht="12.75">
      <c r="A9" s="77" t="s">
        <v>33</v>
      </c>
      <c r="B9" s="67">
        <v>10000000</v>
      </c>
      <c r="C9" s="8" t="s">
        <v>53</v>
      </c>
      <c r="D9" s="8">
        <v>10000000</v>
      </c>
      <c r="E9" s="8">
        <v>0</v>
      </c>
      <c r="F9" s="21">
        <v>219</v>
      </c>
      <c r="G9" s="21">
        <v>83</v>
      </c>
      <c r="H9" s="28">
        <f>G9*100/F9</f>
        <v>37.89954337899543</v>
      </c>
      <c r="I9" s="21">
        <f>F9-G9</f>
        <v>136</v>
      </c>
      <c r="J9" s="28">
        <f>I9*100/F9</f>
        <v>62.10045662100457</v>
      </c>
      <c r="K9" s="13">
        <v>10000000</v>
      </c>
      <c r="L9" s="13">
        <v>21851600</v>
      </c>
      <c r="M9" s="13">
        <f>K9+L9</f>
        <v>31851600</v>
      </c>
      <c r="N9" s="28">
        <f>L9*100/M9</f>
        <v>68.6044029185347</v>
      </c>
      <c r="O9" s="69">
        <v>10000000</v>
      </c>
      <c r="P9" s="71">
        <f>B9-O9+E9+E10</f>
        <v>0</v>
      </c>
      <c r="Q9" s="73">
        <f>O9-E9-E10</f>
        <v>10000000</v>
      </c>
      <c r="R9" s="75">
        <f>Q9*100/Q57</f>
        <v>26.149243565141845</v>
      </c>
    </row>
    <row r="10" spans="1:18" ht="13.5" thickBot="1">
      <c r="A10" s="66"/>
      <c r="B10" s="68"/>
      <c r="C10" s="9"/>
      <c r="D10" s="9"/>
      <c r="E10" s="9"/>
      <c r="F10" s="22"/>
      <c r="G10" s="22"/>
      <c r="H10" s="29"/>
      <c r="I10" s="22"/>
      <c r="J10" s="29"/>
      <c r="K10" s="9"/>
      <c r="L10" s="9"/>
      <c r="M10" s="9"/>
      <c r="N10" s="29"/>
      <c r="O10" s="70"/>
      <c r="P10" s="72"/>
      <c r="Q10" s="74"/>
      <c r="R10" s="76"/>
    </row>
    <row r="11" spans="1:18" ht="12.75">
      <c r="A11" s="77" t="s">
        <v>34</v>
      </c>
      <c r="B11" s="67">
        <v>9000000</v>
      </c>
      <c r="C11" s="8" t="s">
        <v>54</v>
      </c>
      <c r="D11" s="8">
        <v>4000000</v>
      </c>
      <c r="E11" s="8">
        <v>585371</v>
      </c>
      <c r="F11" s="21">
        <v>37</v>
      </c>
      <c r="G11" s="21">
        <v>28</v>
      </c>
      <c r="H11" s="34">
        <f>G11*100/F11</f>
        <v>75.67567567567568</v>
      </c>
      <c r="I11" s="35">
        <f>F11-G11</f>
        <v>9</v>
      </c>
      <c r="J11" s="34">
        <f>I11*100/F11</f>
        <v>24.324324324324323</v>
      </c>
      <c r="K11" s="8">
        <v>3414629</v>
      </c>
      <c r="L11" s="8">
        <v>4064278</v>
      </c>
      <c r="M11" s="8">
        <f>K11+L11</f>
        <v>7478907</v>
      </c>
      <c r="N11" s="34">
        <f>L11*100/M11</f>
        <v>54.34320817199625</v>
      </c>
      <c r="O11" s="69">
        <v>9000000</v>
      </c>
      <c r="P11" s="71">
        <f>B11-O11+E11+E12</f>
        <v>585371</v>
      </c>
      <c r="Q11" s="73">
        <f>O11-E11-E12</f>
        <v>8414629</v>
      </c>
      <c r="R11" s="75">
        <f>Q11*100/Q57</f>
        <v>22.003618323130596</v>
      </c>
    </row>
    <row r="12" spans="1:18" ht="12.75">
      <c r="A12" s="78"/>
      <c r="B12" s="79"/>
      <c r="C12" s="10" t="s">
        <v>55</v>
      </c>
      <c r="D12" s="10">
        <v>5000000</v>
      </c>
      <c r="E12" s="10">
        <v>0</v>
      </c>
      <c r="F12" s="23">
        <v>58</v>
      </c>
      <c r="G12" s="23">
        <v>35</v>
      </c>
      <c r="H12" s="34">
        <f>G12*100/F12</f>
        <v>60.3448275862069</v>
      </c>
      <c r="I12" s="35">
        <f>F12-G12</f>
        <v>23</v>
      </c>
      <c r="J12" s="34">
        <f>I12*100/F12</f>
        <v>39.6551724137931</v>
      </c>
      <c r="K12" s="10">
        <v>5000000</v>
      </c>
      <c r="L12" s="10">
        <v>8875509</v>
      </c>
      <c r="M12" s="8">
        <f>K12+L12</f>
        <v>13875509</v>
      </c>
      <c r="N12" s="34">
        <f>L12*100/M12</f>
        <v>63.965285886088935</v>
      </c>
      <c r="O12" s="80"/>
      <c r="P12" s="81"/>
      <c r="Q12" s="82"/>
      <c r="R12" s="83"/>
    </row>
    <row r="13" spans="1:18" ht="12.75">
      <c r="A13" s="78"/>
      <c r="B13" s="79"/>
      <c r="C13" s="11"/>
      <c r="D13" s="11"/>
      <c r="E13" s="11"/>
      <c r="F13" s="23"/>
      <c r="G13" s="23"/>
      <c r="H13" s="34"/>
      <c r="I13" s="35"/>
      <c r="J13" s="34"/>
      <c r="K13" s="10"/>
      <c r="L13" s="10"/>
      <c r="M13" s="8"/>
      <c r="N13" s="34"/>
      <c r="O13" s="80"/>
      <c r="P13" s="81"/>
      <c r="Q13" s="82"/>
      <c r="R13" s="83"/>
    </row>
    <row r="14" spans="1:18" ht="13.5" thickBot="1">
      <c r="A14" s="66"/>
      <c r="B14" s="68"/>
      <c r="C14" s="9"/>
      <c r="D14" s="9"/>
      <c r="E14" s="9"/>
      <c r="F14" s="24"/>
      <c r="G14" s="24"/>
      <c r="H14" s="28"/>
      <c r="I14" s="21"/>
      <c r="J14" s="28"/>
      <c r="K14" s="13"/>
      <c r="L14" s="13"/>
      <c r="M14" s="13"/>
      <c r="N14" s="28"/>
      <c r="O14" s="70"/>
      <c r="P14" s="72"/>
      <c r="Q14" s="74"/>
      <c r="R14" s="76"/>
    </row>
    <row r="15" spans="1:18" ht="12.75">
      <c r="A15" s="77" t="s">
        <v>35</v>
      </c>
      <c r="B15" s="67">
        <v>2500000</v>
      </c>
      <c r="C15" s="8" t="s">
        <v>56</v>
      </c>
      <c r="D15" s="8">
        <v>2500000</v>
      </c>
      <c r="E15" s="8">
        <v>0</v>
      </c>
      <c r="F15" s="27">
        <v>32</v>
      </c>
      <c r="G15" s="27">
        <v>19</v>
      </c>
      <c r="H15" s="30">
        <f>G15*100/F15</f>
        <v>59.375</v>
      </c>
      <c r="I15" s="27">
        <f>F15-G15</f>
        <v>13</v>
      </c>
      <c r="J15" s="30">
        <f>I15*100/F15</f>
        <v>40.625</v>
      </c>
      <c r="K15" s="12">
        <v>2500000</v>
      </c>
      <c r="L15" s="103">
        <v>6917816</v>
      </c>
      <c r="M15" s="103">
        <f>K15+L15</f>
        <v>9417816</v>
      </c>
      <c r="N15" s="30">
        <f>L15*100/M15</f>
        <v>73.45456738589924</v>
      </c>
      <c r="O15" s="69">
        <v>2500000</v>
      </c>
      <c r="P15" s="71">
        <f>B15-O15+E16+E15</f>
        <v>0</v>
      </c>
      <c r="Q15" s="73">
        <f>O15-E15</f>
        <v>2500000</v>
      </c>
      <c r="R15" s="75">
        <f>Q15*100/Q57</f>
        <v>6.537310891285461</v>
      </c>
    </row>
    <row r="16" spans="1:18" ht="13.5" thickBot="1">
      <c r="A16" s="66"/>
      <c r="B16" s="68"/>
      <c r="C16" s="9"/>
      <c r="D16" s="9"/>
      <c r="E16" s="9"/>
      <c r="F16" s="24"/>
      <c r="G16" s="24"/>
      <c r="H16" s="31"/>
      <c r="I16" s="23"/>
      <c r="J16" s="31"/>
      <c r="K16" s="9"/>
      <c r="L16" s="9"/>
      <c r="M16" s="10"/>
      <c r="N16" s="31"/>
      <c r="O16" s="70"/>
      <c r="P16" s="72"/>
      <c r="Q16" s="74"/>
      <c r="R16" s="76"/>
    </row>
    <row r="17" spans="1:18" ht="12.75">
      <c r="A17" s="77" t="s">
        <v>36</v>
      </c>
      <c r="B17" s="67">
        <v>0</v>
      </c>
      <c r="C17" s="12"/>
      <c r="D17" s="12"/>
      <c r="E17" s="12"/>
      <c r="F17" s="25"/>
      <c r="G17" s="25"/>
      <c r="H17" s="30"/>
      <c r="I17" s="27"/>
      <c r="J17" s="30"/>
      <c r="K17" s="12"/>
      <c r="L17" s="12"/>
      <c r="M17" s="12"/>
      <c r="N17" s="30"/>
      <c r="O17" s="69">
        <v>0</v>
      </c>
      <c r="P17" s="71">
        <f>B17-O17+E17</f>
        <v>0</v>
      </c>
      <c r="Q17" s="73">
        <f>O17-E17</f>
        <v>0</v>
      </c>
      <c r="R17" s="75">
        <f>Q17*100/Q57</f>
        <v>0</v>
      </c>
    </row>
    <row r="18" spans="1:18" ht="13.5" thickBot="1">
      <c r="A18" s="66"/>
      <c r="B18" s="68"/>
      <c r="C18" s="9"/>
      <c r="D18" s="9"/>
      <c r="E18" s="9"/>
      <c r="F18" s="22"/>
      <c r="G18" s="22"/>
      <c r="H18" s="29"/>
      <c r="I18" s="22"/>
      <c r="J18" s="29"/>
      <c r="K18" s="9"/>
      <c r="L18" s="9"/>
      <c r="M18" s="9"/>
      <c r="N18" s="29"/>
      <c r="O18" s="70"/>
      <c r="P18" s="72"/>
      <c r="Q18" s="74"/>
      <c r="R18" s="76"/>
    </row>
    <row r="19" spans="1:18" ht="12.75">
      <c r="A19" s="77" t="s">
        <v>37</v>
      </c>
      <c r="B19" s="67">
        <v>0</v>
      </c>
      <c r="C19" s="12"/>
      <c r="D19" s="12"/>
      <c r="E19" s="12"/>
      <c r="F19" s="25"/>
      <c r="G19" s="25"/>
      <c r="H19" s="34"/>
      <c r="I19" s="35"/>
      <c r="J19" s="34"/>
      <c r="K19" s="13"/>
      <c r="L19" s="13"/>
      <c r="M19" s="8"/>
      <c r="N19" s="34"/>
      <c r="O19" s="69">
        <v>0</v>
      </c>
      <c r="P19" s="71">
        <f>B19-O19+E19</f>
        <v>0</v>
      </c>
      <c r="Q19" s="73">
        <f>O19-E19</f>
        <v>0</v>
      </c>
      <c r="R19" s="75">
        <f>Q19*100/Q57</f>
        <v>0</v>
      </c>
    </row>
    <row r="20" spans="1:18" ht="13.5" thickBot="1">
      <c r="A20" s="92"/>
      <c r="B20" s="68"/>
      <c r="C20" s="9"/>
      <c r="D20" s="9"/>
      <c r="E20" s="9"/>
      <c r="F20" s="22"/>
      <c r="G20" s="22"/>
      <c r="H20" s="33"/>
      <c r="I20" s="26"/>
      <c r="J20" s="33"/>
      <c r="K20" s="11"/>
      <c r="L20" s="11"/>
      <c r="M20" s="11"/>
      <c r="N20" s="33"/>
      <c r="O20" s="70"/>
      <c r="P20" s="88"/>
      <c r="Q20" s="90"/>
      <c r="R20" s="84"/>
    </row>
    <row r="21" spans="1:18" ht="12.75">
      <c r="A21" s="77" t="s">
        <v>38</v>
      </c>
      <c r="B21" s="67">
        <v>3700000</v>
      </c>
      <c r="C21" s="12" t="s">
        <v>57</v>
      </c>
      <c r="D21" s="12">
        <v>1200000</v>
      </c>
      <c r="E21" s="12">
        <v>530219</v>
      </c>
      <c r="F21" s="25">
        <v>12</v>
      </c>
      <c r="G21" s="25">
        <v>11</v>
      </c>
      <c r="H21" s="32">
        <f>G21*100/F21</f>
        <v>91.66666666666667</v>
      </c>
      <c r="I21" s="25">
        <f>F21-G21</f>
        <v>1</v>
      </c>
      <c r="J21" s="32">
        <f>I21*100/F21</f>
        <v>8.333333333333334</v>
      </c>
      <c r="K21" s="19">
        <v>669781</v>
      </c>
      <c r="L21" s="19">
        <v>538696</v>
      </c>
      <c r="M21" s="19">
        <f>K21+L21</f>
        <v>1208477</v>
      </c>
      <c r="N21" s="32">
        <f>L21*100/M21</f>
        <v>44.576437946274524</v>
      </c>
      <c r="O21" s="69">
        <v>3700000</v>
      </c>
      <c r="P21" s="71">
        <f>B21-O21+E21+E22+E23+E24</f>
        <v>530219</v>
      </c>
      <c r="Q21" s="73">
        <f>O21-E21-E22-E23-E24</f>
        <v>3169781</v>
      </c>
      <c r="R21" s="75">
        <f>Q21*100/Q57</f>
        <v>8.288737541715888</v>
      </c>
    </row>
    <row r="22" spans="1:18" ht="12.75">
      <c r="A22" s="85"/>
      <c r="B22" s="79"/>
      <c r="C22" s="13" t="s">
        <v>58</v>
      </c>
      <c r="D22" s="13">
        <v>2500000</v>
      </c>
      <c r="E22" s="13">
        <v>0</v>
      </c>
      <c r="F22" s="23">
        <v>28</v>
      </c>
      <c r="G22" s="23">
        <v>14</v>
      </c>
      <c r="H22" s="31">
        <f>G22*100/F22</f>
        <v>50</v>
      </c>
      <c r="I22" s="23">
        <f>F22-G22</f>
        <v>14</v>
      </c>
      <c r="J22" s="31">
        <f>I22*100/F22</f>
        <v>50</v>
      </c>
      <c r="K22" s="10">
        <v>2500000</v>
      </c>
      <c r="L22" s="10">
        <v>1479696</v>
      </c>
      <c r="M22" s="10">
        <f>K22+L22</f>
        <v>3979696</v>
      </c>
      <c r="N22" s="31">
        <f>L22*100/M22</f>
        <v>37.18113142310367</v>
      </c>
      <c r="O22" s="86"/>
      <c r="P22" s="87"/>
      <c r="Q22" s="89"/>
      <c r="R22" s="91"/>
    </row>
    <row r="23" spans="1:18" ht="12.75">
      <c r="A23" s="85"/>
      <c r="B23" s="79"/>
      <c r="C23" s="10"/>
      <c r="D23" s="10"/>
      <c r="E23" s="10"/>
      <c r="F23" s="26"/>
      <c r="G23" s="26"/>
      <c r="H23" s="31"/>
      <c r="I23" s="23"/>
      <c r="J23" s="31"/>
      <c r="K23" s="11"/>
      <c r="L23" s="11"/>
      <c r="M23" s="10"/>
      <c r="N23" s="31"/>
      <c r="O23" s="86"/>
      <c r="P23" s="87"/>
      <c r="Q23" s="89"/>
      <c r="R23" s="91"/>
    </row>
    <row r="24" spans="1:18" ht="13.5" thickBot="1">
      <c r="A24" s="66"/>
      <c r="B24" s="68"/>
      <c r="C24" s="9"/>
      <c r="D24" s="9"/>
      <c r="E24" s="9"/>
      <c r="F24" s="22"/>
      <c r="G24" s="22"/>
      <c r="H24" s="29"/>
      <c r="I24" s="22"/>
      <c r="J24" s="29"/>
      <c r="K24" s="9"/>
      <c r="L24" s="9"/>
      <c r="M24" s="9"/>
      <c r="N24" s="29"/>
      <c r="O24" s="70"/>
      <c r="P24" s="88"/>
      <c r="Q24" s="90"/>
      <c r="R24" s="84"/>
    </row>
    <row r="25" spans="1:18" ht="12.75">
      <c r="A25" s="65" t="s">
        <v>39</v>
      </c>
      <c r="B25" s="67">
        <v>3000000</v>
      </c>
      <c r="C25" s="10" t="s">
        <v>59</v>
      </c>
      <c r="D25" s="10">
        <v>3000000</v>
      </c>
      <c r="E25" s="10">
        <v>5355</v>
      </c>
      <c r="F25" s="21">
        <v>129</v>
      </c>
      <c r="G25" s="21">
        <v>67</v>
      </c>
      <c r="H25" s="28">
        <f>G25*100/F25</f>
        <v>51.93798449612403</v>
      </c>
      <c r="I25" s="21">
        <f>F25-G25</f>
        <v>62</v>
      </c>
      <c r="J25" s="28">
        <f>I25*100/F25</f>
        <v>48.06201550387597</v>
      </c>
      <c r="K25" s="13">
        <v>2994645</v>
      </c>
      <c r="L25" s="13">
        <v>9457606</v>
      </c>
      <c r="M25" s="13">
        <f>K25+L25</f>
        <v>12452251</v>
      </c>
      <c r="N25" s="28">
        <f>L25*100/M25</f>
        <v>75.95097464707385</v>
      </c>
      <c r="O25" s="69">
        <v>3000000</v>
      </c>
      <c r="P25" s="71">
        <f>B25-O25+E26+E25+E27+E28</f>
        <v>5355</v>
      </c>
      <c r="Q25" s="73">
        <f>O25-E25-E26-E27-E28</f>
        <v>2994645</v>
      </c>
      <c r="R25" s="75">
        <f>Q25*100/Q57</f>
        <v>7.83077014961342</v>
      </c>
    </row>
    <row r="26" spans="1:18" ht="12.75">
      <c r="A26" s="95"/>
      <c r="B26" s="79"/>
      <c r="C26" s="10"/>
      <c r="D26" s="10"/>
      <c r="E26" s="10"/>
      <c r="F26" s="23"/>
      <c r="G26" s="23"/>
      <c r="H26" s="31"/>
      <c r="I26" s="23"/>
      <c r="J26" s="31"/>
      <c r="K26" s="10"/>
      <c r="L26" s="10"/>
      <c r="M26" s="10"/>
      <c r="N26" s="31"/>
      <c r="O26" s="80"/>
      <c r="P26" s="93"/>
      <c r="Q26" s="94"/>
      <c r="R26" s="83"/>
    </row>
    <row r="27" spans="1:18" ht="12.75">
      <c r="A27" s="95"/>
      <c r="B27" s="79"/>
      <c r="C27" s="10"/>
      <c r="D27" s="10"/>
      <c r="E27" s="10"/>
      <c r="F27" s="23"/>
      <c r="G27" s="23"/>
      <c r="H27" s="31"/>
      <c r="I27" s="23"/>
      <c r="J27" s="31"/>
      <c r="K27" s="10"/>
      <c r="L27" s="10"/>
      <c r="M27" s="10"/>
      <c r="N27" s="31"/>
      <c r="O27" s="80"/>
      <c r="P27" s="93"/>
      <c r="Q27" s="94"/>
      <c r="R27" s="83"/>
    </row>
    <row r="28" spans="1:18" ht="12.75">
      <c r="A28" s="95"/>
      <c r="B28" s="79"/>
      <c r="C28" s="10"/>
      <c r="D28" s="10"/>
      <c r="E28" s="10"/>
      <c r="F28" s="23"/>
      <c r="G28" s="23"/>
      <c r="H28" s="31"/>
      <c r="I28" s="23"/>
      <c r="J28" s="31"/>
      <c r="K28" s="10"/>
      <c r="L28" s="10"/>
      <c r="M28" s="10"/>
      <c r="N28" s="31"/>
      <c r="O28" s="80"/>
      <c r="P28" s="93"/>
      <c r="Q28" s="94"/>
      <c r="R28" s="83"/>
    </row>
    <row r="29" spans="1:18" ht="13.5" thickBot="1">
      <c r="A29" s="95"/>
      <c r="B29" s="68"/>
      <c r="C29" s="11"/>
      <c r="D29" s="11"/>
      <c r="E29" s="11"/>
      <c r="F29" s="21"/>
      <c r="G29" s="21"/>
      <c r="H29" s="29"/>
      <c r="I29" s="22"/>
      <c r="J29" s="29"/>
      <c r="K29" s="9"/>
      <c r="L29" s="9"/>
      <c r="M29" s="9"/>
      <c r="N29" s="29"/>
      <c r="O29" s="80"/>
      <c r="P29" s="93"/>
      <c r="Q29" s="94"/>
      <c r="R29" s="83"/>
    </row>
    <row r="30" spans="1:18" ht="12.75">
      <c r="A30" s="65" t="s">
        <v>50</v>
      </c>
      <c r="B30" s="67">
        <v>1800000</v>
      </c>
      <c r="C30" s="12" t="s">
        <v>60</v>
      </c>
      <c r="D30" s="12">
        <v>1800000</v>
      </c>
      <c r="E30" s="12">
        <v>0</v>
      </c>
      <c r="F30" s="25">
        <v>82</v>
      </c>
      <c r="G30" s="25">
        <v>57</v>
      </c>
      <c r="H30" s="28">
        <f>G30*100/F30</f>
        <v>69.51219512195122</v>
      </c>
      <c r="I30" s="21">
        <f>F30-G30</f>
        <v>25</v>
      </c>
      <c r="J30" s="28">
        <f>I30*100/F30</f>
        <v>30.48780487804878</v>
      </c>
      <c r="K30" s="13">
        <v>1800000</v>
      </c>
      <c r="L30" s="13">
        <v>6285197</v>
      </c>
      <c r="M30" s="13">
        <f>K30+L30</f>
        <v>8085197</v>
      </c>
      <c r="N30" s="28">
        <f>L30*100/M30</f>
        <v>77.73709162559675</v>
      </c>
      <c r="O30" s="69">
        <v>1800000</v>
      </c>
      <c r="P30" s="71">
        <f>B30-O30+E30+E31+E32+E33</f>
        <v>0</v>
      </c>
      <c r="Q30" s="73">
        <f>O30-E30-E31-E32-E33</f>
        <v>1800000</v>
      </c>
      <c r="R30" s="75">
        <f>Q30*100/Q57</f>
        <v>4.706863841725532</v>
      </c>
    </row>
    <row r="31" spans="1:18" ht="12.75">
      <c r="A31" s="95"/>
      <c r="B31" s="79"/>
      <c r="C31" s="10"/>
      <c r="D31" s="10"/>
      <c r="E31" s="10"/>
      <c r="F31" s="23"/>
      <c r="G31" s="23"/>
      <c r="H31" s="31"/>
      <c r="I31" s="23"/>
      <c r="J31" s="31"/>
      <c r="K31" s="10"/>
      <c r="L31" s="10"/>
      <c r="M31" s="10"/>
      <c r="N31" s="31"/>
      <c r="O31" s="86"/>
      <c r="P31" s="98"/>
      <c r="Q31" s="100"/>
      <c r="R31" s="91"/>
    </row>
    <row r="32" spans="1:18" ht="12.75">
      <c r="A32" s="95"/>
      <c r="B32" s="79"/>
      <c r="C32" s="11"/>
      <c r="D32" s="11"/>
      <c r="E32" s="11"/>
      <c r="F32" s="23"/>
      <c r="G32" s="23"/>
      <c r="H32" s="31"/>
      <c r="I32" s="23"/>
      <c r="J32" s="31"/>
      <c r="K32" s="10"/>
      <c r="L32" s="10"/>
      <c r="M32" s="10"/>
      <c r="N32" s="31"/>
      <c r="O32" s="86"/>
      <c r="P32" s="98"/>
      <c r="Q32" s="100"/>
      <c r="R32" s="91"/>
    </row>
    <row r="33" spans="1:18" ht="13.5" thickBot="1">
      <c r="A33" s="96"/>
      <c r="B33" s="68"/>
      <c r="C33" s="9"/>
      <c r="D33" s="9"/>
      <c r="E33" s="9"/>
      <c r="F33" s="22"/>
      <c r="G33" s="22"/>
      <c r="H33" s="33"/>
      <c r="I33" s="26"/>
      <c r="J33" s="33"/>
      <c r="K33" s="11"/>
      <c r="L33" s="11"/>
      <c r="M33" s="11"/>
      <c r="N33" s="33"/>
      <c r="O33" s="97"/>
      <c r="P33" s="99"/>
      <c r="Q33" s="101"/>
      <c r="R33" s="84"/>
    </row>
    <row r="34" spans="1:18" ht="12.75">
      <c r="A34" s="77" t="s">
        <v>40</v>
      </c>
      <c r="B34" s="67">
        <v>5000000</v>
      </c>
      <c r="C34" s="12" t="s">
        <v>61</v>
      </c>
      <c r="D34" s="12">
        <v>5000000</v>
      </c>
      <c r="E34" s="12">
        <v>4345252</v>
      </c>
      <c r="F34" s="21">
        <v>10</v>
      </c>
      <c r="G34" s="21">
        <v>8</v>
      </c>
      <c r="H34" s="30">
        <f>G34*100/F34</f>
        <v>80</v>
      </c>
      <c r="I34" s="27">
        <f>F34-G34</f>
        <v>2</v>
      </c>
      <c r="J34" s="30">
        <f>I34*100/F34</f>
        <v>20</v>
      </c>
      <c r="K34" s="12">
        <v>654748</v>
      </c>
      <c r="L34" s="12">
        <v>1240809</v>
      </c>
      <c r="M34" s="12">
        <f>K34+L34</f>
        <v>1895557</v>
      </c>
      <c r="N34" s="30">
        <f>L34*100/M34</f>
        <v>65.45880709469564</v>
      </c>
      <c r="O34" s="69">
        <v>5000000</v>
      </c>
      <c r="P34" s="71">
        <f>B34-O34+E34+E35</f>
        <v>4345252</v>
      </c>
      <c r="Q34" s="73">
        <f>O34-E34</f>
        <v>654748</v>
      </c>
      <c r="R34" s="75">
        <f>Q34*100/Q57</f>
        <v>1.7121164925789494</v>
      </c>
    </row>
    <row r="35" spans="1:18" ht="13.5" thickBot="1">
      <c r="A35" s="66"/>
      <c r="B35" s="68"/>
      <c r="C35" s="9"/>
      <c r="D35" s="9"/>
      <c r="E35" s="9"/>
      <c r="F35" s="22"/>
      <c r="G35" s="22"/>
      <c r="H35" s="29"/>
      <c r="I35" s="22"/>
      <c r="J35" s="29"/>
      <c r="K35" s="9"/>
      <c r="L35" s="9"/>
      <c r="M35" s="9"/>
      <c r="N35" s="29"/>
      <c r="O35" s="70"/>
      <c r="P35" s="72"/>
      <c r="Q35" s="74"/>
      <c r="R35" s="76"/>
    </row>
    <row r="36" spans="1:18" ht="12.75">
      <c r="A36" s="77" t="s">
        <v>41</v>
      </c>
      <c r="B36" s="67">
        <v>2000000</v>
      </c>
      <c r="C36" s="8" t="s">
        <v>62</v>
      </c>
      <c r="D36" s="8">
        <v>2000000</v>
      </c>
      <c r="E36" s="8">
        <v>368368</v>
      </c>
      <c r="F36" s="21">
        <v>12</v>
      </c>
      <c r="G36" s="21">
        <v>12</v>
      </c>
      <c r="H36" s="30">
        <f>G36*100/F36</f>
        <v>100</v>
      </c>
      <c r="I36" s="27">
        <f>F36-G36</f>
        <v>0</v>
      </c>
      <c r="J36" s="30">
        <f>I36*100/F36</f>
        <v>0</v>
      </c>
      <c r="K36" s="12">
        <v>1631632</v>
      </c>
      <c r="L36" s="12">
        <v>2708193</v>
      </c>
      <c r="M36" s="12">
        <f>K36+L36</f>
        <v>4339825</v>
      </c>
      <c r="N36" s="30">
        <f>L36*100/M36</f>
        <v>62.40327662981802</v>
      </c>
      <c r="O36" s="69">
        <v>2000000</v>
      </c>
      <c r="P36" s="71">
        <f>B36-O36+E36+E37+E38+E39+E40</f>
        <v>368368</v>
      </c>
      <c r="Q36" s="73">
        <f>O36-E36-E37-E38-E39-E40</f>
        <v>1631632</v>
      </c>
      <c r="R36" s="75">
        <f>Q36*100/Q57</f>
        <v>4.266594257667952</v>
      </c>
    </row>
    <row r="37" spans="1:18" ht="12.75">
      <c r="A37" s="78"/>
      <c r="B37" s="79"/>
      <c r="C37" s="10"/>
      <c r="D37" s="10"/>
      <c r="E37" s="10"/>
      <c r="F37" s="23"/>
      <c r="G37" s="23"/>
      <c r="H37" s="31"/>
      <c r="I37" s="23"/>
      <c r="J37" s="31"/>
      <c r="K37" s="10"/>
      <c r="L37" s="10"/>
      <c r="M37" s="10"/>
      <c r="N37" s="31"/>
      <c r="O37" s="80"/>
      <c r="P37" s="81"/>
      <c r="Q37" s="82"/>
      <c r="R37" s="83"/>
    </row>
    <row r="38" spans="1:18" ht="12.75">
      <c r="A38" s="78"/>
      <c r="B38" s="79"/>
      <c r="C38" s="10"/>
      <c r="D38" s="10"/>
      <c r="E38" s="10"/>
      <c r="F38" s="23"/>
      <c r="G38" s="23"/>
      <c r="H38" s="31"/>
      <c r="I38" s="23"/>
      <c r="J38" s="31"/>
      <c r="K38" s="10"/>
      <c r="L38" s="10"/>
      <c r="M38" s="10"/>
      <c r="N38" s="31"/>
      <c r="O38" s="80"/>
      <c r="P38" s="81"/>
      <c r="Q38" s="82"/>
      <c r="R38" s="83"/>
    </row>
    <row r="39" spans="1:18" ht="12.75">
      <c r="A39" s="78"/>
      <c r="B39" s="79"/>
      <c r="C39" s="10"/>
      <c r="D39" s="10"/>
      <c r="E39" s="10"/>
      <c r="F39" s="23"/>
      <c r="G39" s="23"/>
      <c r="H39" s="31"/>
      <c r="I39" s="23"/>
      <c r="J39" s="31"/>
      <c r="K39" s="10"/>
      <c r="L39" s="10"/>
      <c r="M39" s="10"/>
      <c r="N39" s="31"/>
      <c r="O39" s="80"/>
      <c r="P39" s="81"/>
      <c r="Q39" s="82"/>
      <c r="R39" s="83"/>
    </row>
    <row r="40" spans="1:18" ht="12.75">
      <c r="A40" s="78"/>
      <c r="B40" s="79"/>
      <c r="C40" s="11"/>
      <c r="D40" s="11"/>
      <c r="E40" s="11"/>
      <c r="F40" s="23"/>
      <c r="G40" s="23"/>
      <c r="H40" s="31"/>
      <c r="I40" s="23"/>
      <c r="J40" s="31"/>
      <c r="K40" s="10"/>
      <c r="L40" s="10"/>
      <c r="M40" s="10"/>
      <c r="N40" s="31"/>
      <c r="O40" s="80"/>
      <c r="P40" s="81"/>
      <c r="Q40" s="82"/>
      <c r="R40" s="83"/>
    </row>
    <row r="41" spans="1:18" ht="13.5" thickBot="1">
      <c r="A41" s="66"/>
      <c r="B41" s="68"/>
      <c r="C41" s="9"/>
      <c r="D41" s="9"/>
      <c r="E41" s="9"/>
      <c r="F41" s="24"/>
      <c r="G41" s="24"/>
      <c r="H41" s="28"/>
      <c r="I41" s="21"/>
      <c r="J41" s="28"/>
      <c r="K41" s="13"/>
      <c r="L41" s="13"/>
      <c r="M41" s="13"/>
      <c r="N41" s="28"/>
      <c r="O41" s="70"/>
      <c r="P41" s="72"/>
      <c r="Q41" s="74"/>
      <c r="R41" s="76"/>
    </row>
    <row r="42" spans="1:18" ht="12.75">
      <c r="A42" s="77" t="s">
        <v>42</v>
      </c>
      <c r="B42" s="67">
        <v>6000000</v>
      </c>
      <c r="C42" s="8" t="s">
        <v>63</v>
      </c>
      <c r="D42" s="8">
        <v>6000000</v>
      </c>
      <c r="E42" s="8">
        <v>33219</v>
      </c>
      <c r="F42" s="21">
        <v>69</v>
      </c>
      <c r="G42" s="21">
        <v>46</v>
      </c>
      <c r="H42" s="32">
        <f>G42*100/F42</f>
        <v>66.66666666666667</v>
      </c>
      <c r="I42" s="25">
        <f>F42-G42</f>
        <v>23</v>
      </c>
      <c r="J42" s="32">
        <f>I42*100/F42</f>
        <v>33.333333333333336</v>
      </c>
      <c r="K42" s="19">
        <v>5966781</v>
      </c>
      <c r="L42" s="19">
        <v>8502948</v>
      </c>
      <c r="M42" s="19">
        <f>K42+L42</f>
        <v>14469729</v>
      </c>
      <c r="N42" s="32">
        <f>L42*100/M42</f>
        <v>58.76369902988508</v>
      </c>
      <c r="O42" s="69">
        <v>6000000</v>
      </c>
      <c r="P42" s="71">
        <f>B42-O42+E42</f>
        <v>33219</v>
      </c>
      <c r="Q42" s="73">
        <f>O42-E42</f>
        <v>5966781</v>
      </c>
      <c r="R42" s="75">
        <f>Q42*100/Q57</f>
        <v>15.602680966886062</v>
      </c>
    </row>
    <row r="43" spans="1:18" ht="13.5" thickBot="1">
      <c r="A43" s="66"/>
      <c r="B43" s="68"/>
      <c r="C43" s="9"/>
      <c r="D43" s="9"/>
      <c r="E43" s="9"/>
      <c r="F43" s="22"/>
      <c r="G43" s="22"/>
      <c r="H43" s="29"/>
      <c r="I43" s="22"/>
      <c r="J43" s="29"/>
      <c r="K43" s="9"/>
      <c r="L43" s="9"/>
      <c r="M43" s="9"/>
      <c r="N43" s="29"/>
      <c r="O43" s="70"/>
      <c r="P43" s="72"/>
      <c r="Q43" s="74"/>
      <c r="R43" s="76"/>
    </row>
    <row r="44" spans="1:18" ht="12" customHeight="1">
      <c r="A44" s="77" t="s">
        <v>43</v>
      </c>
      <c r="B44" s="67">
        <v>0</v>
      </c>
      <c r="C44" s="8"/>
      <c r="D44" s="8"/>
      <c r="E44" s="8"/>
      <c r="F44" s="21"/>
      <c r="G44" s="21"/>
      <c r="H44" s="32"/>
      <c r="I44" s="25"/>
      <c r="J44" s="32"/>
      <c r="K44" s="19"/>
      <c r="L44" s="19"/>
      <c r="M44" s="19"/>
      <c r="N44" s="32"/>
      <c r="O44" s="69">
        <v>0</v>
      </c>
      <c r="P44" s="71">
        <v>0</v>
      </c>
      <c r="Q44" s="73">
        <f>O44-E44</f>
        <v>0</v>
      </c>
      <c r="R44" s="75">
        <f>Q44*100/Q57</f>
        <v>0</v>
      </c>
    </row>
    <row r="45" spans="1:18" ht="12" customHeight="1" thickBot="1">
      <c r="A45" s="66"/>
      <c r="B45" s="68"/>
      <c r="C45" s="9"/>
      <c r="D45" s="9"/>
      <c r="E45" s="9"/>
      <c r="F45" s="22"/>
      <c r="G45" s="22"/>
      <c r="H45" s="29"/>
      <c r="I45" s="22"/>
      <c r="J45" s="29"/>
      <c r="K45" s="9"/>
      <c r="L45" s="9"/>
      <c r="M45" s="9"/>
      <c r="N45" s="29"/>
      <c r="O45" s="70"/>
      <c r="P45" s="72"/>
      <c r="Q45" s="74"/>
      <c r="R45" s="76"/>
    </row>
    <row r="46" spans="1:18" ht="12.75">
      <c r="A46" s="77" t="s">
        <v>44</v>
      </c>
      <c r="B46" s="67">
        <v>0</v>
      </c>
      <c r="C46" s="8"/>
      <c r="D46" s="8"/>
      <c r="E46" s="14"/>
      <c r="F46" s="21"/>
      <c r="G46" s="21"/>
      <c r="H46" s="32"/>
      <c r="I46" s="25"/>
      <c r="J46" s="32"/>
      <c r="K46" s="36"/>
      <c r="L46" s="36"/>
      <c r="M46" s="19"/>
      <c r="N46" s="32"/>
      <c r="O46" s="102">
        <v>0</v>
      </c>
      <c r="P46" s="71">
        <f>B46-O46+E46</f>
        <v>0</v>
      </c>
      <c r="Q46" s="73">
        <f>O46-E46</f>
        <v>0</v>
      </c>
      <c r="R46" s="75">
        <f>Q46*100/Q57</f>
        <v>0</v>
      </c>
    </row>
    <row r="47" spans="1:18" ht="13.5" thickBot="1">
      <c r="A47" s="66"/>
      <c r="B47" s="68"/>
      <c r="C47" s="9"/>
      <c r="D47" s="9"/>
      <c r="E47" s="9"/>
      <c r="F47" s="22"/>
      <c r="G47" s="22"/>
      <c r="H47" s="29"/>
      <c r="I47" s="22"/>
      <c r="J47" s="29"/>
      <c r="K47" s="9"/>
      <c r="L47" s="9"/>
      <c r="M47" s="9"/>
      <c r="N47" s="29"/>
      <c r="O47" s="70"/>
      <c r="P47" s="72"/>
      <c r="Q47" s="74"/>
      <c r="R47" s="76"/>
    </row>
    <row r="48" spans="1:18" ht="12.75">
      <c r="A48" s="77" t="s">
        <v>45</v>
      </c>
      <c r="B48" s="67">
        <v>300000</v>
      </c>
      <c r="C48" s="8" t="s">
        <v>64</v>
      </c>
      <c r="D48" s="8">
        <v>300000</v>
      </c>
      <c r="E48" s="8">
        <v>0</v>
      </c>
      <c r="F48" s="21">
        <v>24</v>
      </c>
      <c r="G48" s="21">
        <v>13</v>
      </c>
      <c r="H48" s="28">
        <f>G48*100/F48</f>
        <v>54.166666666666664</v>
      </c>
      <c r="I48" s="21">
        <f>F48-G48</f>
        <v>11</v>
      </c>
      <c r="J48" s="28">
        <f>I48*100/F48</f>
        <v>45.833333333333336</v>
      </c>
      <c r="K48" s="13">
        <v>300000</v>
      </c>
      <c r="L48" s="13">
        <v>609797</v>
      </c>
      <c r="M48" s="13">
        <f>K48+L48</f>
        <v>909797</v>
      </c>
      <c r="N48" s="28">
        <f>L48*100/M48</f>
        <v>67.02561120777492</v>
      </c>
      <c r="O48" s="69">
        <v>300000</v>
      </c>
      <c r="P48" s="71">
        <f>B48-O48+E48+E49+E50</f>
        <v>0</v>
      </c>
      <c r="Q48" s="73">
        <f>O48-E48-E49-E50</f>
        <v>300000</v>
      </c>
      <c r="R48" s="75">
        <f>Q48*100/Q57</f>
        <v>0.7844773069542553</v>
      </c>
    </row>
    <row r="49" spans="1:18" ht="12.75">
      <c r="A49" s="85"/>
      <c r="B49" s="79"/>
      <c r="C49" s="13"/>
      <c r="D49" s="13"/>
      <c r="E49" s="13"/>
      <c r="F49" s="23"/>
      <c r="G49" s="23"/>
      <c r="H49" s="31"/>
      <c r="I49" s="23"/>
      <c r="J49" s="31"/>
      <c r="K49" s="10"/>
      <c r="L49" s="10"/>
      <c r="M49" s="10"/>
      <c r="N49" s="31"/>
      <c r="O49" s="86"/>
      <c r="P49" s="87"/>
      <c r="Q49" s="89"/>
      <c r="R49" s="91"/>
    </row>
    <row r="50" spans="1:18" ht="13.5" thickBot="1">
      <c r="A50" s="66"/>
      <c r="B50" s="68"/>
      <c r="C50" s="9"/>
      <c r="D50" s="9"/>
      <c r="E50" s="9"/>
      <c r="F50" s="24"/>
      <c r="G50" s="24"/>
      <c r="H50" s="29"/>
      <c r="I50" s="22"/>
      <c r="J50" s="29"/>
      <c r="K50" s="9"/>
      <c r="L50" s="9"/>
      <c r="M50" s="9"/>
      <c r="N50" s="29"/>
      <c r="O50" s="70"/>
      <c r="P50" s="72"/>
      <c r="Q50" s="74"/>
      <c r="R50" s="76"/>
    </row>
    <row r="51" spans="1:18" ht="12.75">
      <c r="A51" s="77" t="s">
        <v>46</v>
      </c>
      <c r="B51" s="67">
        <v>0</v>
      </c>
      <c r="C51" s="8"/>
      <c r="D51" s="8"/>
      <c r="E51" s="8"/>
      <c r="F51" s="21"/>
      <c r="G51" s="21"/>
      <c r="H51" s="32"/>
      <c r="I51" s="25"/>
      <c r="J51" s="32"/>
      <c r="K51" s="19"/>
      <c r="L51" s="19"/>
      <c r="M51" s="19"/>
      <c r="N51" s="32"/>
      <c r="O51" s="69">
        <v>0</v>
      </c>
      <c r="P51" s="71">
        <f>B51-O51</f>
        <v>0</v>
      </c>
      <c r="Q51" s="73">
        <f>O51-E51</f>
        <v>0</v>
      </c>
      <c r="R51" s="75">
        <f>Q51*100/Q57</f>
        <v>0</v>
      </c>
    </row>
    <row r="52" spans="1:18" ht="13.5" thickBot="1">
      <c r="A52" s="66"/>
      <c r="B52" s="68"/>
      <c r="C52" s="9"/>
      <c r="D52" s="9"/>
      <c r="E52" s="9"/>
      <c r="F52" s="22"/>
      <c r="G52" s="26"/>
      <c r="H52" s="29"/>
      <c r="I52" s="22"/>
      <c r="J52" s="29"/>
      <c r="K52" s="9"/>
      <c r="L52" s="9"/>
      <c r="M52" s="9"/>
      <c r="N52" s="29"/>
      <c r="O52" s="70"/>
      <c r="P52" s="72"/>
      <c r="Q52" s="74"/>
      <c r="R52" s="76"/>
    </row>
    <row r="53" spans="1:18" ht="12.75">
      <c r="A53" s="77" t="s">
        <v>47</v>
      </c>
      <c r="B53" s="67">
        <v>1000000</v>
      </c>
      <c r="C53" s="8" t="s">
        <v>65</v>
      </c>
      <c r="D53" s="8">
        <v>500000</v>
      </c>
      <c r="E53" s="8">
        <v>190192</v>
      </c>
      <c r="F53" s="21">
        <v>22</v>
      </c>
      <c r="G53" s="25">
        <v>18</v>
      </c>
      <c r="H53" s="32">
        <f>G53*100/F53</f>
        <v>81.81818181818181</v>
      </c>
      <c r="I53" s="25">
        <f>F53-G53</f>
        <v>4</v>
      </c>
      <c r="J53" s="32">
        <f>I53*100/F53</f>
        <v>18.181818181818183</v>
      </c>
      <c r="K53" s="19">
        <v>309808</v>
      </c>
      <c r="L53" s="19">
        <v>191479</v>
      </c>
      <c r="M53" s="19">
        <f>K53+L53</f>
        <v>501287</v>
      </c>
      <c r="N53" s="32">
        <f>L53*100/M53</f>
        <v>38.197479687284925</v>
      </c>
      <c r="O53" s="69">
        <v>1000000</v>
      </c>
      <c r="P53" s="71">
        <f>B53-O53+E53+E54</f>
        <v>190192</v>
      </c>
      <c r="Q53" s="73">
        <f>O53-E53</f>
        <v>809808</v>
      </c>
      <c r="R53" s="75">
        <f>Q53*100/Q57</f>
        <v>2.1175866633000386</v>
      </c>
    </row>
    <row r="54" spans="1:18" ht="13.5" thickBot="1">
      <c r="A54" s="66"/>
      <c r="B54" s="68"/>
      <c r="C54" s="9" t="s">
        <v>66</v>
      </c>
      <c r="D54" s="9">
        <v>500000</v>
      </c>
      <c r="E54" s="9">
        <v>0</v>
      </c>
      <c r="F54" s="22">
        <v>46</v>
      </c>
      <c r="G54" s="22">
        <v>7</v>
      </c>
      <c r="H54" s="29">
        <f>G54*100/F54</f>
        <v>15.217391304347826</v>
      </c>
      <c r="I54" s="22">
        <f>F54-G54</f>
        <v>39</v>
      </c>
      <c r="J54" s="29">
        <f>I54*100/F54</f>
        <v>84.78260869565217</v>
      </c>
      <c r="K54" s="9">
        <v>500000</v>
      </c>
      <c r="L54" s="9">
        <v>396284</v>
      </c>
      <c r="M54" s="13">
        <f>K54+L54</f>
        <v>896284</v>
      </c>
      <c r="N54" s="28">
        <f>L54*100/M54</f>
        <v>44.21411070598159</v>
      </c>
      <c r="O54" s="70"/>
      <c r="P54" s="72"/>
      <c r="Q54" s="74"/>
      <c r="R54" s="76"/>
    </row>
    <row r="55" spans="1:18" ht="12.75">
      <c r="A55" s="77" t="s">
        <v>51</v>
      </c>
      <c r="B55" s="67">
        <v>0</v>
      </c>
      <c r="C55" s="8"/>
      <c r="D55" s="8"/>
      <c r="E55" s="8"/>
      <c r="F55" s="21"/>
      <c r="G55" s="21"/>
      <c r="H55" s="30"/>
      <c r="I55" s="27"/>
      <c r="J55" s="30"/>
      <c r="K55" s="12"/>
      <c r="L55" s="12"/>
      <c r="M55" s="12"/>
      <c r="N55" s="30"/>
      <c r="O55" s="69">
        <v>0</v>
      </c>
      <c r="P55" s="71">
        <f>B55-O55</f>
        <v>0</v>
      </c>
      <c r="Q55" s="73">
        <f>O55-E55</f>
        <v>0</v>
      </c>
      <c r="R55" s="75">
        <f>Q55*100/Q57</f>
        <v>0</v>
      </c>
    </row>
    <row r="56" spans="1:18" ht="13.5" thickBot="1">
      <c r="A56" s="66"/>
      <c r="B56" s="68"/>
      <c r="C56" s="9"/>
      <c r="D56" s="9"/>
      <c r="E56" s="9"/>
      <c r="F56" s="22"/>
      <c r="G56" s="22"/>
      <c r="H56" s="38"/>
      <c r="I56" s="24"/>
      <c r="J56" s="38"/>
      <c r="K56" s="18"/>
      <c r="L56" s="18"/>
      <c r="M56" s="18"/>
      <c r="N56" s="38"/>
      <c r="O56" s="70"/>
      <c r="P56" s="72"/>
      <c r="Q56" s="74"/>
      <c r="R56" s="76"/>
    </row>
    <row r="57" spans="1:18" s="15" customFormat="1" ht="12.75">
      <c r="A57" s="47" t="s">
        <v>48</v>
      </c>
      <c r="B57" s="46">
        <f>SUM(B7:B56)</f>
        <v>44300000</v>
      </c>
      <c r="C57" s="42" t="s">
        <v>67</v>
      </c>
      <c r="D57" s="41">
        <f>SUM(D7:D56)</f>
        <v>44300000</v>
      </c>
      <c r="E57" s="41">
        <f>SUM(E7:E54)</f>
        <v>6057976</v>
      </c>
      <c r="F57" s="44">
        <f>SUM(F7:F56)</f>
        <v>780</v>
      </c>
      <c r="G57" s="44">
        <f>SUM(G7:G56)</f>
        <v>418</v>
      </c>
      <c r="H57" s="49">
        <f>G57*100/F57</f>
        <v>53.58974358974359</v>
      </c>
      <c r="I57" s="50">
        <f>F57-G57</f>
        <v>362</v>
      </c>
      <c r="J57" s="49">
        <f>I57*100/F57</f>
        <v>46.41025641025641</v>
      </c>
      <c r="K57" s="48">
        <f>SUM(K7:K56)</f>
        <v>38242024</v>
      </c>
      <c r="L57" s="48">
        <f>SUM(L7:L56)</f>
        <v>73119908</v>
      </c>
      <c r="M57" s="51">
        <f>K57+L57</f>
        <v>111361932</v>
      </c>
      <c r="N57" s="49">
        <f>L57*100/M57</f>
        <v>65.65969778613396</v>
      </c>
      <c r="O57" s="43">
        <f>SUM(O7:O54)</f>
        <v>44300000</v>
      </c>
      <c r="P57" s="43">
        <f>SUM(P7:P54)</f>
        <v>6057976</v>
      </c>
      <c r="Q57" s="41">
        <f>SUM(Q7:Q54)</f>
        <v>38242024</v>
      </c>
      <c r="R57" s="54">
        <f>SUM(R7:R54)</f>
        <v>99.99999999999999</v>
      </c>
    </row>
    <row r="58" ht="12.75">
      <c r="A58" s="40" t="s">
        <v>68</v>
      </c>
    </row>
    <row r="59" spans="1:8" ht="12.75">
      <c r="A59" s="40"/>
      <c r="G59" s="40"/>
      <c r="H59" s="40"/>
    </row>
    <row r="60" ht="12.75">
      <c r="A60" s="37"/>
    </row>
    <row r="61" ht="12.75">
      <c r="A61" s="37"/>
    </row>
    <row r="62" ht="12.75">
      <c r="A62" s="37"/>
    </row>
  </sheetData>
  <sheetProtection/>
  <mergeCells count="111">
    <mergeCell ref="R53:R54"/>
    <mergeCell ref="A51:A52"/>
    <mergeCell ref="B51:B52"/>
    <mergeCell ref="O51:O52"/>
    <mergeCell ref="P55:P56"/>
    <mergeCell ref="Q55:Q56"/>
    <mergeCell ref="R55:R56"/>
    <mergeCell ref="A55:A56"/>
    <mergeCell ref="B55:B56"/>
    <mergeCell ref="O55:O56"/>
    <mergeCell ref="P46:P47"/>
    <mergeCell ref="Q46:Q47"/>
    <mergeCell ref="P51:P52"/>
    <mergeCell ref="Q51:Q52"/>
    <mergeCell ref="R51:R52"/>
    <mergeCell ref="A53:A54"/>
    <mergeCell ref="B53:B54"/>
    <mergeCell ref="O53:O54"/>
    <mergeCell ref="P53:P54"/>
    <mergeCell ref="Q53:Q54"/>
    <mergeCell ref="R46:R47"/>
    <mergeCell ref="A48:A50"/>
    <mergeCell ref="B48:B50"/>
    <mergeCell ref="O48:O50"/>
    <mergeCell ref="P48:P50"/>
    <mergeCell ref="Q48:Q50"/>
    <mergeCell ref="R48:R50"/>
    <mergeCell ref="A46:A47"/>
    <mergeCell ref="B46:B47"/>
    <mergeCell ref="O46:O47"/>
    <mergeCell ref="R42:R43"/>
    <mergeCell ref="A44:A45"/>
    <mergeCell ref="B44:B45"/>
    <mergeCell ref="O44:O45"/>
    <mergeCell ref="P44:P45"/>
    <mergeCell ref="Q44:Q45"/>
    <mergeCell ref="R44:R45"/>
    <mergeCell ref="A42:A43"/>
    <mergeCell ref="B42:B43"/>
    <mergeCell ref="O42:O43"/>
    <mergeCell ref="B34:B35"/>
    <mergeCell ref="O34:O35"/>
    <mergeCell ref="P34:P35"/>
    <mergeCell ref="Q34:Q35"/>
    <mergeCell ref="P42:P43"/>
    <mergeCell ref="Q42:Q43"/>
    <mergeCell ref="B25:B29"/>
    <mergeCell ref="O25:O29"/>
    <mergeCell ref="R34:R35"/>
    <mergeCell ref="A36:A41"/>
    <mergeCell ref="B36:B41"/>
    <mergeCell ref="O36:O41"/>
    <mergeCell ref="P36:P41"/>
    <mergeCell ref="Q36:Q41"/>
    <mergeCell ref="R36:R41"/>
    <mergeCell ref="A34:A35"/>
    <mergeCell ref="P25:P29"/>
    <mergeCell ref="Q25:Q29"/>
    <mergeCell ref="R25:R29"/>
    <mergeCell ref="A30:A33"/>
    <mergeCell ref="B30:B33"/>
    <mergeCell ref="O30:O33"/>
    <mergeCell ref="P30:P33"/>
    <mergeCell ref="Q30:Q33"/>
    <mergeCell ref="R30:R33"/>
    <mergeCell ref="A25:A29"/>
    <mergeCell ref="R21:R24"/>
    <mergeCell ref="A19:A20"/>
    <mergeCell ref="B19:B20"/>
    <mergeCell ref="O19:O20"/>
    <mergeCell ref="P19:P20"/>
    <mergeCell ref="Q19:Q20"/>
    <mergeCell ref="R17:R18"/>
    <mergeCell ref="A15:A16"/>
    <mergeCell ref="B15:B16"/>
    <mergeCell ref="O15:O16"/>
    <mergeCell ref="R19:R20"/>
    <mergeCell ref="A21:A24"/>
    <mergeCell ref="B21:B24"/>
    <mergeCell ref="O21:O24"/>
    <mergeCell ref="P21:P24"/>
    <mergeCell ref="Q21:Q24"/>
    <mergeCell ref="P9:P10"/>
    <mergeCell ref="Q9:Q10"/>
    <mergeCell ref="P15:P16"/>
    <mergeCell ref="Q15:Q16"/>
    <mergeCell ref="R15:R16"/>
    <mergeCell ref="A17:A18"/>
    <mergeCell ref="B17:B18"/>
    <mergeCell ref="O17:O18"/>
    <mergeCell ref="P17:P18"/>
    <mergeCell ref="Q17:Q18"/>
    <mergeCell ref="R9:R10"/>
    <mergeCell ref="A11:A14"/>
    <mergeCell ref="B11:B14"/>
    <mergeCell ref="O11:O14"/>
    <mergeCell ref="P11:P14"/>
    <mergeCell ref="Q11:Q14"/>
    <mergeCell ref="R11:R14"/>
    <mergeCell ref="A9:A10"/>
    <mergeCell ref="B9:B10"/>
    <mergeCell ref="O9:O10"/>
    <mergeCell ref="B3:R3"/>
    <mergeCell ref="F4:J4"/>
    <mergeCell ref="K4:N4"/>
    <mergeCell ref="A7:A8"/>
    <mergeCell ref="B7:B8"/>
    <mergeCell ref="O7:O8"/>
    <mergeCell ref="P7:P8"/>
    <mergeCell ref="Q7:Q8"/>
    <mergeCell ref="R7:R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Vichr Dušan  Mgr.</cp:lastModifiedBy>
  <cp:lastPrinted>2012-05-03T14:26:09Z</cp:lastPrinted>
  <dcterms:created xsi:type="dcterms:W3CDTF">2006-01-18T08:42:04Z</dcterms:created>
  <dcterms:modified xsi:type="dcterms:W3CDTF">2012-05-03T14:26:11Z</dcterms:modified>
  <cp:category/>
  <cp:version/>
  <cp:contentType/>
  <cp:contentStatus/>
</cp:coreProperties>
</file>