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'Financování'!$A$1:$F$61</definedName>
    <definedName name="_xlnm.Print_Area" localSheetId="7">'Fond strateg.rez. '!$A$1:$F$29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<sst xmlns="http://schemas.openxmlformats.org/spreadsheetml/2006/main" count="341" uniqueCount="166">
  <si>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</si>
  <si>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</si>
  <si>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</si>
  <si>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</si>
  <si>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</si>
  <si>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</si>
  <si>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</si>
  <si>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</si>
  <si>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</si>
  <si>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</si>
  <si>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</si>
  <si>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</si>
  <si>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</si>
  <si>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</si>
  <si>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</si>
  <si>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</si>
  <si>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</si>
  <si>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</si>
  <si>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</si>
  <si>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</si>
  <si>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</si>
  <si>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</si>
  <si>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</si>
  <si>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</si>
  <si>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</si>
  <si>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</si>
  <si>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</si>
  <si>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</si>
  <si>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</si>
  <si>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</si>
  <si>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</si>
  <si>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</si>
  <si>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</si>
  <si>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</si>
  <si>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</si>
  <si>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</si>
  <si>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</si>
  <si>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</si>
  <si>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</si>
  <si>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</si>
  <si>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</si>
  <si>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</si>
  <si>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</si>
  <si>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</si>
  <si>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</si>
  <si>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</si>
  <si>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</si>
  <si>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</si>
  <si>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</si>
  <si>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</si>
  <si>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</si>
  <si>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</si>
  <si>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</si>
  <si>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</si>
  <si>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</si>
  <si>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</si>
  <si>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</si>
  <si>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</si>
  <si>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</si>
  <si>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</si>
  <si>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</si>
  <si>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</si>
  <si>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</si>
  <si>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</si>
  <si>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</si>
  <si>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</si>
  <si>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</si>
  <si>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</si>
  <si>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</si>
  <si>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</si>
  <si>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</si>
  <si>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</si>
  <si>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</si>
  <si>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</si>
  <si>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</si>
  <si>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</si>
  <si>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</si>
  <si>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</si>
  <si>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</si>
  <si>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</si>
  <si>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</si>
  <si>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</si>
  <si>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</si>
  <si>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</si>
  <si>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</si>
  <si>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</si>
  <si>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</si>
  <si>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</si>
  <si>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</si>
  <si>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</si>
  <si>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</si>
  <si>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</si>
  <si>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</si>
  <si>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</si>
  <si>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</si>
  <si>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</si>
  <si>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</si>
  <si>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</si>
  <si>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</si>
  <si>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</si>
  <si>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</si>
  <si>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</si>
  <si>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</si>
  <si>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</si>
  <si>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</si>
  <si>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</si>
  <si>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</si>
  <si>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</si>
  <si>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</si>
  <si>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</si>
  <si>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</si>
  <si>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</si>
  <si>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</si>
  <si>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</si>
  <si>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</si>
  <si>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</si>
  <si>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</si>
  <si>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</si>
  <si>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</si>
  <si>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</si>
  <si>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</si>
  <si>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</si>
  <si>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</si>
  <si>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</si>
  <si>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</si>
  <si>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</si>
  <si>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</si>
  <si>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</si>
  <si>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</si>
  <si>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</si>
  <si>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</si>
  <si>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</si>
  <si>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</si>
  <si>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</si>
  <si>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</si>
  <si>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</si>
  <si>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</si>
  <si>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</si>
  <si>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FSR (splátka půjčky od Vysočina Tourism poskytnuté na předfinancování projektu "Prezentace turistické nabídky kraje Vysočina do roku 2013")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</si>
  <si>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</si>
  <si>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</si>
  <si>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</si>
  <si>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</si>
  <si>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Převod z disponibilního zůstatku kraje za rok 2012</t>
  </si>
  <si>
    <t>Převod do FSR (splátka půjčky od Energetické agentury Vysočiny poskytnuté na realizaci projektu "FUWA - Future of Waste")</t>
  </si>
  <si>
    <t xml:space="preserve">Převod z rozpočtu kraje na projekt "Revitalizace zámeckého parku ve Zboží" </t>
  </si>
  <si>
    <t xml:space="preserve">Převod z rozpočtu kraje na zvláštní účet projektu "Revitalizace zámeckého parku ve Zboží" </t>
  </si>
  <si>
    <t>1) HOSPODAŘENÍ KRAJE VYSOČINA ZA OBDOBÍ 1 - 11/2013</t>
  </si>
  <si>
    <t>2) HOSPODAŘENÍ KRAJE VYSOČINA ZA OBDOBÍ 1 - 11/2013</t>
  </si>
  <si>
    <t>3) HOSPODAŘENÍ KRAJE VYSOČINA ZA OBDOBÍ 1 - 11/2013</t>
  </si>
  <si>
    <t>4)  FINANCOVÁNÍ KRAJE VYSOČINA ZA OBDOBÍ 1 - 11/2013</t>
  </si>
  <si>
    <t>6) SOCIÁLNÍ FOND ZA OBDOBÍ 1 - 11/2013</t>
  </si>
  <si>
    <t>7)  FOND VYSOČINY ZA OBDOBÍ 1 - 11/2013</t>
  </si>
  <si>
    <t>8)  FOND STRATEGICKÝCH REZERV ZA OBDOBÍ 1 - 11/2013</t>
  </si>
  <si>
    <t>Stav na účtu k  30. 11. 2013</t>
  </si>
  <si>
    <t>Stav na účtu k 30. 11. 2013</t>
  </si>
  <si>
    <t>Převod do rozpočtu kraje (poskytnutí půjčky pro Muzeum Vysočiny Jihlava, Nemocnici Havlíčkův Brod, Nemocnici Nové Město na Moravě a Vysočina Tourism na základě usnesení orgánů kraje)</t>
  </si>
  <si>
    <t>Převod z FSR do rozpočtu kraje (dotace pro Regionální radu regionu soudržnosti Jihovýchod)</t>
  </si>
  <si>
    <t>Ve sledovaném období by alikvotní plnění daň. příjmů mělo činit 91.7%, tj. 2 969 817 tis. Kč. , což je o  229 057 tis. Kč méně než skutečnost.</t>
  </si>
  <si>
    <t>Skutečné plnění daňových příjmů za sledované období činí 3 198 873 tis. Kč, což je o  49 665 tis. Kč méně než za stejné období minulého roku, tj. 98 %.</t>
  </si>
  <si>
    <t>Převod do FSR (splátka půjčky od Energetické agentury Vysočiny poskytnuté na projekt "ENERGY FUTURE - Přechod k trvale udržitelnému využívání energií v rakousko-českém příhraničí"</t>
  </si>
  <si>
    <t>Převod z rozpočtu kraje (splátky půjček od Energetické agentury Vysočiny, Muzea Vysočiny Jihlava, Vysočiny Tourism, Muzea Vysočiny Havlíčkuv Brod, Nemocnice Jihlava, Gymnázia dr. A. Hrdličky Humpolec, SZŠ a VOŠ zdravotnické Jihlava a Vysočiny Education na základě usnesení orgánů kraje)</t>
  </si>
  <si>
    <t>Převod do FSR (splátka půjčky od Vysočiny Tourism poskytnuté na předfinancování projektu "Marketing turistické nabídky Kraje Vysočina do roku 2013")</t>
  </si>
  <si>
    <t>Převod do FSR (splátka půjčky od Vysočiny Tourism poskytnuté na předfinancování projektu "Vysočina fandí kultuře - propagace")</t>
  </si>
  <si>
    <t>Převod do FSR (splátka půjčky od Nemocnice Jihlava poskytnuté za účelem úhrady přenesené daňové povinnosti Nemocnicí Jihlava v souvislosti s realizací projektu EPC)</t>
  </si>
  <si>
    <t>Převod do FSR (splátka půjčky od Vysočiny Education poskytnuté na realizaci projektu "Interkulturní vzdělávání dětí a dospělých")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</si>
</sst>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6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8" xfId="51" applyFont="1" applyBorder="1" applyAlignment="1" applyProtection="1">
      <alignment horizontal="left" vertical="top" wrapText="1" readingOrder="1"/>
      <protection locked="0"/>
    </xf>
    <xf numFmtId="0" fontId="27" fillId="0" borderId="39" xfId="51" applyFont="1" applyBorder="1" applyAlignment="1" applyProtection="1">
      <alignment vertical="top" wrapText="1" readingOrder="1"/>
      <protection locked="0"/>
    </xf>
    <xf numFmtId="0" fontId="28" fillId="38" borderId="40" xfId="51" applyFont="1" applyFill="1" applyBorder="1" applyAlignment="1" applyProtection="1">
      <alignment horizontal="center" vertical="top" wrapText="1" readingOrder="1"/>
      <protection locked="0"/>
    </xf>
    <xf numFmtId="0" fontId="25" fillId="0" borderId="41" xfId="51" applyFont="1" applyBorder="1" applyAlignment="1" applyProtection="1">
      <alignment vertical="top" wrapText="1" readingOrder="1"/>
      <protection locked="0"/>
    </xf>
    <xf numFmtId="0" fontId="28" fillId="0" borderId="42" xfId="51" applyFont="1" applyBorder="1" applyAlignment="1" applyProtection="1">
      <alignment horizontal="center" vertical="top" wrapText="1" readingOrder="1"/>
      <protection locked="0"/>
    </xf>
    <xf numFmtId="165" fontId="28" fillId="0" borderId="40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0" xfId="51" applyNumberFormat="1" applyFont="1" applyBorder="1" applyAlignment="1" applyProtection="1">
      <alignment vertical="top" wrapText="1" readingOrder="1"/>
      <protection locked="0"/>
    </xf>
    <xf numFmtId="0" fontId="29" fillId="0" borderId="43" xfId="51" applyFont="1" applyBorder="1" applyAlignment="1" applyProtection="1">
      <alignment vertical="top" wrapText="1" readingOrder="1"/>
      <protection locked="0"/>
    </xf>
    <xf numFmtId="0" fontId="3" fillId="0" borderId="44" xfId="0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165" fontId="28" fillId="0" borderId="40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0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5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40" xfId="51" applyFont="1" applyBorder="1" applyAlignment="1" applyProtection="1">
      <alignment vertical="top" wrapText="1" readingOrder="1"/>
      <protection locked="0"/>
    </xf>
    <xf numFmtId="0" fontId="19" fillId="0" borderId="42" xfId="51" applyBorder="1" applyAlignment="1" applyProtection="1">
      <alignment vertical="top" wrapText="1"/>
      <protection locked="0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3" fillId="33" borderId="33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30">
      <selection activeCell="A47" sqref="A47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7"/>
      <c r="E1" s="287"/>
    </row>
    <row r="2" spans="4:5" ht="15">
      <c r="D2" s="288"/>
      <c r="E2" s="288"/>
    </row>
    <row r="3" spans="4:5" ht="12.75" customHeight="1">
      <c r="D3" s="37"/>
      <c r="E3" s="37"/>
    </row>
    <row r="4" spans="1:5" s="183" customFormat="1" ht="21.75" customHeight="1">
      <c r="A4" s="289" t="s">
        <v>147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4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3219761</v>
      </c>
      <c r="E8" s="64">
        <f>D8/C8*100</f>
        <v>98.42643575700438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274002</v>
      </c>
      <c r="D9" s="141">
        <v>270901</v>
      </c>
      <c r="E9" s="67">
        <f>D9/C9*100</f>
        <v>98.86825643608441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23426</v>
      </c>
      <c r="E10" s="67">
        <f>D10/C10*100</f>
        <v>54.954490006568456</v>
      </c>
      <c r="G10" s="97"/>
      <c r="H10" s="97"/>
      <c r="L10" s="53"/>
      <c r="N10" s="53"/>
    </row>
    <row r="11" spans="1:12" s="13" customFormat="1" ht="15" customHeight="1" thickBot="1">
      <c r="A11" s="191" t="s">
        <v>38</v>
      </c>
      <c r="B11" s="160">
        <v>3762155</v>
      </c>
      <c r="C11" s="160">
        <v>4763172</v>
      </c>
      <c r="D11" s="160">
        <v>4770900</v>
      </c>
      <c r="E11" s="192">
        <f>D11/C11*100</f>
        <v>100.16224482340759</v>
      </c>
      <c r="F11" s="193"/>
      <c r="G11" s="101"/>
      <c r="H11" s="101"/>
      <c r="L11" s="221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8351038</v>
      </c>
      <c r="D12" s="154">
        <f>SUM(D8:D11)</f>
        <v>8284988</v>
      </c>
      <c r="E12" s="162">
        <f>D12/C12*100</f>
        <v>99.20908035623836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Financování!B26</f>
        <v>272233</v>
      </c>
      <c r="C14" s="153">
        <f>Financování!C26</f>
        <v>1322075</v>
      </c>
      <c r="D14" s="153">
        <f>Financování!D26</f>
        <v>936122</v>
      </c>
      <c r="E14" s="163">
        <f>D14/C14*100</f>
        <v>70.80702683281962</v>
      </c>
      <c r="G14" s="34"/>
      <c r="H14" s="34"/>
      <c r="L14" s="221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1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9673113</v>
      </c>
      <c r="D16" s="210">
        <f>SUM(D14+D12)</f>
        <v>9221110</v>
      </c>
      <c r="E16" s="75">
        <f>D16/C16*100</f>
        <v>95.32722299429356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5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5">
        <v>79357</v>
      </c>
      <c r="D19" s="266">
        <v>65788</v>
      </c>
      <c r="E19" s="64">
        <f>D19/C19*100</f>
        <v>82.90131935431026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7">
        <v>4525701</v>
      </c>
      <c r="D20" s="199">
        <v>4491435</v>
      </c>
      <c r="E20" s="67">
        <f aca="true" t="shared" si="0" ref="E20:E34">D20/C20*100</f>
        <v>99.2428576258131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199">
        <v>181315</v>
      </c>
      <c r="D21" s="199">
        <v>144637</v>
      </c>
      <c r="E21" s="67">
        <f t="shared" si="0"/>
        <v>79.7711165650939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199">
        <v>409857</v>
      </c>
      <c r="D22" s="199">
        <v>348814</v>
      </c>
      <c r="E22" s="67">
        <f t="shared" si="0"/>
        <v>85.10626877179114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199">
        <v>14490</v>
      </c>
      <c r="D23" s="199">
        <v>8453</v>
      </c>
      <c r="E23" s="67">
        <f t="shared" si="0"/>
        <v>58.3367839889579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199">
        <v>6751</v>
      </c>
      <c r="D24" s="268">
        <v>2120</v>
      </c>
      <c r="E24" s="67">
        <f t="shared" si="0"/>
        <v>31.402755147385577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199">
        <v>1761755</v>
      </c>
      <c r="D25" s="199">
        <v>1476228</v>
      </c>
      <c r="E25" s="67">
        <f t="shared" si="0"/>
        <v>83.79303592156685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199">
        <v>147821</v>
      </c>
      <c r="D26" s="199">
        <v>142017</v>
      </c>
      <c r="E26" s="67">
        <f t="shared" si="0"/>
        <v>96.07362959254775</v>
      </c>
      <c r="G26" s="97"/>
      <c r="H26" s="97"/>
      <c r="L26" s="53"/>
      <c r="N26" s="219"/>
    </row>
    <row r="27" spans="1:14" ht="15" customHeight="1">
      <c r="A27" s="82" t="s">
        <v>41</v>
      </c>
      <c r="B27" s="83">
        <v>13380</v>
      </c>
      <c r="C27" s="199">
        <v>34042</v>
      </c>
      <c r="D27" s="199">
        <v>14431</v>
      </c>
      <c r="E27" s="67">
        <f t="shared" si="0"/>
        <v>42.39175136595969</v>
      </c>
      <c r="G27" s="97"/>
      <c r="H27" s="97"/>
      <c r="L27" s="53"/>
      <c r="N27" s="220"/>
    </row>
    <row r="28" spans="1:14" ht="12.75" customHeight="1">
      <c r="A28" s="82" t="s">
        <v>77</v>
      </c>
      <c r="B28" s="83">
        <v>52111</v>
      </c>
      <c r="C28" s="199">
        <v>56483</v>
      </c>
      <c r="D28" s="268">
        <v>41357</v>
      </c>
      <c r="E28" s="67">
        <f t="shared" si="0"/>
        <v>73.22026096347574</v>
      </c>
      <c r="G28" s="97"/>
      <c r="H28" s="97"/>
      <c r="L28" s="53"/>
      <c r="N28" s="220"/>
    </row>
    <row r="29" spans="1:14" ht="15" customHeight="1">
      <c r="A29" s="82" t="s">
        <v>78</v>
      </c>
      <c r="B29" s="83">
        <v>260125</v>
      </c>
      <c r="C29" s="199">
        <v>263548</v>
      </c>
      <c r="D29" s="199">
        <v>226299</v>
      </c>
      <c r="E29" s="67">
        <f t="shared" si="0"/>
        <v>85.86633174981408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199">
        <v>93755</v>
      </c>
      <c r="D30" s="268">
        <v>60583</v>
      </c>
      <c r="E30" s="67">
        <f t="shared" si="0"/>
        <v>64.61842035091462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7">
        <v>522420</v>
      </c>
      <c r="D31" s="199">
        <v>339312</v>
      </c>
      <c r="E31" s="67">
        <f t="shared" si="0"/>
        <v>64.95004019754221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199">
        <v>42054</v>
      </c>
      <c r="D32" s="199">
        <v>26623</v>
      </c>
      <c r="E32" s="67">
        <f t="shared" si="0"/>
        <v>63.30670090835593</v>
      </c>
      <c r="G32" s="97"/>
      <c r="H32" s="97"/>
      <c r="K32" s="53"/>
      <c r="L32" s="53"/>
      <c r="N32" s="53"/>
    </row>
    <row r="33" spans="1:14" ht="15" customHeight="1">
      <c r="A33" s="82" t="s">
        <v>107</v>
      </c>
      <c r="B33" s="66">
        <v>4557</v>
      </c>
      <c r="C33" s="199">
        <v>4850</v>
      </c>
      <c r="D33" s="199">
        <v>2751</v>
      </c>
      <c r="E33" s="67">
        <f t="shared" si="0"/>
        <v>56.72164948453609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199">
        <v>95642</v>
      </c>
      <c r="D34" s="199">
        <v>75726</v>
      </c>
      <c r="E34" s="67">
        <f t="shared" si="0"/>
        <v>79.17651241086551</v>
      </c>
      <c r="F34" s="193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199">
        <v>52002</v>
      </c>
      <c r="D35" s="199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69">
        <v>27585</v>
      </c>
      <c r="D36" s="199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69">
        <v>21551</v>
      </c>
      <c r="D37" s="199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69">
        <v>2866</v>
      </c>
      <c r="D38" s="199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5">
        <f>'Rozpočet kapitola EP'!C20</f>
        <v>888647</v>
      </c>
      <c r="D39" s="195">
        <f>'Rozpočet kapitola EP'!D20</f>
        <v>612810</v>
      </c>
      <c r="E39" s="67">
        <f>D39/C39*100</f>
        <v>68.95989071025953</v>
      </c>
      <c r="G39" s="97"/>
      <c r="H39" s="97"/>
      <c r="L39" s="220"/>
      <c r="M39" s="215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9180490</v>
      </c>
      <c r="D40" s="156">
        <f>SUM(D19:D39)</f>
        <v>8079384</v>
      </c>
      <c r="E40" s="164">
        <f>D40/C40*100</f>
        <v>88.0060214650852</v>
      </c>
      <c r="G40" s="97"/>
      <c r="H40" s="97"/>
      <c r="L40" s="220"/>
      <c r="M40" s="215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6"/>
      <c r="N41" s="53"/>
    </row>
    <row r="42" spans="1:14" ht="23.25" customHeight="1" thickBot="1">
      <c r="A42" s="152" t="s">
        <v>28</v>
      </c>
      <c r="B42" s="153">
        <f>Financování!B56</f>
        <v>24400</v>
      </c>
      <c r="C42" s="153">
        <f>Financování!C56</f>
        <v>492623</v>
      </c>
      <c r="D42" s="153">
        <f>Financování!D56</f>
        <v>292699</v>
      </c>
      <c r="E42" s="165">
        <f>D42/C42*100</f>
        <v>59.41643000834309</v>
      </c>
      <c r="G42" s="97"/>
      <c r="H42" s="97"/>
      <c r="L42" s="215"/>
      <c r="M42" s="215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0"/>
      <c r="M43" s="215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9673113</v>
      </c>
      <c r="D44" s="94">
        <f>SUM(D42+D40)</f>
        <v>8372083</v>
      </c>
      <c r="E44" s="95">
        <f>D44/C44*100</f>
        <v>86.55003823484746</v>
      </c>
      <c r="G44" s="97"/>
      <c r="H44" s="97"/>
      <c r="L44" s="53"/>
      <c r="M44" s="216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849027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6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6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6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3" customFormat="1" ht="16.5" customHeight="1">
      <c r="A2" s="289" t="s">
        <v>148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8">
      <c r="A4" s="106"/>
      <c r="B4" s="106"/>
      <c r="C4" s="207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8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6199</v>
      </c>
      <c r="D8" s="218">
        <v>10973</v>
      </c>
      <c r="E8" s="67">
        <f>D8/C8*100</f>
        <v>177.01242135828358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397414</v>
      </c>
      <c r="D10" s="70">
        <v>404887</v>
      </c>
      <c r="E10" s="108">
        <f>D10/C10*100</f>
        <v>101.88040683015696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403613</v>
      </c>
      <c r="D11" s="150">
        <f>SUM(D7:D10)</f>
        <v>415860</v>
      </c>
      <c r="E11" s="151">
        <f>D11/C11*100</f>
        <v>103.03434230314683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Financování!B24</f>
        <v>256333</v>
      </c>
      <c r="C13" s="154">
        <f>Financování!C24</f>
        <v>924424</v>
      </c>
      <c r="D13" s="154">
        <f>Financování!D24</f>
        <v>684520</v>
      </c>
      <c r="E13" s="151">
        <f>D13/C13*100</f>
        <v>74.0482722214049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1328037</v>
      </c>
      <c r="D15" s="74">
        <f>D11+D13</f>
        <v>1100380</v>
      </c>
      <c r="E15" s="75">
        <f>D15/C15*100</f>
        <v>82.85763122563603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5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2">
        <v>404576</v>
      </c>
      <c r="D18" s="272">
        <v>230640</v>
      </c>
      <c r="E18" s="114">
        <f>D18/C18*100</f>
        <v>57.00783041999525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3">
        <v>484071</v>
      </c>
      <c r="D19" s="273">
        <v>382170</v>
      </c>
      <c r="E19" s="117">
        <f>D19/C19*100</f>
        <v>78.94916241625712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888647</v>
      </c>
      <c r="D20" s="157">
        <f>SUM(D18:D19)</f>
        <v>612810</v>
      </c>
      <c r="E20" s="164">
        <f>D20/C20*100</f>
        <v>68.95989071025953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Financování!C54</f>
        <v>439390</v>
      </c>
      <c r="D22" s="156">
        <f>Financování!D54</f>
        <v>239476</v>
      </c>
      <c r="E22" s="211">
        <f>D22/C22*100</f>
        <v>54.501923120690044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1328037</v>
      </c>
      <c r="D24" s="94">
        <f>D20+D22</f>
        <v>852286</v>
      </c>
      <c r="E24" s="196">
        <f>D24/C24*100</f>
        <v>64.17637460402082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248094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7"/>
    </row>
    <row r="31" ht="12.75">
      <c r="N31" s="53"/>
    </row>
    <row r="32" ht="12.75">
      <c r="N32" s="53"/>
    </row>
    <row r="33" ht="409.5">
      <c r="N33" s="53"/>
    </row>
    <row r="34" ht="12" customHeight="1"/>
    <row r="35" spans="6:14" ht="409.5">
      <c r="F35" s="8"/>
      <c r="N35" s="53"/>
    </row>
    <row r="36" ht="12" customHeight="1"/>
    <row r="37" ht="409.5">
      <c r="N37" s="53"/>
    </row>
    <row r="38" ht="409.5">
      <c r="N38" s="53"/>
    </row>
    <row r="39" ht="409.5">
      <c r="N39" s="53"/>
    </row>
    <row r="40" spans="4:14" ht="409.5">
      <c r="D40" s="8"/>
      <c r="N40" s="53"/>
    </row>
    <row r="41" ht="409.5">
      <c r="N41" s="53"/>
    </row>
    <row r="44" ht="409.5">
      <c r="D44" s="8"/>
    </row>
    <row r="46" spans="1:5" ht="409.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409.5">
      <c r="A50" s="7"/>
      <c r="B50" s="7"/>
      <c r="C50" s="12"/>
      <c r="D50" s="7"/>
      <c r="E50" s="7"/>
    </row>
    <row r="51" spans="1:5" ht="409.5">
      <c r="A51" s="7"/>
      <c r="B51" s="7"/>
      <c r="C51" s="12"/>
      <c r="D51" s="7"/>
      <c r="E51" s="7"/>
    </row>
    <row r="52" spans="1:5" ht="409.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9" t="s">
        <v>149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3219761</v>
      </c>
      <c r="E7" s="64">
        <f>D7/C7*100</f>
        <v>98.42643575700438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8">
        <v>267802</v>
      </c>
      <c r="D8" s="268">
        <v>259928</v>
      </c>
      <c r="E8" s="67">
        <f>D8/C8*100</f>
        <v>97.05976803758001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23426</v>
      </c>
      <c r="E9" s="67">
        <f>D9/C9*100</f>
        <v>54.954490006568456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199">
        <v>435596</v>
      </c>
      <c r="D10" s="271">
        <v>435850</v>
      </c>
      <c r="E10" s="67">
        <f>D10/C10*100</f>
        <v>100.05831091194592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4017262</v>
      </c>
      <c r="D11" s="167">
        <f>SUM(D7:D10)</f>
        <v>3938965</v>
      </c>
      <c r="E11" s="151">
        <f>D11/C11*100</f>
        <v>98.05098597004627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251602</v>
      </c>
      <c r="E13" s="165">
        <f>D13/C13*100</f>
        <v>63.272065202904045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4414913</v>
      </c>
      <c r="D15" s="74">
        <f>SUM(D13+D11)</f>
        <v>4190567</v>
      </c>
      <c r="E15" s="75">
        <f>D15/C15*100</f>
        <v>94.91845026164728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79357</v>
      </c>
      <c r="D18" s="139">
        <f>'Rozpočet včetně kapitoly EP'!D19</f>
        <v>65788</v>
      </c>
      <c r="E18" s="64">
        <f aca="true" t="shared" si="0" ref="E18:E33">D18/C18*100</f>
        <v>82.90131935431026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7">
        <v>595538</v>
      </c>
      <c r="D19" s="267">
        <v>561272</v>
      </c>
      <c r="E19" s="67">
        <f t="shared" si="0"/>
        <v>94.24621098905529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181315</v>
      </c>
      <c r="D20" s="68">
        <f>'Rozpočet včetně kapitoly EP'!D21</f>
        <v>144637</v>
      </c>
      <c r="E20" s="67">
        <f t="shared" si="0"/>
        <v>79.7711165650939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409857</v>
      </c>
      <c r="D21" s="68">
        <f>'Rozpočet včetně kapitoly EP'!D22</f>
        <v>348814</v>
      </c>
      <c r="E21" s="67">
        <f t="shared" si="0"/>
        <v>85.10626877179114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8453</v>
      </c>
      <c r="E22" s="67">
        <f t="shared" si="0"/>
        <v>58.3367839889579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2120</v>
      </c>
      <c r="E23" s="67">
        <f t="shared" si="0"/>
        <v>31.402755147385577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1476228</v>
      </c>
      <c r="E24" s="67">
        <f t="shared" si="0"/>
        <v>83.79303592156685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147821</v>
      </c>
      <c r="D25" s="68">
        <f>'Rozpočet včetně kapitoly EP'!D26</f>
        <v>142017</v>
      </c>
      <c r="E25" s="67">
        <f t="shared" si="0"/>
        <v>96.07362959254775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34042</v>
      </c>
      <c r="D26" s="68">
        <f>'Rozpočet včetně kapitoly EP'!D27</f>
        <v>14431</v>
      </c>
      <c r="E26" s="67">
        <f t="shared" si="0"/>
        <v>42.39175136595969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41357</v>
      </c>
      <c r="E27" s="67">
        <f t="shared" si="0"/>
        <v>73.22026096347574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263548</v>
      </c>
      <c r="D28" s="68">
        <f>'Rozpočet včetně kapitoly EP'!D29</f>
        <v>226299</v>
      </c>
      <c r="E28" s="67">
        <f t="shared" si="0"/>
        <v>85.86633174981408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60583</v>
      </c>
      <c r="E29" s="67">
        <f t="shared" si="0"/>
        <v>64.61842035091462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v>522420</v>
      </c>
      <c r="D30" s="44">
        <f>'Rozpočet včetně kapitoly EP'!D31</f>
        <v>339312</v>
      </c>
      <c r="E30" s="67">
        <f t="shared" si="0"/>
        <v>64.95004019754221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42054</v>
      </c>
      <c r="D31" s="68">
        <f>'Rozpočet včetně kapitoly EP'!D32</f>
        <v>26623</v>
      </c>
      <c r="E31" s="67">
        <f t="shared" si="0"/>
        <v>63.30670090835593</v>
      </c>
      <c r="G31" s="97"/>
      <c r="H31" s="97"/>
      <c r="I31" s="97"/>
      <c r="M31" s="53"/>
      <c r="O31" s="53"/>
    </row>
    <row r="32" spans="1:15" ht="15" customHeight="1">
      <c r="A32" s="82" t="s">
        <v>107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2751</v>
      </c>
      <c r="E32" s="67">
        <f t="shared" si="0"/>
        <v>56.72164948453609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95642</v>
      </c>
      <c r="D33" s="68">
        <f>'Rozpočet včetně kapitoly EP'!D34</f>
        <v>75726</v>
      </c>
      <c r="E33" s="67">
        <f t="shared" si="0"/>
        <v>79.17651241086551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52002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27585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409.5">
      <c r="A36" s="84" t="s">
        <v>43</v>
      </c>
      <c r="B36" s="86">
        <v>45000</v>
      </c>
      <c r="C36" s="86">
        <f>'Rozpočet včetně kapitoly EP'!C37</f>
        <v>21551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4361680</v>
      </c>
      <c r="D38" s="156">
        <f>SUM(D18:D37)</f>
        <v>3536411</v>
      </c>
      <c r="E38" s="164">
        <f>D38/C38*100</f>
        <v>81.0791025476422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Financování!C49</f>
        <v>53233</v>
      </c>
      <c r="D40" s="153">
        <f>Financování!D49</f>
        <v>53223</v>
      </c>
      <c r="E40" s="165">
        <f>D40/C40*100</f>
        <v>99.98121466007927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4414913</v>
      </c>
      <c r="D42" s="94">
        <f>SUM(D38+D40)</f>
        <v>3589634</v>
      </c>
      <c r="E42" s="95">
        <f>D42/C42*100</f>
        <v>81.30701556293408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600933</v>
      </c>
      <c r="E44" s="95" t="s">
        <v>19</v>
      </c>
      <c r="G44" s="99"/>
      <c r="H44" s="99"/>
      <c r="I44" s="99"/>
    </row>
    <row r="45" spans="1:9" ht="12.75" customHeight="1">
      <c r="A45" s="258"/>
      <c r="B45" s="259"/>
      <c r="C45" s="259"/>
      <c r="D45" s="259"/>
      <c r="E45" s="260"/>
      <c r="G45" s="99"/>
      <c r="H45" s="99"/>
      <c r="I45" s="99"/>
    </row>
    <row r="46" spans="1:9" ht="409.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409.5">
      <c r="G47" s="99"/>
      <c r="H47" s="97"/>
      <c r="I47" s="99"/>
    </row>
    <row r="48" spans="7:9" ht="409.5">
      <c r="G48" s="99"/>
      <c r="H48" s="97"/>
      <c r="I48" s="99"/>
    </row>
    <row r="49" spans="7:9" ht="409.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409.5">
      <c r="A52" s="46"/>
      <c r="B52" s="46"/>
      <c r="C52" s="46"/>
      <c r="D52" s="46"/>
      <c r="G52" s="99"/>
      <c r="H52" s="99"/>
      <c r="I52" s="99"/>
    </row>
    <row r="53" spans="1:9" ht="409.5">
      <c r="A53" s="46"/>
      <c r="B53" s="46"/>
      <c r="C53" s="46"/>
      <c r="D53" s="105"/>
      <c r="E53" s="34"/>
      <c r="G53" s="99"/>
      <c r="H53" s="97"/>
      <c r="I53" s="99"/>
    </row>
    <row r="54" spans="1:9" ht="409.5">
      <c r="A54" s="46"/>
      <c r="B54" s="46"/>
      <c r="C54" s="46"/>
      <c r="D54" s="126"/>
      <c r="G54" s="98"/>
      <c r="H54" s="98"/>
      <c r="I54" s="98"/>
    </row>
    <row r="55" spans="1:9" ht="409.5">
      <c r="A55" s="46"/>
      <c r="B55" s="46"/>
      <c r="C55" s="46"/>
      <c r="D55" s="127"/>
      <c r="G55" s="34"/>
      <c r="H55" s="34"/>
      <c r="I55" s="34"/>
    </row>
    <row r="56" spans="1:9" ht="409.5">
      <c r="A56" s="46"/>
      <c r="B56" s="46"/>
      <c r="C56" s="46"/>
      <c r="D56" s="46"/>
      <c r="G56" s="34"/>
      <c r="H56" s="34"/>
      <c r="I56" s="34"/>
    </row>
    <row r="57" spans="7:9" ht="409.5">
      <c r="G57" s="34"/>
      <c r="H57" s="34"/>
      <c r="I57" s="34"/>
    </row>
    <row r="58" spans="7:9" ht="409.5">
      <c r="G58" s="34"/>
      <c r="H58" s="34"/>
      <c r="I58" s="34"/>
    </row>
    <row r="59" spans="7:9" ht="409.5">
      <c r="G59" s="34"/>
      <c r="H59" s="34"/>
      <c r="I59" s="34"/>
    </row>
    <row r="60" spans="7:9" ht="409.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47" sqref="A47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297" t="s">
        <v>150</v>
      </c>
      <c r="B1" s="294"/>
      <c r="C1" s="294"/>
      <c r="D1" s="294"/>
      <c r="E1" s="294"/>
    </row>
    <row r="2" spans="1:5" s="142" customFormat="1" ht="13.5" customHeight="1">
      <c r="A2" s="264"/>
      <c r="B2" s="263"/>
      <c r="C2" s="263"/>
      <c r="D2" s="263"/>
      <c r="E2" s="263"/>
    </row>
    <row r="3" spans="1:5" ht="15">
      <c r="A3" s="43" t="s">
        <v>30</v>
      </c>
      <c r="E3" s="57" t="s">
        <v>20</v>
      </c>
    </row>
    <row r="4" spans="1:5" ht="15">
      <c r="A4" s="43"/>
      <c r="E4" s="57"/>
    </row>
    <row r="5" spans="1:5" ht="25.5">
      <c r="A5" s="197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8.25">
      <c r="A6" s="227" t="s">
        <v>129</v>
      </c>
      <c r="B6" s="83">
        <v>8000</v>
      </c>
      <c r="C6" s="199">
        <v>8000</v>
      </c>
      <c r="D6" s="199">
        <v>1000</v>
      </c>
      <c r="E6" s="83">
        <f aca="true" t="shared" si="0" ref="E6:E15">D6*100/C6</f>
        <v>12.5</v>
      </c>
    </row>
    <row r="7" spans="1:5" ht="54.75" customHeight="1">
      <c r="A7" s="227" t="s">
        <v>137</v>
      </c>
      <c r="B7" s="83">
        <v>7900</v>
      </c>
      <c r="C7" s="199">
        <v>7900</v>
      </c>
      <c r="D7" s="199">
        <v>4000</v>
      </c>
      <c r="E7" s="83">
        <f t="shared" si="0"/>
        <v>50.63291139240506</v>
      </c>
    </row>
    <row r="8" spans="1:5" ht="43.5" customHeight="1">
      <c r="A8" s="227" t="s">
        <v>118</v>
      </c>
      <c r="B8" s="83">
        <v>0</v>
      </c>
      <c r="C8" s="199">
        <v>3373</v>
      </c>
      <c r="D8" s="199">
        <v>1322</v>
      </c>
      <c r="E8" s="83">
        <f t="shared" si="0"/>
        <v>39.19359620515861</v>
      </c>
    </row>
    <row r="9" spans="1:5" ht="51.75" customHeight="1">
      <c r="A9" s="227" t="s">
        <v>130</v>
      </c>
      <c r="B9" s="83">
        <v>0</v>
      </c>
      <c r="C9" s="199">
        <v>6000</v>
      </c>
      <c r="D9" s="199">
        <v>2202</v>
      </c>
      <c r="E9" s="83">
        <f>D9*100/C9</f>
        <v>36.7</v>
      </c>
    </row>
    <row r="10" spans="1:5" ht="53.25" customHeight="1">
      <c r="A10" s="198" t="s">
        <v>141</v>
      </c>
      <c r="B10" s="199">
        <v>0</v>
      </c>
      <c r="C10" s="199">
        <v>1600</v>
      </c>
      <c r="D10" s="199">
        <v>465</v>
      </c>
      <c r="E10" s="199">
        <f>D10*100/C10</f>
        <v>29.0625</v>
      </c>
    </row>
    <row r="11" spans="1:5" ht="64.5" customHeight="1">
      <c r="A11" s="198" t="s">
        <v>142</v>
      </c>
      <c r="B11" s="199">
        <v>0</v>
      </c>
      <c r="C11" s="199">
        <v>490</v>
      </c>
      <c r="D11" s="199">
        <v>265</v>
      </c>
      <c r="E11" s="199">
        <f>D11*100/C11</f>
        <v>54.08163265306123</v>
      </c>
    </row>
    <row r="12" spans="1:5" ht="25.5" customHeight="1">
      <c r="A12" s="198" t="s">
        <v>111</v>
      </c>
      <c r="B12" s="199">
        <v>0</v>
      </c>
      <c r="C12" s="199">
        <v>3630</v>
      </c>
      <c r="D12" s="199">
        <v>3630</v>
      </c>
      <c r="E12" s="66">
        <f t="shared" si="0"/>
        <v>100</v>
      </c>
    </row>
    <row r="13" spans="1:5" ht="25.5" customHeight="1">
      <c r="A13" s="227" t="s">
        <v>112</v>
      </c>
      <c r="B13" s="83">
        <v>0</v>
      </c>
      <c r="C13" s="199">
        <v>291448</v>
      </c>
      <c r="D13" s="199">
        <v>175873</v>
      </c>
      <c r="E13" s="66">
        <f t="shared" si="0"/>
        <v>60.34455546100848</v>
      </c>
    </row>
    <row r="14" spans="1:5" ht="25.5" customHeight="1">
      <c r="A14" s="227" t="s">
        <v>133</v>
      </c>
      <c r="B14" s="83">
        <v>0</v>
      </c>
      <c r="C14" s="199">
        <v>75210</v>
      </c>
      <c r="D14" s="199">
        <v>62845</v>
      </c>
      <c r="E14" s="66">
        <f t="shared" si="0"/>
        <v>83.55936710543811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251602</v>
      </c>
      <c r="E15" s="168">
        <f t="shared" si="0"/>
        <v>63.27206520290405</v>
      </c>
      <c r="N15" s="53"/>
    </row>
    <row r="16" ht="23.25" customHeight="1">
      <c r="N16" s="53"/>
    </row>
    <row r="17" spans="1:14" ht="25.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8" t="s">
        <v>98</v>
      </c>
      <c r="B18" s="83">
        <v>70000</v>
      </c>
      <c r="C18" s="199">
        <v>439904</v>
      </c>
      <c r="D18" s="199">
        <v>211548</v>
      </c>
      <c r="E18" s="66">
        <f aca="true" t="shared" si="1" ref="E18:E24">D18*100/C18</f>
        <v>48.089583181785116</v>
      </c>
      <c r="N18" s="53"/>
    </row>
    <row r="19" spans="1:14" ht="25.5">
      <c r="A19" s="200" t="s">
        <v>119</v>
      </c>
      <c r="B19" s="83">
        <v>14464</v>
      </c>
      <c r="C19" s="199">
        <v>322875</v>
      </c>
      <c r="D19" s="199">
        <v>322875</v>
      </c>
      <c r="E19" s="66">
        <f t="shared" si="1"/>
        <v>100</v>
      </c>
      <c r="N19" s="53"/>
    </row>
    <row r="20" spans="1:14" ht="15.75" customHeight="1">
      <c r="A20" s="200" t="s">
        <v>57</v>
      </c>
      <c r="B20" s="83">
        <v>171869</v>
      </c>
      <c r="C20" s="199">
        <v>161415</v>
      </c>
      <c r="D20" s="199">
        <v>149867</v>
      </c>
      <c r="E20" s="66">
        <f t="shared" si="1"/>
        <v>92.84577021962023</v>
      </c>
      <c r="F20" s="209"/>
      <c r="N20" s="53"/>
    </row>
    <row r="21" spans="1:14" ht="38.25">
      <c r="A21" s="200" t="s">
        <v>113</v>
      </c>
      <c r="B21" s="83">
        <v>0</v>
      </c>
      <c r="C21" s="199">
        <v>10</v>
      </c>
      <c r="D21" s="199">
        <v>10</v>
      </c>
      <c r="E21" s="66">
        <f t="shared" si="1"/>
        <v>100</v>
      </c>
      <c r="F21" s="193"/>
      <c r="N21" s="53"/>
    </row>
    <row r="22" spans="1:14" ht="28.5" customHeight="1">
      <c r="A22" s="200" t="s">
        <v>128</v>
      </c>
      <c r="B22" s="83">
        <v>0</v>
      </c>
      <c r="C22" s="199">
        <v>120</v>
      </c>
      <c r="D22" s="199">
        <v>120</v>
      </c>
      <c r="E22" s="66">
        <f t="shared" si="1"/>
        <v>100</v>
      </c>
      <c r="F22" s="193"/>
      <c r="N22" s="53"/>
    </row>
    <row r="23" spans="1:14" ht="25.5">
      <c r="A23" s="278" t="s">
        <v>145</v>
      </c>
      <c r="B23" s="83">
        <v>0</v>
      </c>
      <c r="C23" s="199">
        <v>100</v>
      </c>
      <c r="D23" s="199">
        <v>100</v>
      </c>
      <c r="E23" s="66">
        <f t="shared" si="1"/>
        <v>100</v>
      </c>
      <c r="F23" s="193"/>
      <c r="N23" s="53"/>
    </row>
    <row r="24" spans="1:14" ht="25.5" customHeight="1">
      <c r="A24" s="174" t="s">
        <v>58</v>
      </c>
      <c r="B24" s="168">
        <f>SUM(B18:B23)</f>
        <v>256333</v>
      </c>
      <c r="C24" s="168">
        <f>SUM(C18:C23)</f>
        <v>924424</v>
      </c>
      <c r="D24" s="168">
        <f>SUM(D18:D23)</f>
        <v>684520</v>
      </c>
      <c r="E24" s="168">
        <f t="shared" si="1"/>
        <v>74.0482722214049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11" t="s">
        <v>59</v>
      </c>
      <c r="B26" s="74">
        <f>B15+B24</f>
        <v>272233</v>
      </c>
      <c r="C26" s="74">
        <f>SUM(C24+C15)</f>
        <v>1322075</v>
      </c>
      <c r="D26" s="74">
        <f>D24+D15</f>
        <v>936122</v>
      </c>
      <c r="E26" s="75">
        <f>D26/C26*100</f>
        <v>70.80702683281962</v>
      </c>
      <c r="N26" s="53"/>
    </row>
    <row r="27" spans="1:14" ht="14.25" customHeight="1">
      <c r="A27" s="71"/>
      <c r="B27" s="175"/>
      <c r="C27" s="175"/>
      <c r="D27" s="175"/>
      <c r="E27" s="176"/>
      <c r="N27" s="53"/>
    </row>
    <row r="28" spans="1:5" ht="15">
      <c r="A28" s="43" t="s">
        <v>28</v>
      </c>
      <c r="E28" s="57" t="s">
        <v>20</v>
      </c>
    </row>
    <row r="29" spans="1:5" ht="15">
      <c r="A29" s="43"/>
      <c r="E29" s="57"/>
    </row>
    <row r="30" spans="1:6" ht="12.75" customHeight="1">
      <c r="A30" s="177" t="s">
        <v>60</v>
      </c>
      <c r="B30" s="178" t="s">
        <v>92</v>
      </c>
      <c r="C30" s="178" t="s">
        <v>93</v>
      </c>
      <c r="D30" s="179" t="s">
        <v>87</v>
      </c>
      <c r="E30" s="178" t="s">
        <v>34</v>
      </c>
      <c r="F30" s="182"/>
    </row>
    <row r="31" spans="1:5" ht="9.75" customHeight="1">
      <c r="A31" s="180"/>
      <c r="B31" s="170"/>
      <c r="C31" s="170"/>
      <c r="D31" s="169"/>
      <c r="E31" s="170"/>
    </row>
    <row r="32" spans="1:5" ht="15.75" customHeight="1">
      <c r="A32" s="225" t="s">
        <v>90</v>
      </c>
      <c r="B32" s="83">
        <v>24400</v>
      </c>
      <c r="C32" s="274">
        <v>24400</v>
      </c>
      <c r="D32" s="275">
        <v>24390</v>
      </c>
      <c r="E32" s="222">
        <f aca="true" t="shared" si="2" ref="E32:E49">D32*100/C32</f>
        <v>99.95901639344262</v>
      </c>
    </row>
    <row r="33" spans="1:5" ht="59.25" customHeight="1">
      <c r="A33" s="225" t="s">
        <v>160</v>
      </c>
      <c r="B33" s="83">
        <v>0</v>
      </c>
      <c r="C33" s="274">
        <v>477</v>
      </c>
      <c r="D33" s="275">
        <v>477</v>
      </c>
      <c r="E33" s="222">
        <f t="shared" si="2"/>
        <v>100</v>
      </c>
    </row>
    <row r="34" spans="1:5" ht="38.25">
      <c r="A34" s="278" t="s">
        <v>144</v>
      </c>
      <c r="B34" s="83">
        <v>0</v>
      </c>
      <c r="C34" s="274">
        <v>476</v>
      </c>
      <c r="D34" s="275">
        <v>476</v>
      </c>
      <c r="E34" s="222">
        <f t="shared" si="2"/>
        <v>100</v>
      </c>
    </row>
    <row r="35" spans="1:5" ht="51">
      <c r="A35" s="226" t="s">
        <v>106</v>
      </c>
      <c r="B35" s="83">
        <v>0</v>
      </c>
      <c r="C35" s="274">
        <v>3106</v>
      </c>
      <c r="D35" s="275">
        <v>3106</v>
      </c>
      <c r="E35" s="222">
        <f t="shared" si="2"/>
        <v>100</v>
      </c>
    </row>
    <row r="36" spans="1:5" ht="38.25">
      <c r="A36" s="226" t="s">
        <v>134</v>
      </c>
      <c r="B36" s="83">
        <v>0</v>
      </c>
      <c r="C36" s="274">
        <v>2109</v>
      </c>
      <c r="D36" s="275">
        <v>2109</v>
      </c>
      <c r="E36" s="222">
        <f t="shared" si="2"/>
        <v>100</v>
      </c>
    </row>
    <row r="37" spans="1:5" ht="38.25">
      <c r="A37" s="226" t="s">
        <v>132</v>
      </c>
      <c r="B37" s="83">
        <v>0</v>
      </c>
      <c r="C37" s="274">
        <v>429</v>
      </c>
      <c r="D37" s="275">
        <v>429</v>
      </c>
      <c r="E37" s="274">
        <f t="shared" si="2"/>
        <v>100</v>
      </c>
    </row>
    <row r="38" spans="1:5" ht="50.25" customHeight="1">
      <c r="A38" s="270" t="s">
        <v>138</v>
      </c>
      <c r="B38" s="83">
        <v>0</v>
      </c>
      <c r="C38" s="274">
        <v>1425</v>
      </c>
      <c r="D38" s="275">
        <v>1425</v>
      </c>
      <c r="E38" s="274">
        <f t="shared" si="2"/>
        <v>100</v>
      </c>
    </row>
    <row r="39" spans="1:5" ht="48.75" customHeight="1">
      <c r="A39" s="198" t="s">
        <v>162</v>
      </c>
      <c r="B39" s="83">
        <v>0</v>
      </c>
      <c r="C39" s="274">
        <v>43</v>
      </c>
      <c r="D39" s="275">
        <v>43</v>
      </c>
      <c r="E39" s="274">
        <f t="shared" si="2"/>
        <v>100</v>
      </c>
    </row>
    <row r="40" spans="1:5" ht="38.25">
      <c r="A40" s="270" t="s">
        <v>163</v>
      </c>
      <c r="B40" s="83">
        <v>0</v>
      </c>
      <c r="C40" s="274">
        <v>603</v>
      </c>
      <c r="D40" s="275">
        <v>603</v>
      </c>
      <c r="E40" s="274">
        <f t="shared" si="2"/>
        <v>100</v>
      </c>
    </row>
    <row r="41" spans="1:5" ht="51">
      <c r="A41" s="226" t="s">
        <v>135</v>
      </c>
      <c r="B41" s="83">
        <v>0</v>
      </c>
      <c r="C41" s="274">
        <v>13780</v>
      </c>
      <c r="D41" s="275">
        <v>13780</v>
      </c>
      <c r="E41" s="274">
        <f t="shared" si="2"/>
        <v>100</v>
      </c>
    </row>
    <row r="42" spans="1:5" ht="51">
      <c r="A42" s="226" t="s">
        <v>164</v>
      </c>
      <c r="B42" s="83">
        <v>0</v>
      </c>
      <c r="C42" s="274">
        <v>3000</v>
      </c>
      <c r="D42" s="275">
        <v>3000</v>
      </c>
      <c r="E42" s="274">
        <f t="shared" si="2"/>
        <v>100</v>
      </c>
    </row>
    <row r="43" spans="1:5" ht="38.25">
      <c r="A43" s="226" t="s">
        <v>165</v>
      </c>
      <c r="B43" s="83">
        <v>0</v>
      </c>
      <c r="C43" s="274">
        <v>1158</v>
      </c>
      <c r="D43" s="275">
        <v>1158</v>
      </c>
      <c r="E43" s="274">
        <f t="shared" si="2"/>
        <v>100</v>
      </c>
    </row>
    <row r="44" spans="1:5" ht="53.25" customHeight="1">
      <c r="A44" s="278" t="s">
        <v>140</v>
      </c>
      <c r="B44" s="199">
        <v>0</v>
      </c>
      <c r="C44" s="274">
        <v>1352</v>
      </c>
      <c r="D44" s="275">
        <v>1352</v>
      </c>
      <c r="E44" s="274">
        <f t="shared" si="2"/>
        <v>100</v>
      </c>
    </row>
    <row r="45" spans="1:5" ht="51">
      <c r="A45" s="278" t="s">
        <v>139</v>
      </c>
      <c r="B45" s="199">
        <v>0</v>
      </c>
      <c r="C45" s="274">
        <v>645</v>
      </c>
      <c r="D45" s="275">
        <v>645</v>
      </c>
      <c r="E45" s="274">
        <f t="shared" si="2"/>
        <v>100</v>
      </c>
    </row>
    <row r="46" spans="1:5" ht="39" customHeight="1">
      <c r="A46" s="226" t="s">
        <v>114</v>
      </c>
      <c r="B46" s="199">
        <v>0</v>
      </c>
      <c r="C46" s="274">
        <v>10</v>
      </c>
      <c r="D46" s="275">
        <v>10</v>
      </c>
      <c r="E46" s="274">
        <f t="shared" si="2"/>
        <v>100</v>
      </c>
    </row>
    <row r="47" spans="1:5" ht="25.5" customHeight="1">
      <c r="A47" s="226" t="s">
        <v>127</v>
      </c>
      <c r="B47" s="199">
        <v>0</v>
      </c>
      <c r="C47" s="274">
        <v>120</v>
      </c>
      <c r="D47" s="275">
        <v>120</v>
      </c>
      <c r="E47" s="274">
        <f t="shared" si="2"/>
        <v>100</v>
      </c>
    </row>
    <row r="48" spans="1:5" ht="27" customHeight="1">
      <c r="A48" s="278" t="s">
        <v>146</v>
      </c>
      <c r="B48" s="199">
        <v>0</v>
      </c>
      <c r="C48" s="274">
        <v>100</v>
      </c>
      <c r="D48" s="275">
        <v>100</v>
      </c>
      <c r="E48" s="274">
        <f t="shared" si="2"/>
        <v>100</v>
      </c>
    </row>
    <row r="49" spans="1:5" ht="20.25" customHeight="1">
      <c r="A49" s="172" t="s">
        <v>61</v>
      </c>
      <c r="B49" s="168">
        <f>SUM(B32:B32)</f>
        <v>24400</v>
      </c>
      <c r="C49" s="168">
        <f>SUM(C32:C48)</f>
        <v>53233</v>
      </c>
      <c r="D49" s="168">
        <f>SUM(D32:D48)</f>
        <v>53223</v>
      </c>
      <c r="E49" s="168">
        <f t="shared" si="2"/>
        <v>99.98121466007927</v>
      </c>
    </row>
    <row r="50" ht="19.5" customHeight="1"/>
    <row r="51" spans="1:5" ht="25.5">
      <c r="A51" s="171" t="s">
        <v>62</v>
      </c>
      <c r="B51" s="22" t="s">
        <v>54</v>
      </c>
      <c r="C51" s="22" t="s">
        <v>47</v>
      </c>
      <c r="D51" s="22" t="s">
        <v>48</v>
      </c>
      <c r="E51" s="22" t="s">
        <v>34</v>
      </c>
    </row>
    <row r="52" spans="1:5" ht="15" customHeight="1">
      <c r="A52" s="173" t="s">
        <v>99</v>
      </c>
      <c r="B52" s="83">
        <v>0</v>
      </c>
      <c r="C52" s="199">
        <v>429678</v>
      </c>
      <c r="D52" s="199">
        <v>229764</v>
      </c>
      <c r="E52" s="199">
        <f>D52*100/C52</f>
        <v>53.473531342074764</v>
      </c>
    </row>
    <row r="53" spans="1:5" ht="15.75" customHeight="1">
      <c r="A53" s="173" t="s">
        <v>63</v>
      </c>
      <c r="B53" s="83">
        <v>0</v>
      </c>
      <c r="C53" s="199">
        <v>9712</v>
      </c>
      <c r="D53" s="199">
        <v>9712</v>
      </c>
      <c r="E53" s="199">
        <f>D53*100/C53</f>
        <v>100</v>
      </c>
    </row>
    <row r="54" spans="1:5" ht="26.25" customHeight="1">
      <c r="A54" s="174" t="s">
        <v>64</v>
      </c>
      <c r="B54" s="168">
        <f>SUM(B52:B53)</f>
        <v>0</v>
      </c>
      <c r="C54" s="168">
        <f>SUM(C52:C53)</f>
        <v>439390</v>
      </c>
      <c r="D54" s="168">
        <f>SUM(D52:D53)</f>
        <v>239476</v>
      </c>
      <c r="E54" s="212">
        <f>D54/C54*100</f>
        <v>54.501923120690044</v>
      </c>
    </row>
    <row r="55" spans="2:5" ht="12" customHeight="1" thickBot="1">
      <c r="B55" s="8"/>
      <c r="C55" s="8"/>
      <c r="D55" s="8"/>
      <c r="E55" s="8"/>
    </row>
    <row r="56" spans="1:5" ht="21.75" customHeight="1" thickBot="1">
      <c r="A56" s="111" t="s">
        <v>65</v>
      </c>
      <c r="B56" s="74">
        <f>SUM(B54+B49)</f>
        <v>24400</v>
      </c>
      <c r="C56" s="74">
        <f>SUM(C54+C49)</f>
        <v>492623</v>
      </c>
      <c r="D56" s="74">
        <f>SUM(D54+D49)</f>
        <v>292699</v>
      </c>
      <c r="E56" s="75">
        <f>D56/C56*100</f>
        <v>59.41643000834309</v>
      </c>
    </row>
    <row r="57" ht="12" customHeight="1" thickBot="1"/>
    <row r="58" spans="1:5" ht="22.5" customHeight="1" thickBot="1">
      <c r="A58" s="111" t="s">
        <v>66</v>
      </c>
      <c r="B58" s="74">
        <f>B26-B56</f>
        <v>247833</v>
      </c>
      <c r="C58" s="74">
        <f>C26-C56</f>
        <v>829452</v>
      </c>
      <c r="D58" s="74">
        <f>D26-D56</f>
        <v>643423</v>
      </c>
      <c r="E58" s="75" t="s">
        <v>19</v>
      </c>
    </row>
    <row r="59" ht="0" customHeight="1" hidden="1"/>
    <row r="60" ht="12.75" hidden="1"/>
    <row r="61" ht="12.75" hidden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0" r:id="rId1"/>
  <headerFooter alignWithMargins="0">
    <oddFooter>&amp;C&amp;P</oddFooter>
  </headerFooter>
  <rowBreaks count="2" manualBreakCount="2">
    <brk id="26" max="5" man="1"/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A47" sqref="A47"/>
    </sheetView>
  </sheetViews>
  <sheetFormatPr defaultColWidth="8.875" defaultRowHeight="12.75"/>
  <cols>
    <col min="1" max="1" width="2.625" style="249" customWidth="1"/>
    <col min="2" max="2" width="20.125" style="249" customWidth="1"/>
    <col min="3" max="3" width="5.25390625" style="249" customWidth="1"/>
    <col min="4" max="14" width="8.00390625" style="249" customWidth="1"/>
    <col min="15" max="15" width="6.75390625" style="249" customWidth="1"/>
    <col min="16" max="16" width="10.75390625" style="249" customWidth="1"/>
    <col min="17" max="18" width="9.375" style="249" customWidth="1"/>
    <col min="19" max="19" width="0" style="249" hidden="1" customWidth="1"/>
    <col min="20" max="20" width="4.00390625" style="249" customWidth="1"/>
    <col min="21" max="16384" width="8.875" style="249" customWidth="1"/>
  </cols>
  <sheetData>
    <row r="1" ht="21" customHeight="1"/>
    <row r="2" spans="2:18" ht="15" customHeight="1">
      <c r="B2" s="300" t="s">
        <v>131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4" spans="2:18" ht="22.5">
      <c r="B4" s="250">
        <v>2013</v>
      </c>
      <c r="C4" s="251"/>
      <c r="D4" s="252" t="s">
        <v>0</v>
      </c>
      <c r="E4" s="252" t="s">
        <v>1</v>
      </c>
      <c r="F4" s="252" t="s">
        <v>2</v>
      </c>
      <c r="G4" s="252" t="s">
        <v>3</v>
      </c>
      <c r="H4" s="252" t="s">
        <v>4</v>
      </c>
      <c r="I4" s="252" t="s">
        <v>5</v>
      </c>
      <c r="J4" s="252" t="s">
        <v>6</v>
      </c>
      <c r="K4" s="252" t="s">
        <v>7</v>
      </c>
      <c r="L4" s="252" t="s">
        <v>8</v>
      </c>
      <c r="M4" s="252" t="s">
        <v>9</v>
      </c>
      <c r="N4" s="252" t="s">
        <v>10</v>
      </c>
      <c r="O4" s="252" t="s">
        <v>11</v>
      </c>
      <c r="P4" s="252" t="s">
        <v>12</v>
      </c>
      <c r="Q4" s="252" t="s">
        <v>15</v>
      </c>
      <c r="R4" s="252" t="s">
        <v>13</v>
      </c>
    </row>
    <row r="5" spans="2:18" ht="33.75">
      <c r="B5" s="253" t="s">
        <v>121</v>
      </c>
      <c r="C5" s="254">
        <v>1111</v>
      </c>
      <c r="D5" s="255">
        <v>109334.73999</v>
      </c>
      <c r="E5" s="255">
        <v>62408.023</v>
      </c>
      <c r="F5" s="255">
        <v>55215.991</v>
      </c>
      <c r="G5" s="255">
        <v>43169.073</v>
      </c>
      <c r="H5" s="255">
        <v>56141.171</v>
      </c>
      <c r="I5" s="255">
        <v>66232.922</v>
      </c>
      <c r="J5" s="255">
        <v>71048.012</v>
      </c>
      <c r="K5" s="255">
        <v>71114.684</v>
      </c>
      <c r="L5" s="255">
        <v>63230.781</v>
      </c>
      <c r="M5" s="255">
        <v>68885.839</v>
      </c>
      <c r="N5" s="255">
        <v>68013.531</v>
      </c>
      <c r="O5" s="255">
        <v>0</v>
      </c>
      <c r="P5" s="255">
        <v>734794.76699</v>
      </c>
      <c r="Q5" s="255">
        <v>688000</v>
      </c>
      <c r="R5" s="261">
        <v>106.80156496947674</v>
      </c>
    </row>
    <row r="6" spans="2:18" ht="33.75">
      <c r="B6" s="253" t="s">
        <v>122</v>
      </c>
      <c r="C6" s="254">
        <v>1112</v>
      </c>
      <c r="D6" s="255">
        <v>5350.13452</v>
      </c>
      <c r="E6" s="255">
        <v>765.989</v>
      </c>
      <c r="F6" s="255">
        <v>2110.198</v>
      </c>
      <c r="G6" s="255">
        <v>0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5">
        <v>0</v>
      </c>
      <c r="N6" s="255">
        <v>476.54</v>
      </c>
      <c r="O6" s="255">
        <v>0</v>
      </c>
      <c r="P6" s="255">
        <v>8702.86152</v>
      </c>
      <c r="Q6" s="255">
        <v>20000</v>
      </c>
      <c r="R6" s="261">
        <v>43.514307599999995</v>
      </c>
    </row>
    <row r="7" spans="2:18" ht="33.75">
      <c r="B7" s="253" t="s">
        <v>123</v>
      </c>
      <c r="C7" s="254">
        <v>1113</v>
      </c>
      <c r="D7" s="255">
        <v>8118.2882199999995</v>
      </c>
      <c r="E7" s="255">
        <v>14506.183</v>
      </c>
      <c r="F7" s="255">
        <v>4507.092</v>
      </c>
      <c r="G7" s="255">
        <v>4965.766</v>
      </c>
      <c r="H7" s="255">
        <v>6085.932</v>
      </c>
      <c r="I7" s="255">
        <v>6066.176</v>
      </c>
      <c r="J7" s="255">
        <v>6594.655</v>
      </c>
      <c r="K7" s="255">
        <v>7064.524</v>
      </c>
      <c r="L7" s="255">
        <v>7643.348</v>
      </c>
      <c r="M7" s="255">
        <v>6941.13</v>
      </c>
      <c r="N7" s="255">
        <v>6780.804</v>
      </c>
      <c r="O7" s="255">
        <v>0</v>
      </c>
      <c r="P7" s="255">
        <v>79273.89822</v>
      </c>
      <c r="Q7" s="255">
        <v>65000</v>
      </c>
      <c r="R7" s="261">
        <v>121.95984341538461</v>
      </c>
    </row>
    <row r="8" spans="2:18" ht="22.5">
      <c r="B8" s="253" t="s">
        <v>124</v>
      </c>
      <c r="C8" s="254">
        <v>1121</v>
      </c>
      <c r="D8" s="255">
        <v>129909.91923999999</v>
      </c>
      <c r="E8" s="255">
        <v>5316.487</v>
      </c>
      <c r="F8" s="255">
        <v>148927.992</v>
      </c>
      <c r="G8" s="255">
        <v>35542.587</v>
      </c>
      <c r="H8" s="255">
        <v>0</v>
      </c>
      <c r="I8" s="255">
        <v>88015.282</v>
      </c>
      <c r="J8" s="255">
        <v>211557.455</v>
      </c>
      <c r="K8" s="255">
        <v>0</v>
      </c>
      <c r="L8" s="255">
        <v>38911.908</v>
      </c>
      <c r="M8" s="255">
        <v>93338.297</v>
      </c>
      <c r="N8" s="255">
        <v>1632.956</v>
      </c>
      <c r="O8" s="255">
        <v>0</v>
      </c>
      <c r="P8" s="255">
        <v>753152.88324</v>
      </c>
      <c r="Q8" s="255">
        <v>760000</v>
      </c>
      <c r="R8" s="261">
        <v>99.09906358421053</v>
      </c>
    </row>
    <row r="9" spans="2:18" ht="12.75">
      <c r="B9" s="253" t="s">
        <v>125</v>
      </c>
      <c r="C9" s="254">
        <v>1211</v>
      </c>
      <c r="D9" s="255">
        <v>154897.07353999998</v>
      </c>
      <c r="E9" s="255">
        <v>269836.764</v>
      </c>
      <c r="F9" s="255">
        <v>36850.395</v>
      </c>
      <c r="G9" s="255">
        <v>105131.439</v>
      </c>
      <c r="H9" s="255">
        <v>183014.803</v>
      </c>
      <c r="I9" s="255">
        <v>114138.127</v>
      </c>
      <c r="J9" s="255">
        <v>123298.567</v>
      </c>
      <c r="K9" s="255">
        <v>184147.957</v>
      </c>
      <c r="L9" s="255">
        <v>118909.69</v>
      </c>
      <c r="M9" s="255">
        <v>132695.684</v>
      </c>
      <c r="N9" s="255">
        <v>200028.383</v>
      </c>
      <c r="O9" s="255">
        <v>0</v>
      </c>
      <c r="P9" s="255">
        <v>1622948.88254</v>
      </c>
      <c r="Q9" s="255">
        <v>1706800</v>
      </c>
      <c r="R9" s="261">
        <v>95.08723239629717</v>
      </c>
    </row>
    <row r="10" spans="2:18" ht="12.75">
      <c r="B10" s="298" t="s">
        <v>14</v>
      </c>
      <c r="C10" s="299"/>
      <c r="D10" s="256">
        <v>407610.15551000007</v>
      </c>
      <c r="E10" s="256">
        <v>352833.446</v>
      </c>
      <c r="F10" s="256">
        <v>247611.668</v>
      </c>
      <c r="G10" s="256">
        <v>188808.865</v>
      </c>
      <c r="H10" s="256">
        <v>245241.906</v>
      </c>
      <c r="I10" s="256">
        <v>274452.507</v>
      </c>
      <c r="J10" s="256">
        <v>412498.689</v>
      </c>
      <c r="K10" s="256">
        <v>262327.165</v>
      </c>
      <c r="L10" s="256">
        <v>228695.727</v>
      </c>
      <c r="M10" s="256">
        <v>301860.95</v>
      </c>
      <c r="N10" s="256">
        <v>276932.214</v>
      </c>
      <c r="O10" s="256">
        <v>0</v>
      </c>
      <c r="P10" s="256">
        <v>3198873.29251</v>
      </c>
      <c r="Q10" s="256">
        <v>3239800</v>
      </c>
      <c r="R10" s="262">
        <v>98.73675203747145</v>
      </c>
    </row>
    <row r="11" spans="2:18" ht="12.75"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</row>
    <row r="12" ht="3" customHeight="1"/>
    <row r="13" spans="2:18" ht="13.5" customHeight="1">
      <c r="B13" s="302" t="s">
        <v>126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</row>
    <row r="14" spans="2:18" ht="13.5" customHeight="1">
      <c r="B14" s="302" t="s">
        <v>158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</row>
    <row r="15" spans="2:18" ht="13.5" customHeight="1">
      <c r="B15" s="302" t="s">
        <v>159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</row>
    <row r="16" ht="6.75" customHeight="1"/>
    <row r="17" spans="2:18" ht="33.75">
      <c r="B17" s="250">
        <v>2012</v>
      </c>
      <c r="C17" s="251"/>
      <c r="D17" s="252" t="s">
        <v>0</v>
      </c>
      <c r="E17" s="252" t="s">
        <v>1</v>
      </c>
      <c r="F17" s="252" t="s">
        <v>2</v>
      </c>
      <c r="G17" s="252" t="s">
        <v>3</v>
      </c>
      <c r="H17" s="252" t="s">
        <v>4</v>
      </c>
      <c r="I17" s="252" t="s">
        <v>5</v>
      </c>
      <c r="J17" s="252" t="s">
        <v>6</v>
      </c>
      <c r="K17" s="252" t="s">
        <v>7</v>
      </c>
      <c r="L17" s="252" t="s">
        <v>8</v>
      </c>
      <c r="M17" s="252" t="s">
        <v>9</v>
      </c>
      <c r="N17" s="252" t="s">
        <v>10</v>
      </c>
      <c r="O17" s="252" t="s">
        <v>11</v>
      </c>
      <c r="P17" s="252" t="s">
        <v>102</v>
      </c>
      <c r="Q17" s="252" t="s">
        <v>16</v>
      </c>
      <c r="R17" s="252" t="s">
        <v>13</v>
      </c>
    </row>
    <row r="18" spans="2:18" ht="33.75">
      <c r="B18" s="253" t="s">
        <v>121</v>
      </c>
      <c r="C18" s="254">
        <v>1111</v>
      </c>
      <c r="D18" s="255">
        <v>101317.66</v>
      </c>
      <c r="E18" s="255">
        <v>70805.978</v>
      </c>
      <c r="F18" s="255">
        <v>54296.157</v>
      </c>
      <c r="G18" s="255">
        <v>44698.108</v>
      </c>
      <c r="H18" s="255">
        <v>52118.758</v>
      </c>
      <c r="I18" s="255">
        <v>66591.147</v>
      </c>
      <c r="J18" s="255">
        <v>64163.601</v>
      </c>
      <c r="K18" s="255">
        <v>70923.55</v>
      </c>
      <c r="L18" s="255">
        <v>63552.065</v>
      </c>
      <c r="M18" s="255">
        <v>64740.596</v>
      </c>
      <c r="N18" s="255">
        <v>67887.48</v>
      </c>
      <c r="O18" s="255">
        <v>0</v>
      </c>
      <c r="P18" s="255">
        <v>721095.1</v>
      </c>
      <c r="Q18" s="255">
        <v>785861.40339</v>
      </c>
      <c r="R18" s="261">
        <v>91.75855906517165</v>
      </c>
    </row>
    <row r="19" spans="2:18" ht="33.75">
      <c r="B19" s="253" t="s">
        <v>122</v>
      </c>
      <c r="C19" s="254">
        <v>1112</v>
      </c>
      <c r="D19" s="255">
        <v>6294.079</v>
      </c>
      <c r="E19" s="255">
        <v>790.727</v>
      </c>
      <c r="F19" s="255">
        <v>1852.046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780.092</v>
      </c>
      <c r="O19" s="255">
        <v>0</v>
      </c>
      <c r="P19" s="255">
        <v>9716.944</v>
      </c>
      <c r="Q19" s="255">
        <v>13921.7669</v>
      </c>
      <c r="R19" s="261">
        <v>69.79677270706206</v>
      </c>
    </row>
    <row r="20" spans="2:18" ht="33.75">
      <c r="B20" s="253" t="s">
        <v>123</v>
      </c>
      <c r="C20" s="254">
        <v>1113</v>
      </c>
      <c r="D20" s="255">
        <v>7077.493</v>
      </c>
      <c r="E20" s="255">
        <v>14999.131</v>
      </c>
      <c r="F20" s="255">
        <v>4602.834</v>
      </c>
      <c r="G20" s="255">
        <v>4843.931</v>
      </c>
      <c r="H20" s="255">
        <v>6528.595</v>
      </c>
      <c r="I20" s="255">
        <v>5484.837</v>
      </c>
      <c r="J20" s="255">
        <v>7438.69</v>
      </c>
      <c r="K20" s="255">
        <v>8560.17</v>
      </c>
      <c r="L20" s="255">
        <v>7613.463</v>
      </c>
      <c r="M20" s="255">
        <v>6247.84</v>
      </c>
      <c r="N20" s="255">
        <v>7324.791</v>
      </c>
      <c r="O20" s="255">
        <v>0</v>
      </c>
      <c r="P20" s="255">
        <v>80721.775</v>
      </c>
      <c r="Q20" s="255">
        <v>85969.26323000001</v>
      </c>
      <c r="R20" s="261">
        <v>93.89608793556714</v>
      </c>
    </row>
    <row r="21" spans="2:18" ht="22.5">
      <c r="B21" s="253" t="s">
        <v>124</v>
      </c>
      <c r="C21" s="254">
        <v>1121</v>
      </c>
      <c r="D21" s="255">
        <v>133066.754</v>
      </c>
      <c r="E21" s="255">
        <v>4991.52</v>
      </c>
      <c r="F21" s="255">
        <v>148955.966</v>
      </c>
      <c r="G21" s="255">
        <v>39285.277</v>
      </c>
      <c r="H21" s="255">
        <v>0</v>
      </c>
      <c r="I21" s="255">
        <v>153269.306</v>
      </c>
      <c r="J21" s="255">
        <v>166378.278</v>
      </c>
      <c r="K21" s="255">
        <v>0</v>
      </c>
      <c r="L21" s="255">
        <v>66144.249</v>
      </c>
      <c r="M21" s="255">
        <v>86187.983</v>
      </c>
      <c r="N21" s="255">
        <v>7300.73</v>
      </c>
      <c r="O21" s="255">
        <v>0</v>
      </c>
      <c r="P21" s="255">
        <v>805580.063</v>
      </c>
      <c r="Q21" s="255">
        <v>843291.09162</v>
      </c>
      <c r="R21" s="261">
        <v>95.52811253495452</v>
      </c>
    </row>
    <row r="22" spans="2:18" ht="12.75">
      <c r="B22" s="253" t="s">
        <v>125</v>
      </c>
      <c r="C22" s="254">
        <v>1211</v>
      </c>
      <c r="D22" s="255">
        <v>150626.198</v>
      </c>
      <c r="E22" s="255">
        <v>274565.823</v>
      </c>
      <c r="F22" s="255">
        <v>0</v>
      </c>
      <c r="G22" s="255">
        <v>80981.171</v>
      </c>
      <c r="H22" s="255">
        <v>256311.516</v>
      </c>
      <c r="I22" s="255">
        <v>28913.742</v>
      </c>
      <c r="J22" s="255">
        <v>139617.342</v>
      </c>
      <c r="K22" s="255">
        <v>261721.038</v>
      </c>
      <c r="L22" s="255">
        <v>37750.114</v>
      </c>
      <c r="M22" s="255">
        <v>137165.203</v>
      </c>
      <c r="N22" s="255">
        <v>263772.455</v>
      </c>
      <c r="O22" s="255">
        <v>0</v>
      </c>
      <c r="P22" s="255">
        <v>1631424.602</v>
      </c>
      <c r="Q22" s="255">
        <v>1699621.544</v>
      </c>
      <c r="R22" s="261">
        <v>95.9875219138785</v>
      </c>
    </row>
    <row r="23" spans="2:18" ht="12.75">
      <c r="B23" s="298" t="s">
        <v>14</v>
      </c>
      <c r="C23" s="299"/>
      <c r="D23" s="256">
        <v>398382.184</v>
      </c>
      <c r="E23" s="256">
        <v>366153.179</v>
      </c>
      <c r="F23" s="256">
        <v>209707.003</v>
      </c>
      <c r="G23" s="256">
        <v>169808.487</v>
      </c>
      <c r="H23" s="256">
        <v>314958.869</v>
      </c>
      <c r="I23" s="256">
        <v>254259.032</v>
      </c>
      <c r="J23" s="256">
        <v>377597.911</v>
      </c>
      <c r="K23" s="256">
        <v>341204.758</v>
      </c>
      <c r="L23" s="256">
        <v>175059.891</v>
      </c>
      <c r="M23" s="256">
        <v>294341.622</v>
      </c>
      <c r="N23" s="256">
        <v>347065.548</v>
      </c>
      <c r="O23" s="256">
        <v>0</v>
      </c>
      <c r="P23" s="256">
        <v>3248538.484</v>
      </c>
      <c r="Q23" s="256">
        <v>3428665.06914</v>
      </c>
      <c r="R23" s="262">
        <v>94.74645141745559</v>
      </c>
    </row>
    <row r="24" spans="2:18" ht="12.75"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6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00390625" style="0" bestFit="1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303" t="s">
        <v>151</v>
      </c>
      <c r="B1" s="303"/>
      <c r="C1" s="303"/>
      <c r="D1" s="303"/>
      <c r="E1" s="303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109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5" t="s">
        <v>92</v>
      </c>
      <c r="C8" s="186" t="s">
        <v>93</v>
      </c>
      <c r="D8" s="187" t="s">
        <v>87</v>
      </c>
      <c r="E8" s="129" t="s">
        <v>34</v>
      </c>
    </row>
    <row r="9" spans="1:5" ht="27" customHeight="1">
      <c r="A9" s="247" t="s">
        <v>115</v>
      </c>
      <c r="B9" s="41">
        <v>6331000</v>
      </c>
      <c r="C9" s="267">
        <v>6382000</v>
      </c>
      <c r="D9" s="279">
        <v>6382000</v>
      </c>
      <c r="E9" s="130">
        <f>D9/C9*100</f>
        <v>100</v>
      </c>
    </row>
    <row r="10" spans="1:5" ht="27" customHeight="1">
      <c r="A10" s="247" t="s">
        <v>116</v>
      </c>
      <c r="B10" s="41">
        <v>191000</v>
      </c>
      <c r="C10" s="267">
        <v>234000</v>
      </c>
      <c r="D10" s="279">
        <v>234000</v>
      </c>
      <c r="E10" s="130">
        <f>D10/C10*100</f>
        <v>100</v>
      </c>
    </row>
    <row r="11" spans="1:5" ht="27" customHeight="1">
      <c r="A11" s="247" t="s">
        <v>24</v>
      </c>
      <c r="B11" s="41">
        <v>342000</v>
      </c>
      <c r="C11" s="267">
        <v>342000</v>
      </c>
      <c r="D11" s="279">
        <v>342000</v>
      </c>
      <c r="E11" s="130">
        <f>D11/C11*100</f>
        <v>100</v>
      </c>
    </row>
    <row r="12" spans="1:5" ht="27" customHeight="1">
      <c r="A12" s="248" t="s">
        <v>110</v>
      </c>
      <c r="B12" s="159">
        <v>0</v>
      </c>
      <c r="C12" s="280">
        <v>0</v>
      </c>
      <c r="D12" s="281">
        <v>29161</v>
      </c>
      <c r="E12" s="224" t="s">
        <v>19</v>
      </c>
    </row>
    <row r="13" spans="1:5" ht="26.25" customHeight="1" thickBot="1">
      <c r="A13" s="236" t="s">
        <v>21</v>
      </c>
      <c r="B13" s="237">
        <f>SUM(B9:B12)</f>
        <v>6864000</v>
      </c>
      <c r="C13" s="237">
        <f>SUM(C9:C12)</f>
        <v>6958000</v>
      </c>
      <c r="D13" s="238">
        <f>SUM(D9:D12)</f>
        <v>6987161</v>
      </c>
      <c r="E13" s="239">
        <f>D13/C13*100</f>
        <v>100.41910031618282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11228633.780000001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5" t="s">
        <v>92</v>
      </c>
      <c r="C20" s="186" t="s">
        <v>93</v>
      </c>
      <c r="D20" s="188" t="s">
        <v>87</v>
      </c>
      <c r="E20" s="129" t="s">
        <v>34</v>
      </c>
    </row>
    <row r="21" spans="1:16" ht="27" customHeight="1">
      <c r="A21" s="240" t="s">
        <v>17</v>
      </c>
      <c r="B21" s="41">
        <v>1591000</v>
      </c>
      <c r="C21" s="267">
        <v>1591000</v>
      </c>
      <c r="D21" s="279">
        <v>1432200</v>
      </c>
      <c r="E21" s="194">
        <f aca="true" t="shared" si="0" ref="E21:E26">D21/C21*100</f>
        <v>90.01885606536769</v>
      </c>
      <c r="F21" s="6"/>
      <c r="O21" s="5"/>
      <c r="P21" s="6"/>
    </row>
    <row r="22" spans="1:16" ht="27" customHeight="1">
      <c r="A22" s="240" t="s">
        <v>18</v>
      </c>
      <c r="B22" s="41">
        <v>2007000</v>
      </c>
      <c r="C22" s="267">
        <v>2007000</v>
      </c>
      <c r="D22" s="279">
        <v>1600000</v>
      </c>
      <c r="E22" s="194">
        <f t="shared" si="0"/>
        <v>79.72097658196313</v>
      </c>
      <c r="F22" s="18"/>
      <c r="N22" s="12"/>
      <c r="O22" s="12"/>
      <c r="P22" s="18"/>
    </row>
    <row r="23" spans="1:16" ht="39" customHeight="1">
      <c r="A23" s="240" t="s">
        <v>120</v>
      </c>
      <c r="B23" s="41">
        <v>106000</v>
      </c>
      <c r="C23" s="267">
        <v>106000</v>
      </c>
      <c r="D23" s="279">
        <v>103000</v>
      </c>
      <c r="E23" s="194">
        <f t="shared" si="0"/>
        <v>97.16981132075472</v>
      </c>
      <c r="F23" s="18"/>
      <c r="P23" s="18"/>
    </row>
    <row r="24" spans="1:16" ht="27" customHeight="1">
      <c r="A24" s="240" t="s">
        <v>117</v>
      </c>
      <c r="B24" s="41">
        <v>0</v>
      </c>
      <c r="C24" s="267">
        <v>4335473</v>
      </c>
      <c r="D24" s="279">
        <v>2356880.27</v>
      </c>
      <c r="E24" s="194">
        <f t="shared" si="0"/>
        <v>54.36270206272764</v>
      </c>
      <c r="F24" s="18"/>
      <c r="O24" s="12"/>
      <c r="P24" s="18"/>
    </row>
    <row r="25" spans="1:16" ht="27" customHeight="1">
      <c r="A25" s="241" t="s">
        <v>100</v>
      </c>
      <c r="B25" s="159">
        <v>3160000</v>
      </c>
      <c r="C25" s="280">
        <v>3160000</v>
      </c>
      <c r="D25" s="279">
        <v>456128.6</v>
      </c>
      <c r="E25" s="194">
        <f t="shared" si="0"/>
        <v>14.434449367088606</v>
      </c>
      <c r="F25" s="18"/>
      <c r="O25" s="12"/>
      <c r="P25" s="18"/>
    </row>
    <row r="26" spans="1:16" ht="26.25" customHeight="1" thickBot="1">
      <c r="A26" s="236" t="s">
        <v>22</v>
      </c>
      <c r="B26" s="237">
        <f>SUM(B21:B25)</f>
        <v>6864000</v>
      </c>
      <c r="C26" s="237">
        <f>SUM(C21:C25)</f>
        <v>11199473</v>
      </c>
      <c r="D26" s="238">
        <f>SUM(D21:D25)</f>
        <v>5948208.869999999</v>
      </c>
      <c r="E26" s="242">
        <f t="shared" si="0"/>
        <v>53.111506853938565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.75">
      <c r="A30" s="1" t="s">
        <v>154</v>
      </c>
      <c r="B30" s="1"/>
      <c r="D30" s="51">
        <f>SUM(D16-D26)</f>
        <v>5280424.910000002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3" customFormat="1" ht="17.25" customHeight="1">
      <c r="A1" s="303" t="s">
        <v>152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109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5" t="s">
        <v>92</v>
      </c>
      <c r="C8" s="186" t="s">
        <v>93</v>
      </c>
      <c r="D8" s="187" t="s">
        <v>87</v>
      </c>
      <c r="E8" s="129" t="s">
        <v>34</v>
      </c>
    </row>
    <row r="9" spans="1:5" ht="26.25" customHeight="1">
      <c r="A9" s="277" t="s">
        <v>143</v>
      </c>
      <c r="B9" s="159">
        <v>0</v>
      </c>
      <c r="C9" s="281">
        <v>0</v>
      </c>
      <c r="D9" s="267">
        <v>42000000</v>
      </c>
      <c r="E9" s="132" t="s">
        <v>19</v>
      </c>
    </row>
    <row r="10" spans="1:5" ht="30.75" customHeight="1">
      <c r="A10" s="246" t="s">
        <v>108</v>
      </c>
      <c r="B10" s="159">
        <v>0</v>
      </c>
      <c r="C10" s="281">
        <v>0</v>
      </c>
      <c r="D10" s="282">
        <v>308.64</v>
      </c>
      <c r="E10" s="132" t="s">
        <v>19</v>
      </c>
    </row>
    <row r="11" spans="1:5" ht="26.25" customHeight="1" thickBot="1">
      <c r="A11" s="236" t="s">
        <v>21</v>
      </c>
      <c r="B11" s="237">
        <v>0</v>
      </c>
      <c r="C11" s="238">
        <f>SUM(C10:C10)</f>
        <v>0</v>
      </c>
      <c r="D11" s="238">
        <f>D9+D10</f>
        <v>42000308.64</v>
      </c>
      <c r="E11" s="243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1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6"/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1"/>
      <c r="B18" s="185" t="s">
        <v>92</v>
      </c>
      <c r="C18" s="186" t="s">
        <v>93</v>
      </c>
      <c r="D18" s="188" t="s">
        <v>87</v>
      </c>
      <c r="E18" s="129" t="s">
        <v>34</v>
      </c>
    </row>
    <row r="19" spans="1:5" ht="30.75" customHeight="1">
      <c r="A19" s="247" t="s">
        <v>23</v>
      </c>
      <c r="B19" s="41">
        <v>0</v>
      </c>
      <c r="C19" s="267">
        <v>88938853</v>
      </c>
      <c r="D19" s="279">
        <v>30227796</v>
      </c>
      <c r="E19" s="130">
        <f>D19/C19*100</f>
        <v>33.98716644119528</v>
      </c>
    </row>
    <row r="20" spans="1:5" ht="26.25" customHeight="1" thickBot="1">
      <c r="A20" s="236" t="s">
        <v>22</v>
      </c>
      <c r="B20" s="237">
        <f>SUM(B19:B19)</f>
        <v>0</v>
      </c>
      <c r="C20" s="213">
        <f>SUM(C19)</f>
        <v>88938853</v>
      </c>
      <c r="D20" s="214">
        <f>D19</f>
        <v>30227796</v>
      </c>
      <c r="E20" s="242">
        <f>D20/C20*100</f>
        <v>33.98716644119528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.75">
      <c r="A24" s="52" t="s">
        <v>155</v>
      </c>
      <c r="D24" s="201">
        <f>D14-D20</f>
        <v>58711365.16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47" sqref="A47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3" customFormat="1" ht="18.75">
      <c r="A1" s="297" t="s">
        <v>153</v>
      </c>
      <c r="B1" s="297"/>
      <c r="C1" s="297"/>
      <c r="D1" s="297"/>
      <c r="E1" s="297"/>
      <c r="F1" s="297"/>
      <c r="I1" s="184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8" t="s">
        <v>109</v>
      </c>
      <c r="B4" s="308"/>
      <c r="E4" s="201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04"/>
      <c r="B8" s="305"/>
      <c r="C8" s="189" t="s">
        <v>92</v>
      </c>
      <c r="D8" s="189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9" t="s">
        <v>103</v>
      </c>
      <c r="B9" s="310"/>
      <c r="C9" s="47">
        <v>0</v>
      </c>
      <c r="D9" s="47">
        <v>0</v>
      </c>
      <c r="E9" s="283">
        <v>229763554.91</v>
      </c>
      <c r="F9" s="35" t="s">
        <v>19</v>
      </c>
      <c r="G9" s="143"/>
      <c r="H9" s="144"/>
    </row>
    <row r="10" spans="1:8" ht="93" customHeight="1">
      <c r="A10" s="313" t="s">
        <v>161</v>
      </c>
      <c r="B10" s="307"/>
      <c r="C10" s="47">
        <v>0</v>
      </c>
      <c r="D10" s="47">
        <v>0</v>
      </c>
      <c r="E10" s="283">
        <v>28603540</v>
      </c>
      <c r="F10" s="35" t="s">
        <v>19</v>
      </c>
      <c r="G10" s="143"/>
      <c r="H10" s="144"/>
    </row>
    <row r="11" spans="1:8" ht="26.25" customHeight="1">
      <c r="A11" s="313" t="s">
        <v>136</v>
      </c>
      <c r="B11" s="307"/>
      <c r="C11" s="47">
        <v>0</v>
      </c>
      <c r="D11" s="47">
        <v>0</v>
      </c>
      <c r="E11" s="283">
        <v>100481249.74</v>
      </c>
      <c r="F11" s="35" t="s">
        <v>19</v>
      </c>
      <c r="G11" s="143"/>
      <c r="H11" s="144"/>
    </row>
    <row r="12" spans="1:8" ht="27" customHeight="1">
      <c r="A12" s="311" t="s">
        <v>89</v>
      </c>
      <c r="B12" s="312"/>
      <c r="C12" s="47">
        <v>0</v>
      </c>
      <c r="D12" s="47">
        <v>0</v>
      </c>
      <c r="E12" s="283">
        <v>112381.78</v>
      </c>
      <c r="F12" s="35" t="s">
        <v>19</v>
      </c>
      <c r="G12" s="143"/>
      <c r="H12" s="133"/>
    </row>
    <row r="13" spans="1:8" ht="26.25" customHeight="1">
      <c r="A13" s="304" t="s">
        <v>21</v>
      </c>
      <c r="B13" s="305"/>
      <c r="C13" s="244">
        <f>SUM(C9:C12)</f>
        <v>0</v>
      </c>
      <c r="D13" s="244">
        <f>SUM(D9:D12)</f>
        <v>0</v>
      </c>
      <c r="E13" s="245">
        <f>SUM(E9:E12)</f>
        <v>358960726.42999995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1">
        <f>E4+E13</f>
        <v>460912753.73999995</v>
      </c>
      <c r="F17" s="190" t="s">
        <v>91</v>
      </c>
      <c r="G17" s="13"/>
      <c r="I17" s="203"/>
    </row>
    <row r="18" spans="1:9" ht="12.75" customHeight="1">
      <c r="A18" s="19"/>
      <c r="B18" s="19"/>
      <c r="C18" s="10"/>
      <c r="D18" s="10"/>
      <c r="E18" s="133"/>
      <c r="F18" s="17"/>
      <c r="G18" s="13"/>
      <c r="I18" s="203"/>
    </row>
    <row r="19" spans="1:6" ht="13.5" customHeight="1">
      <c r="A19" s="13"/>
      <c r="B19" s="13"/>
      <c r="C19" s="13"/>
      <c r="D19" s="13"/>
      <c r="E19" s="133"/>
      <c r="F19" s="17"/>
    </row>
    <row r="20" spans="1:6" ht="15.75">
      <c r="A20" s="1" t="s">
        <v>104</v>
      </c>
      <c r="F20" s="57" t="s">
        <v>85</v>
      </c>
    </row>
    <row r="21" spans="1:9" ht="26.25" customHeight="1">
      <c r="A21" s="304"/>
      <c r="B21" s="305"/>
      <c r="C21" s="189" t="s">
        <v>92</v>
      </c>
      <c r="D21" s="189" t="s">
        <v>93</v>
      </c>
      <c r="E21" s="3" t="s">
        <v>87</v>
      </c>
      <c r="F21" s="15" t="s">
        <v>34</v>
      </c>
      <c r="G21" s="304"/>
      <c r="H21" s="305"/>
      <c r="I21" s="189"/>
    </row>
    <row r="22" spans="1:9" ht="29.25" customHeight="1">
      <c r="A22" s="306" t="s">
        <v>105</v>
      </c>
      <c r="B22" s="307"/>
      <c r="C22" s="233">
        <v>0</v>
      </c>
      <c r="D22" s="234">
        <v>0</v>
      </c>
      <c r="E22" s="284">
        <v>211547926.03</v>
      </c>
      <c r="F22" s="235" t="s">
        <v>19</v>
      </c>
      <c r="G22" s="229"/>
      <c r="H22" s="230"/>
      <c r="I22" s="189"/>
    </row>
    <row r="23" spans="1:9" ht="51" customHeight="1">
      <c r="A23" s="306" t="s">
        <v>156</v>
      </c>
      <c r="B23" s="307"/>
      <c r="C23" s="231">
        <v>0</v>
      </c>
      <c r="D23" s="232">
        <v>0</v>
      </c>
      <c r="E23" s="284">
        <v>8253874.53</v>
      </c>
      <c r="F23" s="35" t="s">
        <v>19</v>
      </c>
      <c r="G23" s="223"/>
      <c r="H23" s="223"/>
      <c r="I23" s="223"/>
    </row>
    <row r="24" spans="1:9" ht="27" customHeight="1">
      <c r="A24" s="306" t="s">
        <v>157</v>
      </c>
      <c r="B24" s="307"/>
      <c r="C24" s="231">
        <v>0</v>
      </c>
      <c r="D24" s="232">
        <v>0</v>
      </c>
      <c r="E24" s="284">
        <v>1000000</v>
      </c>
      <c r="F24" s="35" t="s">
        <v>19</v>
      </c>
      <c r="G24" s="285"/>
      <c r="H24" s="286"/>
      <c r="I24" s="223"/>
    </row>
    <row r="25" spans="1:256" ht="26.25" customHeight="1">
      <c r="A25" s="304" t="s">
        <v>22</v>
      </c>
      <c r="B25" s="305"/>
      <c r="C25" s="244">
        <v>0</v>
      </c>
      <c r="D25" s="244">
        <v>0</v>
      </c>
      <c r="E25" s="245">
        <f>SUM(E22:E24)</f>
        <v>220801800.56</v>
      </c>
      <c r="F25" s="22" t="s">
        <v>19</v>
      </c>
      <c r="G25" s="314"/>
      <c r="H25" s="315"/>
      <c r="I25" s="4"/>
      <c r="P25" s="10"/>
      <c r="Q25" s="228"/>
      <c r="R25" s="137"/>
      <c r="S25" s="316"/>
      <c r="T25" s="316"/>
      <c r="U25" s="10"/>
      <c r="V25" s="10"/>
      <c r="W25" s="228"/>
      <c r="X25" s="137"/>
      <c r="Y25" s="316"/>
      <c r="Z25" s="316"/>
      <c r="AA25" s="10"/>
      <c r="AB25" s="10"/>
      <c r="AC25" s="228"/>
      <c r="AD25" s="137"/>
      <c r="AE25" s="316"/>
      <c r="AF25" s="316"/>
      <c r="AG25" s="10"/>
      <c r="AH25" s="10"/>
      <c r="AI25" s="228"/>
      <c r="AJ25" s="137"/>
      <c r="AK25" s="316"/>
      <c r="AL25" s="316"/>
      <c r="AM25" s="10"/>
      <c r="AN25" s="10"/>
      <c r="AO25" s="228"/>
      <c r="AP25" s="137"/>
      <c r="AQ25" s="317"/>
      <c r="AR25" s="315"/>
      <c r="AS25" s="4"/>
      <c r="AT25" s="4"/>
      <c r="AU25" s="202"/>
      <c r="AV25" s="145"/>
      <c r="AW25" s="314"/>
      <c r="AX25" s="315"/>
      <c r="AY25" s="4"/>
      <c r="AZ25" s="4"/>
      <c r="BA25" s="202"/>
      <c r="BB25" s="145"/>
      <c r="BC25" s="314"/>
      <c r="BD25" s="315"/>
      <c r="BE25" s="4"/>
      <c r="BF25" s="4"/>
      <c r="BG25" s="202"/>
      <c r="BH25" s="145"/>
      <c r="BI25" s="314"/>
      <c r="BJ25" s="315"/>
      <c r="BK25" s="4"/>
      <c r="BL25" s="4"/>
      <c r="BM25" s="202"/>
      <c r="BN25" s="145"/>
      <c r="BO25" s="314"/>
      <c r="BP25" s="315"/>
      <c r="BQ25" s="4"/>
      <c r="BR25" s="4"/>
      <c r="BS25" s="202"/>
      <c r="BT25" s="145"/>
      <c r="BU25" s="314"/>
      <c r="BV25" s="315"/>
      <c r="BW25" s="4"/>
      <c r="BX25" s="4"/>
      <c r="BY25" s="202"/>
      <c r="BZ25" s="145"/>
      <c r="CA25" s="314"/>
      <c r="CB25" s="315"/>
      <c r="CC25" s="4"/>
      <c r="CD25" s="4"/>
      <c r="CE25" s="202"/>
      <c r="CF25" s="145"/>
      <c r="CG25" s="314"/>
      <c r="CH25" s="315"/>
      <c r="CI25" s="4"/>
      <c r="CJ25" s="4"/>
      <c r="CK25" s="202"/>
      <c r="CL25" s="145"/>
      <c r="CM25" s="314"/>
      <c r="CN25" s="315"/>
      <c r="CO25" s="4"/>
      <c r="CP25" s="4"/>
      <c r="CQ25" s="202"/>
      <c r="CR25" s="145"/>
      <c r="CS25" s="314"/>
      <c r="CT25" s="315"/>
      <c r="CU25" s="4"/>
      <c r="CV25" s="4"/>
      <c r="CW25" s="202"/>
      <c r="CX25" s="145"/>
      <c r="CY25" s="314"/>
      <c r="CZ25" s="315"/>
      <c r="DA25" s="4"/>
      <c r="DB25" s="4"/>
      <c r="DC25" s="202"/>
      <c r="DD25" s="145"/>
      <c r="DE25" s="314"/>
      <c r="DF25" s="315"/>
      <c r="DG25" s="4"/>
      <c r="DH25" s="4"/>
      <c r="DI25" s="202"/>
      <c r="DJ25" s="145"/>
      <c r="DK25" s="314"/>
      <c r="DL25" s="315"/>
      <c r="DM25" s="4"/>
      <c r="DN25" s="4"/>
      <c r="DO25" s="202"/>
      <c r="DP25" s="145"/>
      <c r="DQ25" s="314"/>
      <c r="DR25" s="315"/>
      <c r="DS25" s="4"/>
      <c r="DT25" s="4"/>
      <c r="DU25" s="202"/>
      <c r="DV25" s="145"/>
      <c r="DW25" s="314"/>
      <c r="DX25" s="315"/>
      <c r="DY25" s="4"/>
      <c r="DZ25" s="4"/>
      <c r="EA25" s="202"/>
      <c r="EB25" s="145"/>
      <c r="EC25" s="314"/>
      <c r="ED25" s="315"/>
      <c r="EE25" s="4"/>
      <c r="EF25" s="4"/>
      <c r="EG25" s="202"/>
      <c r="EH25" s="145"/>
      <c r="EI25" s="314"/>
      <c r="EJ25" s="315"/>
      <c r="EK25" s="4"/>
      <c r="EL25" s="4"/>
      <c r="EM25" s="202"/>
      <c r="EN25" s="145"/>
      <c r="EO25" s="314"/>
      <c r="EP25" s="315"/>
      <c r="EQ25" s="4"/>
      <c r="ER25" s="4"/>
      <c r="ES25" s="202"/>
      <c r="ET25" s="145"/>
      <c r="EU25" s="314"/>
      <c r="EV25" s="315"/>
      <c r="EW25" s="4"/>
      <c r="EX25" s="4"/>
      <c r="EY25" s="202"/>
      <c r="EZ25" s="145"/>
      <c r="FA25" s="314"/>
      <c r="FB25" s="315"/>
      <c r="FC25" s="4"/>
      <c r="FD25" s="4"/>
      <c r="FE25" s="202"/>
      <c r="FF25" s="145"/>
      <c r="FG25" s="314"/>
      <c r="FH25" s="315"/>
      <c r="FI25" s="4"/>
      <c r="FJ25" s="4"/>
      <c r="FK25" s="202"/>
      <c r="FL25" s="145"/>
      <c r="FM25" s="314"/>
      <c r="FN25" s="315"/>
      <c r="FO25" s="4"/>
      <c r="FP25" s="4"/>
      <c r="FQ25" s="202"/>
      <c r="FR25" s="145"/>
      <c r="FS25" s="314"/>
      <c r="FT25" s="315"/>
      <c r="FU25" s="4"/>
      <c r="FV25" s="4"/>
      <c r="FW25" s="202"/>
      <c r="FX25" s="145"/>
      <c r="FY25" s="314"/>
      <c r="FZ25" s="315"/>
      <c r="GA25" s="4"/>
      <c r="GB25" s="4"/>
      <c r="GC25" s="202"/>
      <c r="GD25" s="145"/>
      <c r="GE25" s="314"/>
      <c r="GF25" s="315"/>
      <c r="GG25" s="4"/>
      <c r="GH25" s="4"/>
      <c r="GI25" s="202"/>
      <c r="GJ25" s="145"/>
      <c r="GK25" s="314"/>
      <c r="GL25" s="315"/>
      <c r="GM25" s="4"/>
      <c r="GN25" s="4"/>
      <c r="GO25" s="202"/>
      <c r="GP25" s="145"/>
      <c r="GQ25" s="314"/>
      <c r="GR25" s="315"/>
      <c r="GS25" s="4"/>
      <c r="GT25" s="4"/>
      <c r="GU25" s="202"/>
      <c r="GV25" s="145"/>
      <c r="GW25" s="314"/>
      <c r="GX25" s="315"/>
      <c r="GY25" s="4"/>
      <c r="GZ25" s="4"/>
      <c r="HA25" s="202"/>
      <c r="HB25" s="145"/>
      <c r="HC25" s="314"/>
      <c r="HD25" s="315"/>
      <c r="HE25" s="4"/>
      <c r="HF25" s="4"/>
      <c r="HG25" s="202"/>
      <c r="HH25" s="145"/>
      <c r="HI25" s="314"/>
      <c r="HJ25" s="315"/>
      <c r="HK25" s="4"/>
      <c r="HL25" s="4"/>
      <c r="HM25" s="202"/>
      <c r="HN25" s="145"/>
      <c r="HO25" s="314"/>
      <c r="HP25" s="315"/>
      <c r="HQ25" s="4"/>
      <c r="HR25" s="4"/>
      <c r="HS25" s="202"/>
      <c r="HT25" s="145"/>
      <c r="HU25" s="314"/>
      <c r="HV25" s="315"/>
      <c r="HW25" s="4"/>
      <c r="HX25" s="4"/>
      <c r="HY25" s="202"/>
      <c r="HZ25" s="145"/>
      <c r="IA25" s="314"/>
      <c r="IB25" s="315"/>
      <c r="IC25" s="4"/>
      <c r="ID25" s="4"/>
      <c r="IE25" s="202"/>
      <c r="IF25" s="145"/>
      <c r="IG25" s="314"/>
      <c r="IH25" s="315"/>
      <c r="II25" s="4"/>
      <c r="IJ25" s="4"/>
      <c r="IK25" s="202"/>
      <c r="IL25" s="145"/>
      <c r="IM25" s="314"/>
      <c r="IN25" s="315"/>
      <c r="IO25" s="4"/>
      <c r="IP25" s="4"/>
      <c r="IQ25" s="202"/>
      <c r="IR25" s="145"/>
      <c r="IS25" s="314"/>
      <c r="IT25" s="315"/>
      <c r="IU25" s="4"/>
      <c r="IV25" s="4"/>
    </row>
    <row r="28" spans="1:6" ht="15.75">
      <c r="A28" s="19" t="s">
        <v>155</v>
      </c>
      <c r="B28" s="19"/>
      <c r="C28" s="10"/>
      <c r="D28" s="16"/>
      <c r="E28" s="201">
        <f>E17-E25</f>
        <v>240110953.17999995</v>
      </c>
      <c r="F28" s="190" t="s">
        <v>91</v>
      </c>
    </row>
  </sheetData>
  <sheetProtection/>
  <mergeCells count="55">
    <mergeCell ref="A24:B24"/>
    <mergeCell ref="A11:B11"/>
    <mergeCell ref="IA25:IB25"/>
    <mergeCell ref="IG25:IH25"/>
    <mergeCell ref="IM25:IN25"/>
    <mergeCell ref="IS25:IT25"/>
    <mergeCell ref="G21:H21"/>
    <mergeCell ref="EO25:EP25"/>
    <mergeCell ref="EU25:EV25"/>
    <mergeCell ref="FA25:FB25"/>
    <mergeCell ref="FG25:FH25"/>
    <mergeCell ref="FM25:FN25"/>
    <mergeCell ref="DK25:DL25"/>
    <mergeCell ref="DQ25:DR25"/>
    <mergeCell ref="DW25:DX25"/>
    <mergeCell ref="EC25:ED25"/>
    <mergeCell ref="EI25:EJ25"/>
    <mergeCell ref="GW25:GX25"/>
    <mergeCell ref="HC25:HD25"/>
    <mergeCell ref="HI25:HJ25"/>
    <mergeCell ref="HO25:HP25"/>
    <mergeCell ref="HU25:HV25"/>
    <mergeCell ref="FS25:FT25"/>
    <mergeCell ref="FY25:FZ25"/>
    <mergeCell ref="GE25:GF25"/>
    <mergeCell ref="GK25:GL25"/>
    <mergeCell ref="GQ25:GR25"/>
    <mergeCell ref="Y25:Z25"/>
    <mergeCell ref="AE25:AF25"/>
    <mergeCell ref="AK25:AL25"/>
    <mergeCell ref="AQ25:AR25"/>
    <mergeCell ref="AW25:AX25"/>
    <mergeCell ref="A25:B25"/>
    <mergeCell ref="G25:H25"/>
    <mergeCell ref="S25:T25"/>
    <mergeCell ref="CG25:CH25"/>
    <mergeCell ref="CM25:CN25"/>
    <mergeCell ref="CS25:CT25"/>
    <mergeCell ref="CY25:CZ25"/>
    <mergeCell ref="DE25:DF25"/>
    <mergeCell ref="BC25:BD25"/>
    <mergeCell ref="BI25:BJ25"/>
    <mergeCell ref="BO25:BP25"/>
    <mergeCell ref="BU25:BV25"/>
    <mergeCell ref="CA25:CB25"/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2014-03-24T11:32:11Z</cp:lastPrinted>
  <dcterms:created xsi:type="dcterms:W3CDTF">1997-01-24T11:07:25Z</dcterms:created>
  <dcterms:modified xsi:type="dcterms:W3CDTF">2014-03-24T13:23:36Z</dcterms:modified>
  <cp:category/>
  <cp:version/>
  <cp:contentType/>
  <cp:contentStatus/>
</cp:coreProperties>
</file>