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RF-02-2014-01, př.4a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<sst xmlns="http://schemas.openxmlformats.org/spreadsheetml/2006/main" count="80" uniqueCount="70">
  <si>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</si>
  <si>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</si>
  <si>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</si>
  <si>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</si>
  <si>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</si>
  <si>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</si>
  <si>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</si>
  <si>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</si>
  <si>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podpora</t>
  </si>
  <si>
    <t>alokace</t>
  </si>
  <si>
    <t>GP</t>
  </si>
  <si>
    <t>v Kč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</si>
  <si>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</si>
  <si>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</si>
  <si>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</si>
  <si>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</si>
  <si>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</si>
  <si>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</si>
  <si>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</si>
  <si>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</si>
  <si>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</si>
  <si>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</si>
  <si>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</si>
  <si>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</si>
  <si>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</si>
  <si>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</si>
  <si>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>Celk.</t>
  </si>
  <si>
    <t>Objem všech</t>
  </si>
  <si>
    <t>Schválená</t>
  </si>
  <si>
    <t>Prioritní</t>
  </si>
  <si>
    <t>oblast</t>
  </si>
  <si>
    <t>PO 1</t>
  </si>
  <si>
    <t>PO 2</t>
  </si>
  <si>
    <t>PO 3</t>
  </si>
  <si>
    <t>PO 4</t>
  </si>
  <si>
    <t>PO 5</t>
  </si>
  <si>
    <t>PO 6</t>
  </si>
  <si>
    <t>v PO v Kč</t>
  </si>
  <si>
    <t>v PO</t>
  </si>
  <si>
    <t>(PO)</t>
  </si>
  <si>
    <t>v PO v %</t>
  </si>
  <si>
    <t>Počet stran: 1</t>
  </si>
  <si>
    <t>Čerpání prostředků Fondu Vysočiny dle prioritních oblastí PRK v roce 2013</t>
  </si>
  <si>
    <t>ROK 2013</t>
  </si>
  <si>
    <t>Rozvoj podnikatelů 2013</t>
  </si>
  <si>
    <t>Jednorázové akce 2013</t>
  </si>
  <si>
    <t>Sportoviště 2013</t>
  </si>
  <si>
    <t>Prevence kriminality 2013</t>
  </si>
  <si>
    <t>Investujme v sociálních službách 2013</t>
  </si>
  <si>
    <t>Podporujeme prorodinnou a seniorskou politiku obcí 2013</t>
  </si>
  <si>
    <t>Čistá voda 2013</t>
  </si>
  <si>
    <t>Pitná voda 2013</t>
  </si>
  <si>
    <t>Bezpečná silnice 2013</t>
  </si>
  <si>
    <t>Podpora budování dětských dopravních hřišť 2013</t>
  </si>
  <si>
    <t>Informační a komunikační technologie 2013</t>
  </si>
  <si>
    <t>Naše školka 2013</t>
  </si>
  <si>
    <t>Rozvoj vesnice 2013</t>
  </si>
  <si>
    <t>Prodejny regionálních produktů 2013</t>
  </si>
  <si>
    <t>Environmentální osvěta - Přírodní zahrady 2013</t>
  </si>
  <si>
    <t>Jdeme příkladem - předcházíme odpadům 2013</t>
  </si>
  <si>
    <t>Bioodpady 2013</t>
  </si>
  <si>
    <t>Doprovodná infrastruktura cestovního ruchu 2013</t>
  </si>
  <si>
    <t>Památky místního významu 2013</t>
  </si>
  <si>
    <t>Regionální kultura 2013</t>
  </si>
  <si>
    <t>Lyžařské běžecké trasy 2013</t>
  </si>
  <si>
    <t>Alokace FV byla schválená na zasedání ZK dne 19. 2. 2013 usnesením č. 0078/01/2013/ZK</t>
  </si>
  <si>
    <t>Usnesením ZK č. 0417/05/2013ZK dne 17.9.2013 došlo ke schválení využití  nevyčerpaných zůstatků z GP Čistá voda 2013, Environmentální osvěta 2013 a Jdeme příkladem 2013 k vyhlášení nového GP Pitná voda 2013 a posílení vyhlašovaného GP Bioodpady 2013</t>
  </si>
  <si>
    <t>Vyhlášeno 21 GP</t>
  </si>
  <si>
    <t>Z tohoto důvodu je objem vyhlášených GP vyšší než schválená alokace (určitá část prostředků byla rozdělována dvakrát)</t>
  </si>
  <si>
    <t>RF-02-2014-01, př.4a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</si>
</sst>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3" fontId="3" fillId="35" borderId="19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1" fontId="1" fillId="0" borderId="35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40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165" fontId="3" fillId="0" borderId="41" xfId="0" applyNumberFormat="1" applyFont="1" applyFill="1" applyBorder="1" applyAlignment="1">
      <alignment vertical="center"/>
    </xf>
    <xf numFmtId="1" fontId="0" fillId="0" borderId="25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0" fillId="0" borderId="41" xfId="0" applyNumberFormat="1" applyFont="1" applyFill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0" fontId="1" fillId="34" borderId="42" xfId="0" applyFont="1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G35" sqref="G35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42</v>
      </c>
      <c r="P1" s="14" t="s">
        <v>69</v>
      </c>
    </row>
    <row r="2" ht="13.5" thickBot="1">
      <c r="P2" s="14" t="s">
        <v>41</v>
      </c>
    </row>
    <row r="3" spans="1:18" ht="12.75">
      <c r="A3" s="52" t="s">
        <v>25</v>
      </c>
      <c r="B3" s="82" t="s">
        <v>43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4"/>
    </row>
    <row r="4" spans="1:18" s="35" customFormat="1" ht="12.75">
      <c r="A4" s="15" t="s">
        <v>29</v>
      </c>
      <c r="B4" s="3" t="s">
        <v>28</v>
      </c>
      <c r="C4" s="1" t="s">
        <v>0</v>
      </c>
      <c r="D4" s="1" t="s">
        <v>1</v>
      </c>
      <c r="E4" s="1" t="s">
        <v>2</v>
      </c>
      <c r="F4" s="85" t="s">
        <v>13</v>
      </c>
      <c r="G4" s="86"/>
      <c r="H4" s="86"/>
      <c r="I4" s="87"/>
      <c r="J4" s="88"/>
      <c r="K4" s="85" t="s">
        <v>20</v>
      </c>
      <c r="L4" s="89"/>
      <c r="M4" s="89"/>
      <c r="N4" s="90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30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38</v>
      </c>
      <c r="Q5" s="4" t="s">
        <v>8</v>
      </c>
      <c r="R5" s="50" t="s">
        <v>8</v>
      </c>
    </row>
    <row r="6" spans="1:18" s="37" customFormat="1" ht="12" thickBot="1">
      <c r="A6" s="36" t="s">
        <v>39</v>
      </c>
      <c r="B6" s="42">
        <v>2012</v>
      </c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37</v>
      </c>
      <c r="P6" s="19" t="s">
        <v>11</v>
      </c>
      <c r="Q6" s="4" t="s">
        <v>37</v>
      </c>
      <c r="R6" s="50" t="s">
        <v>40</v>
      </c>
    </row>
    <row r="7" spans="1:18" ht="12.75">
      <c r="A7" s="55" t="s">
        <v>31</v>
      </c>
      <c r="B7" s="58">
        <v>10000000</v>
      </c>
      <c r="C7" s="8" t="s">
        <v>44</v>
      </c>
      <c r="D7" s="8">
        <v>10000000</v>
      </c>
      <c r="E7" s="8">
        <v>48983</v>
      </c>
      <c r="F7" s="20">
        <v>134</v>
      </c>
      <c r="G7" s="20">
        <v>80</v>
      </c>
      <c r="H7" s="27">
        <f>G7*100/F7</f>
        <v>59.701492537313435</v>
      </c>
      <c r="I7" s="20">
        <f>F7-G7</f>
        <v>54</v>
      </c>
      <c r="J7" s="27">
        <f>I7*100/F7</f>
        <v>40.298507462686565</v>
      </c>
      <c r="K7" s="13">
        <v>9951017</v>
      </c>
      <c r="L7" s="13">
        <v>24779349</v>
      </c>
      <c r="M7" s="13">
        <f>K7+L7</f>
        <v>34730366</v>
      </c>
      <c r="N7" s="27">
        <f>L7*100/M7</f>
        <v>71.34779115198498</v>
      </c>
      <c r="O7" s="61">
        <v>10000000</v>
      </c>
      <c r="P7" s="64">
        <f>B7-O7+E7</f>
        <v>48983</v>
      </c>
      <c r="Q7" s="67">
        <f>O7-E7</f>
        <v>9951017</v>
      </c>
      <c r="R7" s="70">
        <f>Q7*100/Q29</f>
        <v>22.26523884176922</v>
      </c>
    </row>
    <row r="8" spans="1:18" ht="13.5" thickBot="1">
      <c r="A8" s="73"/>
      <c r="B8" s="60"/>
      <c r="C8" s="9"/>
      <c r="D8" s="9"/>
      <c r="E8" s="9"/>
      <c r="F8" s="21"/>
      <c r="G8" s="21"/>
      <c r="H8" s="28"/>
      <c r="I8" s="21"/>
      <c r="J8" s="28"/>
      <c r="K8" s="9"/>
      <c r="L8" s="9"/>
      <c r="M8" s="9"/>
      <c r="N8" s="28"/>
      <c r="O8" s="63"/>
      <c r="P8" s="74"/>
      <c r="Q8" s="75"/>
      <c r="R8" s="76"/>
    </row>
    <row r="9" spans="1:18" ht="12.75">
      <c r="A9" s="55" t="s">
        <v>32</v>
      </c>
      <c r="B9" s="58">
        <v>9300000</v>
      </c>
      <c r="C9" s="13" t="s">
        <v>45</v>
      </c>
      <c r="D9" s="13">
        <v>2000000</v>
      </c>
      <c r="E9" s="13">
        <v>485371</v>
      </c>
      <c r="F9" s="20">
        <v>128</v>
      </c>
      <c r="G9" s="20">
        <v>81</v>
      </c>
      <c r="H9" s="27">
        <f>G9*100/F9</f>
        <v>63.28125</v>
      </c>
      <c r="I9" s="20">
        <f aca="true" t="shared" si="0" ref="I9:I29">F9-G9</f>
        <v>47</v>
      </c>
      <c r="J9" s="27">
        <f>I9*100/F9</f>
        <v>36.71875</v>
      </c>
      <c r="K9" s="13">
        <v>1514629</v>
      </c>
      <c r="L9" s="13">
        <v>2324114</v>
      </c>
      <c r="M9" s="13">
        <f aca="true" t="shared" si="1" ref="M9:M29">K9+L9</f>
        <v>3838743</v>
      </c>
      <c r="N9" s="27">
        <f>L9*100/M9</f>
        <v>60.54362065915848</v>
      </c>
      <c r="O9" s="61">
        <v>9300000</v>
      </c>
      <c r="P9" s="64">
        <f>B9-O9+E9+E10+E11+E12+E13</f>
        <v>612168</v>
      </c>
      <c r="Q9" s="67">
        <f>O9-E9-E10-E11-E12-E13</f>
        <v>8687832</v>
      </c>
      <c r="R9" s="70">
        <f>Q9*100/Q29</f>
        <v>19.438882929972443</v>
      </c>
    </row>
    <row r="10" spans="1:18" ht="12.75">
      <c r="A10" s="56"/>
      <c r="B10" s="59"/>
      <c r="C10" s="10" t="s">
        <v>46</v>
      </c>
      <c r="D10" s="10">
        <v>3000000</v>
      </c>
      <c r="E10" s="53">
        <v>1135</v>
      </c>
      <c r="F10" s="22">
        <v>101</v>
      </c>
      <c r="G10" s="22">
        <v>65</v>
      </c>
      <c r="H10" s="30">
        <f aca="true" t="shared" si="2" ref="H10:H29">G10*100/F10</f>
        <v>64.35643564356435</v>
      </c>
      <c r="I10" s="22">
        <f t="shared" si="0"/>
        <v>36</v>
      </c>
      <c r="J10" s="30">
        <f aca="true" t="shared" si="3" ref="J10:J29">I10*100/F10</f>
        <v>35.64356435643565</v>
      </c>
      <c r="K10" s="10">
        <v>2998865</v>
      </c>
      <c r="L10" s="10">
        <v>11962519</v>
      </c>
      <c r="M10" s="10">
        <f t="shared" si="1"/>
        <v>14961384</v>
      </c>
      <c r="N10" s="30">
        <v>0</v>
      </c>
      <c r="O10" s="62"/>
      <c r="P10" s="65"/>
      <c r="Q10" s="68"/>
      <c r="R10" s="71"/>
    </row>
    <row r="11" spans="1:18" ht="12.75">
      <c r="A11" s="56"/>
      <c r="B11" s="59"/>
      <c r="C11" s="10" t="s">
        <v>47</v>
      </c>
      <c r="D11" s="10">
        <v>1300000</v>
      </c>
      <c r="E11" s="10">
        <v>0</v>
      </c>
      <c r="F11" s="22">
        <v>25</v>
      </c>
      <c r="G11" s="22">
        <v>12</v>
      </c>
      <c r="H11" s="30">
        <f t="shared" si="2"/>
        <v>48</v>
      </c>
      <c r="I11" s="22">
        <f t="shared" si="0"/>
        <v>13</v>
      </c>
      <c r="J11" s="30">
        <f t="shared" si="3"/>
        <v>52</v>
      </c>
      <c r="K11" s="10">
        <v>1300000</v>
      </c>
      <c r="L11" s="10">
        <v>1779362</v>
      </c>
      <c r="M11" s="10">
        <f t="shared" si="1"/>
        <v>3079362</v>
      </c>
      <c r="N11" s="30">
        <f aca="true" t="shared" si="4" ref="N11:N29">L11*100/M11</f>
        <v>57.78346293810211</v>
      </c>
      <c r="O11" s="62"/>
      <c r="P11" s="65"/>
      <c r="Q11" s="68"/>
      <c r="R11" s="71"/>
    </row>
    <row r="12" spans="1:18" ht="12.75">
      <c r="A12" s="56"/>
      <c r="B12" s="59"/>
      <c r="C12" s="10" t="s">
        <v>48</v>
      </c>
      <c r="D12" s="10">
        <v>2000000</v>
      </c>
      <c r="E12" s="10">
        <v>0</v>
      </c>
      <c r="F12" s="22">
        <v>22</v>
      </c>
      <c r="G12" s="22">
        <v>11</v>
      </c>
      <c r="H12" s="30">
        <f t="shared" si="2"/>
        <v>50</v>
      </c>
      <c r="I12" s="22">
        <f t="shared" si="0"/>
        <v>11</v>
      </c>
      <c r="J12" s="30">
        <f t="shared" si="3"/>
        <v>50</v>
      </c>
      <c r="K12" s="10">
        <v>2000000</v>
      </c>
      <c r="L12" s="10">
        <v>1273519</v>
      </c>
      <c r="M12" s="10">
        <f t="shared" si="1"/>
        <v>3273519</v>
      </c>
      <c r="N12" s="30">
        <f t="shared" si="4"/>
        <v>38.903669109603456</v>
      </c>
      <c r="O12" s="62"/>
      <c r="P12" s="65"/>
      <c r="Q12" s="68"/>
      <c r="R12" s="71"/>
    </row>
    <row r="13" spans="1:18" ht="13.5" thickBot="1">
      <c r="A13" s="73"/>
      <c r="B13" s="60"/>
      <c r="C13" s="9" t="s">
        <v>49</v>
      </c>
      <c r="D13" s="9">
        <v>1000000</v>
      </c>
      <c r="E13" s="9">
        <v>125662</v>
      </c>
      <c r="F13" s="21">
        <v>11</v>
      </c>
      <c r="G13" s="21">
        <v>11</v>
      </c>
      <c r="H13" s="28">
        <f t="shared" si="2"/>
        <v>100</v>
      </c>
      <c r="I13" s="21">
        <f t="shared" si="0"/>
        <v>0</v>
      </c>
      <c r="J13" s="28">
        <f t="shared" si="3"/>
        <v>0</v>
      </c>
      <c r="K13" s="9">
        <v>874338</v>
      </c>
      <c r="L13" s="9">
        <v>849082</v>
      </c>
      <c r="M13" s="9">
        <f t="shared" si="1"/>
        <v>1723420</v>
      </c>
      <c r="N13" s="28">
        <f t="shared" si="4"/>
        <v>49.26727089159926</v>
      </c>
      <c r="O13" s="63"/>
      <c r="P13" s="74"/>
      <c r="Q13" s="75"/>
      <c r="R13" s="76"/>
    </row>
    <row r="14" spans="1:18" ht="12.75">
      <c r="A14" s="55" t="s">
        <v>33</v>
      </c>
      <c r="B14" s="58">
        <v>14000000</v>
      </c>
      <c r="C14" s="13" t="s">
        <v>50</v>
      </c>
      <c r="D14" s="13">
        <v>5500000</v>
      </c>
      <c r="E14" s="13">
        <v>2310892</v>
      </c>
      <c r="F14" s="20">
        <v>45</v>
      </c>
      <c r="G14" s="20">
        <v>27</v>
      </c>
      <c r="H14" s="27">
        <f t="shared" si="2"/>
        <v>60</v>
      </c>
      <c r="I14" s="20">
        <f t="shared" si="0"/>
        <v>18</v>
      </c>
      <c r="J14" s="27">
        <f t="shared" si="3"/>
        <v>40</v>
      </c>
      <c r="K14" s="13">
        <v>3189108</v>
      </c>
      <c r="L14" s="13">
        <v>2840148</v>
      </c>
      <c r="M14" s="13">
        <f t="shared" si="1"/>
        <v>6029256</v>
      </c>
      <c r="N14" s="27">
        <f t="shared" si="4"/>
        <v>47.10611060469152</v>
      </c>
      <c r="O14" s="61">
        <v>16310000</v>
      </c>
      <c r="P14" s="64">
        <f>B14-O14+E14+E15+E16+E17+E18</f>
        <v>3015001</v>
      </c>
      <c r="Q14" s="67">
        <f>O14-E14-E15-E16-E17-E18</f>
        <v>10984999</v>
      </c>
      <c r="R14" s="70">
        <f>Q14*100/Q29</f>
        <v>24.57875676542368</v>
      </c>
    </row>
    <row r="15" spans="1:18" ht="12.75">
      <c r="A15" s="56"/>
      <c r="B15" s="59"/>
      <c r="C15" s="10" t="s">
        <v>51</v>
      </c>
      <c r="D15" s="10">
        <v>2310000</v>
      </c>
      <c r="E15" s="10">
        <v>460276</v>
      </c>
      <c r="F15" s="22">
        <v>12</v>
      </c>
      <c r="G15" s="22">
        <v>4</v>
      </c>
      <c r="H15" s="30">
        <f t="shared" si="2"/>
        <v>33.333333333333336</v>
      </c>
      <c r="I15" s="22">
        <f t="shared" si="0"/>
        <v>8</v>
      </c>
      <c r="J15" s="30">
        <f t="shared" si="3"/>
        <v>66.66666666666667</v>
      </c>
      <c r="K15" s="10">
        <v>1849724</v>
      </c>
      <c r="L15" s="10">
        <v>1151229</v>
      </c>
      <c r="M15" s="10">
        <f t="shared" si="1"/>
        <v>3000953</v>
      </c>
      <c r="N15" s="30">
        <f t="shared" si="4"/>
        <v>38.362113635235204</v>
      </c>
      <c r="O15" s="62"/>
      <c r="P15" s="65"/>
      <c r="Q15" s="68"/>
      <c r="R15" s="71"/>
    </row>
    <row r="16" spans="1:18" ht="12.75">
      <c r="A16" s="77"/>
      <c r="B16" s="59"/>
      <c r="C16" s="10" t="s">
        <v>52</v>
      </c>
      <c r="D16" s="10">
        <v>3500000</v>
      </c>
      <c r="E16" s="10">
        <v>1629785</v>
      </c>
      <c r="F16" s="22">
        <v>24</v>
      </c>
      <c r="G16" s="22">
        <v>14</v>
      </c>
      <c r="H16" s="33">
        <f t="shared" si="2"/>
        <v>58.333333333333336</v>
      </c>
      <c r="I16" s="34">
        <f t="shared" si="0"/>
        <v>10</v>
      </c>
      <c r="J16" s="33">
        <f t="shared" si="3"/>
        <v>41.666666666666664</v>
      </c>
      <c r="K16" s="10">
        <v>1870215</v>
      </c>
      <c r="L16" s="10">
        <v>3287708</v>
      </c>
      <c r="M16" s="8">
        <f t="shared" si="1"/>
        <v>5157923</v>
      </c>
      <c r="N16" s="33">
        <f t="shared" si="4"/>
        <v>63.740928276750154</v>
      </c>
      <c r="O16" s="78"/>
      <c r="P16" s="79"/>
      <c r="Q16" s="80"/>
      <c r="R16" s="81"/>
    </row>
    <row r="17" spans="1:18" ht="12.75">
      <c r="A17" s="77"/>
      <c r="B17" s="59"/>
      <c r="C17" s="11" t="s">
        <v>53</v>
      </c>
      <c r="D17" s="11">
        <v>1000000</v>
      </c>
      <c r="E17" s="11">
        <v>892839</v>
      </c>
      <c r="F17" s="22">
        <v>2</v>
      </c>
      <c r="G17" s="22">
        <v>2</v>
      </c>
      <c r="H17" s="33">
        <f t="shared" si="2"/>
        <v>100</v>
      </c>
      <c r="I17" s="34">
        <f t="shared" si="0"/>
        <v>0</v>
      </c>
      <c r="J17" s="33">
        <f t="shared" si="3"/>
        <v>0</v>
      </c>
      <c r="K17" s="10">
        <v>107161</v>
      </c>
      <c r="L17" s="10">
        <v>107161</v>
      </c>
      <c r="M17" s="8">
        <f t="shared" si="1"/>
        <v>214322</v>
      </c>
      <c r="N17" s="33">
        <f t="shared" si="4"/>
        <v>50</v>
      </c>
      <c r="O17" s="78"/>
      <c r="P17" s="79"/>
      <c r="Q17" s="80"/>
      <c r="R17" s="81"/>
    </row>
    <row r="18" spans="1:18" ht="13.5" thickBot="1">
      <c r="A18" s="73"/>
      <c r="B18" s="60"/>
      <c r="C18" s="9" t="s">
        <v>54</v>
      </c>
      <c r="D18" s="9">
        <v>4000000</v>
      </c>
      <c r="E18" s="9">
        <v>31209</v>
      </c>
      <c r="F18" s="23">
        <v>172</v>
      </c>
      <c r="G18" s="23">
        <v>111</v>
      </c>
      <c r="H18" s="27">
        <f t="shared" si="2"/>
        <v>64.53488372093024</v>
      </c>
      <c r="I18" s="20">
        <f t="shared" si="0"/>
        <v>61</v>
      </c>
      <c r="J18" s="27">
        <f t="shared" si="3"/>
        <v>35.46511627906977</v>
      </c>
      <c r="K18" s="13">
        <v>3968791</v>
      </c>
      <c r="L18" s="13">
        <v>4603935</v>
      </c>
      <c r="M18" s="13">
        <f t="shared" si="1"/>
        <v>8572726</v>
      </c>
      <c r="N18" s="27">
        <f t="shared" si="4"/>
        <v>53.704445937033334</v>
      </c>
      <c r="O18" s="63"/>
      <c r="P18" s="74"/>
      <c r="Q18" s="75"/>
      <c r="R18" s="76"/>
    </row>
    <row r="19" spans="1:18" ht="12.75">
      <c r="A19" s="55" t="s">
        <v>34</v>
      </c>
      <c r="B19" s="58">
        <v>9500000</v>
      </c>
      <c r="C19" s="8" t="s">
        <v>55</v>
      </c>
      <c r="D19" s="8">
        <v>5000000</v>
      </c>
      <c r="E19" s="8">
        <v>1113064</v>
      </c>
      <c r="F19" s="26">
        <v>42</v>
      </c>
      <c r="G19" s="26">
        <v>32</v>
      </c>
      <c r="H19" s="29">
        <f t="shared" si="2"/>
        <v>76.19047619047619</v>
      </c>
      <c r="I19" s="26">
        <f t="shared" si="0"/>
        <v>10</v>
      </c>
      <c r="J19" s="29">
        <f t="shared" si="3"/>
        <v>23.80952380952381</v>
      </c>
      <c r="K19" s="12">
        <v>3886936</v>
      </c>
      <c r="L19" s="12">
        <v>6243180</v>
      </c>
      <c r="M19" s="12">
        <f t="shared" si="1"/>
        <v>10130116</v>
      </c>
      <c r="N19" s="29">
        <f t="shared" si="4"/>
        <v>61.62989643948796</v>
      </c>
      <c r="O19" s="61">
        <v>9500000</v>
      </c>
      <c r="P19" s="64">
        <f>B19-O19+E19+E20+E21</f>
        <v>1217012</v>
      </c>
      <c r="Q19" s="67">
        <f>O19-E19-E20-E21</f>
        <v>8282988</v>
      </c>
      <c r="R19" s="70">
        <f>Q19*100/Q29</f>
        <v>18.53305105834995</v>
      </c>
    </row>
    <row r="20" spans="1:18" ht="12.75">
      <c r="A20" s="56"/>
      <c r="B20" s="59"/>
      <c r="C20" s="13" t="s">
        <v>56</v>
      </c>
      <c r="D20" s="13">
        <v>3000000</v>
      </c>
      <c r="E20" s="10">
        <v>13625</v>
      </c>
      <c r="F20" s="22">
        <v>50</v>
      </c>
      <c r="G20" s="22">
        <v>29</v>
      </c>
      <c r="H20" s="30">
        <f t="shared" si="2"/>
        <v>58</v>
      </c>
      <c r="I20" s="22">
        <f t="shared" si="0"/>
        <v>21</v>
      </c>
      <c r="J20" s="30">
        <f t="shared" si="3"/>
        <v>42</v>
      </c>
      <c r="K20" s="10">
        <v>2986375</v>
      </c>
      <c r="L20" s="10">
        <v>6286266</v>
      </c>
      <c r="M20" s="10">
        <f t="shared" si="1"/>
        <v>9272641</v>
      </c>
      <c r="N20" s="30">
        <f t="shared" si="4"/>
        <v>67.7936954531077</v>
      </c>
      <c r="O20" s="62"/>
      <c r="P20" s="65"/>
      <c r="Q20" s="68"/>
      <c r="R20" s="71"/>
    </row>
    <row r="21" spans="1:18" ht="13.5" thickBot="1">
      <c r="A21" s="73"/>
      <c r="B21" s="60"/>
      <c r="C21" s="9" t="s">
        <v>57</v>
      </c>
      <c r="D21" s="9">
        <v>1500000</v>
      </c>
      <c r="E21" s="17">
        <v>90323</v>
      </c>
      <c r="F21" s="23">
        <v>15</v>
      </c>
      <c r="G21" s="23">
        <v>11</v>
      </c>
      <c r="H21" s="33">
        <f t="shared" si="2"/>
        <v>73.33333333333333</v>
      </c>
      <c r="I21" s="34">
        <f t="shared" si="0"/>
        <v>4</v>
      </c>
      <c r="J21" s="33">
        <f t="shared" si="3"/>
        <v>26.666666666666668</v>
      </c>
      <c r="K21" s="17">
        <v>1409677</v>
      </c>
      <c r="L21" s="17">
        <v>1701554</v>
      </c>
      <c r="M21" s="8">
        <f t="shared" si="1"/>
        <v>3111231</v>
      </c>
      <c r="N21" s="33">
        <f t="shared" si="4"/>
        <v>54.69069959768336</v>
      </c>
      <c r="O21" s="63"/>
      <c r="P21" s="74"/>
      <c r="Q21" s="75"/>
      <c r="R21" s="76"/>
    </row>
    <row r="22" spans="1:18" ht="12.75">
      <c r="A22" s="55" t="s">
        <v>35</v>
      </c>
      <c r="B22" s="58">
        <v>2550000</v>
      </c>
      <c r="C22" s="18" t="s">
        <v>58</v>
      </c>
      <c r="D22" s="18">
        <v>1500000</v>
      </c>
      <c r="E22" s="18">
        <v>483240</v>
      </c>
      <c r="F22" s="24">
        <v>20</v>
      </c>
      <c r="G22" s="24">
        <v>16</v>
      </c>
      <c r="H22" s="31">
        <f t="shared" si="2"/>
        <v>80</v>
      </c>
      <c r="I22" s="24">
        <f t="shared" si="0"/>
        <v>4</v>
      </c>
      <c r="J22" s="31">
        <f t="shared" si="3"/>
        <v>20</v>
      </c>
      <c r="K22" s="18">
        <v>1016760</v>
      </c>
      <c r="L22" s="18">
        <v>1067082</v>
      </c>
      <c r="M22" s="18">
        <f t="shared" si="1"/>
        <v>2083842</v>
      </c>
      <c r="N22" s="31">
        <f t="shared" si="4"/>
        <v>51.20743319311157</v>
      </c>
      <c r="O22" s="61">
        <v>3210000</v>
      </c>
      <c r="P22" s="64">
        <f>B22-O22+E22+E23+E24</f>
        <v>639709</v>
      </c>
      <c r="Q22" s="67">
        <f>O22-E22-E23-E24</f>
        <v>1910291</v>
      </c>
      <c r="R22" s="70">
        <f>Q22*100/Q29</f>
        <v>4.274245071863727</v>
      </c>
    </row>
    <row r="23" spans="1:18" ht="12.75">
      <c r="A23" s="56"/>
      <c r="B23" s="59"/>
      <c r="C23" s="10" t="s">
        <v>59</v>
      </c>
      <c r="D23" s="10">
        <v>450000</v>
      </c>
      <c r="E23" s="10">
        <v>178847</v>
      </c>
      <c r="F23" s="22">
        <v>14</v>
      </c>
      <c r="G23" s="22">
        <v>12</v>
      </c>
      <c r="H23" s="30">
        <f t="shared" si="2"/>
        <v>85.71428571428571</v>
      </c>
      <c r="I23" s="22">
        <f t="shared" si="0"/>
        <v>2</v>
      </c>
      <c r="J23" s="30">
        <f t="shared" si="3"/>
        <v>14.285714285714286</v>
      </c>
      <c r="K23" s="10">
        <v>271153</v>
      </c>
      <c r="L23" s="10">
        <v>153456</v>
      </c>
      <c r="M23" s="10">
        <f t="shared" si="1"/>
        <v>424609</v>
      </c>
      <c r="N23" s="30">
        <f t="shared" si="4"/>
        <v>36.140543417591246</v>
      </c>
      <c r="O23" s="62"/>
      <c r="P23" s="65"/>
      <c r="Q23" s="68"/>
      <c r="R23" s="71"/>
    </row>
    <row r="24" spans="1:18" ht="13.5" thickBot="1">
      <c r="A24" s="73"/>
      <c r="B24" s="60"/>
      <c r="C24" s="9" t="s">
        <v>60</v>
      </c>
      <c r="D24" s="9">
        <v>1260000</v>
      </c>
      <c r="E24" s="9">
        <v>637622</v>
      </c>
      <c r="F24" s="21">
        <v>21</v>
      </c>
      <c r="G24" s="21">
        <v>19</v>
      </c>
      <c r="H24" s="28">
        <f t="shared" si="2"/>
        <v>90.47619047619048</v>
      </c>
      <c r="I24" s="21">
        <f t="shared" si="0"/>
        <v>2</v>
      </c>
      <c r="J24" s="28">
        <f t="shared" si="3"/>
        <v>9.523809523809524</v>
      </c>
      <c r="K24" s="9">
        <v>622378</v>
      </c>
      <c r="L24" s="9">
        <v>755644</v>
      </c>
      <c r="M24" s="9">
        <f t="shared" si="1"/>
        <v>1378022</v>
      </c>
      <c r="N24" s="28">
        <f t="shared" si="4"/>
        <v>54.83540901378933</v>
      </c>
      <c r="O24" s="63"/>
      <c r="P24" s="74"/>
      <c r="Q24" s="75"/>
      <c r="R24" s="76"/>
    </row>
    <row r="25" spans="1:18" ht="12.75">
      <c r="A25" s="55" t="s">
        <v>36</v>
      </c>
      <c r="B25" s="58">
        <v>5700000</v>
      </c>
      <c r="C25" s="12" t="s">
        <v>61</v>
      </c>
      <c r="D25" s="12">
        <v>1200000</v>
      </c>
      <c r="E25" s="12">
        <v>0</v>
      </c>
      <c r="F25" s="26">
        <v>16</v>
      </c>
      <c r="G25" s="24">
        <v>11</v>
      </c>
      <c r="H25" s="31">
        <f t="shared" si="2"/>
        <v>68.75</v>
      </c>
      <c r="I25" s="24">
        <f t="shared" si="0"/>
        <v>5</v>
      </c>
      <c r="J25" s="31">
        <f t="shared" si="3"/>
        <v>31.25</v>
      </c>
      <c r="K25" s="18">
        <v>1200000</v>
      </c>
      <c r="L25" s="18">
        <v>1996032</v>
      </c>
      <c r="M25" s="18">
        <f t="shared" si="1"/>
        <v>3196032</v>
      </c>
      <c r="N25" s="27">
        <f t="shared" si="4"/>
        <v>62.45344226841283</v>
      </c>
      <c r="O25" s="61">
        <v>5700000</v>
      </c>
      <c r="P25" s="64">
        <f>B25-O25+E25+E26+E27+E28</f>
        <v>824065</v>
      </c>
      <c r="Q25" s="67">
        <f>O25-E25-E26-E27-E28</f>
        <v>4875935</v>
      </c>
      <c r="R25" s="70">
        <f>Q25*100/Q29</f>
        <v>10.909825332620978</v>
      </c>
    </row>
    <row r="26" spans="1:18" ht="12.75">
      <c r="A26" s="56"/>
      <c r="B26" s="59"/>
      <c r="C26" s="13" t="s">
        <v>62</v>
      </c>
      <c r="D26" s="13">
        <v>1500000</v>
      </c>
      <c r="E26" s="13">
        <v>0</v>
      </c>
      <c r="F26" s="20">
        <v>74</v>
      </c>
      <c r="G26" s="22">
        <v>29</v>
      </c>
      <c r="H26" s="30">
        <f t="shared" si="2"/>
        <v>39.189189189189186</v>
      </c>
      <c r="I26" s="22">
        <f t="shared" si="0"/>
        <v>45</v>
      </c>
      <c r="J26" s="30">
        <f t="shared" si="3"/>
        <v>60.810810810810814</v>
      </c>
      <c r="K26" s="10">
        <v>1500000</v>
      </c>
      <c r="L26" s="10">
        <v>2553884</v>
      </c>
      <c r="M26" s="10">
        <f t="shared" si="1"/>
        <v>4053884</v>
      </c>
      <c r="N26" s="30">
        <f t="shared" si="4"/>
        <v>62.99844790822826</v>
      </c>
      <c r="O26" s="62"/>
      <c r="P26" s="65"/>
      <c r="Q26" s="68"/>
      <c r="R26" s="71"/>
    </row>
    <row r="27" spans="1:18" ht="12.75">
      <c r="A27" s="56"/>
      <c r="B27" s="59"/>
      <c r="C27" s="10" t="s">
        <v>63</v>
      </c>
      <c r="D27" s="10">
        <v>1500000</v>
      </c>
      <c r="E27" s="10">
        <v>8824</v>
      </c>
      <c r="F27" s="22">
        <v>77</v>
      </c>
      <c r="G27" s="22">
        <v>37</v>
      </c>
      <c r="H27" s="30">
        <f t="shared" si="2"/>
        <v>48.05194805194805</v>
      </c>
      <c r="I27" s="22">
        <f t="shared" si="0"/>
        <v>40</v>
      </c>
      <c r="J27" s="30">
        <f t="shared" si="3"/>
        <v>51.94805194805195</v>
      </c>
      <c r="K27" s="10">
        <v>1491176</v>
      </c>
      <c r="L27" s="10">
        <v>6386564</v>
      </c>
      <c r="M27" s="10">
        <f t="shared" si="1"/>
        <v>7877740</v>
      </c>
      <c r="N27" s="30">
        <f t="shared" si="4"/>
        <v>81.07101782998677</v>
      </c>
      <c r="O27" s="62"/>
      <c r="P27" s="65"/>
      <c r="Q27" s="68"/>
      <c r="R27" s="71"/>
    </row>
    <row r="28" spans="1:18" ht="13.5" thickBot="1">
      <c r="A28" s="57"/>
      <c r="B28" s="60"/>
      <c r="C28" s="9" t="s">
        <v>64</v>
      </c>
      <c r="D28" s="9">
        <v>1500000</v>
      </c>
      <c r="E28" s="9">
        <v>815241</v>
      </c>
      <c r="F28" s="21">
        <v>11</v>
      </c>
      <c r="G28" s="21">
        <v>9</v>
      </c>
      <c r="H28" s="32">
        <f t="shared" si="2"/>
        <v>81.81818181818181</v>
      </c>
      <c r="I28" s="25">
        <f t="shared" si="0"/>
        <v>2</v>
      </c>
      <c r="J28" s="32">
        <f t="shared" si="3"/>
        <v>18.181818181818183</v>
      </c>
      <c r="K28" s="11">
        <v>684759</v>
      </c>
      <c r="L28" s="11">
        <v>713975</v>
      </c>
      <c r="M28" s="11">
        <f t="shared" si="1"/>
        <v>1398734</v>
      </c>
      <c r="N28" s="32">
        <f t="shared" si="4"/>
        <v>51.04437298299748</v>
      </c>
      <c r="O28" s="63"/>
      <c r="P28" s="66"/>
      <c r="Q28" s="69"/>
      <c r="R28" s="72"/>
    </row>
    <row r="29" spans="1:18" s="14" customFormat="1" ht="12.75">
      <c r="A29" s="44" t="s">
        <v>26</v>
      </c>
      <c r="B29" s="43">
        <f>SUM(B7:B28)</f>
        <v>51050000</v>
      </c>
      <c r="C29" s="39" t="s">
        <v>67</v>
      </c>
      <c r="D29" s="38">
        <f>SUM(D7:D28)</f>
        <v>54020000</v>
      </c>
      <c r="E29" s="38">
        <f>SUM(E7:E28)</f>
        <v>9326938</v>
      </c>
      <c r="F29" s="41">
        <f>SUM(F7:F28)</f>
        <v>1016</v>
      </c>
      <c r="G29" s="41">
        <f>SUM(G7:G28)</f>
        <v>623</v>
      </c>
      <c r="H29" s="46">
        <f t="shared" si="2"/>
        <v>61.318897637795274</v>
      </c>
      <c r="I29" s="47">
        <f t="shared" si="0"/>
        <v>393</v>
      </c>
      <c r="J29" s="46">
        <f t="shared" si="3"/>
        <v>38.681102362204726</v>
      </c>
      <c r="K29" s="45">
        <f>SUM(K7:K28)</f>
        <v>44693062</v>
      </c>
      <c r="L29" s="45">
        <f>SUM(L7:L28)</f>
        <v>82815763</v>
      </c>
      <c r="M29" s="48">
        <f t="shared" si="1"/>
        <v>127508825</v>
      </c>
      <c r="N29" s="46">
        <f t="shared" si="4"/>
        <v>64.94904411518183</v>
      </c>
      <c r="O29" s="40">
        <f>SUM(O7:O28)</f>
        <v>54020000</v>
      </c>
      <c r="P29" s="40">
        <f>SUM(P7:P28)</f>
        <v>6356938</v>
      </c>
      <c r="Q29" s="38">
        <f>SUM(Q7:Q28)</f>
        <v>44693062</v>
      </c>
      <c r="R29" s="51">
        <f>SUM(R7:R28)</f>
        <v>100.00000000000001</v>
      </c>
    </row>
    <row r="30" ht="12.75">
      <c r="A30" s="37" t="s">
        <v>65</v>
      </c>
    </row>
    <row r="31" spans="1:8" ht="12.75">
      <c r="A31" s="37" t="s">
        <v>66</v>
      </c>
      <c r="G31" s="37"/>
      <c r="H31" s="37"/>
    </row>
    <row r="32" ht="12.75">
      <c r="A32" s="35" t="s">
        <v>68</v>
      </c>
    </row>
    <row r="33" ht="12.75">
      <c r="A33" s="54"/>
    </row>
    <row r="34" ht="12.75">
      <c r="A34" s="35"/>
    </row>
  </sheetData>
  <sheetProtection/>
  <mergeCells count="39">
    <mergeCell ref="B3:R3"/>
    <mergeCell ref="F4:J4"/>
    <mergeCell ref="K4:N4"/>
    <mergeCell ref="A7:A8"/>
    <mergeCell ref="B7:B8"/>
    <mergeCell ref="O7:O8"/>
    <mergeCell ref="P7:P8"/>
    <mergeCell ref="Q7:Q8"/>
    <mergeCell ref="R7:R8"/>
    <mergeCell ref="A9:A13"/>
    <mergeCell ref="B9:B13"/>
    <mergeCell ref="O9:O13"/>
    <mergeCell ref="P9:P13"/>
    <mergeCell ref="Q9:Q13"/>
    <mergeCell ref="R9:R13"/>
    <mergeCell ref="A14:A18"/>
    <mergeCell ref="B14:B18"/>
    <mergeCell ref="O14:O18"/>
    <mergeCell ref="P14:P18"/>
    <mergeCell ref="Q14:Q18"/>
    <mergeCell ref="R14:R18"/>
    <mergeCell ref="A19:A21"/>
    <mergeCell ref="B19:B21"/>
    <mergeCell ref="O19:O21"/>
    <mergeCell ref="P19:P21"/>
    <mergeCell ref="Q19:Q21"/>
    <mergeCell ref="R19:R21"/>
    <mergeCell ref="A22:A24"/>
    <mergeCell ref="B22:B24"/>
    <mergeCell ref="O22:O24"/>
    <mergeCell ref="P22:P24"/>
    <mergeCell ref="Q22:Q24"/>
    <mergeCell ref="R22:R24"/>
    <mergeCell ref="A25:A28"/>
    <mergeCell ref="B25:B28"/>
    <mergeCell ref="O25:O28"/>
    <mergeCell ref="P25:P28"/>
    <mergeCell ref="Q25:Q28"/>
    <mergeCell ref="R25:R2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Vichr Dušan  Mgr.</cp:lastModifiedBy>
  <cp:lastPrinted>2014-03-18T13:34:16Z</cp:lastPrinted>
  <dcterms:created xsi:type="dcterms:W3CDTF">2006-01-18T08:42:04Z</dcterms:created>
  <dcterms:modified xsi:type="dcterms:W3CDTF">2014-03-18T13:38:31Z</dcterms:modified>
  <cp:category/>
  <cp:version/>
  <cp:contentType/>
  <cp:contentStatus/>
</cp:coreProperties>
</file>